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250" firstSheet="14" activeTab="14"/>
  </bookViews>
  <sheets>
    <sheet name="Sheet1" sheetId="1" r:id="rId1"/>
    <sheet name="FURNIZORI 01.05.2022" sheetId="2" r:id="rId2"/>
    <sheet name="PITESTI" sheetId="3" r:id="rId3"/>
    <sheet name="01 (21.01)" sheetId="4" r:id="rId4"/>
    <sheet name="02 (21.01)" sheetId="5" r:id="rId5"/>
    <sheet name="Buget trim.1=21.01" sheetId="6" r:id="rId6"/>
    <sheet name="CTR-PLT, ec 01(17.02.22)" sheetId="7" r:id="rId7"/>
    <sheet name="Aad redis ec 01-02(17.02)" sheetId="8" r:id="rId8"/>
    <sheet name="CTR-PLR, 17.02" sheetId="9" r:id="rId9"/>
    <sheet name="siui" sheetId="10" r:id="rId10"/>
    <sheet name="Buget Martie(28.02)" sheetId="11" r:id="rId11"/>
    <sheet name="Norme noi" sheetId="12" r:id="rId12"/>
    <sheet name="CTR-PLT, ec 02-03(21.03)" sheetId="13" r:id="rId13"/>
    <sheet name="APR" sheetId="14" r:id="rId14"/>
    <sheet name="Decont Aprilie" sheetId="15" r:id="rId15"/>
  </sheets>
  <definedNames/>
  <calcPr fullCalcOnLoad="1"/>
</workbook>
</file>

<file path=xl/sharedStrings.xml><?xml version="1.0" encoding="utf-8"?>
<sst xmlns="http://schemas.openxmlformats.org/spreadsheetml/2006/main" count="3504" uniqueCount="462">
  <si>
    <t>Nr.crt</t>
  </si>
  <si>
    <t>CONTRACT</t>
  </si>
  <si>
    <t>FURNIZOR</t>
  </si>
  <si>
    <t>REPREZENTANT LEGAL</t>
  </si>
  <si>
    <t>Baza calcul plf lunar Norme pt 30.12.2021</t>
  </si>
  <si>
    <t>01 2022</t>
  </si>
  <si>
    <t>S132</t>
  </si>
  <si>
    <t>CMI STOMATOLOGIE JIDOVU FLORENTINA</t>
  </si>
  <si>
    <t>JIDOVU FLORENTINA</t>
  </si>
  <si>
    <t>S046</t>
  </si>
  <si>
    <t>CMI STOMATOLOGIE BOBOC ELENA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</si>
  <si>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</si>
  <si>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</si>
  <si>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</si>
  <si>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</si>
  <si>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</si>
  <si>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</si>
  <si>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</si>
  <si>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</si>
  <si>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</si>
  <si>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</si>
  <si>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</si>
  <si>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</si>
  <si>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</si>
  <si>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</si>
  <si>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</si>
  <si>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</si>
  <si>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</si>
  <si>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</si>
  <si>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</si>
  <si>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</si>
  <si>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</si>
  <si>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</si>
  <si>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</si>
  <si>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</si>
  <si>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</si>
  <si>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</si>
  <si>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</si>
  <si>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</si>
  <si>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</si>
  <si>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</si>
  <si>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</si>
  <si>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</si>
  <si>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</si>
  <si>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</si>
  <si>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</si>
  <si>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</si>
  <si>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S184</t>
  </si>
  <si>
    <t>CMI STOMATOLOGIE GEANTA NICOLAE ELIODOR</t>
  </si>
  <si>
    <t>GEANTA NICOLAE ELIODOR</t>
  </si>
  <si>
    <t>S177</t>
  </si>
  <si>
    <t>CMI DR.IVAN AMALIA CRAITA</t>
  </si>
  <si>
    <t xml:space="preserve"> IVAN AMALIA CRAITA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</si>
  <si>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</si>
  <si>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</si>
  <si>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</si>
  <si>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</si>
  <si>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</si>
  <si>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</si>
  <si>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</si>
  <si>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</si>
  <si>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</si>
  <si>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</si>
  <si>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</si>
  <si>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</si>
  <si>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</si>
  <si>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</si>
  <si>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</si>
  <si>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</si>
  <si>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</si>
  <si>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</si>
  <si>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</si>
  <si>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</si>
  <si>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</si>
  <si>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S171</t>
  </si>
  <si>
    <t>CMI STOMATOLOGIC OANCEA MARIUS</t>
  </si>
  <si>
    <t xml:space="preserve"> OANCEA MARIUS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</si>
  <si>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</si>
  <si>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</si>
  <si>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</si>
  <si>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</si>
  <si>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</si>
  <si>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</si>
  <si>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</si>
  <si>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</si>
  <si>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</si>
  <si>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</si>
  <si>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</si>
  <si>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</si>
  <si>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</si>
  <si>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</si>
  <si>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</si>
  <si>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</si>
  <si>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</si>
  <si>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</si>
  <si>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</si>
  <si>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</si>
  <si>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</si>
  <si>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</si>
  <si>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</si>
  <si>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</si>
  <si>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</si>
  <si>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</si>
  <si>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</si>
  <si>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</si>
  <si>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</si>
  <si>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</si>
  <si>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</si>
  <si>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</si>
  <si>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</si>
  <si>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</si>
  <si>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</si>
  <si>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</si>
  <si>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</si>
  <si>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</si>
  <si>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</si>
  <si>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</si>
  <si>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</si>
  <si>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</si>
  <si>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</si>
  <si>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</si>
  <si>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</si>
  <si>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</si>
  <si>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</si>
  <si>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</si>
  <si>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</si>
  <si>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</si>
  <si>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</si>
  <si>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</si>
  <si>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</si>
  <si>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</si>
  <si>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</si>
  <si>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</si>
  <si>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</si>
  <si>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</si>
  <si>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</si>
  <si>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</si>
  <si>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</si>
  <si>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</si>
  <si>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</si>
  <si>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</si>
  <si>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</si>
  <si>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</si>
  <si>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</si>
  <si>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</si>
  <si>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</si>
  <si>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</si>
  <si>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</si>
  <si>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</si>
  <si>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</si>
  <si>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</si>
  <si>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</si>
  <si>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</si>
  <si>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</si>
  <si>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</si>
  <si>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</si>
  <si>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</si>
  <si>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</si>
  <si>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</si>
  <si>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</si>
  <si>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</si>
  <si>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</si>
  <si>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</si>
  <si>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</si>
  <si>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</si>
  <si>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</si>
  <si>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</si>
  <si>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</si>
  <si>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</si>
  <si>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</si>
  <si>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</si>
  <si>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t>DRESMILE DENT SRL</t>
  </si>
  <si>
    <t>BĂLĂȘESCU EMIL ALEXANDRU</t>
  </si>
  <si>
    <t>S198</t>
  </si>
  <si>
    <t>DENTAL MAN ESTETIC SRL</t>
  </si>
  <si>
    <t>MAN MADALIN IONUT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</si>
  <si>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</si>
  <si>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</si>
  <si>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</si>
  <si>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</si>
  <si>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</si>
  <si>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</si>
  <si>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</si>
  <si>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</si>
  <si>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t xml:space="preserve"> manager Mituca Florin Alexandru</t>
  </si>
  <si>
    <t>60</t>
  </si>
  <si>
    <t>TOTAL</t>
  </si>
  <si>
    <t>01.01.2022</t>
  </si>
  <si>
    <t>MEDICI</t>
  </si>
  <si>
    <t>NR.MEDICI</t>
  </si>
  <si>
    <t>Val.totala de contract, pe zone si gr.</t>
  </si>
  <si>
    <t>Urban-Medici</t>
  </si>
  <si>
    <t>Rural (lei)</t>
  </si>
  <si>
    <t>Urban (lei)</t>
  </si>
  <si>
    <t>Val. ctr.Rural</t>
  </si>
  <si>
    <t xml:space="preserve">Val.ctr.          Urban </t>
  </si>
  <si>
    <t>Val totala</t>
  </si>
  <si>
    <r>
      <t>M</t>
    </r>
    <r>
      <rPr>
        <b/>
        <sz val="9"/>
        <color indexed="8"/>
        <rFont val="Calibri"/>
        <family val="2"/>
      </rPr>
      <t>edic=4 (1 Rosan, 2 Ursan, 1 Balasescu)   =42</t>
    </r>
  </si>
  <si>
    <t>Medic</t>
  </si>
  <si>
    <r>
      <t>Specialist 18-</t>
    </r>
    <r>
      <rPr>
        <b/>
        <sz val="9"/>
        <color indexed="10"/>
        <rFont val="Calibri"/>
        <family val="2"/>
      </rPr>
      <t>1 Gropenean</t>
    </r>
    <r>
      <rPr>
        <b/>
        <sz val="9"/>
        <color indexed="8"/>
        <rFont val="Calibri"/>
        <family val="2"/>
      </rPr>
      <t>u    =17</t>
    </r>
  </si>
  <si>
    <t>Specialist</t>
  </si>
  <si>
    <r>
      <t xml:space="preserve">Primar= </t>
    </r>
    <r>
      <rPr>
        <b/>
        <sz val="9"/>
        <color indexed="10"/>
        <rFont val="Calibri"/>
        <family val="2"/>
      </rPr>
      <t>-1</t>
    </r>
    <r>
      <rPr>
        <b/>
        <sz val="9"/>
        <color indexed="8"/>
        <rFont val="Calibri"/>
        <family val="2"/>
      </rPr>
      <t xml:space="preserve"> (nicolescu victoria)  =15</t>
    </r>
  </si>
  <si>
    <t>Primar</t>
  </si>
  <si>
    <t>3M= R= 7200</t>
  </si>
  <si>
    <t>3M= U= 4800</t>
  </si>
  <si>
    <t>necesar /an 2022</t>
  </si>
  <si>
    <t>12.000 lei necesar in plus pt 2022</t>
  </si>
  <si>
    <t>CMI STOMATOLOGIE CHIRITA VIORICA</t>
  </si>
  <si>
    <t>Total medici 01.01.2022</t>
  </si>
  <si>
    <t>Rural-Medici</t>
  </si>
  <si>
    <t>Valoare/zone</t>
  </si>
  <si>
    <t xml:space="preserve">VALOARE /AN </t>
  </si>
  <si>
    <t>plf feb</t>
  </si>
  <si>
    <t>plf 02 final</t>
  </si>
  <si>
    <t>redis.suma 01 Chirita/02</t>
  </si>
  <si>
    <t>total 01+02                 (21.01.22)</t>
  </si>
  <si>
    <r>
      <t>CMI STOMATOLOGIE CHIRITA VIORICA-</t>
    </r>
    <r>
      <rPr>
        <sz val="10"/>
        <color indexed="10"/>
        <rFont val="Arial"/>
        <family val="2"/>
      </rPr>
      <t>suspendat ian-feb</t>
    </r>
  </si>
  <si>
    <t>CMI STOMATOLOGIE CHIRITA VIORICA suspend 01+02</t>
  </si>
  <si>
    <r>
      <t xml:space="preserve">CMI STOMATOLOGIE CHIRITA VIORICA </t>
    </r>
    <r>
      <rPr>
        <sz val="10"/>
        <color indexed="10"/>
        <rFont val="Arial"/>
        <family val="2"/>
      </rPr>
      <t>suspd.ian+feb</t>
    </r>
  </si>
  <si>
    <t xml:space="preserve">total 01+02                 </t>
  </si>
  <si>
    <t>01 plf (21.01)</t>
  </si>
  <si>
    <t>02 plf (21.01)</t>
  </si>
  <si>
    <t>01 plt</t>
  </si>
  <si>
    <t>ec 01</t>
  </si>
  <si>
    <t>02 plf (17.02)</t>
  </si>
  <si>
    <t>plf 02 initial</t>
  </si>
  <si>
    <t>02 plf final</t>
  </si>
  <si>
    <t>02 plf initial</t>
  </si>
  <si>
    <t>01 chirita</t>
  </si>
  <si>
    <t>CMI STOMATOLOGIE CHIRITA VIORICA suspd.ian+feb</t>
  </si>
  <si>
    <t xml:space="preserve">02 plf </t>
  </si>
  <si>
    <t>chirita</t>
  </si>
  <si>
    <t>redis.01/02</t>
  </si>
  <si>
    <t>Aad redis.ec 01/02-17.02.2022</t>
  </si>
  <si>
    <t>02 plf</t>
  </si>
  <si>
    <t>Aad 1398/17.02.2022-redis.ec 01/02</t>
  </si>
  <si>
    <t>suspendare pana la 28.02.2022</t>
  </si>
  <si>
    <t>buget Martie</t>
  </si>
  <si>
    <t>03 plf (28.02.22)</t>
  </si>
  <si>
    <t>03 plf (28.02)</t>
  </si>
  <si>
    <t>Total Trim.I 2022</t>
  </si>
  <si>
    <t>Medici in contract-actualiz 01.01.2021</t>
  </si>
  <si>
    <t>Medici in contract-actualiz 01.04.2021</t>
  </si>
  <si>
    <t>zona</t>
  </si>
  <si>
    <t>gr.      (01.08.19)</t>
  </si>
  <si>
    <t>Baza calcul de la 10.03.2020</t>
  </si>
  <si>
    <t>Baza calcul de la 19.03.2020</t>
  </si>
  <si>
    <t>gr.      (19.03.2020</t>
  </si>
  <si>
    <t>gr.      (19.09.2020</t>
  </si>
  <si>
    <t>zona (01.04.2021)</t>
  </si>
  <si>
    <t>gr.      (01.04.2021)</t>
  </si>
  <si>
    <t>Baza calcul de la 01.06.2020</t>
  </si>
  <si>
    <t>Baza calcul de la 01.09.2020</t>
  </si>
  <si>
    <t>r</t>
  </si>
  <si>
    <t>m</t>
  </si>
  <si>
    <t>u</t>
  </si>
  <si>
    <t>s</t>
  </si>
  <si>
    <t>p</t>
  </si>
  <si>
    <t xml:space="preserve"> DINU NICULINA</t>
  </si>
  <si>
    <t xml:space="preserve">DOBRESCU ROXANA </t>
  </si>
  <si>
    <r>
      <t xml:space="preserve">1.DOBRESCU ROXANA                               </t>
    </r>
    <r>
      <rPr>
        <sz val="9"/>
        <rFont val="Calibri"/>
        <family val="2"/>
      </rPr>
      <t xml:space="preserve"> 2.DOBRESCU EMILIA</t>
    </r>
  </si>
  <si>
    <t>1m+1p</t>
  </si>
  <si>
    <t>NICOLAE ELIODOR</t>
  </si>
  <si>
    <t>S042</t>
  </si>
  <si>
    <t>CMI STOMATOLOGIE GROPENEANU CORNELIA</t>
  </si>
  <si>
    <t xml:space="preserve"> GROPENEANU CORNELIA</t>
  </si>
  <si>
    <t>CMI STOMATOLOGIE NADRAGEA SIMONA</t>
  </si>
  <si>
    <t xml:space="preserve"> NADRAGEA SIMONA</t>
  </si>
  <si>
    <t>S161</t>
  </si>
  <si>
    <t>CMI STOMATOLOGIE NICOLESCU VICTORIA</t>
  </si>
  <si>
    <t xml:space="preserve"> NICOLESCU VICTORIA</t>
  </si>
  <si>
    <t>S011</t>
  </si>
  <si>
    <t>CMI STOMATOLOGIE RADU ROZALINA VIOLETA</t>
  </si>
  <si>
    <t>S049</t>
  </si>
  <si>
    <t>CMI STOMATOLOGIE SOFRONIE CECILIA</t>
  </si>
  <si>
    <t xml:space="preserve"> SOFRONIE CECILIA</t>
  </si>
  <si>
    <t>1.Dr. Besliu Flaviu-pr,                                                               2.Dr.Dumitru,-m;  ,                                                     3.Dr.Lelescu Lucian Stefan-m</t>
  </si>
  <si>
    <t>1p+2m</t>
  </si>
  <si>
    <t>1.TUDOR MARIA LUMINITA-sp.                             2.DOBRITA DOINA-sp.</t>
  </si>
  <si>
    <t>2s</t>
  </si>
  <si>
    <t>S168</t>
  </si>
  <si>
    <t>SC SELF CONTROL SRL</t>
  </si>
  <si>
    <t>IRIMIA TIBERIU</t>
  </si>
  <si>
    <t>1.Irimia Tiberiu-m,                               2.Irimia Suher-m</t>
  </si>
  <si>
    <t>2 m</t>
  </si>
  <si>
    <t>ALECSANDRESCU ION</t>
  </si>
  <si>
    <t>1.Alecsandrescu Laura-Maria-m,  2.DR.Alecsandrescu Ion-p                         3.Alecsandrescu Calin-Alexandru-3</t>
  </si>
  <si>
    <t>1.Alecsandrescu Laura-Maria-m,    2.Alecsandrescu Calin-Alexandru</t>
  </si>
  <si>
    <t>2p+1m</t>
  </si>
  <si>
    <t>2m</t>
  </si>
  <si>
    <t xml:space="preserve">DR.BURCIOIU VALENTINA, DR.TOMESCU CLAUDIA, </t>
  </si>
  <si>
    <t>2p</t>
  </si>
  <si>
    <t>1.Costache Minodora Claudia                                       2.Guita  Dragos Mihai</t>
  </si>
  <si>
    <t>1.Albu Anamaria Adela-m,                                                         2.Popescu Alina Mihaela-m</t>
  </si>
  <si>
    <r>
      <t xml:space="preserve">1.Mihailescu Andrei-s,                                                                                                2.Gheorghe Elena-m,                                                             </t>
    </r>
    <r>
      <rPr>
        <sz val="9"/>
        <rFont val="Calibri"/>
        <family val="2"/>
      </rPr>
      <t xml:space="preserve">  3.Tudor Simona </t>
    </r>
  </si>
  <si>
    <t>1s+1m</t>
  </si>
  <si>
    <t>1s+2m</t>
  </si>
  <si>
    <t>manager Gheorghe Aurelian</t>
  </si>
  <si>
    <t>Buzatu Mihailescu Lavinia-sp.ortodont</t>
  </si>
  <si>
    <t>manager Gheorghe Florina</t>
  </si>
  <si>
    <t>1.Popescu Simona-pr                                   2.Smarandoiu  -pr</t>
  </si>
  <si>
    <t>manager Dr.Danet Ionela</t>
  </si>
  <si>
    <t>Zidaru Mihai</t>
  </si>
  <si>
    <t>S195/2020</t>
  </si>
  <si>
    <t>1m</t>
  </si>
  <si>
    <t>R medic</t>
  </si>
  <si>
    <t>R sp</t>
  </si>
  <si>
    <t>R primar</t>
  </si>
  <si>
    <t>U medic</t>
  </si>
  <si>
    <t>U Sp</t>
  </si>
  <si>
    <t>U  primar</t>
  </si>
  <si>
    <t>Baza calcul plf lunar Normenoi 2022</t>
  </si>
  <si>
    <t>trim.1</t>
  </si>
  <si>
    <t>9 luni</t>
  </si>
  <si>
    <t>rural-Medici</t>
  </si>
  <si>
    <t>urban-Medici</t>
  </si>
  <si>
    <r>
      <t>M</t>
    </r>
    <r>
      <rPr>
        <b/>
        <sz val="9"/>
        <color indexed="8"/>
        <rFont val="Calibri"/>
        <family val="2"/>
      </rPr>
      <t>edic=4 (1 Rosan, 2 Ursan, 1 Balasescu)</t>
    </r>
  </si>
  <si>
    <r>
      <t xml:space="preserve">Primar= </t>
    </r>
    <r>
      <rPr>
        <b/>
        <sz val="9"/>
        <color indexed="10"/>
        <rFont val="Calibri"/>
        <family val="2"/>
      </rPr>
      <t>-1</t>
    </r>
    <r>
      <rPr>
        <b/>
        <sz val="9"/>
        <color indexed="8"/>
        <rFont val="Calibri"/>
        <family val="2"/>
      </rPr>
      <t xml:space="preserve"> (nicolescu victoria)</t>
    </r>
  </si>
  <si>
    <t>Total medici 01.08.2021</t>
  </si>
  <si>
    <r>
      <t>Specialist =</t>
    </r>
    <r>
      <rPr>
        <b/>
        <sz val="9"/>
        <color indexed="10"/>
        <rFont val="Calibri"/>
        <family val="2"/>
      </rPr>
      <t>-1 Gropeneanu</t>
    </r>
    <r>
      <rPr>
        <b/>
        <sz val="9"/>
        <color indexed="8"/>
        <rFont val="Calibri"/>
        <family val="2"/>
      </rPr>
      <t>(01.01.22)</t>
    </r>
  </si>
  <si>
    <t>4000 lei/specialist</t>
  </si>
  <si>
    <t>Rural (lei)/medic</t>
  </si>
  <si>
    <t>Urban(lei)/medic</t>
  </si>
  <si>
    <t>2000 lei/specialist</t>
  </si>
  <si>
    <t>norme 2021</t>
  </si>
  <si>
    <t>norme 2022</t>
  </si>
  <si>
    <t>01.04.2022</t>
  </si>
  <si>
    <r>
      <t xml:space="preserve">Specialist = </t>
    </r>
    <r>
      <rPr>
        <b/>
        <sz val="9"/>
        <color indexed="10"/>
        <rFont val="Calibri"/>
        <family val="2"/>
      </rPr>
      <t>-1 Gropeneanu</t>
    </r>
    <r>
      <rPr>
        <b/>
        <sz val="9"/>
        <color indexed="8"/>
        <rFont val="Calibri"/>
        <family val="2"/>
      </rPr>
      <t>(01.01.22)</t>
    </r>
  </si>
  <si>
    <t>02 Plata</t>
  </si>
  <si>
    <t>ec 02</t>
  </si>
  <si>
    <t>03 plf nou (16.03)</t>
  </si>
  <si>
    <t>buget trim.1</t>
  </si>
  <si>
    <t>ESTIMAT an 2022</t>
  </si>
  <si>
    <t>04 PLF</t>
  </si>
  <si>
    <t xml:space="preserve">CMI STOMATOLOGIE CHIRITA VIORICA </t>
  </si>
  <si>
    <t>Aad 2635/31.03.2022-Buget Apr  2022</t>
  </si>
  <si>
    <t>FURNIZORI SERVICII MEDICALE DENTARE,  AFLATI IN CONTRACT CU CAS ARGES LA DATA DE 01.04.2022</t>
  </si>
  <si>
    <t>ADRESA</t>
  </si>
  <si>
    <t>Telefon/fax</t>
  </si>
  <si>
    <t xml:space="preserve">Medici in contract </t>
  </si>
  <si>
    <t>Com.Tigveni</t>
  </si>
  <si>
    <t>0744439319</t>
  </si>
  <si>
    <t>Stefanesti</t>
  </si>
  <si>
    <t>0722288907</t>
  </si>
  <si>
    <t>Pitesti B-ul Republicii nr.43</t>
  </si>
  <si>
    <t>0744758593</t>
  </si>
  <si>
    <t>Com.Balilesti</t>
  </si>
  <si>
    <t>0745982357</t>
  </si>
  <si>
    <t>Pitesti,Str.Libertatii, bl.54/B/1</t>
  </si>
  <si>
    <t>0745537854</t>
  </si>
  <si>
    <t>0745819487</t>
  </si>
  <si>
    <t>0745043616</t>
  </si>
  <si>
    <t xml:space="preserve">Pitesti Str. I C Bratianu Bl.A2-3-4 </t>
  </si>
  <si>
    <t>0723456776</t>
  </si>
  <si>
    <t>Com.Poenari de Muscel</t>
  </si>
  <si>
    <t>0742046651</t>
  </si>
  <si>
    <t>Com.Suseni</t>
  </si>
  <si>
    <t>0744178817</t>
  </si>
  <si>
    <t>Pitesti B-ul.Republicii Nr.43</t>
  </si>
  <si>
    <t>0723321718</t>
  </si>
  <si>
    <t>Pitesti Str.Vasile Lupu  nr.28</t>
  </si>
  <si>
    <t>0248255261</t>
  </si>
  <si>
    <t>1.DOBRESCU ROXANA                                2.DOBRESCU EMILIA</t>
  </si>
  <si>
    <t>0744318494</t>
  </si>
  <si>
    <t>Pitesti Str.Republicii Nr.43</t>
  </si>
  <si>
    <t>0745896309</t>
  </si>
  <si>
    <t>Com.Bradulet, sat Cosasi</t>
  </si>
  <si>
    <t>0745200756</t>
  </si>
  <si>
    <t>Com. Vedea</t>
  </si>
  <si>
    <t>0721245069</t>
  </si>
  <si>
    <t>0740893926</t>
  </si>
  <si>
    <t>Pitesti B-dul Republicii Nr.43</t>
  </si>
  <si>
    <t>0744303015</t>
  </si>
  <si>
    <t xml:space="preserve">Com.Izvoru </t>
  </si>
  <si>
    <t>0722240307</t>
  </si>
  <si>
    <t>0740092934</t>
  </si>
  <si>
    <t xml:space="preserve">Com.Cosesti, Sat Leicesti </t>
  </si>
  <si>
    <t>0744530165</t>
  </si>
  <si>
    <t>Mioveni, B-ul Dacia Bl.F1 p</t>
  </si>
  <si>
    <t>0741180030</t>
  </si>
  <si>
    <t>Com.Stoenesti, str.Principala</t>
  </si>
  <si>
    <t>0766375290</t>
  </si>
  <si>
    <t>0744101197</t>
  </si>
  <si>
    <t>Pitesti, Str.Ghe.Doja Bl.4A/A/2</t>
  </si>
  <si>
    <t>0744420644</t>
  </si>
  <si>
    <t xml:space="preserve">Com.Slobozia </t>
  </si>
  <si>
    <t>0726356311</t>
  </si>
  <si>
    <t>Pitesti, Cart.Trivale, Str.Frasinului Nr.1</t>
  </si>
  <si>
    <t>0755103595</t>
  </si>
  <si>
    <t>Com.Cocu</t>
  </si>
  <si>
    <t>0745155585</t>
  </si>
  <si>
    <t>Campulung str.Dinicu Leonard nr.2</t>
  </si>
  <si>
    <t>0745023761</t>
  </si>
  <si>
    <t xml:space="preserve">Com.Bascov Str.Principala </t>
  </si>
  <si>
    <t>0744330725</t>
  </si>
  <si>
    <t>Pitesti, Cart.Trivale, Str.Frasinului nr.1</t>
  </si>
  <si>
    <t>0248271004</t>
  </si>
  <si>
    <t xml:space="preserve">Curtea de Arges Str.Negru Voda Nr.6-8 </t>
  </si>
  <si>
    <t>0744486578</t>
  </si>
  <si>
    <t>0744423469</t>
  </si>
  <si>
    <t>0744756274</t>
  </si>
  <si>
    <t>0724518139</t>
  </si>
  <si>
    <t>Com.Berevoiesti ,Str.Principala</t>
  </si>
  <si>
    <t>0744487506</t>
  </si>
  <si>
    <t>Pitesti Str.Negru Voda Nr.17</t>
  </si>
  <si>
    <t>0740049018</t>
  </si>
  <si>
    <t>Pitesti, Str.Industriilor(fosta Garlei), Bl.P8a/A/p</t>
  </si>
  <si>
    <t>0722576909</t>
  </si>
  <si>
    <t>Pitesti Str.Rahovei, bl.15/10</t>
  </si>
  <si>
    <t>0348434424</t>
  </si>
  <si>
    <t>Pitesti Str.Fratii Golesti Nr.4</t>
  </si>
  <si>
    <t>0248254425</t>
  </si>
  <si>
    <t>1.BESLIU FLAVIU                                   2.DUMITRU MARIAN                                      3.LELESCU LUCIAN</t>
  </si>
  <si>
    <t>1.TUDOR SIMONA                                                 2.DOBRITA DOINA</t>
  </si>
  <si>
    <t>Com.Poiana Lacului, Sat Catusani nr.33 Etaj.1</t>
  </si>
  <si>
    <t>0751268219</t>
  </si>
  <si>
    <t>Pitesti, Str.Negru Voda ne.3-5</t>
  </si>
  <si>
    <t>0348 44 55 66</t>
  </si>
  <si>
    <t>1.IRIMIA TIBERIU                                                                     2. IRIMIA SUHER</t>
  </si>
  <si>
    <t>Com.Arefu</t>
  </si>
  <si>
    <t>0745061680</t>
  </si>
  <si>
    <t>Pitesti, Str.Ghe.Doja NR.56B, BL.4A/A/2</t>
  </si>
  <si>
    <t>0745007920</t>
  </si>
  <si>
    <t>Mioveni, str.L Rebreanu bl.a3/a/3</t>
  </si>
  <si>
    <t>0740078066</t>
  </si>
  <si>
    <t>Pitesti, Str.Grivitei, nr.15</t>
  </si>
  <si>
    <t>0744280782</t>
  </si>
  <si>
    <t>1.ALECSANDRESU LAURA                                                                                2. ALECSANDRESCU CALIN</t>
  </si>
  <si>
    <t>Pitesti, str .Trivale nr.20</t>
  </si>
  <si>
    <t>0745421968</t>
  </si>
  <si>
    <t xml:space="preserve">DR.BURCIOIU VALENTINA,                                    DR.TOMESCU CLAUDIA, </t>
  </si>
  <si>
    <t>Pitesti Str. I C Bratianu Bl.A3/a/parter</t>
  </si>
  <si>
    <t>0348803503</t>
  </si>
  <si>
    <t>Stefanesti , sat Valea Mare Podgoria , str.Calea Bucuresti Nr.190b</t>
  </si>
  <si>
    <t>0744383560</t>
  </si>
  <si>
    <t>1.COSTACHE MINODORA CLAUDIA                                      2.GUITA DRAGOS</t>
  </si>
  <si>
    <t>Pitesti, Piata Vasile Milea nr.4-6, mezanin</t>
  </si>
  <si>
    <t>1.ALBU ANAMARIA                                                          2.POPESCU ALINA</t>
  </si>
  <si>
    <t>Pitesti, Aleea Duiliu Zamfirescu, nr.5 cam.3</t>
  </si>
  <si>
    <t>0745086530</t>
  </si>
  <si>
    <t>1.MIHAILESCU ANDREI                                                                                                2.GHEORGHE ELENA,                                                                   3.TUDOR STEFANIA SIMONA</t>
  </si>
  <si>
    <t>Pitesti, St.Calea Bucuresti Bl.29, Sc.A Ap.2</t>
  </si>
  <si>
    <t>0752054750</t>
  </si>
  <si>
    <t>0723642044</t>
  </si>
  <si>
    <t>Com.Boteni, Sat Lunca</t>
  </si>
  <si>
    <t>0770465424</t>
  </si>
  <si>
    <t>Pitesti, Str Alexandru Sahia nr.14</t>
  </si>
  <si>
    <t xml:space="preserve">0787 881 199 </t>
  </si>
  <si>
    <t>1.MAN MADALIN IONUT  2.URSAN VALENTINA ADINA</t>
  </si>
  <si>
    <t xml:space="preserve">Pitesti, str.Aleea Spitalului </t>
  </si>
  <si>
    <t>0248287150</t>
  </si>
  <si>
    <t>BUZATU MIHAILESCU LAVINIA</t>
  </si>
  <si>
    <t>Pitesti, str.Dacia nr.1</t>
  </si>
  <si>
    <t>0248220800</t>
  </si>
  <si>
    <t>1.POPESCU SIMONA  2.SMARANDOIU VIRGINIA</t>
  </si>
  <si>
    <t>Curtea de Arges Str.Cuza Voda nr. 6-8</t>
  </si>
  <si>
    <t>0248722150</t>
  </si>
  <si>
    <t>ZIDARU MIHAI</t>
  </si>
  <si>
    <t>Pitesti Pictor N.Grigorescu nr.36</t>
  </si>
  <si>
    <r>
      <t xml:space="preserve">CMI STOMATOLOGIE CHIRITA VIORICA </t>
    </r>
    <r>
      <rPr>
        <sz val="10"/>
        <color indexed="10"/>
        <rFont val="Calibri"/>
        <family val="2"/>
      </rPr>
      <t>suspd.ian+feb</t>
    </r>
  </si>
  <si>
    <t>C</t>
  </si>
  <si>
    <t xml:space="preserve">Decont Aprilie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</si>
</sst>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sz val="9"/>
      <color indexed="12"/>
      <name val="Arial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  <font>
      <sz val="9"/>
      <color rgb="FF0000FF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FF"/>
      <name val="Calibri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51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51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51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5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51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51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51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51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51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51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51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52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3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4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5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3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65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wrapText="1"/>
    </xf>
    <xf numFmtId="4" fontId="0" fillId="77" borderId="0" xfId="0" applyNumberFormat="1" applyFill="1" applyAlignment="1">
      <alignment horizontal="center"/>
    </xf>
    <xf numFmtId="4" fontId="0" fillId="78" borderId="19" xfId="0" applyNumberFormat="1" applyFill="1" applyBorder="1" applyAlignment="1">
      <alignment horizontal="center" wrapText="1"/>
    </xf>
    <xf numFmtId="4" fontId="0" fillId="78" borderId="19" xfId="0" applyNumberFormat="1" applyFill="1" applyBorder="1" applyAlignment="1">
      <alignment horizontal="center"/>
    </xf>
    <xf numFmtId="4" fontId="34" fillId="78" borderId="19" xfId="0" applyNumberFormat="1" applyFont="1" applyFill="1" applyBorder="1" applyAlignment="1">
      <alignment horizontal="center"/>
    </xf>
    <xf numFmtId="4" fontId="69" fillId="0" borderId="20" xfId="0" applyNumberFormat="1" applyFont="1" applyBorder="1" applyAlignment="1">
      <alignment horizontal="center" wrapText="1"/>
    </xf>
    <xf numFmtId="4" fontId="22" fillId="0" borderId="20" xfId="0" applyNumberFormat="1" applyFont="1" applyBorder="1" applyAlignment="1">
      <alignment horizontal="center" wrapText="1"/>
    </xf>
    <xf numFmtId="4" fontId="69" fillId="0" borderId="19" xfId="0" applyNumberFormat="1" applyFont="1" applyBorder="1" applyAlignment="1">
      <alignment horizontal="center" wrapText="1"/>
    </xf>
    <xf numFmtId="4" fontId="70" fillId="77" borderId="19" xfId="0" applyNumberFormat="1" applyFont="1" applyFill="1" applyBorder="1" applyAlignment="1">
      <alignment horizontal="center"/>
    </xf>
    <xf numFmtId="4" fontId="2" fillId="77" borderId="19" xfId="0" applyNumberFormat="1" applyFont="1" applyFill="1" applyBorder="1" applyAlignment="1">
      <alignment/>
    </xf>
    <xf numFmtId="4" fontId="70" fillId="77" borderId="19" xfId="0" applyNumberFormat="1" applyFont="1" applyFill="1" applyBorder="1" applyAlignment="1">
      <alignment horizontal="left"/>
    </xf>
    <xf numFmtId="4" fontId="70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70" fillId="0" borderId="19" xfId="0" applyNumberFormat="1" applyFont="1" applyBorder="1" applyAlignment="1">
      <alignment horizontal="left"/>
    </xf>
    <xf numFmtId="4" fontId="2" fillId="77" borderId="19" xfId="0" applyNumberFormat="1" applyFont="1" applyFill="1" applyBorder="1" applyAlignment="1">
      <alignment horizontal="center"/>
    </xf>
    <xf numFmtId="4" fontId="2" fillId="77" borderId="19" xfId="0" applyNumberFormat="1" applyFont="1" applyFill="1" applyBorder="1" applyAlignment="1">
      <alignment horizontal="left"/>
    </xf>
    <xf numFmtId="4" fontId="69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left"/>
    </xf>
    <xf numFmtId="4" fontId="36" fillId="77" borderId="19" xfId="0" applyNumberFormat="1" applyFont="1" applyFill="1" applyBorder="1" applyAlignment="1">
      <alignment horizontal="left"/>
    </xf>
    <xf numFmtId="4" fontId="36" fillId="77" borderId="21" xfId="0" applyNumberFormat="1" applyFont="1" applyFill="1" applyBorder="1" applyAlignment="1">
      <alignment/>
    </xf>
    <xf numFmtId="49" fontId="69" fillId="0" borderId="0" xfId="0" applyNumberFormat="1" applyFont="1" applyAlignment="1">
      <alignment horizontal="center" wrapText="1"/>
    </xf>
    <xf numFmtId="49" fontId="70" fillId="77" borderId="19" xfId="0" applyNumberFormat="1" applyFont="1" applyFill="1" applyBorder="1" applyAlignment="1">
      <alignment horizontal="center"/>
    </xf>
    <xf numFmtId="49" fontId="69" fillId="79" borderId="19" xfId="0" applyNumberFormat="1" applyFont="1" applyFill="1" applyBorder="1" applyAlignment="1">
      <alignment horizontal="center"/>
    </xf>
    <xf numFmtId="4" fontId="0" fillId="74" borderId="19" xfId="0" applyNumberFormat="1" applyFill="1" applyBorder="1" applyAlignment="1">
      <alignment/>
    </xf>
    <xf numFmtId="0" fontId="0" fillId="17" borderId="22" xfId="0" applyFill="1" applyBorder="1" applyAlignment="1">
      <alignment horizontal="center" wrapText="1"/>
    </xf>
    <xf numFmtId="4" fontId="0" fillId="78" borderId="22" xfId="0" applyNumberForma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1" fillId="78" borderId="23" xfId="0" applyFont="1" applyFill="1" applyBorder="1" applyAlignment="1">
      <alignment horizontal="center" wrapText="1"/>
    </xf>
    <xf numFmtId="4" fontId="0" fillId="78" borderId="23" xfId="0" applyNumberFormat="1" applyFill="1" applyBorder="1" applyAlignment="1">
      <alignment horizontal="center"/>
    </xf>
    <xf numFmtId="0" fontId="0" fillId="0" borderId="0" xfId="0" applyAlignment="1">
      <alignment/>
    </xf>
    <xf numFmtId="4" fontId="23" fillId="80" borderId="0" xfId="0" applyNumberFormat="1" applyFont="1" applyFill="1" applyAlignment="1">
      <alignment/>
    </xf>
    <xf numFmtId="4" fontId="24" fillId="80" borderId="19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 wrapText="1"/>
    </xf>
    <xf numFmtId="4" fontId="25" fillId="77" borderId="19" xfId="0" applyNumberFormat="1" applyFont="1" applyFill="1" applyBorder="1" applyAlignment="1">
      <alignment wrapText="1"/>
    </xf>
    <xf numFmtId="4" fontId="0" fillId="79" borderId="19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71" fillId="0" borderId="0" xfId="0" applyFont="1" applyAlignment="1">
      <alignment/>
    </xf>
    <xf numFmtId="4" fontId="0" fillId="0" borderId="0" xfId="0" applyNumberFormat="1" applyAlignment="1">
      <alignment horizontal="center" wrapText="1"/>
    </xf>
    <xf numFmtId="4" fontId="71" fillId="0" borderId="19" xfId="0" applyNumberFormat="1" applyFont="1" applyBorder="1" applyAlignment="1">
      <alignment/>
    </xf>
    <xf numFmtId="4" fontId="71" fillId="77" borderId="0" xfId="0" applyNumberFormat="1" applyFont="1" applyFill="1" applyAlignment="1">
      <alignment horizontal="center"/>
    </xf>
    <xf numFmtId="4" fontId="2" fillId="77" borderId="19" xfId="0" applyNumberFormat="1" applyFont="1" applyFill="1" applyBorder="1" applyAlignment="1">
      <alignment/>
    </xf>
    <xf numFmtId="4" fontId="25" fillId="80" borderId="19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" fontId="26" fillId="81" borderId="19" xfId="0" applyNumberFormat="1" applyFont="1" applyFill="1" applyBorder="1" applyAlignment="1">
      <alignment horizontal="center" wrapText="1"/>
    </xf>
    <xf numFmtId="4" fontId="23" fillId="81" borderId="19" xfId="0" applyNumberFormat="1" applyFont="1" applyFill="1" applyBorder="1" applyAlignment="1">
      <alignment horizontal="center" wrapText="1"/>
    </xf>
    <xf numFmtId="4" fontId="25" fillId="81" borderId="19" xfId="0" applyNumberFormat="1" applyFont="1" applyFill="1" applyBorder="1" applyAlignment="1">
      <alignment horizontal="center"/>
    </xf>
    <xf numFmtId="4" fontId="28" fillId="77" borderId="19" xfId="0" applyNumberFormat="1" applyFont="1" applyFill="1" applyBorder="1" applyAlignment="1">
      <alignment/>
    </xf>
    <xf numFmtId="4" fontId="28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4" fontId="28" fillId="17" borderId="19" xfId="0" applyNumberFormat="1" applyFont="1" applyFill="1" applyBorder="1" applyAlignment="1">
      <alignment/>
    </xf>
    <xf numFmtId="4" fontId="0" fillId="17" borderId="19" xfId="0" applyNumberFormat="1" applyFill="1" applyBorder="1" applyAlignment="1">
      <alignment/>
    </xf>
    <xf numFmtId="4" fontId="0" fillId="79" borderId="0" xfId="0" applyNumberFormat="1" applyFill="1" applyAlignment="1">
      <alignment/>
    </xf>
    <xf numFmtId="49" fontId="70" fillId="17" borderId="19" xfId="0" applyNumberFormat="1" applyFont="1" applyFill="1" applyBorder="1" applyAlignment="1">
      <alignment horizontal="center"/>
    </xf>
    <xf numFmtId="4" fontId="70" fillId="17" borderId="19" xfId="0" applyNumberFormat="1" applyFont="1" applyFill="1" applyBorder="1" applyAlignment="1">
      <alignment horizontal="center"/>
    </xf>
    <xf numFmtId="4" fontId="2" fillId="17" borderId="19" xfId="0" applyNumberFormat="1" applyFont="1" applyFill="1" applyBorder="1" applyAlignment="1">
      <alignment/>
    </xf>
    <xf numFmtId="4" fontId="70" fillId="17" borderId="19" xfId="0" applyNumberFormat="1" applyFont="1" applyFill="1" applyBorder="1" applyAlignment="1">
      <alignment horizontal="left"/>
    </xf>
    <xf numFmtId="4" fontId="0" fillId="17" borderId="19" xfId="0" applyNumberFormat="1" applyFill="1" applyBorder="1" applyAlignment="1">
      <alignment horizontal="center"/>
    </xf>
    <xf numFmtId="4" fontId="68" fillId="17" borderId="19" xfId="0" applyNumberFormat="1" applyFont="1" applyFill="1" applyBorder="1" applyAlignment="1">
      <alignment/>
    </xf>
    <xf numFmtId="0" fontId="0" fillId="17" borderId="0" xfId="0" applyFill="1" applyAlignment="1">
      <alignment/>
    </xf>
    <xf numFmtId="4" fontId="0" fillId="17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0" fontId="0" fillId="31" borderId="19" xfId="0" applyFill="1" applyBorder="1" applyAlignment="1">
      <alignment horizontal="center" wrapText="1"/>
    </xf>
    <xf numFmtId="4" fontId="0" fillId="31" borderId="19" xfId="0" applyNumberFormat="1" applyFill="1" applyBorder="1" applyAlignment="1">
      <alignment/>
    </xf>
    <xf numFmtId="4" fontId="67" fillId="0" borderId="24" xfId="0" applyNumberFormat="1" applyFont="1" applyBorder="1" applyAlignment="1">
      <alignment horizontal="center"/>
    </xf>
    <xf numFmtId="4" fontId="0" fillId="31" borderId="19" xfId="0" applyNumberFormat="1" applyFill="1" applyBorder="1" applyAlignment="1">
      <alignment horizontal="center" wrapText="1"/>
    </xf>
    <xf numFmtId="4" fontId="68" fillId="0" borderId="19" xfId="0" applyNumberFormat="1" applyFont="1" applyBorder="1" applyAlignment="1">
      <alignment horizontal="center" wrapText="1"/>
    </xf>
    <xf numFmtId="4" fontId="68" fillId="0" borderId="19" xfId="0" applyNumberFormat="1" applyFont="1" applyBorder="1" applyAlignment="1">
      <alignment/>
    </xf>
    <xf numFmtId="4" fontId="68" fillId="0" borderId="0" xfId="0" applyNumberFormat="1" applyFont="1" applyAlignment="1">
      <alignment/>
    </xf>
    <xf numFmtId="4" fontId="70" fillId="31" borderId="19" xfId="0" applyNumberFormat="1" applyFont="1" applyFill="1" applyBorder="1" applyAlignment="1">
      <alignment horizontal="left"/>
    </xf>
    <xf numFmtId="4" fontId="0" fillId="31" borderId="19" xfId="0" applyNumberFormat="1" applyFill="1" applyBorder="1" applyAlignment="1">
      <alignment horizontal="center"/>
    </xf>
    <xf numFmtId="4" fontId="34" fillId="0" borderId="19" xfId="0" applyNumberFormat="1" applyFont="1" applyBorder="1" applyAlignment="1">
      <alignment/>
    </xf>
    <xf numFmtId="4" fontId="34" fillId="79" borderId="19" xfId="0" applyNumberFormat="1" applyFont="1" applyFill="1" applyBorder="1" applyAlignment="1">
      <alignment/>
    </xf>
    <xf numFmtId="4" fontId="72" fillId="0" borderId="19" xfId="0" applyNumberFormat="1" applyFont="1" applyBorder="1" applyAlignment="1">
      <alignment horizontal="center" wrapText="1"/>
    </xf>
    <xf numFmtId="4" fontId="71" fillId="17" borderId="19" xfId="0" applyNumberFormat="1" applyFont="1" applyFill="1" applyBorder="1" applyAlignment="1">
      <alignment/>
    </xf>
    <xf numFmtId="4" fontId="71" fillId="0" borderId="0" xfId="0" applyNumberFormat="1" applyFont="1" applyAlignment="1">
      <alignment/>
    </xf>
    <xf numFmtId="4" fontId="71" fillId="0" borderId="19" xfId="0" applyNumberFormat="1" applyFont="1" applyBorder="1" applyAlignment="1">
      <alignment horizontal="center" wrapText="1"/>
    </xf>
    <xf numFmtId="4" fontId="71" fillId="74" borderId="19" xfId="0" applyNumberFormat="1" applyFont="1" applyFill="1" applyBorder="1" applyAlignment="1">
      <alignment/>
    </xf>
    <xf numFmtId="4" fontId="67" fillId="0" borderId="19" xfId="0" applyNumberFormat="1" applyFont="1" applyBorder="1" applyAlignment="1">
      <alignment/>
    </xf>
    <xf numFmtId="0" fontId="67" fillId="0" borderId="0" xfId="0" applyFont="1" applyAlignment="1">
      <alignment/>
    </xf>
    <xf numFmtId="0" fontId="67" fillId="17" borderId="22" xfId="0" applyFont="1" applyFill="1" applyBorder="1" applyAlignment="1">
      <alignment horizontal="center" wrapText="1"/>
    </xf>
    <xf numFmtId="0" fontId="73" fillId="0" borderId="0" xfId="0" applyFont="1" applyAlignment="1">
      <alignment/>
    </xf>
    <xf numFmtId="4" fontId="67" fillId="17" borderId="19" xfId="0" applyNumberFormat="1" applyFont="1" applyFill="1" applyBorder="1" applyAlignment="1">
      <alignment/>
    </xf>
    <xf numFmtId="4" fontId="67" fillId="74" borderId="19" xfId="0" applyNumberFormat="1" applyFont="1" applyFill="1" applyBorder="1" applyAlignment="1">
      <alignment/>
    </xf>
    <xf numFmtId="4" fontId="67" fillId="0" borderId="0" xfId="0" applyNumberFormat="1" applyFont="1" applyAlignment="1">
      <alignment/>
    </xf>
    <xf numFmtId="4" fontId="73" fillId="0" borderId="19" xfId="0" applyNumberFormat="1" applyFont="1" applyBorder="1" applyAlignment="1">
      <alignment/>
    </xf>
    <xf numFmtId="4" fontId="67" fillId="78" borderId="22" xfId="0" applyNumberFormat="1" applyFont="1" applyFill="1" applyBorder="1" applyAlignment="1">
      <alignment horizontal="center" wrapText="1"/>
    </xf>
    <xf numFmtId="4" fontId="67" fillId="82" borderId="19" xfId="0" applyNumberFormat="1" applyFont="1" applyFill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4" fontId="34" fillId="0" borderId="0" xfId="0" applyNumberFormat="1" applyFont="1" applyAlignment="1">
      <alignment/>
    </xf>
    <xf numFmtId="4" fontId="34" fillId="17" borderId="19" xfId="0" applyNumberFormat="1" applyFont="1" applyFill="1" applyBorder="1" applyAlignment="1">
      <alignment/>
    </xf>
    <xf numFmtId="4" fontId="74" fillId="0" borderId="19" xfId="0" applyNumberFormat="1" applyFont="1" applyBorder="1" applyAlignment="1">
      <alignment horizontal="center" wrapText="1"/>
    </xf>
    <xf numFmtId="4" fontId="74" fillId="0" borderId="19" xfId="0" applyNumberFormat="1" applyFont="1" applyBorder="1" applyAlignment="1">
      <alignment/>
    </xf>
    <xf numFmtId="4" fontId="74" fillId="0" borderId="0" xfId="0" applyNumberFormat="1" applyFont="1" applyAlignment="1">
      <alignment/>
    </xf>
    <xf numFmtId="4" fontId="75" fillId="17" borderId="19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4" fontId="0" fillId="14" borderId="19" xfId="0" applyNumberFormat="1" applyFill="1" applyBorder="1" applyAlignment="1">
      <alignment horizontal="center" wrapText="1"/>
    </xf>
    <xf numFmtId="4" fontId="0" fillId="14" borderId="19" xfId="0" applyNumberFormat="1" applyFill="1" applyBorder="1" applyAlignment="1">
      <alignment/>
    </xf>
    <xf numFmtId="4" fontId="0" fillId="11" borderId="19" xfId="0" applyNumberFormat="1" applyFill="1" applyBorder="1" applyAlignment="1">
      <alignment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68" fillId="0" borderId="0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 horizontal="center" wrapText="1"/>
    </xf>
    <xf numFmtId="4" fontId="0" fillId="77" borderId="19" xfId="0" applyNumberFormat="1" applyFill="1" applyBorder="1" applyAlignment="1">
      <alignment/>
    </xf>
    <xf numFmtId="0" fontId="0" fillId="77" borderId="0" xfId="0" applyFill="1" applyAlignment="1">
      <alignment/>
    </xf>
    <xf numFmtId="4" fontId="67" fillId="0" borderId="19" xfId="0" applyNumberFormat="1" applyFont="1" applyBorder="1" applyAlignment="1">
      <alignment horizontal="center"/>
    </xf>
    <xf numFmtId="4" fontId="67" fillId="77" borderId="19" xfId="0" applyNumberFormat="1" applyFont="1" applyFill="1" applyBorder="1" applyAlignment="1">
      <alignment/>
    </xf>
    <xf numFmtId="4" fontId="77" fillId="0" borderId="19" xfId="0" applyNumberFormat="1" applyFont="1" applyBorder="1" applyAlignment="1">
      <alignment horizontal="center" wrapText="1"/>
    </xf>
    <xf numFmtId="4" fontId="77" fillId="0" borderId="19" xfId="0" applyNumberFormat="1" applyFont="1" applyBorder="1" applyAlignment="1">
      <alignment horizontal="center"/>
    </xf>
    <xf numFmtId="4" fontId="78" fillId="77" borderId="19" xfId="0" applyNumberFormat="1" applyFont="1" applyFill="1" applyBorder="1" applyAlignment="1">
      <alignment horizontal="center"/>
    </xf>
    <xf numFmtId="4" fontId="78" fillId="0" borderId="19" xfId="0" applyNumberFormat="1" applyFont="1" applyBorder="1" applyAlignment="1">
      <alignment horizontal="center"/>
    </xf>
    <xf numFmtId="4" fontId="78" fillId="17" borderId="19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" fontId="78" fillId="0" borderId="0" xfId="0" applyNumberFormat="1" applyFont="1" applyAlignment="1">
      <alignment horizontal="center"/>
    </xf>
    <xf numFmtId="4" fontId="70" fillId="0" borderId="19" xfId="0" applyNumberFormat="1" applyFont="1" applyBorder="1" applyAlignment="1">
      <alignment horizontal="center" wrapText="1"/>
    </xf>
    <xf numFmtId="0" fontId="0" fillId="78" borderId="19" xfId="0" applyFill="1" applyBorder="1" applyAlignment="1">
      <alignment wrapText="1"/>
    </xf>
    <xf numFmtId="0" fontId="0" fillId="78" borderId="19" xfId="0" applyFill="1" applyBorder="1" applyAlignment="1">
      <alignment/>
    </xf>
    <xf numFmtId="4" fontId="0" fillId="0" borderId="19" xfId="0" applyNumberFormat="1" applyBorder="1" applyAlignment="1">
      <alignment wrapText="1"/>
    </xf>
    <xf numFmtId="4" fontId="0" fillId="17" borderId="19" xfId="0" applyNumberFormat="1" applyFill="1" applyBorder="1" applyAlignment="1">
      <alignment horizontal="center" wrapText="1"/>
    </xf>
    <xf numFmtId="3" fontId="23" fillId="0" borderId="19" xfId="0" applyNumberFormat="1" applyFont="1" applyBorder="1" applyAlignment="1">
      <alignment horizontal="center" wrapText="1"/>
    </xf>
    <xf numFmtId="4" fontId="26" fillId="0" borderId="19" xfId="0" applyNumberFormat="1" applyFont="1" applyBorder="1" applyAlignment="1">
      <alignment horizontal="center" wrapText="1"/>
    </xf>
    <xf numFmtId="4" fontId="26" fillId="0" borderId="20" xfId="0" applyNumberFormat="1" applyFont="1" applyBorder="1" applyAlignment="1">
      <alignment horizontal="center" wrapText="1"/>
    </xf>
    <xf numFmtId="4" fontId="26" fillId="83" borderId="20" xfId="0" applyNumberFormat="1" applyFont="1" applyFill="1" applyBorder="1" applyAlignment="1">
      <alignment horizontal="center" wrapText="1"/>
    </xf>
    <xf numFmtId="4" fontId="26" fillId="79" borderId="20" xfId="0" applyNumberFormat="1" applyFont="1" applyFill="1" applyBorder="1" applyAlignment="1">
      <alignment horizontal="center" wrapText="1"/>
    </xf>
    <xf numFmtId="4" fontId="26" fillId="83" borderId="19" xfId="1227" applyNumberFormat="1" applyFont="1" applyFill="1" applyBorder="1" applyAlignment="1">
      <alignment horizontal="center" wrapText="1"/>
      <protection/>
    </xf>
    <xf numFmtId="4" fontId="26" fillId="77" borderId="19" xfId="1227" applyNumberFormat="1" applyFont="1" applyFill="1" applyBorder="1" applyAlignment="1">
      <alignment horizontal="center" wrapText="1"/>
      <protection/>
    </xf>
    <xf numFmtId="4" fontId="26" fillId="77" borderId="19" xfId="0" applyNumberFormat="1" applyFont="1" applyFill="1" applyBorder="1" applyAlignment="1">
      <alignment horizontal="center" wrapText="1"/>
    </xf>
    <xf numFmtId="4" fontId="26" fillId="79" borderId="19" xfId="1227" applyNumberFormat="1" applyFont="1" applyFill="1" applyBorder="1" applyAlignment="1">
      <alignment horizontal="center" wrapText="1"/>
      <protection/>
    </xf>
    <xf numFmtId="0" fontId="36" fillId="77" borderId="19" xfId="0" applyFont="1" applyFill="1" applyBorder="1" applyAlignment="1">
      <alignment horizontal="center" wrapText="1"/>
    </xf>
    <xf numFmtId="0" fontId="36" fillId="84" borderId="19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3" fontId="2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/>
    </xf>
    <xf numFmtId="4" fontId="23" fillId="0" borderId="19" xfId="0" applyNumberFormat="1" applyFont="1" applyBorder="1" applyAlignment="1">
      <alignment wrapText="1"/>
    </xf>
    <xf numFmtId="4" fontId="23" fillId="77" borderId="19" xfId="0" applyNumberFormat="1" applyFont="1" applyFill="1" applyBorder="1" applyAlignment="1">
      <alignment horizontal="left" wrapText="1"/>
    </xf>
    <xf numFmtId="4" fontId="23" fillId="77" borderId="19" xfId="1227" applyNumberFormat="1" applyFont="1" applyFill="1" applyBorder="1" applyAlignment="1">
      <alignment horizontal="center" wrapText="1"/>
      <protection/>
    </xf>
    <xf numFmtId="4" fontId="23" fillId="77" borderId="19" xfId="0" applyNumberFormat="1" applyFont="1" applyFill="1" applyBorder="1" applyAlignment="1">
      <alignment horizontal="center" wrapText="1"/>
    </xf>
    <xf numFmtId="4" fontId="36" fillId="77" borderId="19" xfId="0" applyNumberFormat="1" applyFont="1" applyFill="1" applyBorder="1" applyAlignment="1">
      <alignment/>
    </xf>
    <xf numFmtId="4" fontId="36" fillId="84" borderId="19" xfId="0" applyNumberFormat="1" applyFont="1" applyFill="1" applyBorder="1" applyAlignment="1">
      <alignment/>
    </xf>
    <xf numFmtId="4" fontId="23" fillId="85" borderId="19" xfId="1228" applyNumberFormat="1" applyFont="1" applyFill="1" applyBorder="1" applyAlignment="1">
      <alignment horizontal="center" wrapText="1"/>
      <protection/>
    </xf>
    <xf numFmtId="3" fontId="23" fillId="77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/>
    </xf>
    <xf numFmtId="4" fontId="23" fillId="77" borderId="19" xfId="0" applyNumberFormat="1" applyFont="1" applyFill="1" applyBorder="1" applyAlignment="1">
      <alignment wrapText="1"/>
    </xf>
    <xf numFmtId="4" fontId="23" fillId="86" borderId="19" xfId="1228" applyNumberFormat="1" applyFont="1" applyFill="1" applyBorder="1" applyAlignment="1">
      <alignment horizontal="center" wrapText="1"/>
      <protection/>
    </xf>
    <xf numFmtId="0" fontId="34" fillId="77" borderId="0" xfId="0" applyFont="1" applyFill="1" applyAlignment="1">
      <alignment/>
    </xf>
    <xf numFmtId="4" fontId="23" fillId="85" borderId="19" xfId="1103" applyNumberFormat="1" applyFont="1" applyFill="1" applyBorder="1" applyAlignment="1">
      <alignment horizontal="center" wrapText="1"/>
    </xf>
    <xf numFmtId="4" fontId="23" fillId="86" borderId="19" xfId="1103" applyNumberFormat="1" applyFont="1" applyFill="1" applyBorder="1" applyAlignment="1">
      <alignment horizontal="center" wrapText="1"/>
    </xf>
    <xf numFmtId="4" fontId="23" fillId="77" borderId="19" xfId="1228" applyNumberFormat="1" applyFont="1" applyFill="1" applyBorder="1" applyAlignment="1">
      <alignment horizontal="center" wrapText="1"/>
      <protection/>
    </xf>
    <xf numFmtId="4" fontId="23" fillId="79" borderId="19" xfId="1227" applyNumberFormat="1" applyFont="1" applyFill="1" applyBorder="1" applyAlignment="1">
      <alignment horizontal="center" wrapText="1"/>
      <protection/>
    </xf>
    <xf numFmtId="3" fontId="23" fillId="87" borderId="19" xfId="0" applyNumberFormat="1" applyFont="1" applyFill="1" applyBorder="1" applyAlignment="1">
      <alignment horizontal="center"/>
    </xf>
    <xf numFmtId="4" fontId="23" fillId="87" borderId="19" xfId="0" applyNumberFormat="1" applyFont="1" applyFill="1" applyBorder="1" applyAlignment="1">
      <alignment horizontal="center"/>
    </xf>
    <xf numFmtId="4" fontId="23" fillId="87" borderId="19" xfId="0" applyNumberFormat="1" applyFont="1" applyFill="1" applyBorder="1" applyAlignment="1">
      <alignment/>
    </xf>
    <xf numFmtId="4" fontId="23" fillId="87" borderId="19" xfId="0" applyNumberFormat="1" applyFont="1" applyFill="1" applyBorder="1" applyAlignment="1">
      <alignment wrapText="1"/>
    </xf>
    <xf numFmtId="4" fontId="23" fillId="87" borderId="19" xfId="0" applyNumberFormat="1" applyFont="1" applyFill="1" applyBorder="1" applyAlignment="1">
      <alignment horizontal="left" wrapText="1"/>
    </xf>
    <xf numFmtId="4" fontId="23" fillId="88" borderId="19" xfId="1228" applyNumberFormat="1" applyFont="1" applyFill="1" applyBorder="1" applyAlignment="1">
      <alignment horizontal="center" wrapText="1"/>
      <protection/>
    </xf>
    <xf numFmtId="4" fontId="23" fillId="87" borderId="19" xfId="0" applyNumberFormat="1" applyFont="1" applyFill="1" applyBorder="1" applyAlignment="1">
      <alignment horizontal="center" wrapText="1"/>
    </xf>
    <xf numFmtId="4" fontId="36" fillId="87" borderId="19" xfId="0" applyNumberFormat="1" applyFont="1" applyFill="1" applyBorder="1" applyAlignment="1">
      <alignment/>
    </xf>
    <xf numFmtId="0" fontId="34" fillId="87" borderId="0" xfId="0" applyFont="1" applyFill="1" applyAlignment="1">
      <alignment/>
    </xf>
    <xf numFmtId="4" fontId="23" fillId="77" borderId="19" xfId="1228" applyNumberFormat="1" applyFont="1" applyFill="1" applyBorder="1" applyAlignment="1">
      <alignment horizontal="left" wrapText="1"/>
      <protection/>
    </xf>
    <xf numFmtId="4" fontId="23" fillId="79" borderId="19" xfId="1228" applyNumberFormat="1" applyFont="1" applyFill="1" applyBorder="1" applyAlignment="1">
      <alignment horizontal="center" wrapText="1"/>
      <protection/>
    </xf>
    <xf numFmtId="49" fontId="28" fillId="0" borderId="25" xfId="0" applyNumberFormat="1" applyFont="1" applyBorder="1" applyAlignment="1">
      <alignment horizontal="left" wrapText="1"/>
    </xf>
    <xf numFmtId="4" fontId="23" fillId="77" borderId="19" xfId="1227" applyNumberFormat="1" applyFont="1" applyFill="1" applyBorder="1" applyAlignment="1">
      <alignment horizontal="left" wrapText="1"/>
      <protection/>
    </xf>
    <xf numFmtId="4" fontId="79" fillId="79" borderId="19" xfId="1227" applyNumberFormat="1" applyFont="1" applyFill="1" applyBorder="1" applyAlignment="1">
      <alignment horizontal="center" wrapText="1"/>
      <protection/>
    </xf>
    <xf numFmtId="4" fontId="23" fillId="79" borderId="19" xfId="0" applyNumberFormat="1" applyFont="1" applyFill="1" applyBorder="1" applyAlignment="1">
      <alignment horizontal="center" wrapText="1"/>
    </xf>
    <xf numFmtId="4" fontId="23" fillId="79" borderId="19" xfId="0" applyNumberFormat="1" applyFont="1" applyFill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/>
    </xf>
    <xf numFmtId="4" fontId="23" fillId="0" borderId="20" xfId="0" applyNumberFormat="1" applyFont="1" applyBorder="1" applyAlignment="1">
      <alignment wrapText="1"/>
    </xf>
    <xf numFmtId="4" fontId="23" fillId="77" borderId="20" xfId="0" applyNumberFormat="1" applyFont="1" applyFill="1" applyBorder="1" applyAlignment="1">
      <alignment horizontal="left" wrapText="1"/>
    </xf>
    <xf numFmtId="4" fontId="23" fillId="77" borderId="20" xfId="0" applyNumberFormat="1" applyFont="1" applyFill="1" applyBorder="1" applyAlignment="1">
      <alignment horizontal="center"/>
    </xf>
    <xf numFmtId="4" fontId="23" fillId="77" borderId="20" xfId="0" applyNumberFormat="1" applyFont="1" applyFill="1" applyBorder="1" applyAlignment="1">
      <alignment horizontal="center" wrapText="1"/>
    </xf>
    <xf numFmtId="0" fontId="30" fillId="77" borderId="19" xfId="0" applyFont="1" applyFill="1" applyBorder="1" applyAlignment="1">
      <alignment horizontal="center"/>
    </xf>
    <xf numFmtId="0" fontId="80" fillId="77" borderId="19" xfId="0" applyFont="1" applyFill="1" applyBorder="1" applyAlignment="1">
      <alignment/>
    </xf>
    <xf numFmtId="0" fontId="28" fillId="77" borderId="19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80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3" fontId="23" fillId="79" borderId="22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/>
    </xf>
    <xf numFmtId="4" fontId="26" fillId="0" borderId="26" xfId="0" applyNumberFormat="1" applyFont="1" applyBorder="1" applyAlignment="1">
      <alignment wrapText="1"/>
    </xf>
    <xf numFmtId="4" fontId="26" fillId="77" borderId="26" xfId="0" applyNumberFormat="1" applyFont="1" applyFill="1" applyBorder="1" applyAlignment="1">
      <alignment horizontal="left" wrapText="1"/>
    </xf>
    <xf numFmtId="4" fontId="26" fillId="77" borderId="26" xfId="0" applyNumberFormat="1" applyFont="1" applyFill="1" applyBorder="1" applyAlignment="1">
      <alignment/>
    </xf>
    <xf numFmtId="4" fontId="26" fillId="77" borderId="22" xfId="0" applyNumberFormat="1" applyFont="1" applyFill="1" applyBorder="1" applyAlignment="1">
      <alignment/>
    </xf>
    <xf numFmtId="4" fontId="23" fillId="77" borderId="22" xfId="0" applyNumberFormat="1" applyFont="1" applyFill="1" applyBorder="1" applyAlignment="1">
      <alignment horizontal="center" wrapText="1"/>
    </xf>
    <xf numFmtId="4" fontId="26" fillId="77" borderId="22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77" borderId="19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9" xfId="0" applyFont="1" applyBorder="1" applyAlignment="1">
      <alignment/>
    </xf>
    <xf numFmtId="0" fontId="34" fillId="77" borderId="19" xfId="0" applyFont="1" applyFill="1" applyBorder="1" applyAlignment="1">
      <alignment/>
    </xf>
    <xf numFmtId="4" fontId="0" fillId="89" borderId="19" xfId="0" applyNumberFormat="1" applyFill="1" applyBorder="1" applyAlignment="1">
      <alignment horizontal="center" wrapText="1"/>
    </xf>
    <xf numFmtId="4" fontId="0" fillId="89" borderId="19" xfId="0" applyNumberFormat="1" applyFill="1" applyBorder="1" applyAlignment="1">
      <alignment horizontal="center"/>
    </xf>
    <xf numFmtId="4" fontId="34" fillId="89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68" fillId="0" borderId="19" xfId="0" applyFont="1" applyBorder="1" applyAlignment="1">
      <alignment/>
    </xf>
    <xf numFmtId="0" fontId="0" fillId="0" borderId="19" xfId="0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/>
    </xf>
    <xf numFmtId="4" fontId="79" fillId="81" borderId="19" xfId="0" applyNumberFormat="1" applyFont="1" applyFill="1" applyBorder="1" applyAlignment="1">
      <alignment horizontal="center" wrapText="1"/>
    </xf>
    <xf numFmtId="0" fontId="71" fillId="0" borderId="19" xfId="0" applyFont="1" applyBorder="1" applyAlignment="1">
      <alignment/>
    </xf>
    <xf numFmtId="0" fontId="81" fillId="0" borderId="19" xfId="0" applyFont="1" applyBorder="1" applyAlignment="1">
      <alignment horizontal="center" wrapText="1"/>
    </xf>
    <xf numFmtId="4" fontId="26" fillId="89" borderId="19" xfId="0" applyNumberFormat="1" applyFont="1" applyFill="1" applyBorder="1" applyAlignment="1">
      <alignment horizontal="center" wrapText="1"/>
    </xf>
    <xf numFmtId="0" fontId="0" fillId="79" borderId="19" xfId="0" applyFill="1" applyBorder="1" applyAlignment="1">
      <alignment/>
    </xf>
    <xf numFmtId="4" fontId="67" fillId="79" borderId="19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 horizontal="center"/>
    </xf>
    <xf numFmtId="4" fontId="82" fillId="78" borderId="19" xfId="0" applyNumberFormat="1" applyFont="1" applyFill="1" applyBorder="1" applyAlignment="1">
      <alignment horizontal="center" wrapText="1"/>
    </xf>
    <xf numFmtId="0" fontId="0" fillId="78" borderId="19" xfId="0" applyFont="1" applyFill="1" applyBorder="1" applyAlignment="1">
      <alignment horizontal="center"/>
    </xf>
    <xf numFmtId="0" fontId="0" fillId="78" borderId="0" xfId="0" applyFont="1" applyFill="1" applyAlignment="1">
      <alignment/>
    </xf>
    <xf numFmtId="0" fontId="46" fillId="0" borderId="0" xfId="0" applyFont="1" applyAlignment="1">
      <alignment/>
    </xf>
    <xf numFmtId="3" fontId="46" fillId="87" borderId="19" xfId="0" applyNumberFormat="1" applyFont="1" applyFill="1" applyBorder="1" applyAlignment="1">
      <alignment horizontal="center" wrapText="1"/>
    </xf>
    <xf numFmtId="4" fontId="47" fillId="87" borderId="19" xfId="0" applyNumberFormat="1" applyFont="1" applyFill="1" applyBorder="1" applyAlignment="1">
      <alignment horizontal="center" wrapText="1"/>
    </xf>
    <xf numFmtId="4" fontId="47" fillId="87" borderId="20" xfId="0" applyNumberFormat="1" applyFont="1" applyFill="1" applyBorder="1" applyAlignment="1">
      <alignment horizontal="center" wrapText="1"/>
    </xf>
    <xf numFmtId="49" fontId="47" fillId="87" borderId="19" xfId="0" applyNumberFormat="1" applyFont="1" applyFill="1" applyBorder="1" applyAlignment="1">
      <alignment horizontal="center"/>
    </xf>
    <xf numFmtId="3" fontId="46" fillId="77" borderId="19" xfId="0" applyNumberFormat="1" applyFont="1" applyFill="1" applyBorder="1" applyAlignment="1">
      <alignment/>
    </xf>
    <xf numFmtId="4" fontId="46" fillId="77" borderId="19" xfId="0" applyNumberFormat="1" applyFont="1" applyFill="1" applyBorder="1" applyAlignment="1">
      <alignment horizontal="center"/>
    </xf>
    <xf numFmtId="4" fontId="46" fillId="77" borderId="19" xfId="0" applyNumberFormat="1" applyFont="1" applyFill="1" applyBorder="1" applyAlignment="1">
      <alignment/>
    </xf>
    <xf numFmtId="0" fontId="46" fillId="77" borderId="19" xfId="0" applyFont="1" applyFill="1" applyBorder="1" applyAlignment="1">
      <alignment wrapText="1"/>
    </xf>
    <xf numFmtId="49" fontId="46" fillId="77" borderId="19" xfId="0" applyNumberFormat="1" applyFont="1" applyFill="1" applyBorder="1" applyAlignment="1">
      <alignment horizontal="center"/>
    </xf>
    <xf numFmtId="4" fontId="46" fillId="77" borderId="19" xfId="0" applyNumberFormat="1" applyFont="1" applyFill="1" applyBorder="1" applyAlignment="1">
      <alignment horizontal="center" wrapText="1"/>
    </xf>
    <xf numFmtId="0" fontId="46" fillId="77" borderId="19" xfId="1227" applyFont="1" applyFill="1" applyBorder="1" applyAlignment="1">
      <alignment wrapText="1"/>
      <protection/>
    </xf>
    <xf numFmtId="49" fontId="46" fillId="77" borderId="19" xfId="1227" applyNumberFormat="1" applyFont="1" applyFill="1" applyBorder="1" applyAlignment="1">
      <alignment horizontal="center"/>
      <protection/>
    </xf>
    <xf numFmtId="4" fontId="46" fillId="77" borderId="19" xfId="1228" applyNumberFormat="1" applyFont="1" applyFill="1" applyBorder="1" applyAlignment="1">
      <alignment horizontal="center" wrapText="1"/>
      <protection/>
    </xf>
    <xf numFmtId="4" fontId="46" fillId="77" borderId="21" xfId="0" applyNumberFormat="1" applyFont="1" applyFill="1" applyBorder="1" applyAlignment="1">
      <alignment wrapText="1"/>
    </xf>
    <xf numFmtId="4" fontId="46" fillId="77" borderId="19" xfId="1227" applyNumberFormat="1" applyFont="1" applyFill="1" applyBorder="1" applyAlignment="1">
      <alignment horizontal="center" wrapText="1"/>
      <protection/>
    </xf>
    <xf numFmtId="0" fontId="46" fillId="77" borderId="21" xfId="1227" applyFont="1" applyFill="1" applyBorder="1" applyAlignment="1">
      <alignment wrapText="1"/>
      <protection/>
    </xf>
    <xf numFmtId="49" fontId="46" fillId="77" borderId="19" xfId="0" applyNumberFormat="1" applyFont="1" applyFill="1" applyBorder="1" applyAlignment="1">
      <alignment horizontal="center" wrapText="1"/>
    </xf>
    <xf numFmtId="0" fontId="46" fillId="77" borderId="21" xfId="0" applyFont="1" applyFill="1" applyBorder="1" applyAlignment="1">
      <alignment wrapText="1"/>
    </xf>
    <xf numFmtId="4" fontId="46" fillId="77" borderId="20" xfId="0" applyNumberFormat="1" applyFont="1" applyFill="1" applyBorder="1" applyAlignment="1">
      <alignment horizontal="center"/>
    </xf>
    <xf numFmtId="4" fontId="46" fillId="77" borderId="20" xfId="0" applyNumberFormat="1" applyFont="1" applyFill="1" applyBorder="1" applyAlignment="1">
      <alignment horizontal="center" wrapText="1"/>
    </xf>
    <xf numFmtId="4" fontId="31" fillId="77" borderId="19" xfId="0" applyNumberFormat="1" applyFont="1" applyFill="1" applyBorder="1" applyAlignment="1">
      <alignment horizontal="center"/>
    </xf>
    <xf numFmtId="4" fontId="46" fillId="77" borderId="19" xfId="0" applyNumberFormat="1" applyFont="1" applyFill="1" applyBorder="1" applyAlignment="1">
      <alignment horizontal="left"/>
    </xf>
    <xf numFmtId="0" fontId="20" fillId="0" borderId="0" xfId="1172" applyAlignment="1" applyProtection="1">
      <alignment/>
      <protection/>
    </xf>
    <xf numFmtId="49" fontId="46" fillId="0" borderId="27" xfId="0" applyNumberFormat="1" applyFont="1" applyBorder="1" applyAlignment="1">
      <alignment horizontal="left" wrapText="1"/>
    </xf>
    <xf numFmtId="4" fontId="46" fillId="77" borderId="20" xfId="0" applyNumberFormat="1" applyFont="1" applyFill="1" applyBorder="1" applyAlignment="1">
      <alignment/>
    </xf>
    <xf numFmtId="4" fontId="46" fillId="77" borderId="19" xfId="0" applyNumberFormat="1" applyFont="1" applyFill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/>
    </xf>
    <xf numFmtId="4" fontId="81" fillId="0" borderId="19" xfId="0" applyNumberFormat="1" applyFont="1" applyBorder="1" applyAlignment="1">
      <alignment horizontal="center"/>
    </xf>
    <xf numFmtId="0" fontId="81" fillId="0" borderId="0" xfId="0" applyFont="1" applyAlignment="1">
      <alignment/>
    </xf>
    <xf numFmtId="4" fontId="81" fillId="77" borderId="19" xfId="0" applyNumberFormat="1" applyFont="1" applyFill="1" applyBorder="1" applyAlignment="1">
      <alignment horizontal="center"/>
    </xf>
    <xf numFmtId="4" fontId="83" fillId="0" borderId="20" xfId="0" applyNumberFormat="1" applyFon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wrapText="1"/>
    </xf>
    <xf numFmtId="4" fontId="36" fillId="0" borderId="19" xfId="0" applyNumberFormat="1" applyFont="1" applyBorder="1" applyAlignment="1">
      <alignment/>
    </xf>
    <xf numFmtId="4" fontId="36" fillId="77" borderId="19" xfId="0" applyNumberFormat="1" applyFont="1" applyFill="1" applyBorder="1" applyAlignment="1">
      <alignment horizontal="center"/>
    </xf>
    <xf numFmtId="4" fontId="81" fillId="0" borderId="2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/>
    </xf>
    <xf numFmtId="4" fontId="83" fillId="0" borderId="28" xfId="0" applyNumberFormat="1" applyFont="1" applyBorder="1" applyAlignment="1">
      <alignment horizontal="center"/>
    </xf>
    <xf numFmtId="4" fontId="49" fillId="0" borderId="29" xfId="0" applyNumberFormat="1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49" fontId="84" fillId="80" borderId="19" xfId="0" applyNumberFormat="1" applyFont="1" applyFill="1" applyBorder="1" applyAlignment="1">
      <alignment horizontal="center"/>
    </xf>
    <xf numFmtId="49" fontId="84" fillId="80" borderId="21" xfId="0" applyNumberFormat="1" applyFont="1" applyFill="1" applyBorder="1" applyAlignment="1">
      <alignment horizontal="center"/>
    </xf>
    <xf numFmtId="4" fontId="67" fillId="0" borderId="31" xfId="0" applyNumberFormat="1" applyFont="1" applyBorder="1" applyAlignment="1">
      <alignment horizontal="center"/>
    </xf>
    <xf numFmtId="4" fontId="67" fillId="0" borderId="24" xfId="0" applyNumberFormat="1" applyFont="1" applyBorder="1" applyAlignment="1">
      <alignment horizontal="center"/>
    </xf>
    <xf numFmtId="4" fontId="67" fillId="0" borderId="32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29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rmal_Sheet1" xfId="1227"/>
    <cellStyle name="Normal_Sheet1_1" xfId="1228"/>
    <cellStyle name="Note" xfId="1229"/>
    <cellStyle name="Note 2" xfId="1230"/>
    <cellStyle name="Note 2 2" xfId="1231"/>
    <cellStyle name="Note 2 2 2" xfId="1232"/>
    <cellStyle name="Note 2 2 2 2" xfId="1233"/>
    <cellStyle name="Note 2 2 2 3" xfId="1234"/>
    <cellStyle name="Note 2 2 3" xfId="1235"/>
    <cellStyle name="Note 2 2 4" xfId="1236"/>
    <cellStyle name="Note 2 3" xfId="1237"/>
    <cellStyle name="Note 2 4" xfId="1238"/>
    <cellStyle name="Note 3" xfId="1239"/>
    <cellStyle name="Note 3 2" xfId="1240"/>
    <cellStyle name="Note 3 2 2" xfId="1241"/>
    <cellStyle name="Note 3 2 2 2" xfId="1242"/>
    <cellStyle name="Note 3 2 2 2 2" xfId="1243"/>
    <cellStyle name="Note 3 2 2 2 3" xfId="1244"/>
    <cellStyle name="Note 3 2 2 3" xfId="1245"/>
    <cellStyle name="Note 3 2 2 4" xfId="1246"/>
    <cellStyle name="Note 3 2 3" xfId="1247"/>
    <cellStyle name="Note 3 2 4" xfId="1248"/>
    <cellStyle name="Note 3 2 5" xfId="1249"/>
    <cellStyle name="Note 3 3" xfId="1250"/>
    <cellStyle name="Note 3 3 2" xfId="1251"/>
    <cellStyle name="Note 3 3 2 2" xfId="1252"/>
    <cellStyle name="Note 3 3 2 3" xfId="1253"/>
    <cellStyle name="Note 3 3 3" xfId="1254"/>
    <cellStyle name="Note 3 3 4" xfId="1255"/>
    <cellStyle name="Note 3 4" xfId="1256"/>
    <cellStyle name="Note 3 5" xfId="1257"/>
    <cellStyle name="Note 3 6" xfId="1258"/>
    <cellStyle name="Note 4" xfId="1259"/>
    <cellStyle name="Note 4 2" xfId="1260"/>
    <cellStyle name="Note 4 2 2" xfId="1261"/>
    <cellStyle name="Note 4 2 2 2" xfId="1262"/>
    <cellStyle name="Note 4 2 2 2 2" xfId="1263"/>
    <cellStyle name="Note 4 2 2 2 3" xfId="1264"/>
    <cellStyle name="Note 4 2 2 3" xfId="1265"/>
    <cellStyle name="Note 4 2 2 4" xfId="1266"/>
    <cellStyle name="Note 4 2 3" xfId="1267"/>
    <cellStyle name="Note 4 2 3 2" xfId="1268"/>
    <cellStyle name="Note 4 2 3 3" xfId="1269"/>
    <cellStyle name="Note 4 2 4" xfId="1270"/>
    <cellStyle name="Note 4 2 4 2" xfId="1271"/>
    <cellStyle name="Note 4 2 5" xfId="1272"/>
    <cellStyle name="Note 4 2 6" xfId="1273"/>
    <cellStyle name="Note 4 3" xfId="1274"/>
    <cellStyle name="Note 4 3 2" xfId="1275"/>
    <cellStyle name="Note 4 3 2 2" xfId="1276"/>
    <cellStyle name="Note 4 3 2 3" xfId="1277"/>
    <cellStyle name="Note 4 3 3" xfId="1278"/>
    <cellStyle name="Note 4 3 4" xfId="1279"/>
    <cellStyle name="Note 4 4" xfId="1280"/>
    <cellStyle name="Note 4 4 2" xfId="1281"/>
    <cellStyle name="Note 4 4 3" xfId="1282"/>
    <cellStyle name="Note 4 5" xfId="1283"/>
    <cellStyle name="Note 4 5 2" xfId="1284"/>
    <cellStyle name="Note 4 6" xfId="1285"/>
    <cellStyle name="Note 4 7" xfId="1286"/>
    <cellStyle name="Output" xfId="1287"/>
    <cellStyle name="Output 2" xfId="1288"/>
    <cellStyle name="Output 2 2" xfId="1289"/>
    <cellStyle name="Output 3" xfId="1290"/>
    <cellStyle name="Output 3 2" xfId="1291"/>
    <cellStyle name="Output 3 3" xfId="1292"/>
    <cellStyle name="Percent" xfId="1293"/>
    <cellStyle name="Title" xfId="1294"/>
    <cellStyle name="Title 2" xfId="1295"/>
    <cellStyle name="Title 3" xfId="1296"/>
    <cellStyle name="Total" xfId="1297"/>
    <cellStyle name="Total 2" xfId="1298"/>
    <cellStyle name="Total 3" xfId="1299"/>
    <cellStyle name="Warning Text" xfId="1300"/>
    <cellStyle name="Warning Text 2" xfId="1301"/>
    <cellStyle name="Warning Text 2 2" xfId="1302"/>
    <cellStyle name="Warning Text 3" xfId="1303"/>
    <cellStyle name="Warning Text 3 2" xfId="1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H1">
      <selection activeCell="O27" sqref="O27"/>
    </sheetView>
  </sheetViews>
  <sheetFormatPr defaultColWidth="9.140625" defaultRowHeight="15"/>
  <cols>
    <col min="1" max="1" width="6.8515625" style="194" customWidth="1"/>
    <col min="2" max="2" width="10.00390625" style="195" customWidth="1"/>
    <col min="3" max="3" width="37.8515625" style="195" customWidth="1"/>
    <col min="4" max="4" width="26.00390625" style="136" customWidth="1"/>
    <col min="5" max="5" width="27.7109375" style="136" customWidth="1"/>
    <col min="6" max="6" width="22.8515625" style="136" customWidth="1"/>
    <col min="7" max="8" width="9.140625" style="136" customWidth="1"/>
    <col min="9" max="9" width="9.140625" style="152" customWidth="1"/>
    <col min="10" max="12" width="9.140625" style="136" customWidth="1"/>
    <col min="13" max="13" width="11.28125" style="136" customWidth="1"/>
    <col min="14" max="14" width="11.421875" style="136" customWidth="1"/>
    <col min="15" max="15" width="11.7109375" style="152" customWidth="1"/>
    <col min="16" max="16" width="11.7109375" style="136" customWidth="1"/>
    <col min="17" max="17" width="9.140625" style="136" customWidth="1"/>
    <col min="18" max="18" width="40.140625" style="136" customWidth="1"/>
    <col min="19" max="16384" width="9.140625" style="136" customWidth="1"/>
  </cols>
  <sheetData>
    <row r="1" spans="1:16" ht="39" customHeight="1">
      <c r="A1" s="125" t="s">
        <v>0</v>
      </c>
      <c r="B1" s="126" t="s">
        <v>1</v>
      </c>
      <c r="C1" s="127" t="s">
        <v>2</v>
      </c>
      <c r="D1" s="127" t="s">
        <v>3</v>
      </c>
      <c r="E1" s="128" t="s">
        <v>241</v>
      </c>
      <c r="F1" s="129" t="s">
        <v>242</v>
      </c>
      <c r="G1" s="130" t="s">
        <v>243</v>
      </c>
      <c r="H1" s="131" t="s">
        <v>244</v>
      </c>
      <c r="I1" s="132" t="s">
        <v>245</v>
      </c>
      <c r="J1" s="132" t="s">
        <v>246</v>
      </c>
      <c r="K1" s="130" t="s">
        <v>247</v>
      </c>
      <c r="L1" s="130" t="s">
        <v>248</v>
      </c>
      <c r="M1" s="133" t="s">
        <v>249</v>
      </c>
      <c r="N1" s="133" t="s">
        <v>250</v>
      </c>
      <c r="O1" s="134" t="s">
        <v>251</v>
      </c>
      <c r="P1" s="135" t="s">
        <v>252</v>
      </c>
    </row>
    <row r="2" spans="1:18" ht="18" customHeight="1">
      <c r="A2" s="137">
        <v>1</v>
      </c>
      <c r="B2" s="138" t="s">
        <v>6</v>
      </c>
      <c r="C2" s="139" t="s">
        <v>7</v>
      </c>
      <c r="D2" s="140" t="s">
        <v>8</v>
      </c>
      <c r="E2" s="141" t="s">
        <v>8</v>
      </c>
      <c r="F2" s="141" t="s">
        <v>8</v>
      </c>
      <c r="G2" s="142" t="s">
        <v>253</v>
      </c>
      <c r="H2" s="142" t="s">
        <v>254</v>
      </c>
      <c r="I2" s="143">
        <v>2400</v>
      </c>
      <c r="J2" s="143">
        <v>2400</v>
      </c>
      <c r="K2" s="142" t="s">
        <v>254</v>
      </c>
      <c r="L2" s="142" t="s">
        <v>254</v>
      </c>
      <c r="M2" s="142" t="s">
        <v>253</v>
      </c>
      <c r="N2" s="142" t="s">
        <v>254</v>
      </c>
      <c r="O2" s="144">
        <v>2400</v>
      </c>
      <c r="P2" s="145">
        <v>2400</v>
      </c>
      <c r="R2" s="139" t="s">
        <v>7</v>
      </c>
    </row>
    <row r="3" spans="1:18" ht="18" customHeight="1">
      <c r="A3" s="137">
        <v>2</v>
      </c>
      <c r="B3" s="138" t="s">
        <v>9</v>
      </c>
      <c r="C3" s="139" t="s">
        <v>10</v>
      </c>
      <c r="D3" s="140" t="s">
        <v>11</v>
      </c>
      <c r="E3" s="141" t="s">
        <v>11</v>
      </c>
      <c r="F3" s="141" t="s">
        <v>11</v>
      </c>
      <c r="G3" s="146" t="s">
        <v>255</v>
      </c>
      <c r="H3" s="146" t="s">
        <v>256</v>
      </c>
      <c r="I3" s="143">
        <v>2000</v>
      </c>
      <c r="J3" s="143">
        <v>2000</v>
      </c>
      <c r="K3" s="146" t="s">
        <v>256</v>
      </c>
      <c r="L3" s="146" t="s">
        <v>256</v>
      </c>
      <c r="M3" s="146" t="s">
        <v>255</v>
      </c>
      <c r="N3" s="146" t="s">
        <v>256</v>
      </c>
      <c r="O3" s="144">
        <v>2000</v>
      </c>
      <c r="P3" s="145">
        <v>2000</v>
      </c>
      <c r="R3" s="139" t="s">
        <v>10</v>
      </c>
    </row>
    <row r="4" spans="1:18" ht="18" customHeight="1">
      <c r="A4" s="137">
        <v>3</v>
      </c>
      <c r="B4" s="138" t="s">
        <v>12</v>
      </c>
      <c r="C4" s="139" t="s">
        <v>13</v>
      </c>
      <c r="D4" s="140" t="s">
        <v>14</v>
      </c>
      <c r="E4" s="141" t="s">
        <v>14</v>
      </c>
      <c r="F4" s="141" t="s">
        <v>14</v>
      </c>
      <c r="G4" s="146" t="s">
        <v>255</v>
      </c>
      <c r="H4" s="146" t="s">
        <v>257</v>
      </c>
      <c r="I4" s="143">
        <v>2400</v>
      </c>
      <c r="J4" s="143">
        <v>2400</v>
      </c>
      <c r="K4" s="146" t="s">
        <v>257</v>
      </c>
      <c r="L4" s="146" t="s">
        <v>257</v>
      </c>
      <c r="M4" s="146" t="s">
        <v>255</v>
      </c>
      <c r="N4" s="146" t="s">
        <v>257</v>
      </c>
      <c r="O4" s="144">
        <v>2400</v>
      </c>
      <c r="P4" s="145">
        <v>2400</v>
      </c>
      <c r="R4" s="139" t="s">
        <v>13</v>
      </c>
    </row>
    <row r="5" spans="1:18" ht="15.75" customHeight="1">
      <c r="A5" s="137">
        <v>4</v>
      </c>
      <c r="B5" s="138" t="s">
        <v>15</v>
      </c>
      <c r="C5" s="139" t="s">
        <v>16</v>
      </c>
      <c r="D5" s="140" t="s">
        <v>17</v>
      </c>
      <c r="E5" s="141" t="s">
        <v>17</v>
      </c>
      <c r="F5" s="141" t="s">
        <v>17</v>
      </c>
      <c r="G5" s="146" t="s">
        <v>253</v>
      </c>
      <c r="H5" s="146" t="s">
        <v>254</v>
      </c>
      <c r="I5" s="143">
        <v>2400</v>
      </c>
      <c r="J5" s="143">
        <v>2400</v>
      </c>
      <c r="K5" s="146" t="s">
        <v>254</v>
      </c>
      <c r="L5" s="146" t="s">
        <v>254</v>
      </c>
      <c r="M5" s="146" t="s">
        <v>253</v>
      </c>
      <c r="N5" s="146" t="s">
        <v>254</v>
      </c>
      <c r="O5" s="144">
        <v>2400</v>
      </c>
      <c r="P5" s="145">
        <v>2400</v>
      </c>
      <c r="R5" s="139" t="s">
        <v>16</v>
      </c>
    </row>
    <row r="6" spans="1:18" ht="18" customHeight="1">
      <c r="A6" s="137">
        <v>5</v>
      </c>
      <c r="B6" s="138" t="s">
        <v>18</v>
      </c>
      <c r="C6" s="139" t="s">
        <v>19</v>
      </c>
      <c r="D6" s="140" t="s">
        <v>20</v>
      </c>
      <c r="E6" s="141" t="s">
        <v>20</v>
      </c>
      <c r="F6" s="141" t="s">
        <v>20</v>
      </c>
      <c r="G6" s="146" t="s">
        <v>255</v>
      </c>
      <c r="H6" s="146" t="s">
        <v>256</v>
      </c>
      <c r="I6" s="143">
        <v>2000</v>
      </c>
      <c r="J6" s="143">
        <v>2000</v>
      </c>
      <c r="K6" s="146" t="s">
        <v>256</v>
      </c>
      <c r="L6" s="146" t="s">
        <v>256</v>
      </c>
      <c r="M6" s="146" t="s">
        <v>255</v>
      </c>
      <c r="N6" s="146" t="s">
        <v>256</v>
      </c>
      <c r="O6" s="144">
        <v>2000</v>
      </c>
      <c r="P6" s="145">
        <v>2000</v>
      </c>
      <c r="R6" s="139" t="s">
        <v>19</v>
      </c>
    </row>
    <row r="7" spans="1:18" ht="18" customHeight="1">
      <c r="A7" s="137">
        <v>6</v>
      </c>
      <c r="B7" s="138" t="s">
        <v>21</v>
      </c>
      <c r="C7" s="139" t="s">
        <v>22</v>
      </c>
      <c r="D7" s="140" t="s">
        <v>23</v>
      </c>
      <c r="E7" s="141" t="s">
        <v>23</v>
      </c>
      <c r="F7" s="141" t="s">
        <v>23</v>
      </c>
      <c r="G7" s="146" t="s">
        <v>255</v>
      </c>
      <c r="H7" s="146" t="s">
        <v>257</v>
      </c>
      <c r="I7" s="143">
        <v>2400</v>
      </c>
      <c r="J7" s="143">
        <v>2400</v>
      </c>
      <c r="K7" s="146" t="s">
        <v>257</v>
      </c>
      <c r="L7" s="146" t="s">
        <v>257</v>
      </c>
      <c r="M7" s="146" t="s">
        <v>255</v>
      </c>
      <c r="N7" s="146" t="s">
        <v>257</v>
      </c>
      <c r="O7" s="144">
        <v>2400</v>
      </c>
      <c r="P7" s="145">
        <v>2400</v>
      </c>
      <c r="R7" s="139" t="s">
        <v>22</v>
      </c>
    </row>
    <row r="8" spans="1:18" s="152" customFormat="1" ht="18" customHeight="1">
      <c r="A8" s="147">
        <v>7</v>
      </c>
      <c r="B8" s="148" t="s">
        <v>24</v>
      </c>
      <c r="C8" s="149" t="s">
        <v>25</v>
      </c>
      <c r="D8" s="150" t="s">
        <v>26</v>
      </c>
      <c r="E8" s="141" t="s">
        <v>26</v>
      </c>
      <c r="F8" s="141" t="s">
        <v>26</v>
      </c>
      <c r="G8" s="146" t="s">
        <v>255</v>
      </c>
      <c r="H8" s="146" t="s">
        <v>254</v>
      </c>
      <c r="I8" s="143">
        <v>1600</v>
      </c>
      <c r="J8" s="143">
        <v>1600</v>
      </c>
      <c r="K8" s="146" t="s">
        <v>254</v>
      </c>
      <c r="L8" s="146" t="s">
        <v>254</v>
      </c>
      <c r="M8" s="151" t="s">
        <v>255</v>
      </c>
      <c r="N8" s="151" t="s">
        <v>254</v>
      </c>
      <c r="O8" s="144">
        <v>1600</v>
      </c>
      <c r="P8" s="144">
        <v>1600</v>
      </c>
      <c r="R8" s="149" t="s">
        <v>25</v>
      </c>
    </row>
    <row r="9" spans="1:18" ht="18" customHeight="1">
      <c r="A9" s="137">
        <v>8</v>
      </c>
      <c r="B9" s="138" t="s">
        <v>27</v>
      </c>
      <c r="C9" s="139" t="s">
        <v>207</v>
      </c>
      <c r="D9" s="140" t="s">
        <v>28</v>
      </c>
      <c r="E9" s="141" t="s">
        <v>28</v>
      </c>
      <c r="F9" s="141" t="s">
        <v>28</v>
      </c>
      <c r="G9" s="146" t="s">
        <v>255</v>
      </c>
      <c r="H9" s="146" t="s">
        <v>257</v>
      </c>
      <c r="I9" s="143">
        <v>2400</v>
      </c>
      <c r="J9" s="143">
        <v>2400</v>
      </c>
      <c r="K9" s="146" t="s">
        <v>257</v>
      </c>
      <c r="L9" s="146" t="s">
        <v>257</v>
      </c>
      <c r="M9" s="146" t="s">
        <v>255</v>
      </c>
      <c r="N9" s="146" t="s">
        <v>257</v>
      </c>
      <c r="O9" s="144">
        <v>2400</v>
      </c>
      <c r="P9" s="145">
        <v>2400</v>
      </c>
      <c r="R9" s="139" t="s">
        <v>207</v>
      </c>
    </row>
    <row r="10" spans="1:18" ht="18" customHeight="1">
      <c r="A10" s="137">
        <v>9</v>
      </c>
      <c r="B10" s="138" t="s">
        <v>29</v>
      </c>
      <c r="C10" s="139" t="s">
        <v>30</v>
      </c>
      <c r="D10" s="140" t="s">
        <v>31</v>
      </c>
      <c r="E10" s="141" t="s">
        <v>31</v>
      </c>
      <c r="F10" s="141" t="s">
        <v>31</v>
      </c>
      <c r="G10" s="146" t="s">
        <v>253</v>
      </c>
      <c r="H10" s="146" t="s">
        <v>256</v>
      </c>
      <c r="I10" s="143">
        <v>3000</v>
      </c>
      <c r="J10" s="143">
        <v>3000</v>
      </c>
      <c r="K10" s="146" t="s">
        <v>256</v>
      </c>
      <c r="L10" s="146" t="s">
        <v>256</v>
      </c>
      <c r="M10" s="146" t="s">
        <v>253</v>
      </c>
      <c r="N10" s="146" t="s">
        <v>256</v>
      </c>
      <c r="O10" s="144">
        <v>3000</v>
      </c>
      <c r="P10" s="145">
        <v>3000</v>
      </c>
      <c r="R10" s="139" t="s">
        <v>30</v>
      </c>
    </row>
    <row r="11" spans="1:18" ht="18" customHeight="1">
      <c r="A11" s="137">
        <v>10</v>
      </c>
      <c r="B11" s="138" t="s">
        <v>32</v>
      </c>
      <c r="C11" s="139" t="s">
        <v>33</v>
      </c>
      <c r="D11" s="140" t="s">
        <v>34</v>
      </c>
      <c r="E11" s="141" t="s">
        <v>34</v>
      </c>
      <c r="F11" s="141" t="s">
        <v>34</v>
      </c>
      <c r="G11" s="146" t="s">
        <v>253</v>
      </c>
      <c r="H11" s="146" t="s">
        <v>254</v>
      </c>
      <c r="I11" s="143">
        <v>2400</v>
      </c>
      <c r="J11" s="143">
        <v>2400</v>
      </c>
      <c r="K11" s="146" t="s">
        <v>254</v>
      </c>
      <c r="L11" s="146" t="s">
        <v>254</v>
      </c>
      <c r="M11" s="146" t="s">
        <v>253</v>
      </c>
      <c r="N11" s="146" t="s">
        <v>254</v>
      </c>
      <c r="O11" s="144">
        <v>2400</v>
      </c>
      <c r="P11" s="145">
        <v>2400</v>
      </c>
      <c r="R11" s="139" t="s">
        <v>33</v>
      </c>
    </row>
    <row r="12" spans="1:18" ht="18" customHeight="1">
      <c r="A12" s="137">
        <v>11</v>
      </c>
      <c r="B12" s="138" t="s">
        <v>35</v>
      </c>
      <c r="C12" s="139" t="s">
        <v>36</v>
      </c>
      <c r="D12" s="140" t="s">
        <v>258</v>
      </c>
      <c r="E12" s="141" t="s">
        <v>258</v>
      </c>
      <c r="F12" s="141" t="s">
        <v>258</v>
      </c>
      <c r="G12" s="146" t="s">
        <v>255</v>
      </c>
      <c r="H12" s="146" t="s">
        <v>256</v>
      </c>
      <c r="I12" s="143">
        <v>2000</v>
      </c>
      <c r="J12" s="143">
        <v>2000</v>
      </c>
      <c r="K12" s="146" t="s">
        <v>256</v>
      </c>
      <c r="L12" s="146" t="s">
        <v>256</v>
      </c>
      <c r="M12" s="146" t="s">
        <v>255</v>
      </c>
      <c r="N12" s="146" t="s">
        <v>256</v>
      </c>
      <c r="O12" s="144">
        <v>2000</v>
      </c>
      <c r="P12" s="145">
        <v>2000</v>
      </c>
      <c r="R12" s="139" t="s">
        <v>36</v>
      </c>
    </row>
    <row r="13" spans="1:18" s="152" customFormat="1" ht="15.75" customHeight="1">
      <c r="A13" s="147">
        <v>12</v>
      </c>
      <c r="B13" s="148" t="s">
        <v>38</v>
      </c>
      <c r="C13" s="149" t="s">
        <v>39</v>
      </c>
      <c r="D13" s="150" t="s">
        <v>259</v>
      </c>
      <c r="E13" s="141" t="s">
        <v>260</v>
      </c>
      <c r="F13" s="141" t="s">
        <v>260</v>
      </c>
      <c r="G13" s="153" t="s">
        <v>255</v>
      </c>
      <c r="H13" s="153" t="s">
        <v>261</v>
      </c>
      <c r="I13" s="143">
        <v>4000</v>
      </c>
      <c r="J13" s="143">
        <v>4000</v>
      </c>
      <c r="K13" s="153" t="s">
        <v>261</v>
      </c>
      <c r="L13" s="153" t="s">
        <v>261</v>
      </c>
      <c r="M13" s="154" t="s">
        <v>255</v>
      </c>
      <c r="N13" s="154" t="s">
        <v>261</v>
      </c>
      <c r="O13" s="144">
        <v>4000</v>
      </c>
      <c r="P13" s="144">
        <v>4000</v>
      </c>
      <c r="R13" s="149" t="s">
        <v>39</v>
      </c>
    </row>
    <row r="14" spans="1:18" ht="18" customHeight="1">
      <c r="A14" s="137">
        <v>13</v>
      </c>
      <c r="B14" s="138" t="s">
        <v>41</v>
      </c>
      <c r="C14" s="139" t="s">
        <v>42</v>
      </c>
      <c r="D14" s="140" t="s">
        <v>43</v>
      </c>
      <c r="E14" s="141" t="s">
        <v>43</v>
      </c>
      <c r="F14" s="141" t="s">
        <v>43</v>
      </c>
      <c r="G14" s="146" t="s">
        <v>255</v>
      </c>
      <c r="H14" s="146" t="s">
        <v>256</v>
      </c>
      <c r="I14" s="143">
        <v>2000</v>
      </c>
      <c r="J14" s="143">
        <v>2000</v>
      </c>
      <c r="K14" s="146" t="s">
        <v>256</v>
      </c>
      <c r="L14" s="146" t="s">
        <v>256</v>
      </c>
      <c r="M14" s="146" t="s">
        <v>255</v>
      </c>
      <c r="N14" s="146" t="s">
        <v>256</v>
      </c>
      <c r="O14" s="144">
        <v>2000</v>
      </c>
      <c r="P14" s="145">
        <v>2000</v>
      </c>
      <c r="R14" s="139" t="s">
        <v>42</v>
      </c>
    </row>
    <row r="15" spans="1:18" ht="18" customHeight="1">
      <c r="A15" s="137">
        <v>14</v>
      </c>
      <c r="B15" s="138" t="s">
        <v>44</v>
      </c>
      <c r="C15" s="139" t="s">
        <v>45</v>
      </c>
      <c r="D15" s="140" t="s">
        <v>46</v>
      </c>
      <c r="E15" s="141" t="s">
        <v>46</v>
      </c>
      <c r="F15" s="141" t="s">
        <v>46</v>
      </c>
      <c r="G15" s="146" t="s">
        <v>255</v>
      </c>
      <c r="H15" s="146" t="s">
        <v>256</v>
      </c>
      <c r="I15" s="143">
        <v>2000</v>
      </c>
      <c r="J15" s="143">
        <v>2000</v>
      </c>
      <c r="K15" s="146" t="s">
        <v>256</v>
      </c>
      <c r="L15" s="146" t="s">
        <v>256</v>
      </c>
      <c r="M15" s="146" t="s">
        <v>255</v>
      </c>
      <c r="N15" s="146" t="s">
        <v>256</v>
      </c>
      <c r="O15" s="144">
        <v>2000</v>
      </c>
      <c r="P15" s="145">
        <v>2000</v>
      </c>
      <c r="R15" s="139" t="s">
        <v>45</v>
      </c>
    </row>
    <row r="16" spans="1:18" ht="18" customHeight="1">
      <c r="A16" s="137">
        <v>15</v>
      </c>
      <c r="B16" s="138" t="s">
        <v>47</v>
      </c>
      <c r="C16" s="139" t="s">
        <v>48</v>
      </c>
      <c r="D16" s="140" t="s">
        <v>262</v>
      </c>
      <c r="E16" s="141" t="s">
        <v>262</v>
      </c>
      <c r="F16" s="141" t="s">
        <v>262</v>
      </c>
      <c r="G16" s="146" t="s">
        <v>253</v>
      </c>
      <c r="H16" s="146" t="s">
        <v>256</v>
      </c>
      <c r="I16" s="143">
        <v>3000</v>
      </c>
      <c r="J16" s="143">
        <v>3000</v>
      </c>
      <c r="K16" s="146" t="s">
        <v>256</v>
      </c>
      <c r="L16" s="146" t="s">
        <v>256</v>
      </c>
      <c r="M16" s="146" t="s">
        <v>253</v>
      </c>
      <c r="N16" s="146" t="s">
        <v>256</v>
      </c>
      <c r="O16" s="144">
        <v>3000</v>
      </c>
      <c r="P16" s="145">
        <v>3000</v>
      </c>
      <c r="R16" s="139" t="s">
        <v>48</v>
      </c>
    </row>
    <row r="17" spans="1:18" ht="18" customHeight="1">
      <c r="A17" s="137">
        <v>16</v>
      </c>
      <c r="B17" s="138" t="s">
        <v>263</v>
      </c>
      <c r="C17" s="139" t="s">
        <v>264</v>
      </c>
      <c r="D17" s="140" t="s">
        <v>265</v>
      </c>
      <c r="E17" s="141" t="s">
        <v>265</v>
      </c>
      <c r="F17" s="141" t="s">
        <v>265</v>
      </c>
      <c r="G17" s="146" t="s">
        <v>253</v>
      </c>
      <c r="H17" s="146" t="s">
        <v>256</v>
      </c>
      <c r="I17" s="143">
        <v>3000</v>
      </c>
      <c r="J17" s="143">
        <v>3000</v>
      </c>
      <c r="K17" s="146" t="s">
        <v>256</v>
      </c>
      <c r="L17" s="146" t="s">
        <v>256</v>
      </c>
      <c r="M17" s="146" t="s">
        <v>253</v>
      </c>
      <c r="N17" s="146" t="s">
        <v>256</v>
      </c>
      <c r="O17" s="144">
        <v>3000</v>
      </c>
      <c r="P17" s="145">
        <v>3000</v>
      </c>
      <c r="R17" s="139" t="s">
        <v>264</v>
      </c>
    </row>
    <row r="18" spans="1:18" ht="18" customHeight="1">
      <c r="A18" s="137">
        <v>17</v>
      </c>
      <c r="B18" s="138" t="s">
        <v>50</v>
      </c>
      <c r="C18" s="139" t="s">
        <v>51</v>
      </c>
      <c r="D18" s="140" t="s">
        <v>52</v>
      </c>
      <c r="E18" s="141" t="s">
        <v>52</v>
      </c>
      <c r="F18" s="141" t="s">
        <v>52</v>
      </c>
      <c r="G18" s="142" t="s">
        <v>253</v>
      </c>
      <c r="H18" s="142" t="s">
        <v>254</v>
      </c>
      <c r="I18" s="143">
        <v>2400</v>
      </c>
      <c r="J18" s="143">
        <v>2400</v>
      </c>
      <c r="K18" s="142" t="s">
        <v>254</v>
      </c>
      <c r="L18" s="142" t="s">
        <v>254</v>
      </c>
      <c r="M18" s="142" t="s">
        <v>253</v>
      </c>
      <c r="N18" s="142" t="s">
        <v>254</v>
      </c>
      <c r="O18" s="144">
        <v>2400</v>
      </c>
      <c r="P18" s="145">
        <v>2400</v>
      </c>
      <c r="R18" s="139" t="s">
        <v>51</v>
      </c>
    </row>
    <row r="19" spans="1:18" ht="18" customHeight="1">
      <c r="A19" s="137">
        <v>18</v>
      </c>
      <c r="B19" s="138" t="s">
        <v>53</v>
      </c>
      <c r="C19" s="139" t="s">
        <v>54</v>
      </c>
      <c r="D19" s="140" t="s">
        <v>55</v>
      </c>
      <c r="E19" s="141" t="s">
        <v>55</v>
      </c>
      <c r="F19" s="141" t="s">
        <v>55</v>
      </c>
      <c r="G19" s="146" t="s">
        <v>253</v>
      </c>
      <c r="H19" s="146" t="s">
        <v>254</v>
      </c>
      <c r="I19" s="143">
        <v>2400</v>
      </c>
      <c r="J19" s="143">
        <v>2400</v>
      </c>
      <c r="K19" s="146" t="s">
        <v>254</v>
      </c>
      <c r="L19" s="146" t="s">
        <v>254</v>
      </c>
      <c r="M19" s="146" t="s">
        <v>253</v>
      </c>
      <c r="N19" s="146" t="s">
        <v>254</v>
      </c>
      <c r="O19" s="144">
        <v>2400</v>
      </c>
      <c r="P19" s="145">
        <v>2400</v>
      </c>
      <c r="R19" s="139" t="s">
        <v>54</v>
      </c>
    </row>
    <row r="20" spans="1:18" s="152" customFormat="1" ht="18" customHeight="1">
      <c r="A20" s="147">
        <v>19</v>
      </c>
      <c r="B20" s="148" t="s">
        <v>56</v>
      </c>
      <c r="C20" s="149" t="s">
        <v>57</v>
      </c>
      <c r="D20" s="150" t="s">
        <v>58</v>
      </c>
      <c r="E20" s="141" t="s">
        <v>58</v>
      </c>
      <c r="F20" s="141" t="s">
        <v>58</v>
      </c>
      <c r="G20" s="146" t="s">
        <v>255</v>
      </c>
      <c r="H20" s="146" t="s">
        <v>254</v>
      </c>
      <c r="I20" s="143">
        <v>1600</v>
      </c>
      <c r="J20" s="143">
        <v>1600</v>
      </c>
      <c r="K20" s="146" t="s">
        <v>254</v>
      </c>
      <c r="L20" s="146" t="s">
        <v>254</v>
      </c>
      <c r="M20" s="151" t="s">
        <v>255</v>
      </c>
      <c r="N20" s="151" t="s">
        <v>254</v>
      </c>
      <c r="O20" s="144">
        <v>1600</v>
      </c>
      <c r="P20" s="144">
        <v>1600</v>
      </c>
      <c r="R20" s="149" t="s">
        <v>57</v>
      </c>
    </row>
    <row r="21" spans="1:18" ht="18" customHeight="1">
      <c r="A21" s="137">
        <v>20</v>
      </c>
      <c r="B21" s="138" t="s">
        <v>59</v>
      </c>
      <c r="C21" s="139" t="s">
        <v>60</v>
      </c>
      <c r="D21" s="140" t="s">
        <v>61</v>
      </c>
      <c r="E21" s="141" t="s">
        <v>61</v>
      </c>
      <c r="F21" s="141" t="s">
        <v>61</v>
      </c>
      <c r="G21" s="146" t="s">
        <v>255</v>
      </c>
      <c r="H21" s="146" t="s">
        <v>257</v>
      </c>
      <c r="I21" s="143">
        <v>2400</v>
      </c>
      <c r="J21" s="143">
        <v>2400</v>
      </c>
      <c r="K21" s="146" t="s">
        <v>257</v>
      </c>
      <c r="L21" s="146" t="s">
        <v>257</v>
      </c>
      <c r="M21" s="146" t="s">
        <v>255</v>
      </c>
      <c r="N21" s="146" t="s">
        <v>257</v>
      </c>
      <c r="O21" s="144">
        <v>2400</v>
      </c>
      <c r="P21" s="145">
        <v>2400</v>
      </c>
      <c r="R21" s="139" t="s">
        <v>60</v>
      </c>
    </row>
    <row r="22" spans="1:18" ht="18" customHeight="1">
      <c r="A22" s="137">
        <v>21</v>
      </c>
      <c r="B22" s="138" t="s">
        <v>62</v>
      </c>
      <c r="C22" s="139" t="s">
        <v>63</v>
      </c>
      <c r="D22" s="140" t="s">
        <v>64</v>
      </c>
      <c r="E22" s="141" t="s">
        <v>64</v>
      </c>
      <c r="F22" s="141" t="s">
        <v>64</v>
      </c>
      <c r="G22" s="146" t="s">
        <v>253</v>
      </c>
      <c r="H22" s="146" t="s">
        <v>256</v>
      </c>
      <c r="I22" s="143">
        <v>3000</v>
      </c>
      <c r="J22" s="143">
        <v>3000</v>
      </c>
      <c r="K22" s="146" t="s">
        <v>256</v>
      </c>
      <c r="L22" s="146" t="s">
        <v>256</v>
      </c>
      <c r="M22" s="146" t="s">
        <v>253</v>
      </c>
      <c r="N22" s="146" t="s">
        <v>256</v>
      </c>
      <c r="O22" s="144">
        <v>3000</v>
      </c>
      <c r="P22" s="145">
        <v>3000</v>
      </c>
      <c r="R22" s="139" t="s">
        <v>63</v>
      </c>
    </row>
    <row r="23" spans="1:18" ht="18" customHeight="1">
      <c r="A23" s="137">
        <v>22</v>
      </c>
      <c r="B23" s="138" t="s">
        <v>65</v>
      </c>
      <c r="C23" s="139" t="s">
        <v>66</v>
      </c>
      <c r="D23" s="140" t="s">
        <v>67</v>
      </c>
      <c r="E23" s="141" t="s">
        <v>67</v>
      </c>
      <c r="F23" s="141" t="s">
        <v>67</v>
      </c>
      <c r="G23" s="155" t="s">
        <v>255</v>
      </c>
      <c r="H23" s="155" t="s">
        <v>256</v>
      </c>
      <c r="I23" s="143">
        <v>2000</v>
      </c>
      <c r="J23" s="143">
        <v>2000</v>
      </c>
      <c r="K23" s="155" t="s">
        <v>256</v>
      </c>
      <c r="L23" s="155" t="s">
        <v>256</v>
      </c>
      <c r="M23" s="155" t="s">
        <v>255</v>
      </c>
      <c r="N23" s="155" t="s">
        <v>256</v>
      </c>
      <c r="O23" s="144">
        <v>2000</v>
      </c>
      <c r="P23" s="145">
        <v>2000</v>
      </c>
      <c r="R23" s="139" t="s">
        <v>66</v>
      </c>
    </row>
    <row r="24" spans="1:18" ht="18" customHeight="1">
      <c r="A24" s="137">
        <v>23</v>
      </c>
      <c r="B24" s="138" t="s">
        <v>68</v>
      </c>
      <c r="C24" s="139" t="s">
        <v>266</v>
      </c>
      <c r="D24" s="140" t="s">
        <v>267</v>
      </c>
      <c r="E24" s="141" t="s">
        <v>267</v>
      </c>
      <c r="F24" s="141" t="s">
        <v>267</v>
      </c>
      <c r="G24" s="146" t="s">
        <v>253</v>
      </c>
      <c r="H24" s="146" t="s">
        <v>257</v>
      </c>
      <c r="I24" s="143">
        <v>3600</v>
      </c>
      <c r="J24" s="143">
        <v>3600</v>
      </c>
      <c r="K24" s="146" t="s">
        <v>257</v>
      </c>
      <c r="L24" s="146" t="s">
        <v>257</v>
      </c>
      <c r="M24" s="146" t="s">
        <v>253</v>
      </c>
      <c r="N24" s="146" t="s">
        <v>257</v>
      </c>
      <c r="O24" s="144">
        <v>3600</v>
      </c>
      <c r="P24" s="145">
        <v>3600</v>
      </c>
      <c r="R24" s="139" t="s">
        <v>266</v>
      </c>
    </row>
    <row r="25" spans="1:18" s="152" customFormat="1" ht="18" customHeight="1">
      <c r="A25" s="147">
        <v>24</v>
      </c>
      <c r="B25" s="148" t="s">
        <v>71</v>
      </c>
      <c r="C25" s="149" t="s">
        <v>72</v>
      </c>
      <c r="D25" s="150" t="s">
        <v>73</v>
      </c>
      <c r="E25" s="141" t="s">
        <v>73</v>
      </c>
      <c r="F25" s="141" t="s">
        <v>73</v>
      </c>
      <c r="G25" s="142" t="s">
        <v>255</v>
      </c>
      <c r="H25" s="142" t="s">
        <v>254</v>
      </c>
      <c r="I25" s="143">
        <v>1600</v>
      </c>
      <c r="J25" s="143">
        <v>1600</v>
      </c>
      <c r="K25" s="142" t="s">
        <v>254</v>
      </c>
      <c r="L25" s="142" t="s">
        <v>254</v>
      </c>
      <c r="M25" s="156" t="s">
        <v>255</v>
      </c>
      <c r="N25" s="156" t="s">
        <v>254</v>
      </c>
      <c r="O25" s="144">
        <v>1600</v>
      </c>
      <c r="P25" s="144">
        <v>1600</v>
      </c>
      <c r="R25" s="149" t="s">
        <v>72</v>
      </c>
    </row>
    <row r="26" spans="1:18" ht="18" customHeight="1">
      <c r="A26" s="137">
        <v>25</v>
      </c>
      <c r="B26" s="138" t="s">
        <v>268</v>
      </c>
      <c r="C26" s="139" t="s">
        <v>269</v>
      </c>
      <c r="D26" s="140" t="s">
        <v>270</v>
      </c>
      <c r="E26" s="141" t="s">
        <v>270</v>
      </c>
      <c r="F26" s="141" t="s">
        <v>270</v>
      </c>
      <c r="G26" s="146" t="s">
        <v>255</v>
      </c>
      <c r="H26" s="146" t="s">
        <v>257</v>
      </c>
      <c r="I26" s="143">
        <v>2400</v>
      </c>
      <c r="J26" s="143">
        <v>2400</v>
      </c>
      <c r="K26" s="146" t="s">
        <v>257</v>
      </c>
      <c r="L26" s="146" t="s">
        <v>257</v>
      </c>
      <c r="M26" s="146" t="s">
        <v>255</v>
      </c>
      <c r="N26" s="146" t="s">
        <v>257</v>
      </c>
      <c r="O26" s="144">
        <v>2400</v>
      </c>
      <c r="P26" s="145">
        <v>2400</v>
      </c>
      <c r="R26" s="139" t="s">
        <v>269</v>
      </c>
    </row>
    <row r="27" spans="1:18" ht="18" customHeight="1">
      <c r="A27" s="137">
        <v>26</v>
      </c>
      <c r="B27" s="138" t="s">
        <v>74</v>
      </c>
      <c r="C27" s="139" t="s">
        <v>75</v>
      </c>
      <c r="D27" s="140" t="s">
        <v>76</v>
      </c>
      <c r="E27" s="141" t="s">
        <v>76</v>
      </c>
      <c r="F27" s="141" t="s">
        <v>76</v>
      </c>
      <c r="G27" s="142" t="s">
        <v>253</v>
      </c>
      <c r="H27" s="142" t="s">
        <v>254</v>
      </c>
      <c r="I27" s="143">
        <v>2400</v>
      </c>
      <c r="J27" s="143">
        <v>2400</v>
      </c>
      <c r="K27" s="142" t="s">
        <v>254</v>
      </c>
      <c r="L27" s="142" t="s">
        <v>254</v>
      </c>
      <c r="M27" s="142" t="s">
        <v>253</v>
      </c>
      <c r="N27" s="142" t="s">
        <v>254</v>
      </c>
      <c r="O27" s="144">
        <v>2400</v>
      </c>
      <c r="P27" s="145">
        <v>2400</v>
      </c>
      <c r="R27" s="139" t="s">
        <v>75</v>
      </c>
    </row>
    <row r="28" spans="1:18" ht="18" customHeight="1">
      <c r="A28" s="137">
        <v>27</v>
      </c>
      <c r="B28" s="138" t="s">
        <v>77</v>
      </c>
      <c r="C28" s="139" t="s">
        <v>78</v>
      </c>
      <c r="D28" s="140" t="s">
        <v>79</v>
      </c>
      <c r="E28" s="141" t="s">
        <v>79</v>
      </c>
      <c r="F28" s="141" t="s">
        <v>79</v>
      </c>
      <c r="G28" s="155" t="s">
        <v>255</v>
      </c>
      <c r="H28" s="155" t="s">
        <v>256</v>
      </c>
      <c r="I28" s="143">
        <v>2000</v>
      </c>
      <c r="J28" s="143">
        <v>2000</v>
      </c>
      <c r="K28" s="155" t="s">
        <v>256</v>
      </c>
      <c r="L28" s="155" t="s">
        <v>256</v>
      </c>
      <c r="M28" s="155" t="s">
        <v>255</v>
      </c>
      <c r="N28" s="155" t="s">
        <v>256</v>
      </c>
      <c r="O28" s="144">
        <v>2000</v>
      </c>
      <c r="P28" s="145">
        <v>2000</v>
      </c>
      <c r="R28" s="139" t="s">
        <v>78</v>
      </c>
    </row>
    <row r="29" spans="1:18" s="152" customFormat="1" ht="18" customHeight="1">
      <c r="A29" s="147">
        <v>28</v>
      </c>
      <c r="B29" s="148" t="s">
        <v>80</v>
      </c>
      <c r="C29" s="149" t="s">
        <v>81</v>
      </c>
      <c r="D29" s="150" t="s">
        <v>82</v>
      </c>
      <c r="E29" s="141" t="s">
        <v>82</v>
      </c>
      <c r="F29" s="141" t="s">
        <v>82</v>
      </c>
      <c r="G29" s="142" t="s">
        <v>255</v>
      </c>
      <c r="H29" s="142" t="s">
        <v>254</v>
      </c>
      <c r="I29" s="143">
        <v>1600</v>
      </c>
      <c r="J29" s="143">
        <v>1600</v>
      </c>
      <c r="K29" s="142" t="s">
        <v>254</v>
      </c>
      <c r="L29" s="142" t="s">
        <v>254</v>
      </c>
      <c r="M29" s="156" t="s">
        <v>255</v>
      </c>
      <c r="N29" s="156" t="s">
        <v>254</v>
      </c>
      <c r="O29" s="144">
        <v>1600</v>
      </c>
      <c r="P29" s="144">
        <v>1600</v>
      </c>
      <c r="R29" s="149" t="s">
        <v>81</v>
      </c>
    </row>
    <row r="30" spans="1:18" ht="18" customHeight="1">
      <c r="A30" s="137">
        <v>29</v>
      </c>
      <c r="B30" s="138" t="s">
        <v>83</v>
      </c>
      <c r="C30" s="139" t="s">
        <v>84</v>
      </c>
      <c r="D30" s="140" t="s">
        <v>85</v>
      </c>
      <c r="E30" s="141" t="s">
        <v>85</v>
      </c>
      <c r="F30" s="141" t="s">
        <v>85</v>
      </c>
      <c r="G30" s="142" t="s">
        <v>253</v>
      </c>
      <c r="H30" s="142" t="s">
        <v>254</v>
      </c>
      <c r="I30" s="143">
        <v>2400</v>
      </c>
      <c r="J30" s="143">
        <v>2400</v>
      </c>
      <c r="K30" s="142" t="s">
        <v>254</v>
      </c>
      <c r="L30" s="142" t="s">
        <v>254</v>
      </c>
      <c r="M30" s="142" t="s">
        <v>253</v>
      </c>
      <c r="N30" s="142" t="s">
        <v>254</v>
      </c>
      <c r="O30" s="144">
        <v>2400</v>
      </c>
      <c r="P30" s="145">
        <v>2400</v>
      </c>
      <c r="R30" s="139" t="s">
        <v>84</v>
      </c>
    </row>
    <row r="31" spans="1:18" ht="18" customHeight="1">
      <c r="A31" s="137">
        <v>30</v>
      </c>
      <c r="B31" s="138" t="s">
        <v>86</v>
      </c>
      <c r="C31" s="139" t="s">
        <v>87</v>
      </c>
      <c r="D31" s="140" t="s">
        <v>88</v>
      </c>
      <c r="E31" s="141" t="s">
        <v>88</v>
      </c>
      <c r="F31" s="141" t="s">
        <v>88</v>
      </c>
      <c r="G31" s="146" t="s">
        <v>255</v>
      </c>
      <c r="H31" s="146" t="s">
        <v>257</v>
      </c>
      <c r="I31" s="143">
        <v>2400</v>
      </c>
      <c r="J31" s="143">
        <v>2400</v>
      </c>
      <c r="K31" s="146" t="s">
        <v>257</v>
      </c>
      <c r="L31" s="146" t="s">
        <v>257</v>
      </c>
      <c r="M31" s="146" t="s">
        <v>255</v>
      </c>
      <c r="N31" s="146" t="s">
        <v>257</v>
      </c>
      <c r="O31" s="144">
        <v>2400</v>
      </c>
      <c r="P31" s="145">
        <v>2400</v>
      </c>
      <c r="R31" s="139" t="s">
        <v>87</v>
      </c>
    </row>
    <row r="32" spans="1:18" ht="18" customHeight="1">
      <c r="A32" s="137">
        <v>31</v>
      </c>
      <c r="B32" s="138" t="s">
        <v>271</v>
      </c>
      <c r="C32" s="139" t="s">
        <v>272</v>
      </c>
      <c r="D32" s="140" t="s">
        <v>169</v>
      </c>
      <c r="E32" s="141" t="s">
        <v>169</v>
      </c>
      <c r="F32" s="141" t="s">
        <v>169</v>
      </c>
      <c r="G32" s="146" t="s">
        <v>255</v>
      </c>
      <c r="H32" s="146" t="s">
        <v>257</v>
      </c>
      <c r="I32" s="143">
        <v>2400</v>
      </c>
      <c r="J32" s="143">
        <v>2400</v>
      </c>
      <c r="K32" s="146" t="s">
        <v>257</v>
      </c>
      <c r="L32" s="146" t="s">
        <v>257</v>
      </c>
      <c r="M32" s="146" t="s">
        <v>255</v>
      </c>
      <c r="N32" s="146" t="s">
        <v>257</v>
      </c>
      <c r="O32" s="144">
        <v>2400</v>
      </c>
      <c r="P32" s="145">
        <v>2400</v>
      </c>
      <c r="R32" s="139" t="s">
        <v>272</v>
      </c>
    </row>
    <row r="33" spans="1:18" s="165" customFormat="1" ht="18" customHeight="1">
      <c r="A33" s="157"/>
      <c r="B33" s="158" t="s">
        <v>273</v>
      </c>
      <c r="C33" s="159" t="s">
        <v>274</v>
      </c>
      <c r="D33" s="160" t="s">
        <v>275</v>
      </c>
      <c r="E33" s="161" t="s">
        <v>275</v>
      </c>
      <c r="F33" s="161" t="s">
        <v>275</v>
      </c>
      <c r="G33" s="146" t="s">
        <v>255</v>
      </c>
      <c r="H33" s="162" t="s">
        <v>254</v>
      </c>
      <c r="I33" s="163">
        <v>1600</v>
      </c>
      <c r="J33" s="163">
        <v>1600</v>
      </c>
      <c r="K33" s="162" t="s">
        <v>254</v>
      </c>
      <c r="L33" s="162" t="s">
        <v>254</v>
      </c>
      <c r="M33" s="146"/>
      <c r="N33" s="146"/>
      <c r="O33" s="164">
        <v>1600</v>
      </c>
      <c r="P33" s="164">
        <v>1600</v>
      </c>
      <c r="R33" s="159" t="s">
        <v>274</v>
      </c>
    </row>
    <row r="34" spans="1:18" ht="18" customHeight="1">
      <c r="A34" s="137">
        <v>32</v>
      </c>
      <c r="B34" s="138" t="s">
        <v>89</v>
      </c>
      <c r="C34" s="139" t="s">
        <v>90</v>
      </c>
      <c r="D34" s="140" t="s">
        <v>91</v>
      </c>
      <c r="E34" s="141" t="s">
        <v>91</v>
      </c>
      <c r="F34" s="141" t="s">
        <v>91</v>
      </c>
      <c r="G34" s="146" t="s">
        <v>253</v>
      </c>
      <c r="H34" s="146" t="s">
        <v>254</v>
      </c>
      <c r="I34" s="143">
        <v>2400</v>
      </c>
      <c r="J34" s="143">
        <v>2400</v>
      </c>
      <c r="K34" s="146" t="s">
        <v>254</v>
      </c>
      <c r="L34" s="146" t="s">
        <v>254</v>
      </c>
      <c r="M34" s="146" t="s">
        <v>253</v>
      </c>
      <c r="N34" s="146" t="s">
        <v>254</v>
      </c>
      <c r="O34" s="144">
        <v>2400</v>
      </c>
      <c r="P34" s="145">
        <v>2400</v>
      </c>
      <c r="R34" s="139" t="s">
        <v>90</v>
      </c>
    </row>
    <row r="35" spans="1:18" s="152" customFormat="1" ht="18" customHeight="1">
      <c r="A35" s="147">
        <v>33</v>
      </c>
      <c r="B35" s="148" t="s">
        <v>92</v>
      </c>
      <c r="C35" s="149" t="s">
        <v>93</v>
      </c>
      <c r="D35" s="150" t="s">
        <v>94</v>
      </c>
      <c r="E35" s="141" t="s">
        <v>94</v>
      </c>
      <c r="F35" s="141" t="s">
        <v>94</v>
      </c>
      <c r="G35" s="146" t="s">
        <v>255</v>
      </c>
      <c r="H35" s="146" t="s">
        <v>254</v>
      </c>
      <c r="I35" s="143">
        <v>1600</v>
      </c>
      <c r="J35" s="143">
        <v>1600</v>
      </c>
      <c r="K35" s="146" t="s">
        <v>254</v>
      </c>
      <c r="L35" s="146" t="s">
        <v>254</v>
      </c>
      <c r="M35" s="151" t="s">
        <v>255</v>
      </c>
      <c r="N35" s="151" t="s">
        <v>254</v>
      </c>
      <c r="O35" s="144">
        <v>1600</v>
      </c>
      <c r="P35" s="144">
        <v>1600</v>
      </c>
      <c r="R35" s="149" t="s">
        <v>93</v>
      </c>
    </row>
    <row r="36" spans="1:18" ht="18" customHeight="1">
      <c r="A36" s="137">
        <v>34</v>
      </c>
      <c r="B36" s="138" t="s">
        <v>95</v>
      </c>
      <c r="C36" s="139" t="s">
        <v>96</v>
      </c>
      <c r="D36" s="140" t="s">
        <v>97</v>
      </c>
      <c r="E36" s="141" t="s">
        <v>97</v>
      </c>
      <c r="F36" s="141" t="s">
        <v>97</v>
      </c>
      <c r="G36" s="146" t="s">
        <v>253</v>
      </c>
      <c r="H36" s="146" t="s">
        <v>254</v>
      </c>
      <c r="I36" s="143">
        <v>2400</v>
      </c>
      <c r="J36" s="143">
        <v>2400</v>
      </c>
      <c r="K36" s="146" t="s">
        <v>254</v>
      </c>
      <c r="L36" s="146" t="s">
        <v>254</v>
      </c>
      <c r="M36" s="146" t="s">
        <v>253</v>
      </c>
      <c r="N36" s="146" t="s">
        <v>254</v>
      </c>
      <c r="O36" s="144">
        <v>2400</v>
      </c>
      <c r="P36" s="145">
        <v>2400</v>
      </c>
      <c r="R36" s="139" t="s">
        <v>96</v>
      </c>
    </row>
    <row r="37" spans="1:18" ht="18" customHeight="1">
      <c r="A37" s="147">
        <v>35</v>
      </c>
      <c r="B37" s="138" t="s">
        <v>98</v>
      </c>
      <c r="C37" s="139" t="s">
        <v>99</v>
      </c>
      <c r="D37" s="140" t="s">
        <v>100</v>
      </c>
      <c r="E37" s="141" t="s">
        <v>100</v>
      </c>
      <c r="F37" s="141" t="s">
        <v>100</v>
      </c>
      <c r="G37" s="146" t="s">
        <v>255</v>
      </c>
      <c r="H37" s="146" t="s">
        <v>256</v>
      </c>
      <c r="I37" s="143">
        <v>2000</v>
      </c>
      <c r="J37" s="143">
        <v>2000</v>
      </c>
      <c r="K37" s="146" t="s">
        <v>256</v>
      </c>
      <c r="L37" s="146" t="s">
        <v>256</v>
      </c>
      <c r="M37" s="146" t="s">
        <v>255</v>
      </c>
      <c r="N37" s="146" t="s">
        <v>256</v>
      </c>
      <c r="O37" s="144">
        <v>2000</v>
      </c>
      <c r="P37" s="145">
        <v>2000</v>
      </c>
      <c r="R37" s="139" t="s">
        <v>99</v>
      </c>
    </row>
    <row r="38" spans="1:18" ht="18" customHeight="1">
      <c r="A38" s="137">
        <v>36</v>
      </c>
      <c r="B38" s="138" t="s">
        <v>101</v>
      </c>
      <c r="C38" s="139" t="s">
        <v>102</v>
      </c>
      <c r="D38" s="140" t="s">
        <v>103</v>
      </c>
      <c r="E38" s="141" t="s">
        <v>103</v>
      </c>
      <c r="F38" s="141" t="s">
        <v>103</v>
      </c>
      <c r="G38" s="146" t="s">
        <v>255</v>
      </c>
      <c r="H38" s="146" t="s">
        <v>257</v>
      </c>
      <c r="I38" s="143">
        <v>2400</v>
      </c>
      <c r="J38" s="143">
        <v>2400</v>
      </c>
      <c r="K38" s="146" t="s">
        <v>257</v>
      </c>
      <c r="L38" s="146" t="s">
        <v>257</v>
      </c>
      <c r="M38" s="146" t="s">
        <v>255</v>
      </c>
      <c r="N38" s="146" t="s">
        <v>257</v>
      </c>
      <c r="O38" s="144">
        <v>2400</v>
      </c>
      <c r="P38" s="145">
        <v>2400</v>
      </c>
      <c r="R38" s="139" t="s">
        <v>102</v>
      </c>
    </row>
    <row r="39" spans="1:18" ht="18" customHeight="1">
      <c r="A39" s="147">
        <v>37</v>
      </c>
      <c r="B39" s="138" t="s">
        <v>104</v>
      </c>
      <c r="C39" s="139" t="s">
        <v>105</v>
      </c>
      <c r="D39" s="140" t="s">
        <v>106</v>
      </c>
      <c r="E39" s="141" t="s">
        <v>106</v>
      </c>
      <c r="F39" s="141" t="s">
        <v>106</v>
      </c>
      <c r="G39" s="142" t="s">
        <v>255</v>
      </c>
      <c r="H39" s="142" t="s">
        <v>257</v>
      </c>
      <c r="I39" s="143">
        <v>2400</v>
      </c>
      <c r="J39" s="143">
        <v>2400</v>
      </c>
      <c r="K39" s="142" t="s">
        <v>257</v>
      </c>
      <c r="L39" s="142" t="s">
        <v>257</v>
      </c>
      <c r="M39" s="142" t="s">
        <v>255</v>
      </c>
      <c r="N39" s="142" t="s">
        <v>257</v>
      </c>
      <c r="O39" s="144">
        <v>2400</v>
      </c>
      <c r="P39" s="145">
        <v>2400</v>
      </c>
      <c r="R39" s="139" t="s">
        <v>105</v>
      </c>
    </row>
    <row r="40" spans="1:18" ht="18" customHeight="1">
      <c r="A40" s="137">
        <v>38</v>
      </c>
      <c r="B40" s="138" t="s">
        <v>107</v>
      </c>
      <c r="C40" s="139" t="s">
        <v>108</v>
      </c>
      <c r="D40" s="140" t="s">
        <v>109</v>
      </c>
      <c r="E40" s="141" t="s">
        <v>109</v>
      </c>
      <c r="F40" s="141" t="s">
        <v>109</v>
      </c>
      <c r="G40" s="146" t="s">
        <v>255</v>
      </c>
      <c r="H40" s="146" t="s">
        <v>254</v>
      </c>
      <c r="I40" s="143">
        <v>1600</v>
      </c>
      <c r="J40" s="143">
        <v>1600</v>
      </c>
      <c r="K40" s="146" t="s">
        <v>254</v>
      </c>
      <c r="L40" s="146" t="s">
        <v>254</v>
      </c>
      <c r="M40" s="151" t="s">
        <v>255</v>
      </c>
      <c r="N40" s="151" t="s">
        <v>254</v>
      </c>
      <c r="O40" s="144">
        <v>1600</v>
      </c>
      <c r="P40" s="145">
        <v>1600</v>
      </c>
      <c r="R40" s="139" t="s">
        <v>108</v>
      </c>
    </row>
    <row r="41" spans="1:18" s="152" customFormat="1" ht="18" customHeight="1">
      <c r="A41" s="147">
        <v>39</v>
      </c>
      <c r="B41" s="148" t="s">
        <v>110</v>
      </c>
      <c r="C41" s="149" t="s">
        <v>111</v>
      </c>
      <c r="D41" s="150" t="s">
        <v>112</v>
      </c>
      <c r="E41" s="141" t="s">
        <v>112</v>
      </c>
      <c r="F41" s="141" t="s">
        <v>112</v>
      </c>
      <c r="G41" s="146" t="s">
        <v>255</v>
      </c>
      <c r="H41" s="146" t="s">
        <v>256</v>
      </c>
      <c r="I41" s="143">
        <v>2000</v>
      </c>
      <c r="J41" s="143">
        <v>2000</v>
      </c>
      <c r="K41" s="146" t="s">
        <v>256</v>
      </c>
      <c r="L41" s="146" t="s">
        <v>256</v>
      </c>
      <c r="M41" s="146" t="s">
        <v>255</v>
      </c>
      <c r="N41" s="146" t="s">
        <v>256</v>
      </c>
      <c r="O41" s="144">
        <v>2000</v>
      </c>
      <c r="P41" s="144">
        <v>2000</v>
      </c>
      <c r="R41" s="149" t="s">
        <v>111</v>
      </c>
    </row>
    <row r="42" spans="1:18" ht="18" customHeight="1">
      <c r="A42" s="137">
        <v>40</v>
      </c>
      <c r="B42" s="138" t="s">
        <v>113</v>
      </c>
      <c r="C42" s="139" t="s">
        <v>114</v>
      </c>
      <c r="D42" s="140" t="s">
        <v>115</v>
      </c>
      <c r="E42" s="141" t="s">
        <v>115</v>
      </c>
      <c r="F42" s="141" t="s">
        <v>115</v>
      </c>
      <c r="G42" s="142" t="s">
        <v>253</v>
      </c>
      <c r="H42" s="142" t="s">
        <v>256</v>
      </c>
      <c r="I42" s="143">
        <v>3000</v>
      </c>
      <c r="J42" s="143">
        <v>3000</v>
      </c>
      <c r="K42" s="142" t="s">
        <v>256</v>
      </c>
      <c r="L42" s="142" t="s">
        <v>256</v>
      </c>
      <c r="M42" s="142" t="s">
        <v>253</v>
      </c>
      <c r="N42" s="142" t="s">
        <v>256</v>
      </c>
      <c r="O42" s="144">
        <v>3000</v>
      </c>
      <c r="P42" s="145">
        <v>3000</v>
      </c>
      <c r="R42" s="139" t="s">
        <v>114</v>
      </c>
    </row>
    <row r="43" spans="1:18" s="152" customFormat="1" ht="18" customHeight="1">
      <c r="A43" s="147">
        <v>41</v>
      </c>
      <c r="B43" s="148" t="s">
        <v>116</v>
      </c>
      <c r="C43" s="149" t="s">
        <v>117</v>
      </c>
      <c r="D43" s="150" t="s">
        <v>118</v>
      </c>
      <c r="E43" s="141" t="s">
        <v>118</v>
      </c>
      <c r="F43" s="141" t="s">
        <v>118</v>
      </c>
      <c r="G43" s="146" t="s">
        <v>255</v>
      </c>
      <c r="H43" s="146" t="s">
        <v>254</v>
      </c>
      <c r="I43" s="143">
        <v>1600</v>
      </c>
      <c r="J43" s="143">
        <v>1600</v>
      </c>
      <c r="K43" s="146" t="s">
        <v>254</v>
      </c>
      <c r="L43" s="146" t="s">
        <v>254</v>
      </c>
      <c r="M43" s="151" t="s">
        <v>255</v>
      </c>
      <c r="N43" s="151" t="s">
        <v>254</v>
      </c>
      <c r="O43" s="144">
        <v>1600</v>
      </c>
      <c r="P43" s="144">
        <v>1600</v>
      </c>
      <c r="R43" s="149" t="s">
        <v>117</v>
      </c>
    </row>
    <row r="44" spans="1:18" s="152" customFormat="1" ht="30" customHeight="1">
      <c r="A44" s="137">
        <v>42</v>
      </c>
      <c r="B44" s="148" t="s">
        <v>119</v>
      </c>
      <c r="C44" s="149" t="s">
        <v>120</v>
      </c>
      <c r="D44" s="150" t="s">
        <v>121</v>
      </c>
      <c r="E44" s="141" t="s">
        <v>121</v>
      </c>
      <c r="F44" s="141" t="s">
        <v>121</v>
      </c>
      <c r="G44" s="146" t="s">
        <v>255</v>
      </c>
      <c r="H44" s="146" t="s">
        <v>254</v>
      </c>
      <c r="I44" s="143">
        <v>1600</v>
      </c>
      <c r="J44" s="143">
        <v>1600</v>
      </c>
      <c r="K44" s="146" t="s">
        <v>254</v>
      </c>
      <c r="L44" s="146" t="s">
        <v>254</v>
      </c>
      <c r="M44" s="151" t="s">
        <v>255</v>
      </c>
      <c r="N44" s="151" t="s">
        <v>254</v>
      </c>
      <c r="O44" s="144">
        <v>1600</v>
      </c>
      <c r="P44" s="144">
        <v>1600</v>
      </c>
      <c r="R44" s="149" t="s">
        <v>120</v>
      </c>
    </row>
    <row r="45" spans="1:18" s="152" customFormat="1" ht="24.75" customHeight="1">
      <c r="A45" s="147">
        <v>43</v>
      </c>
      <c r="B45" s="148" t="s">
        <v>122</v>
      </c>
      <c r="C45" s="149" t="s">
        <v>123</v>
      </c>
      <c r="D45" s="150" t="s">
        <v>124</v>
      </c>
      <c r="E45" s="141" t="s">
        <v>124</v>
      </c>
      <c r="F45" s="141" t="s">
        <v>124</v>
      </c>
      <c r="G45" s="146" t="s">
        <v>255</v>
      </c>
      <c r="H45" s="146" t="s">
        <v>254</v>
      </c>
      <c r="I45" s="143">
        <v>1600</v>
      </c>
      <c r="J45" s="143">
        <v>1600</v>
      </c>
      <c r="K45" s="146" t="s">
        <v>254</v>
      </c>
      <c r="L45" s="146" t="s">
        <v>254</v>
      </c>
      <c r="M45" s="151" t="s">
        <v>255</v>
      </c>
      <c r="N45" s="151" t="s">
        <v>254</v>
      </c>
      <c r="O45" s="144">
        <v>1600</v>
      </c>
      <c r="P45" s="144">
        <v>1600</v>
      </c>
      <c r="R45" s="149" t="s">
        <v>123</v>
      </c>
    </row>
    <row r="46" spans="1:18" s="152" customFormat="1" ht="36.75" customHeight="1">
      <c r="A46" s="137">
        <v>44</v>
      </c>
      <c r="B46" s="148" t="s">
        <v>125</v>
      </c>
      <c r="C46" s="149" t="s">
        <v>126</v>
      </c>
      <c r="D46" s="150" t="s">
        <v>127</v>
      </c>
      <c r="E46" s="166" t="s">
        <v>276</v>
      </c>
      <c r="F46" s="166" t="s">
        <v>276</v>
      </c>
      <c r="G46" s="155" t="s">
        <v>255</v>
      </c>
      <c r="H46" s="155" t="s">
        <v>277</v>
      </c>
      <c r="I46" s="143">
        <v>5600</v>
      </c>
      <c r="J46" s="143">
        <v>5600</v>
      </c>
      <c r="K46" s="155" t="s">
        <v>277</v>
      </c>
      <c r="L46" s="155" t="s">
        <v>277</v>
      </c>
      <c r="M46" s="167" t="s">
        <v>255</v>
      </c>
      <c r="N46" s="167" t="s">
        <v>277</v>
      </c>
      <c r="O46" s="144">
        <v>5600</v>
      </c>
      <c r="P46" s="144">
        <v>5600</v>
      </c>
      <c r="R46" s="149" t="s">
        <v>126</v>
      </c>
    </row>
    <row r="47" spans="1:18" ht="33" customHeight="1">
      <c r="A47" s="147">
        <v>45</v>
      </c>
      <c r="B47" s="138" t="s">
        <v>128</v>
      </c>
      <c r="C47" s="139" t="s">
        <v>129</v>
      </c>
      <c r="D47" s="140" t="s">
        <v>130</v>
      </c>
      <c r="E47" s="168" t="s">
        <v>278</v>
      </c>
      <c r="F47" s="168" t="s">
        <v>278</v>
      </c>
      <c r="G47" s="155" t="s">
        <v>255</v>
      </c>
      <c r="H47" s="155" t="s">
        <v>279</v>
      </c>
      <c r="I47" s="143">
        <v>4000</v>
      </c>
      <c r="J47" s="143">
        <v>4000</v>
      </c>
      <c r="K47" s="155" t="s">
        <v>279</v>
      </c>
      <c r="L47" s="155" t="s">
        <v>279</v>
      </c>
      <c r="M47" s="155" t="s">
        <v>255</v>
      </c>
      <c r="N47" s="155" t="s">
        <v>279</v>
      </c>
      <c r="O47" s="144">
        <v>4000</v>
      </c>
      <c r="P47" s="145">
        <v>4000</v>
      </c>
      <c r="R47" s="139" t="s">
        <v>129</v>
      </c>
    </row>
    <row r="48" spans="1:18" ht="28.5" customHeight="1">
      <c r="A48" s="137">
        <v>46</v>
      </c>
      <c r="B48" s="138" t="s">
        <v>131</v>
      </c>
      <c r="C48" s="139" t="s">
        <v>132</v>
      </c>
      <c r="D48" s="140" t="s">
        <v>133</v>
      </c>
      <c r="E48" s="141" t="s">
        <v>133</v>
      </c>
      <c r="F48" s="141" t="s">
        <v>133</v>
      </c>
      <c r="G48" s="142" t="s">
        <v>253</v>
      </c>
      <c r="H48" s="142" t="s">
        <v>254</v>
      </c>
      <c r="I48" s="143">
        <v>2400</v>
      </c>
      <c r="J48" s="143">
        <v>2400</v>
      </c>
      <c r="K48" s="142" t="s">
        <v>254</v>
      </c>
      <c r="L48" s="142" t="s">
        <v>254</v>
      </c>
      <c r="M48" s="142" t="s">
        <v>253</v>
      </c>
      <c r="N48" s="142" t="s">
        <v>254</v>
      </c>
      <c r="O48" s="144">
        <v>2400</v>
      </c>
      <c r="P48" s="145">
        <v>2400</v>
      </c>
      <c r="R48" s="139" t="s">
        <v>132</v>
      </c>
    </row>
    <row r="49" spans="1:18" s="152" customFormat="1" ht="30.75" customHeight="1">
      <c r="A49" s="147">
        <v>47</v>
      </c>
      <c r="B49" s="148" t="s">
        <v>280</v>
      </c>
      <c r="C49" s="149" t="s">
        <v>281</v>
      </c>
      <c r="D49" s="150" t="s">
        <v>282</v>
      </c>
      <c r="E49" s="169" t="s">
        <v>283</v>
      </c>
      <c r="F49" s="169" t="s">
        <v>283</v>
      </c>
      <c r="G49" s="142" t="s">
        <v>255</v>
      </c>
      <c r="H49" s="142" t="s">
        <v>284</v>
      </c>
      <c r="I49" s="143">
        <v>3200</v>
      </c>
      <c r="J49" s="143">
        <v>3200</v>
      </c>
      <c r="K49" s="142" t="s">
        <v>284</v>
      </c>
      <c r="L49" s="142" t="s">
        <v>284</v>
      </c>
      <c r="M49" s="156" t="s">
        <v>255</v>
      </c>
      <c r="N49" s="156" t="s">
        <v>284</v>
      </c>
      <c r="O49" s="144">
        <v>3200</v>
      </c>
      <c r="P49" s="144">
        <v>3200</v>
      </c>
      <c r="R49" s="149" t="s">
        <v>281</v>
      </c>
    </row>
    <row r="50" spans="1:18" ht="26.25" customHeight="1">
      <c r="A50" s="137">
        <v>48</v>
      </c>
      <c r="B50" s="138" t="s">
        <v>137</v>
      </c>
      <c r="C50" s="139" t="s">
        <v>138</v>
      </c>
      <c r="D50" s="140" t="s">
        <v>139</v>
      </c>
      <c r="E50" s="141" t="s">
        <v>139</v>
      </c>
      <c r="F50" s="141" t="s">
        <v>139</v>
      </c>
      <c r="G50" s="142" t="s">
        <v>253</v>
      </c>
      <c r="H50" s="142" t="s">
        <v>254</v>
      </c>
      <c r="I50" s="143">
        <v>2400</v>
      </c>
      <c r="J50" s="143">
        <v>2400</v>
      </c>
      <c r="K50" s="142" t="s">
        <v>254</v>
      </c>
      <c r="L50" s="142" t="s">
        <v>254</v>
      </c>
      <c r="M50" s="142" t="s">
        <v>253</v>
      </c>
      <c r="N50" s="142" t="s">
        <v>254</v>
      </c>
      <c r="O50" s="144">
        <v>2400</v>
      </c>
      <c r="P50" s="145">
        <v>2400</v>
      </c>
      <c r="R50" s="139" t="s">
        <v>138</v>
      </c>
    </row>
    <row r="51" spans="1:18" s="152" customFormat="1" ht="26.25" customHeight="1">
      <c r="A51" s="147">
        <v>49</v>
      </c>
      <c r="B51" s="148" t="s">
        <v>140</v>
      </c>
      <c r="C51" s="149" t="s">
        <v>141</v>
      </c>
      <c r="D51" s="150" t="s">
        <v>142</v>
      </c>
      <c r="E51" s="141" t="s">
        <v>142</v>
      </c>
      <c r="F51" s="141" t="s">
        <v>142</v>
      </c>
      <c r="G51" s="142" t="s">
        <v>255</v>
      </c>
      <c r="H51" s="142" t="s">
        <v>254</v>
      </c>
      <c r="I51" s="143">
        <v>1600</v>
      </c>
      <c r="J51" s="143">
        <v>1600</v>
      </c>
      <c r="K51" s="142" t="s">
        <v>254</v>
      </c>
      <c r="L51" s="142" t="s">
        <v>254</v>
      </c>
      <c r="M51" s="156" t="s">
        <v>255</v>
      </c>
      <c r="N51" s="156" t="s">
        <v>254</v>
      </c>
      <c r="O51" s="144">
        <v>1600</v>
      </c>
      <c r="P51" s="144">
        <v>1600</v>
      </c>
      <c r="R51" s="149" t="s">
        <v>141</v>
      </c>
    </row>
    <row r="52" spans="1:18" s="152" customFormat="1" ht="27.75" customHeight="1">
      <c r="A52" s="137">
        <v>50</v>
      </c>
      <c r="B52" s="148" t="s">
        <v>143</v>
      </c>
      <c r="C52" s="149" t="s">
        <v>144</v>
      </c>
      <c r="D52" s="150" t="s">
        <v>145</v>
      </c>
      <c r="E52" s="141" t="s">
        <v>145</v>
      </c>
      <c r="F52" s="141" t="s">
        <v>145</v>
      </c>
      <c r="G52" s="142" t="s">
        <v>255</v>
      </c>
      <c r="H52" s="142" t="s">
        <v>254</v>
      </c>
      <c r="I52" s="143">
        <v>1600</v>
      </c>
      <c r="J52" s="143">
        <v>1600</v>
      </c>
      <c r="K52" s="142" t="s">
        <v>254</v>
      </c>
      <c r="L52" s="142" t="s">
        <v>254</v>
      </c>
      <c r="M52" s="156" t="s">
        <v>255</v>
      </c>
      <c r="N52" s="156" t="s">
        <v>254</v>
      </c>
      <c r="O52" s="144">
        <v>1600</v>
      </c>
      <c r="P52" s="144">
        <v>1600</v>
      </c>
      <c r="R52" s="149" t="s">
        <v>144</v>
      </c>
    </row>
    <row r="53" spans="1:18" s="152" customFormat="1" ht="42.75" customHeight="1">
      <c r="A53" s="147">
        <v>51</v>
      </c>
      <c r="B53" s="148" t="s">
        <v>146</v>
      </c>
      <c r="C53" s="149" t="s">
        <v>147</v>
      </c>
      <c r="D53" s="150" t="s">
        <v>285</v>
      </c>
      <c r="E53" s="169" t="s">
        <v>286</v>
      </c>
      <c r="F53" s="169" t="s">
        <v>287</v>
      </c>
      <c r="G53" s="142" t="s">
        <v>255</v>
      </c>
      <c r="H53" s="142" t="s">
        <v>288</v>
      </c>
      <c r="I53" s="143">
        <v>6400</v>
      </c>
      <c r="J53" s="143">
        <v>6400</v>
      </c>
      <c r="K53" s="142" t="s">
        <v>288</v>
      </c>
      <c r="L53" s="142" t="s">
        <v>277</v>
      </c>
      <c r="M53" s="156" t="s">
        <v>255</v>
      </c>
      <c r="N53" s="170" t="s">
        <v>289</v>
      </c>
      <c r="O53" s="144">
        <v>6400</v>
      </c>
      <c r="P53" s="144">
        <v>5600</v>
      </c>
      <c r="R53" s="149" t="s">
        <v>147</v>
      </c>
    </row>
    <row r="54" spans="1:18" ht="31.5" customHeight="1">
      <c r="A54" s="137">
        <v>52</v>
      </c>
      <c r="B54" s="138" t="s">
        <v>149</v>
      </c>
      <c r="C54" s="139" t="s">
        <v>150</v>
      </c>
      <c r="D54" s="140" t="s">
        <v>151</v>
      </c>
      <c r="E54" s="169" t="s">
        <v>290</v>
      </c>
      <c r="F54" s="169" t="s">
        <v>290</v>
      </c>
      <c r="G54" s="142" t="s">
        <v>255</v>
      </c>
      <c r="H54" s="142" t="s">
        <v>291</v>
      </c>
      <c r="I54" s="143">
        <v>4800</v>
      </c>
      <c r="J54" s="143">
        <v>4800</v>
      </c>
      <c r="K54" s="142" t="s">
        <v>291</v>
      </c>
      <c r="L54" s="142" t="s">
        <v>291</v>
      </c>
      <c r="M54" s="142" t="s">
        <v>255</v>
      </c>
      <c r="N54" s="142" t="s">
        <v>291</v>
      </c>
      <c r="O54" s="144">
        <v>4800</v>
      </c>
      <c r="P54" s="145">
        <v>4800</v>
      </c>
      <c r="R54" s="139" t="s">
        <v>150</v>
      </c>
    </row>
    <row r="55" spans="1:18" s="152" customFormat="1" ht="31.5" customHeight="1">
      <c r="A55" s="147">
        <v>53</v>
      </c>
      <c r="B55" s="148" t="s">
        <v>152</v>
      </c>
      <c r="C55" s="149" t="s">
        <v>153</v>
      </c>
      <c r="D55" s="150" t="s">
        <v>154</v>
      </c>
      <c r="E55" s="141" t="s">
        <v>154</v>
      </c>
      <c r="F55" s="141" t="s">
        <v>154</v>
      </c>
      <c r="G55" s="143" t="s">
        <v>255</v>
      </c>
      <c r="H55" s="148" t="s">
        <v>254</v>
      </c>
      <c r="I55" s="143">
        <v>1600</v>
      </c>
      <c r="J55" s="143">
        <v>1600</v>
      </c>
      <c r="K55" s="148" t="s">
        <v>254</v>
      </c>
      <c r="L55" s="148" t="s">
        <v>254</v>
      </c>
      <c r="M55" s="171" t="s">
        <v>255</v>
      </c>
      <c r="N55" s="172" t="s">
        <v>254</v>
      </c>
      <c r="O55" s="144">
        <v>1600</v>
      </c>
      <c r="P55" s="144">
        <v>1600</v>
      </c>
      <c r="R55" s="149" t="s">
        <v>153</v>
      </c>
    </row>
    <row r="56" spans="1:18" s="152" customFormat="1" ht="33" customHeight="1">
      <c r="A56" s="137">
        <v>54</v>
      </c>
      <c r="B56" s="148" t="s">
        <v>155</v>
      </c>
      <c r="C56" s="149" t="s">
        <v>156</v>
      </c>
      <c r="D56" s="150" t="s">
        <v>157</v>
      </c>
      <c r="E56" s="141" t="s">
        <v>292</v>
      </c>
      <c r="F56" s="141" t="s">
        <v>292</v>
      </c>
      <c r="G56" s="143" t="s">
        <v>255</v>
      </c>
      <c r="H56" s="148" t="s">
        <v>289</v>
      </c>
      <c r="I56" s="143">
        <v>3200</v>
      </c>
      <c r="J56" s="143">
        <v>3200</v>
      </c>
      <c r="K56" s="148" t="s">
        <v>289</v>
      </c>
      <c r="L56" s="148" t="s">
        <v>289</v>
      </c>
      <c r="M56" s="171" t="s">
        <v>255</v>
      </c>
      <c r="N56" s="172" t="s">
        <v>289</v>
      </c>
      <c r="O56" s="144">
        <v>3200</v>
      </c>
      <c r="P56" s="144">
        <v>3200</v>
      </c>
      <c r="R56" s="149" t="s">
        <v>156</v>
      </c>
    </row>
    <row r="57" spans="1:18" s="152" customFormat="1" ht="37.5" customHeight="1">
      <c r="A57" s="147">
        <v>55</v>
      </c>
      <c r="B57" s="148" t="s">
        <v>158</v>
      </c>
      <c r="C57" s="149" t="s">
        <v>159</v>
      </c>
      <c r="D57" s="150" t="s">
        <v>160</v>
      </c>
      <c r="E57" s="141" t="s">
        <v>293</v>
      </c>
      <c r="F57" s="141" t="s">
        <v>293</v>
      </c>
      <c r="G57" s="143" t="s">
        <v>255</v>
      </c>
      <c r="H57" s="148" t="s">
        <v>289</v>
      </c>
      <c r="I57" s="143">
        <v>3200</v>
      </c>
      <c r="J57" s="143">
        <v>3200</v>
      </c>
      <c r="K57" s="148" t="s">
        <v>289</v>
      </c>
      <c r="L57" s="148" t="s">
        <v>289</v>
      </c>
      <c r="M57" s="171" t="s">
        <v>255</v>
      </c>
      <c r="N57" s="172" t="s">
        <v>289</v>
      </c>
      <c r="O57" s="144">
        <v>3200</v>
      </c>
      <c r="P57" s="144">
        <v>3200</v>
      </c>
      <c r="R57" s="149" t="s">
        <v>159</v>
      </c>
    </row>
    <row r="58" spans="1:18" s="152" customFormat="1" ht="40.5" customHeight="1">
      <c r="A58" s="137">
        <v>56</v>
      </c>
      <c r="B58" s="148" t="s">
        <v>161</v>
      </c>
      <c r="C58" s="149" t="s">
        <v>162</v>
      </c>
      <c r="D58" s="150" t="s">
        <v>163</v>
      </c>
      <c r="E58" s="141" t="s">
        <v>294</v>
      </c>
      <c r="F58" s="141" t="s">
        <v>294</v>
      </c>
      <c r="G58" s="143" t="s">
        <v>255</v>
      </c>
      <c r="H58" s="143" t="s">
        <v>295</v>
      </c>
      <c r="I58" s="143">
        <v>3600</v>
      </c>
      <c r="J58" s="143">
        <v>3600</v>
      </c>
      <c r="K58" s="143" t="s">
        <v>296</v>
      </c>
      <c r="L58" s="143" t="s">
        <v>296</v>
      </c>
      <c r="M58" s="171" t="s">
        <v>255</v>
      </c>
      <c r="N58" s="171" t="s">
        <v>296</v>
      </c>
      <c r="O58" s="144">
        <v>5200</v>
      </c>
      <c r="P58" s="144">
        <v>5200</v>
      </c>
      <c r="R58" s="149" t="s">
        <v>162</v>
      </c>
    </row>
    <row r="59" spans="1:18" ht="27.75" customHeight="1">
      <c r="A59" s="147">
        <v>57</v>
      </c>
      <c r="B59" s="173" t="s">
        <v>176</v>
      </c>
      <c r="C59" s="174" t="s">
        <v>177</v>
      </c>
      <c r="D59" s="175" t="s">
        <v>297</v>
      </c>
      <c r="E59" s="176" t="s">
        <v>298</v>
      </c>
      <c r="F59" s="176" t="s">
        <v>298</v>
      </c>
      <c r="G59" s="143" t="s">
        <v>255</v>
      </c>
      <c r="H59" s="177" t="s">
        <v>256</v>
      </c>
      <c r="I59" s="143">
        <v>2000</v>
      </c>
      <c r="J59" s="178">
        <v>2000</v>
      </c>
      <c r="K59" s="177" t="s">
        <v>256</v>
      </c>
      <c r="L59" s="177" t="s">
        <v>256</v>
      </c>
      <c r="M59" s="143" t="s">
        <v>255</v>
      </c>
      <c r="N59" s="177" t="s">
        <v>256</v>
      </c>
      <c r="O59" s="144">
        <v>2000</v>
      </c>
      <c r="P59" s="145">
        <v>2000</v>
      </c>
      <c r="R59" s="174" t="s">
        <v>177</v>
      </c>
    </row>
    <row r="60" spans="1:18" ht="30.75" customHeight="1">
      <c r="A60" s="137">
        <v>58</v>
      </c>
      <c r="B60" s="173" t="s">
        <v>179</v>
      </c>
      <c r="C60" s="174" t="s">
        <v>180</v>
      </c>
      <c r="D60" s="175" t="s">
        <v>299</v>
      </c>
      <c r="E60" s="176" t="s">
        <v>300</v>
      </c>
      <c r="F60" s="176" t="s">
        <v>300</v>
      </c>
      <c r="G60" s="177" t="s">
        <v>255</v>
      </c>
      <c r="H60" s="177" t="s">
        <v>291</v>
      </c>
      <c r="I60" s="143">
        <v>4800</v>
      </c>
      <c r="J60" s="178">
        <v>4800</v>
      </c>
      <c r="K60" s="177" t="s">
        <v>291</v>
      </c>
      <c r="L60" s="177" t="s">
        <v>291</v>
      </c>
      <c r="M60" s="177" t="s">
        <v>255</v>
      </c>
      <c r="N60" s="177" t="s">
        <v>291</v>
      </c>
      <c r="O60" s="144">
        <v>4800</v>
      </c>
      <c r="P60" s="145">
        <v>4800</v>
      </c>
      <c r="R60" s="174" t="s">
        <v>180</v>
      </c>
    </row>
    <row r="61" spans="1:18" s="152" customFormat="1" ht="26.25" customHeight="1">
      <c r="A61" s="147">
        <v>59</v>
      </c>
      <c r="B61" s="148" t="s">
        <v>182</v>
      </c>
      <c r="C61" s="149" t="s">
        <v>183</v>
      </c>
      <c r="D61" s="150" t="s">
        <v>301</v>
      </c>
      <c r="E61" s="141" t="s">
        <v>302</v>
      </c>
      <c r="F61" s="141" t="s">
        <v>302</v>
      </c>
      <c r="G61" s="146" t="s">
        <v>255</v>
      </c>
      <c r="H61" s="146" t="s">
        <v>254</v>
      </c>
      <c r="I61" s="143">
        <v>1600</v>
      </c>
      <c r="J61" s="143">
        <v>1600</v>
      </c>
      <c r="K61" s="146" t="s">
        <v>254</v>
      </c>
      <c r="L61" s="146" t="s">
        <v>254</v>
      </c>
      <c r="M61" s="151" t="s">
        <v>255</v>
      </c>
      <c r="N61" s="151" t="s">
        <v>254</v>
      </c>
      <c r="O61" s="144">
        <v>1600</v>
      </c>
      <c r="P61" s="144">
        <v>1600</v>
      </c>
      <c r="R61" s="149" t="s">
        <v>183</v>
      </c>
    </row>
    <row r="62" spans="1:18" s="152" customFormat="1" ht="26.25" customHeight="1">
      <c r="A62" s="137">
        <v>60</v>
      </c>
      <c r="B62" s="179" t="s">
        <v>303</v>
      </c>
      <c r="C62" s="180" t="s">
        <v>165</v>
      </c>
      <c r="D62" s="181" t="s">
        <v>166</v>
      </c>
      <c r="E62" s="141" t="s">
        <v>166</v>
      </c>
      <c r="F62" s="141" t="s">
        <v>166</v>
      </c>
      <c r="G62" s="146" t="s">
        <v>255</v>
      </c>
      <c r="H62" s="146"/>
      <c r="I62" s="143"/>
      <c r="J62" s="143"/>
      <c r="K62" s="146" t="s">
        <v>304</v>
      </c>
      <c r="L62" s="146" t="s">
        <v>304</v>
      </c>
      <c r="M62" s="151" t="s">
        <v>255</v>
      </c>
      <c r="N62" s="151" t="s">
        <v>304</v>
      </c>
      <c r="O62" s="144">
        <v>1600</v>
      </c>
      <c r="P62" s="144">
        <v>1600</v>
      </c>
      <c r="R62" s="180" t="s">
        <v>165</v>
      </c>
    </row>
    <row r="63" spans="1:18" ht="26.25" customHeight="1">
      <c r="A63" s="137"/>
      <c r="B63" s="182"/>
      <c r="C63" s="183"/>
      <c r="D63" s="184"/>
      <c r="E63" s="141"/>
      <c r="F63" s="141"/>
      <c r="G63" s="146"/>
      <c r="H63" s="146"/>
      <c r="I63" s="143"/>
      <c r="J63" s="143"/>
      <c r="K63" s="146"/>
      <c r="L63" s="146"/>
      <c r="M63" s="146"/>
      <c r="N63" s="146"/>
      <c r="O63" s="144"/>
      <c r="P63" s="145"/>
      <c r="R63" s="183"/>
    </row>
    <row r="64" spans="1:16" ht="18" customHeight="1" thickBot="1">
      <c r="A64" s="185"/>
      <c r="B64" s="186"/>
      <c r="C64" s="187" t="s">
        <v>186</v>
      </c>
      <c r="D64" s="188"/>
      <c r="E64" s="189"/>
      <c r="F64" s="189"/>
      <c r="G64" s="190"/>
      <c r="H64" s="191"/>
      <c r="I64" s="192">
        <f>SUM(I2:I61)</f>
        <v>151800</v>
      </c>
      <c r="J64" s="193">
        <f>SUM(J2:J61)</f>
        <v>151800</v>
      </c>
      <c r="K64" s="191"/>
      <c r="L64" s="191"/>
      <c r="M64" s="190"/>
      <c r="N64" s="191"/>
      <c r="O64" s="144">
        <f>SUM(O2:O61)</f>
        <v>153400</v>
      </c>
      <c r="P64" s="145">
        <f>SUM(P2:P61)</f>
        <v>152600</v>
      </c>
    </row>
    <row r="65" ht="18" customHeight="1"/>
    <row r="70" spans="12:15" ht="15">
      <c r="L70" s="196"/>
      <c r="M70" s="197" t="s">
        <v>305</v>
      </c>
      <c r="N70" s="197" t="s">
        <v>306</v>
      </c>
      <c r="O70" s="198" t="s">
        <v>307</v>
      </c>
    </row>
    <row r="71" spans="12:16" ht="15">
      <c r="L71" s="196"/>
      <c r="M71" s="197">
        <v>11</v>
      </c>
      <c r="N71" s="197">
        <v>5</v>
      </c>
      <c r="O71" s="198">
        <v>1</v>
      </c>
      <c r="P71" s="136">
        <f>M71+N71+O71</f>
        <v>17</v>
      </c>
    </row>
    <row r="72" ht="15">
      <c r="L72" s="199"/>
    </row>
    <row r="73" ht="15">
      <c r="L73" s="199"/>
    </row>
    <row r="74" spans="12:15" ht="15">
      <c r="L74" s="196"/>
      <c r="M74" s="197" t="s">
        <v>308</v>
      </c>
      <c r="N74" s="197" t="s">
        <v>309</v>
      </c>
      <c r="O74" s="198" t="s">
        <v>310</v>
      </c>
    </row>
    <row r="75" spans="12:16" ht="15">
      <c r="L75" s="199"/>
      <c r="M75" s="200">
        <v>27</v>
      </c>
      <c r="N75" s="197">
        <v>13</v>
      </c>
      <c r="O75" s="201">
        <v>15</v>
      </c>
      <c r="P75" s="136">
        <f>M75+N75+O75</f>
        <v>55</v>
      </c>
    </row>
    <row r="76" ht="15">
      <c r="P76" s="136">
        <f>P71+P75</f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33" customWidth="1"/>
    <col min="2" max="2" width="52.57421875" style="33" customWidth="1"/>
    <col min="3" max="3" width="10.8515625" style="33" customWidth="1"/>
    <col min="4" max="4" width="12.57421875" style="83" customWidth="1"/>
    <col min="5" max="5" width="12.57421875" style="2" customWidth="1"/>
  </cols>
  <sheetData>
    <row r="1" spans="2:5" s="33" customFormat="1" ht="22.5" customHeight="1">
      <c r="B1" s="273" t="s">
        <v>233</v>
      </c>
      <c r="C1" s="273"/>
      <c r="D1" s="273"/>
      <c r="E1" s="273"/>
    </row>
    <row r="2" spans="1:5" ht="23.25" customHeight="1">
      <c r="A2" s="8" t="s">
        <v>1</v>
      </c>
      <c r="B2" s="9" t="s">
        <v>2</v>
      </c>
      <c r="C2" s="106" t="s">
        <v>223</v>
      </c>
      <c r="D2" s="109" t="s">
        <v>230</v>
      </c>
      <c r="E2" s="3" t="s">
        <v>232</v>
      </c>
    </row>
    <row r="3" spans="1:7" ht="15">
      <c r="A3" s="11" t="s">
        <v>6</v>
      </c>
      <c r="B3" s="44" t="s">
        <v>7</v>
      </c>
      <c r="C3" s="44">
        <v>-15.36842105263122</v>
      </c>
      <c r="D3" s="82">
        <v>2541.2620574162675</v>
      </c>
      <c r="E3" s="39">
        <v>54.63104137348683</v>
      </c>
      <c r="F3" s="2"/>
      <c r="G3" s="2"/>
    </row>
    <row r="4" spans="1:7" ht="15">
      <c r="A4" s="11" t="s">
        <v>9</v>
      </c>
      <c r="B4" s="44" t="s">
        <v>10</v>
      </c>
      <c r="C4" s="44">
        <v>-1.4736842105260166</v>
      </c>
      <c r="D4" s="82">
        <v>2106.3850478468903</v>
      </c>
      <c r="E4" s="39">
        <v>34.19253447790569</v>
      </c>
      <c r="F4" s="2"/>
      <c r="G4" s="2"/>
    </row>
    <row r="5" spans="1:7" ht="15">
      <c r="A5" s="11" t="s">
        <v>12</v>
      </c>
      <c r="B5" s="44" t="s">
        <v>13</v>
      </c>
      <c r="C5" s="44">
        <v>-0.36842105263121994</v>
      </c>
      <c r="D5" s="82">
        <v>2526.2620574162675</v>
      </c>
      <c r="E5" s="39">
        <v>39.63104137348683</v>
      </c>
      <c r="F5" s="2"/>
      <c r="G5" s="2"/>
    </row>
    <row r="6" spans="1:7" ht="15">
      <c r="A6" s="14" t="s">
        <v>15</v>
      </c>
      <c r="B6" s="15" t="s">
        <v>16</v>
      </c>
      <c r="C6" s="15">
        <v>-3.36842105263122</v>
      </c>
      <c r="D6" s="82">
        <v>2529.2620574162675</v>
      </c>
      <c r="E6" s="39">
        <v>42.63104137348683</v>
      </c>
      <c r="F6" s="2"/>
      <c r="G6" s="2"/>
    </row>
    <row r="7" spans="1:7" ht="15">
      <c r="A7" s="14" t="s">
        <v>18</v>
      </c>
      <c r="B7" s="15" t="s">
        <v>19</v>
      </c>
      <c r="C7" s="15">
        <v>-8.273684210525971</v>
      </c>
      <c r="D7" s="82">
        <v>2113.18504784689</v>
      </c>
      <c r="E7" s="39">
        <v>40.99253447790564</v>
      </c>
      <c r="F7" s="2"/>
      <c r="G7" s="2"/>
    </row>
    <row r="8" spans="1:7" ht="15">
      <c r="A8" s="14" t="s">
        <v>21</v>
      </c>
      <c r="B8" s="15" t="s">
        <v>22</v>
      </c>
      <c r="C8" s="15">
        <v>-12.36842105263122</v>
      </c>
      <c r="D8" s="82">
        <v>2538.2620574162675</v>
      </c>
      <c r="E8" s="39">
        <v>51.63104137348683</v>
      </c>
      <c r="F8" s="2"/>
      <c r="G8" s="2"/>
    </row>
    <row r="9" spans="1:7" ht="15">
      <c r="A9" s="14" t="s">
        <v>24</v>
      </c>
      <c r="B9" s="15" t="s">
        <v>25</v>
      </c>
      <c r="C9" s="15">
        <v>-3.5789473684208133</v>
      </c>
      <c r="D9" s="82">
        <v>1687.5080382775118</v>
      </c>
      <c r="E9" s="39">
        <v>29.754027582324554</v>
      </c>
      <c r="F9" s="2"/>
      <c r="G9" s="2"/>
    </row>
    <row r="10" spans="1:7" s="108" customFormat="1" ht="15">
      <c r="A10" s="11" t="s">
        <v>27</v>
      </c>
      <c r="B10" s="44" t="s">
        <v>218</v>
      </c>
      <c r="C10" s="44">
        <v>-2447.37</v>
      </c>
      <c r="D10" s="110">
        <v>0</v>
      </c>
      <c r="E10" s="107">
        <v>0</v>
      </c>
      <c r="F10" s="2"/>
      <c r="G10" s="2"/>
    </row>
    <row r="11" spans="1:7" ht="15">
      <c r="A11" s="14" t="s">
        <v>29</v>
      </c>
      <c r="B11" s="15" t="s">
        <v>30</v>
      </c>
      <c r="C11" s="15">
        <v>-6.810526315789048</v>
      </c>
      <c r="D11" s="82">
        <v>3164.177571770335</v>
      </c>
      <c r="E11" s="39">
        <v>55.88880171685856</v>
      </c>
      <c r="F11" s="2"/>
      <c r="G11" s="2"/>
    </row>
    <row r="12" spans="1:7" ht="15">
      <c r="A12" s="14" t="s">
        <v>32</v>
      </c>
      <c r="B12" s="15" t="s">
        <v>33</v>
      </c>
      <c r="C12" s="15">
        <v>-13.36842105263122</v>
      </c>
      <c r="D12" s="82">
        <v>2539.2620574162675</v>
      </c>
      <c r="E12" s="39">
        <v>52.63104137348683</v>
      </c>
      <c r="F12" s="2"/>
      <c r="G12" s="2"/>
    </row>
    <row r="13" spans="1:7" ht="15">
      <c r="A13" s="14" t="s">
        <v>35</v>
      </c>
      <c r="B13" s="15" t="s">
        <v>36</v>
      </c>
      <c r="C13" s="15">
        <v>-5.473684210526017</v>
      </c>
      <c r="D13" s="82">
        <v>2110.3850478468903</v>
      </c>
      <c r="E13" s="39">
        <v>38.19253447790569</v>
      </c>
      <c r="F13" s="2"/>
      <c r="G13" s="2"/>
    </row>
    <row r="14" spans="1:7" ht="15">
      <c r="A14" s="17" t="s">
        <v>38</v>
      </c>
      <c r="B14" s="44" t="s">
        <v>39</v>
      </c>
      <c r="C14" s="44">
        <v>-101.72631578947312</v>
      </c>
      <c r="D14" s="82">
        <v>5995.478133971291</v>
      </c>
      <c r="E14" s="39">
        <v>193.3390965381362</v>
      </c>
      <c r="F14" s="2"/>
      <c r="G14" s="2"/>
    </row>
    <row r="15" spans="1:7" ht="15">
      <c r="A15" s="14" t="s">
        <v>41</v>
      </c>
      <c r="B15" s="15" t="s">
        <v>42</v>
      </c>
      <c r="C15" s="15">
        <v>-22.073684210525926</v>
      </c>
      <c r="D15" s="82">
        <v>2126.9850478468898</v>
      </c>
      <c r="E15" s="39">
        <v>54.7925344779056</v>
      </c>
      <c r="F15" s="2"/>
      <c r="G15" s="2"/>
    </row>
    <row r="16" spans="1:7" ht="15">
      <c r="A16" s="11" t="s">
        <v>44</v>
      </c>
      <c r="B16" s="44" t="s">
        <v>45</v>
      </c>
      <c r="C16" s="44">
        <v>-11.873684210526108</v>
      </c>
      <c r="D16" s="82">
        <v>2116.78504784689</v>
      </c>
      <c r="E16" s="39">
        <v>44.59253447790578</v>
      </c>
      <c r="F16" s="2"/>
      <c r="G16" s="2"/>
    </row>
    <row r="17" spans="1:7" ht="15">
      <c r="A17" s="14" t="s">
        <v>47</v>
      </c>
      <c r="B17" s="15" t="s">
        <v>48</v>
      </c>
      <c r="C17" s="15">
        <v>-2.2105263157891386</v>
      </c>
      <c r="D17" s="82">
        <v>3159.577571770335</v>
      </c>
      <c r="E17" s="39">
        <v>51.28880171685865</v>
      </c>
      <c r="F17" s="2"/>
      <c r="G17" s="2"/>
    </row>
    <row r="18" spans="1:7" ht="15">
      <c r="A18" s="14" t="s">
        <v>50</v>
      </c>
      <c r="B18" s="15" t="s">
        <v>51</v>
      </c>
      <c r="C18" s="15">
        <v>-10.36842105263122</v>
      </c>
      <c r="D18" s="82">
        <v>2536.2620574162675</v>
      </c>
      <c r="E18" s="39">
        <v>49.63104137348683</v>
      </c>
      <c r="F18" s="2"/>
      <c r="G18" s="2"/>
    </row>
    <row r="19" spans="1:7" ht="15">
      <c r="A19" s="14" t="s">
        <v>53</v>
      </c>
      <c r="B19" s="15" t="s">
        <v>54</v>
      </c>
      <c r="C19" s="15">
        <v>-914.3684210526312</v>
      </c>
      <c r="D19" s="82">
        <v>3440.2620574162675</v>
      </c>
      <c r="E19" s="39">
        <v>953.6310413734868</v>
      </c>
      <c r="F19" s="2"/>
      <c r="G19" s="2"/>
    </row>
    <row r="20" spans="1:7" ht="15">
      <c r="A20" s="14" t="s">
        <v>56</v>
      </c>
      <c r="B20" s="15" t="s">
        <v>57</v>
      </c>
      <c r="C20" s="15">
        <v>-15.578947368420813</v>
      </c>
      <c r="D20" s="82">
        <v>1699.5080382775118</v>
      </c>
      <c r="E20" s="39">
        <v>41.754027582324554</v>
      </c>
      <c r="F20" s="2"/>
      <c r="G20" s="2"/>
    </row>
    <row r="21" spans="1:7" ht="15">
      <c r="A21" s="14" t="s">
        <v>59</v>
      </c>
      <c r="B21" s="15" t="s">
        <v>60</v>
      </c>
      <c r="C21" s="15">
        <v>-0.7684210526313109</v>
      </c>
      <c r="D21" s="82">
        <v>2526.6620574162675</v>
      </c>
      <c r="E21" s="39">
        <v>40.03104137348692</v>
      </c>
      <c r="F21" s="2"/>
      <c r="G21" s="2"/>
    </row>
    <row r="22" spans="1:7" ht="15">
      <c r="A22" s="14" t="s">
        <v>62</v>
      </c>
      <c r="B22" s="15" t="s">
        <v>63</v>
      </c>
      <c r="C22" s="15">
        <v>-9.210526315789139</v>
      </c>
      <c r="D22" s="82">
        <v>3166.577571770335</v>
      </c>
      <c r="E22" s="39">
        <v>58.28880171685865</v>
      </c>
      <c r="F22" s="2"/>
      <c r="G22" s="2"/>
    </row>
    <row r="23" spans="1:7" ht="15">
      <c r="A23" s="14" t="s">
        <v>65</v>
      </c>
      <c r="B23" s="15" t="s">
        <v>66</v>
      </c>
      <c r="C23" s="15">
        <v>-8.673684210526062</v>
      </c>
      <c r="D23" s="82">
        <v>2113.58504784689</v>
      </c>
      <c r="E23" s="39">
        <v>41.392534477905734</v>
      </c>
      <c r="F23" s="2"/>
      <c r="G23" s="2"/>
    </row>
    <row r="24" spans="1:7" ht="15">
      <c r="A24" s="14" t="s">
        <v>68</v>
      </c>
      <c r="B24" s="15" t="s">
        <v>69</v>
      </c>
      <c r="C24" s="15">
        <v>-3.0526315789470573</v>
      </c>
      <c r="D24" s="82">
        <v>3791.8930861244016</v>
      </c>
      <c r="E24" s="39">
        <v>61.94656206023047</v>
      </c>
      <c r="F24" s="2"/>
      <c r="G24" s="2"/>
    </row>
    <row r="25" spans="1:7" ht="15">
      <c r="A25" s="14" t="s">
        <v>71</v>
      </c>
      <c r="B25" s="15" t="s">
        <v>72</v>
      </c>
      <c r="C25" s="15">
        <v>-13.578947368420813</v>
      </c>
      <c r="D25" s="82">
        <v>1697.5080382775118</v>
      </c>
      <c r="E25" s="39">
        <v>39.754027582324554</v>
      </c>
      <c r="F25" s="2"/>
      <c r="G25" s="2"/>
    </row>
    <row r="26" spans="1:7" ht="15">
      <c r="A26" s="14" t="s">
        <v>74</v>
      </c>
      <c r="B26" s="15" t="s">
        <v>75</v>
      </c>
      <c r="C26" s="15">
        <v>-5.968421052631129</v>
      </c>
      <c r="D26" s="82">
        <v>2531.8620574162674</v>
      </c>
      <c r="E26" s="39">
        <v>45.23104137348674</v>
      </c>
      <c r="F26" s="2"/>
      <c r="G26" s="2"/>
    </row>
    <row r="27" spans="1:7" ht="15">
      <c r="A27" s="14" t="s">
        <v>77</v>
      </c>
      <c r="B27" s="15" t="s">
        <v>78</v>
      </c>
      <c r="C27" s="15">
        <v>-0.4736842105260166</v>
      </c>
      <c r="D27" s="82">
        <v>2105.3850478468903</v>
      </c>
      <c r="E27" s="39">
        <v>33.19253447790569</v>
      </c>
      <c r="F27" s="2"/>
      <c r="G27" s="2"/>
    </row>
    <row r="28" spans="1:7" ht="15">
      <c r="A28" s="14" t="s">
        <v>80</v>
      </c>
      <c r="B28" s="15" t="s">
        <v>81</v>
      </c>
      <c r="C28" s="15">
        <v>-14.178947368420722</v>
      </c>
      <c r="D28" s="82">
        <v>1698.1080382775117</v>
      </c>
      <c r="E28" s="39">
        <v>40.35402758232446</v>
      </c>
      <c r="F28" s="2"/>
      <c r="G28" s="2"/>
    </row>
    <row r="29" spans="1:7" ht="15">
      <c r="A29" s="14" t="s">
        <v>83</v>
      </c>
      <c r="B29" s="15" t="s">
        <v>84</v>
      </c>
      <c r="C29" s="15">
        <v>-10.36842105263122</v>
      </c>
      <c r="D29" s="82">
        <v>2536.2620574162675</v>
      </c>
      <c r="E29" s="39">
        <v>49.63104137348683</v>
      </c>
      <c r="F29" s="2"/>
      <c r="G29" s="2"/>
    </row>
    <row r="30" spans="1:7" ht="15">
      <c r="A30" s="14" t="s">
        <v>86</v>
      </c>
      <c r="B30" s="15" t="s">
        <v>87</v>
      </c>
      <c r="C30" s="15">
        <v>-30.568421052631038</v>
      </c>
      <c r="D30" s="82">
        <v>2556.4620574162673</v>
      </c>
      <c r="E30" s="39">
        <v>69.83104137348664</v>
      </c>
      <c r="F30" s="2"/>
      <c r="G30" s="2"/>
    </row>
    <row r="31" spans="1:7" ht="15">
      <c r="A31" s="14" t="s">
        <v>89</v>
      </c>
      <c r="B31" s="15" t="s">
        <v>90</v>
      </c>
      <c r="C31" s="15">
        <v>-0.36842105263121994</v>
      </c>
      <c r="D31" s="82">
        <v>2526.2620574162675</v>
      </c>
      <c r="E31" s="39">
        <v>39.63104137348683</v>
      </c>
      <c r="F31" s="2"/>
      <c r="G31" s="2"/>
    </row>
    <row r="32" spans="1:7" ht="15">
      <c r="A32" s="14" t="s">
        <v>92</v>
      </c>
      <c r="B32" s="15" t="s">
        <v>93</v>
      </c>
      <c r="C32" s="15">
        <v>-8.578947368420813</v>
      </c>
      <c r="D32" s="82">
        <v>1692.5080382775118</v>
      </c>
      <c r="E32" s="39">
        <v>34.754027582324554</v>
      </c>
      <c r="F32" s="2"/>
      <c r="G32" s="2"/>
    </row>
    <row r="33" spans="1:7" ht="15">
      <c r="A33" s="14" t="s">
        <v>95</v>
      </c>
      <c r="B33" s="15" t="s">
        <v>96</v>
      </c>
      <c r="C33" s="15">
        <v>-12.76842105263131</v>
      </c>
      <c r="D33" s="82">
        <v>2538.6620574162675</v>
      </c>
      <c r="E33" s="39">
        <v>52.03104137348692</v>
      </c>
      <c r="F33" s="2"/>
      <c r="G33" s="2"/>
    </row>
    <row r="34" spans="1:7" ht="15">
      <c r="A34" s="14" t="s">
        <v>98</v>
      </c>
      <c r="B34" s="15" t="s">
        <v>99</v>
      </c>
      <c r="C34" s="15">
        <v>-77.47368421052602</v>
      </c>
      <c r="D34" s="82">
        <v>2182.3850478468903</v>
      </c>
      <c r="E34" s="39">
        <v>110.1925344779057</v>
      </c>
      <c r="F34" s="2"/>
      <c r="G34" s="2"/>
    </row>
    <row r="35" spans="1:7" ht="15">
      <c r="A35" s="14" t="s">
        <v>101</v>
      </c>
      <c r="B35" s="15" t="s">
        <v>102</v>
      </c>
      <c r="C35" s="15">
        <v>-30.36842105263122</v>
      </c>
      <c r="D35" s="82">
        <v>2556.2620574162675</v>
      </c>
      <c r="E35" s="39">
        <v>69.63104137348682</v>
      </c>
      <c r="F35" s="2"/>
      <c r="G35" s="2"/>
    </row>
    <row r="36" spans="1:7" ht="15">
      <c r="A36" s="14" t="s">
        <v>104</v>
      </c>
      <c r="B36" s="15" t="s">
        <v>105</v>
      </c>
      <c r="C36" s="15">
        <v>-0.568421052631038</v>
      </c>
      <c r="D36" s="82">
        <v>2526.4620574162673</v>
      </c>
      <c r="E36" s="39">
        <v>39.83104137348665</v>
      </c>
      <c r="F36" s="2"/>
      <c r="G36" s="2"/>
    </row>
    <row r="37" spans="1:7" ht="15">
      <c r="A37" s="14" t="s">
        <v>107</v>
      </c>
      <c r="B37" s="15" t="s">
        <v>108</v>
      </c>
      <c r="C37" s="15">
        <v>-101.57894736842081</v>
      </c>
      <c r="D37" s="82">
        <v>1785.5080382775118</v>
      </c>
      <c r="E37" s="39">
        <v>127.75402758232455</v>
      </c>
      <c r="F37" s="2"/>
      <c r="G37" s="2"/>
    </row>
    <row r="38" spans="1:7" ht="15">
      <c r="A38" s="14" t="s">
        <v>110</v>
      </c>
      <c r="B38" s="15" t="s">
        <v>111</v>
      </c>
      <c r="C38" s="15">
        <v>-59.47368421052602</v>
      </c>
      <c r="D38" s="82">
        <v>2164.3850478468903</v>
      </c>
      <c r="E38" s="39">
        <v>92.1925344779057</v>
      </c>
      <c r="F38" s="2"/>
      <c r="G38" s="2"/>
    </row>
    <row r="39" spans="1:7" ht="15">
      <c r="A39" s="14" t="s">
        <v>113</v>
      </c>
      <c r="B39" s="15" t="s">
        <v>114</v>
      </c>
      <c r="C39" s="15">
        <v>-79.61052631578923</v>
      </c>
      <c r="D39" s="82">
        <v>3236.977571770335</v>
      </c>
      <c r="E39" s="39">
        <v>128.68880171685873</v>
      </c>
      <c r="F39" s="2"/>
      <c r="G39" s="2"/>
    </row>
    <row r="40" spans="1:7" ht="15">
      <c r="A40" s="14" t="s">
        <v>116</v>
      </c>
      <c r="B40" s="15" t="s">
        <v>117</v>
      </c>
      <c r="C40" s="15">
        <v>-12.978947368420904</v>
      </c>
      <c r="D40" s="82">
        <v>1696.9080382775119</v>
      </c>
      <c r="E40" s="39">
        <v>39.154027582324645</v>
      </c>
      <c r="F40" s="2"/>
      <c r="G40" s="2"/>
    </row>
    <row r="41" spans="1:7" ht="15">
      <c r="A41" s="14" t="s">
        <v>119</v>
      </c>
      <c r="B41" s="15" t="s">
        <v>120</v>
      </c>
      <c r="C41" s="15">
        <v>-4.578947368420813</v>
      </c>
      <c r="D41" s="82">
        <v>1688.5080382775118</v>
      </c>
      <c r="E41" s="39">
        <v>30.754027582324554</v>
      </c>
      <c r="F41" s="2"/>
      <c r="G41" s="2"/>
    </row>
    <row r="42" spans="1:7" ht="15">
      <c r="A42" s="14" t="s">
        <v>122</v>
      </c>
      <c r="B42" s="15" t="s">
        <v>123</v>
      </c>
      <c r="C42" s="15">
        <v>-23.578947368420813</v>
      </c>
      <c r="D42" s="82">
        <v>1707.5080382775118</v>
      </c>
      <c r="E42" s="39">
        <v>49.754027582324554</v>
      </c>
      <c r="F42" s="2"/>
      <c r="G42" s="2"/>
    </row>
    <row r="43" spans="1:7" ht="15">
      <c r="A43" s="14" t="s">
        <v>125</v>
      </c>
      <c r="B43" s="15" t="s">
        <v>126</v>
      </c>
      <c r="C43" s="15">
        <v>-16.326315789473483</v>
      </c>
      <c r="D43" s="82">
        <v>5910.078133971291</v>
      </c>
      <c r="E43" s="39">
        <v>107.93909653813657</v>
      </c>
      <c r="F43" s="2"/>
      <c r="G43" s="2"/>
    </row>
    <row r="44" spans="1:7" ht="15">
      <c r="A44" s="14" t="s">
        <v>128</v>
      </c>
      <c r="B44" s="15" t="s">
        <v>129</v>
      </c>
      <c r="C44" s="15">
        <v>-53.14736842105185</v>
      </c>
      <c r="D44" s="82">
        <v>4262.9700956937795</v>
      </c>
      <c r="E44" s="39">
        <v>118.5850689558112</v>
      </c>
      <c r="F44" s="2"/>
      <c r="G44" s="2"/>
    </row>
    <row r="45" spans="1:7" ht="15">
      <c r="A45" s="14" t="s">
        <v>131</v>
      </c>
      <c r="B45" s="15" t="s">
        <v>132</v>
      </c>
      <c r="C45" s="15">
        <v>-20.36842105263122</v>
      </c>
      <c r="D45" s="82">
        <v>2546.2620574162675</v>
      </c>
      <c r="E45" s="39">
        <v>59.63104137348683</v>
      </c>
      <c r="F45" s="2"/>
      <c r="G45" s="2"/>
    </row>
    <row r="46" spans="1:7" ht="15">
      <c r="A46" s="11" t="s">
        <v>134</v>
      </c>
      <c r="B46" s="44" t="s">
        <v>135</v>
      </c>
      <c r="C46" s="44">
        <v>-88.75789473684154</v>
      </c>
      <c r="D46" s="82">
        <v>3456.6160765550235</v>
      </c>
      <c r="E46" s="39">
        <v>141.10805516464902</v>
      </c>
      <c r="F46" s="2"/>
      <c r="G46" s="2"/>
    </row>
    <row r="47" spans="1:7" ht="15">
      <c r="A47" s="14" t="s">
        <v>137</v>
      </c>
      <c r="B47" s="15" t="s">
        <v>138</v>
      </c>
      <c r="C47" s="15">
        <v>0</v>
      </c>
      <c r="D47" s="82">
        <v>2525.2626203208556</v>
      </c>
      <c r="E47" s="39">
        <v>39.26262032085561</v>
      </c>
      <c r="F47" s="2"/>
      <c r="G47" s="2"/>
    </row>
    <row r="48" spans="1:7" ht="15">
      <c r="A48" s="14" t="s">
        <v>140</v>
      </c>
      <c r="B48" s="15" t="s">
        <v>141</v>
      </c>
      <c r="C48" s="15">
        <v>-10.578947368420813</v>
      </c>
      <c r="D48" s="82">
        <v>1694.5080382775118</v>
      </c>
      <c r="E48" s="39">
        <v>36.754027582324554</v>
      </c>
      <c r="F48" s="2"/>
      <c r="G48" s="2"/>
    </row>
    <row r="49" spans="1:7" ht="15">
      <c r="A49" s="14" t="s">
        <v>143</v>
      </c>
      <c r="B49" s="15" t="s">
        <v>144</v>
      </c>
      <c r="C49" s="15">
        <v>-4.578947368420813</v>
      </c>
      <c r="D49" s="82">
        <v>1688.5080382775118</v>
      </c>
      <c r="E49" s="39">
        <v>30.754027582324554</v>
      </c>
      <c r="F49" s="2"/>
      <c r="G49" s="2"/>
    </row>
    <row r="50" spans="1:7" ht="15">
      <c r="A50" s="11" t="s">
        <v>146</v>
      </c>
      <c r="B50" s="44" t="s">
        <v>147</v>
      </c>
      <c r="C50" s="44">
        <v>-317.9578947368418</v>
      </c>
      <c r="D50" s="82">
        <v>3685.8160765550238</v>
      </c>
      <c r="E50" s="39">
        <v>370.3080551646493</v>
      </c>
      <c r="F50" s="2"/>
      <c r="G50" s="2"/>
    </row>
    <row r="51" spans="1:7" ht="15">
      <c r="A51" s="14" t="s">
        <v>149</v>
      </c>
      <c r="B51" s="15" t="s">
        <v>150</v>
      </c>
      <c r="C51" s="15">
        <v>-14.136842105262076</v>
      </c>
      <c r="D51" s="82">
        <v>5065.9241148325345</v>
      </c>
      <c r="E51" s="39">
        <v>92.6620827469733</v>
      </c>
      <c r="F51" s="2"/>
      <c r="G51" s="2"/>
    </row>
    <row r="52" spans="1:7" ht="15">
      <c r="A52" s="14" t="s">
        <v>152</v>
      </c>
      <c r="B52" s="15" t="s">
        <v>153</v>
      </c>
      <c r="C52" s="15">
        <v>-176.37894736842077</v>
      </c>
      <c r="D52" s="82">
        <v>1860.3080382775117</v>
      </c>
      <c r="E52" s="39">
        <v>202.55402758232452</v>
      </c>
      <c r="F52" s="2"/>
      <c r="G52" s="2"/>
    </row>
    <row r="53" spans="1:7" ht="15">
      <c r="A53" s="14" t="s">
        <v>155</v>
      </c>
      <c r="B53" s="15" t="s">
        <v>156</v>
      </c>
      <c r="C53" s="15">
        <v>-175.15789473684163</v>
      </c>
      <c r="D53" s="82">
        <v>3543.0160765550236</v>
      </c>
      <c r="E53" s="39">
        <v>227.5080551646491</v>
      </c>
      <c r="F53" s="2"/>
      <c r="G53" s="2"/>
    </row>
    <row r="54" spans="1:7" ht="15">
      <c r="A54" s="14" t="s">
        <v>158</v>
      </c>
      <c r="B54" s="15" t="s">
        <v>159</v>
      </c>
      <c r="C54" s="15">
        <v>-99.15789473684163</v>
      </c>
      <c r="D54" s="82">
        <v>3467.0160765550236</v>
      </c>
      <c r="E54" s="39">
        <v>151.5080551646491</v>
      </c>
      <c r="F54" s="2"/>
      <c r="G54" s="2"/>
    </row>
    <row r="55" spans="1:7" ht="15">
      <c r="A55" s="14" t="s">
        <v>161</v>
      </c>
      <c r="B55" s="15" t="s">
        <v>162</v>
      </c>
      <c r="C55" s="15">
        <v>-2358.6315789473683</v>
      </c>
      <c r="D55" s="82">
        <v>7831.401124401914</v>
      </c>
      <c r="E55" s="39">
        <v>2443.7005896425553</v>
      </c>
      <c r="F55" s="2"/>
      <c r="G55" s="2"/>
    </row>
    <row r="56" spans="1:7" ht="15">
      <c r="A56" s="17" t="s">
        <v>164</v>
      </c>
      <c r="B56" s="15" t="s">
        <v>165</v>
      </c>
      <c r="C56" s="15">
        <v>-33.57894736842081</v>
      </c>
      <c r="D56" s="82">
        <v>1717.5080382775118</v>
      </c>
      <c r="E56" s="39">
        <v>59.754027582324554</v>
      </c>
      <c r="F56" s="2"/>
      <c r="G56" s="2"/>
    </row>
    <row r="57" spans="1:7" ht="15">
      <c r="A57" s="17" t="s">
        <v>167</v>
      </c>
      <c r="B57" s="44" t="s">
        <v>168</v>
      </c>
      <c r="C57" s="44">
        <v>-146.36842105263122</v>
      </c>
      <c r="D57" s="82">
        <v>2672.2620574162675</v>
      </c>
      <c r="E57" s="39">
        <v>185.63104137348682</v>
      </c>
      <c r="F57" s="2"/>
      <c r="G57" s="2"/>
    </row>
    <row r="58" spans="1:7" ht="15">
      <c r="A58" s="17" t="s">
        <v>170</v>
      </c>
      <c r="B58" s="44" t="s">
        <v>171</v>
      </c>
      <c r="C58" s="44">
        <v>-983.3684210526312</v>
      </c>
      <c r="D58" s="82">
        <v>3509.2620574162675</v>
      </c>
      <c r="E58" s="39">
        <v>1022.6310413734868</v>
      </c>
      <c r="F58" s="2"/>
      <c r="G58" s="2"/>
    </row>
    <row r="59" spans="1:7" ht="15">
      <c r="A59" s="17" t="s">
        <v>173</v>
      </c>
      <c r="B59" s="44" t="s">
        <v>174</v>
      </c>
      <c r="C59" s="44">
        <v>-73.55789473684172</v>
      </c>
      <c r="D59" s="82">
        <v>3441.4160765550237</v>
      </c>
      <c r="E59" s="39">
        <v>125.9080551646492</v>
      </c>
      <c r="F59" s="2"/>
      <c r="G59" s="2"/>
    </row>
    <row r="60" spans="1:7" ht="15">
      <c r="A60" s="11" t="s">
        <v>176</v>
      </c>
      <c r="B60" s="15" t="s">
        <v>177</v>
      </c>
      <c r="C60" s="15">
        <v>-7.473684210526017</v>
      </c>
      <c r="D60" s="82">
        <v>2112.3850478468903</v>
      </c>
      <c r="E60" s="39">
        <v>40.19253447790569</v>
      </c>
      <c r="F60" s="2"/>
      <c r="G60" s="2"/>
    </row>
    <row r="61" spans="1:7" ht="15">
      <c r="A61" s="11" t="s">
        <v>179</v>
      </c>
      <c r="B61" s="44" t="s">
        <v>180</v>
      </c>
      <c r="C61" s="44">
        <v>-72.73684210526244</v>
      </c>
      <c r="D61" s="82">
        <v>5124.524114832535</v>
      </c>
      <c r="E61" s="39">
        <v>151.26208274697365</v>
      </c>
      <c r="F61" s="2"/>
      <c r="G61" s="2"/>
    </row>
    <row r="62" spans="1:7" ht="15">
      <c r="A62" s="14" t="s">
        <v>182</v>
      </c>
      <c r="B62" s="15" t="s">
        <v>183</v>
      </c>
      <c r="C62" s="15">
        <v>-34.37894736842077</v>
      </c>
      <c r="D62" s="82">
        <v>1718.3080382775117</v>
      </c>
      <c r="E62" s="39">
        <v>60.55402758232451</v>
      </c>
      <c r="F62" s="2"/>
      <c r="G62" s="2"/>
    </row>
    <row r="63" spans="1:7" ht="15">
      <c r="A63" s="19"/>
      <c r="B63" s="20" t="s">
        <v>186</v>
      </c>
      <c r="C63" s="20">
        <f>SUM(C3:C62)</f>
        <v>-8791.433157894719</v>
      </c>
      <c r="D63" s="82">
        <v>163790.8021418519</v>
      </c>
      <c r="E63" s="39">
        <f>SUM(E3:E62)</f>
        <v>8791.433157894715</v>
      </c>
      <c r="F63" s="2"/>
      <c r="G63" s="2"/>
    </row>
    <row r="64" spans="3:5" ht="15">
      <c r="C64" s="2"/>
      <c r="E64" s="2">
        <f>C63+E63</f>
        <v>0</v>
      </c>
    </row>
    <row r="65" ht="15">
      <c r="C65" s="2"/>
    </row>
    <row r="66" ht="15">
      <c r="C66" s="2"/>
    </row>
  </sheetData>
  <sheetProtection/>
  <mergeCells count="1">
    <mergeCell ref="B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79"/>
  <sheetViews>
    <sheetView zoomScalePageLayoutView="0" workbookViewId="0" topLeftCell="A43">
      <selection activeCell="I63" sqref="I63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49.140625" style="33" customWidth="1"/>
    <col min="4" max="4" width="33.140625" style="33" customWidth="1"/>
    <col min="5" max="5" width="13.8515625" style="33" customWidth="1"/>
    <col min="6" max="7" width="10.140625" style="33" bestFit="1" customWidth="1"/>
    <col min="8" max="8" width="10.140625" style="33" customWidth="1"/>
    <col min="9" max="9" width="10.140625" style="33" bestFit="1" customWidth="1"/>
    <col min="10" max="10" width="9.140625" style="33" customWidth="1"/>
    <col min="11" max="11" width="12.00390625" style="33" customWidth="1"/>
    <col min="12" max="12" width="13.140625" style="33" customWidth="1"/>
    <col min="13" max="15" width="9.140625" style="33" customWidth="1"/>
    <col min="16" max="16" width="13.00390625" style="33" customWidth="1"/>
    <col min="17" max="17" width="10.140625" style="2" bestFit="1" customWidth="1"/>
    <col min="18" max="16384" width="9.140625" style="33" customWidth="1"/>
  </cols>
  <sheetData>
    <row r="1" spans="1:17" ht="60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3" t="s">
        <v>222</v>
      </c>
      <c r="G1" s="3" t="s">
        <v>230</v>
      </c>
      <c r="H1" s="3" t="s">
        <v>239</v>
      </c>
      <c r="I1" s="124" t="s">
        <v>240</v>
      </c>
      <c r="P1" s="121" t="s">
        <v>4</v>
      </c>
      <c r="Q1" s="123" t="s">
        <v>238</v>
      </c>
    </row>
    <row r="2" spans="1:17" ht="15">
      <c r="A2" s="25">
        <v>1</v>
      </c>
      <c r="B2" s="11" t="s">
        <v>6</v>
      </c>
      <c r="C2" s="44" t="s">
        <v>7</v>
      </c>
      <c r="D2" s="13" t="s">
        <v>8</v>
      </c>
      <c r="E2" s="6">
        <v>2400</v>
      </c>
      <c r="F2" s="39">
        <v>2432</v>
      </c>
      <c r="G2" s="39">
        <v>2541.2620574162675</v>
      </c>
      <c r="H2" s="39">
        <f>Q2</f>
        <v>2447.368421052631</v>
      </c>
      <c r="I2" s="55">
        <f>F2+G2+H2</f>
        <v>7420.630478468898</v>
      </c>
      <c r="P2" s="122">
        <v>2400</v>
      </c>
      <c r="Q2" s="39">
        <f>($Q$63)*P2</f>
        <v>2447.368421052631</v>
      </c>
    </row>
    <row r="3" spans="1:17" ht="15">
      <c r="A3" s="25">
        <v>2</v>
      </c>
      <c r="B3" s="11" t="s">
        <v>9</v>
      </c>
      <c r="C3" s="44" t="s">
        <v>10</v>
      </c>
      <c r="D3" s="13" t="s">
        <v>11</v>
      </c>
      <c r="E3" s="6">
        <v>2000</v>
      </c>
      <c r="F3" s="39">
        <v>2038</v>
      </c>
      <c r="G3" s="39">
        <v>2106.3850478468903</v>
      </c>
      <c r="H3" s="39">
        <f aca="true" t="shared" si="0" ref="H3:H62">Q3</f>
        <v>2039.473684210526</v>
      </c>
      <c r="I3" s="55">
        <f aca="true" t="shared" si="1" ref="I3:I61">F3+G3+H3</f>
        <v>6183.858732057416</v>
      </c>
      <c r="P3" s="122">
        <v>2000</v>
      </c>
      <c r="Q3" s="39">
        <f aca="true" t="shared" si="2" ref="Q3:Q62">($Q$63)*P3</f>
        <v>2039.473684210526</v>
      </c>
    </row>
    <row r="4" spans="1:17" ht="15">
      <c r="A4" s="25">
        <v>3</v>
      </c>
      <c r="B4" s="11" t="s">
        <v>12</v>
      </c>
      <c r="C4" s="44" t="s">
        <v>13</v>
      </c>
      <c r="D4" s="13" t="s">
        <v>14</v>
      </c>
      <c r="E4" s="6">
        <v>2400</v>
      </c>
      <c r="F4" s="39">
        <v>2447</v>
      </c>
      <c r="G4" s="39">
        <v>2526.2620574162675</v>
      </c>
      <c r="H4" s="39">
        <f t="shared" si="0"/>
        <v>2447.368421052631</v>
      </c>
      <c r="I4" s="55">
        <f t="shared" si="1"/>
        <v>7420.630478468898</v>
      </c>
      <c r="P4" s="122">
        <v>2400</v>
      </c>
      <c r="Q4" s="39">
        <f t="shared" si="2"/>
        <v>2447.368421052631</v>
      </c>
    </row>
    <row r="5" spans="1:17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39">
        <v>2444</v>
      </c>
      <c r="G5" s="39">
        <v>2529.2620574162675</v>
      </c>
      <c r="H5" s="39">
        <f t="shared" si="0"/>
        <v>2447.368421052631</v>
      </c>
      <c r="I5" s="55">
        <f t="shared" si="1"/>
        <v>7420.630478468898</v>
      </c>
      <c r="P5" s="122">
        <v>2400</v>
      </c>
      <c r="Q5" s="39">
        <f t="shared" si="2"/>
        <v>2447.368421052631</v>
      </c>
    </row>
    <row r="6" spans="1:17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39">
        <v>2031.2</v>
      </c>
      <c r="G6" s="39">
        <v>2113.18504784689</v>
      </c>
      <c r="H6" s="39">
        <f t="shared" si="0"/>
        <v>2039.473684210526</v>
      </c>
      <c r="I6" s="55">
        <f t="shared" si="1"/>
        <v>6183.858732057416</v>
      </c>
      <c r="P6" s="122">
        <v>2000</v>
      </c>
      <c r="Q6" s="39">
        <f t="shared" si="2"/>
        <v>2039.473684210526</v>
      </c>
    </row>
    <row r="7" spans="1:17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39">
        <v>2435</v>
      </c>
      <c r="G7" s="39">
        <v>2538.2620574162675</v>
      </c>
      <c r="H7" s="39">
        <f t="shared" si="0"/>
        <v>2447.368421052631</v>
      </c>
      <c r="I7" s="55">
        <f t="shared" si="1"/>
        <v>7420.630478468898</v>
      </c>
      <c r="P7" s="122">
        <v>2400</v>
      </c>
      <c r="Q7" s="39">
        <f t="shared" si="2"/>
        <v>2447.368421052631</v>
      </c>
    </row>
    <row r="8" spans="1:17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39">
        <v>1628</v>
      </c>
      <c r="G8" s="39">
        <v>1687.5080382775118</v>
      </c>
      <c r="H8" s="39">
        <f t="shared" si="0"/>
        <v>1631.5789473684208</v>
      </c>
      <c r="I8" s="55">
        <f t="shared" si="1"/>
        <v>4947.086985645932</v>
      </c>
      <c r="P8" s="122">
        <v>1600</v>
      </c>
      <c r="Q8" s="39">
        <f t="shared" si="2"/>
        <v>1631.5789473684208</v>
      </c>
    </row>
    <row r="9" spans="1:17" ht="15">
      <c r="A9" s="57">
        <v>8</v>
      </c>
      <c r="B9" s="58" t="s">
        <v>27</v>
      </c>
      <c r="C9" s="59" t="s">
        <v>218</v>
      </c>
      <c r="D9" s="73" t="s">
        <v>28</v>
      </c>
      <c r="E9" s="61">
        <v>2400</v>
      </c>
      <c r="F9" s="55">
        <v>0</v>
      </c>
      <c r="G9" s="55">
        <v>0</v>
      </c>
      <c r="H9" s="39">
        <f t="shared" si="0"/>
        <v>2447.368421052631</v>
      </c>
      <c r="I9" s="55">
        <f t="shared" si="1"/>
        <v>2447.368421052631</v>
      </c>
      <c r="P9" s="122">
        <v>2400</v>
      </c>
      <c r="Q9" s="39">
        <f t="shared" si="2"/>
        <v>2447.368421052631</v>
      </c>
    </row>
    <row r="10" spans="1:17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39">
        <v>3052.4</v>
      </c>
      <c r="G10" s="39">
        <v>3164.177571770335</v>
      </c>
      <c r="H10" s="39">
        <f t="shared" si="0"/>
        <v>3059.210526315789</v>
      </c>
      <c r="I10" s="55">
        <f t="shared" si="1"/>
        <v>9275.788098086123</v>
      </c>
      <c r="P10" s="122">
        <v>3000</v>
      </c>
      <c r="Q10" s="39">
        <f t="shared" si="2"/>
        <v>3059.210526315789</v>
      </c>
    </row>
    <row r="11" spans="1:17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39">
        <v>2434</v>
      </c>
      <c r="G11" s="39">
        <v>2539.2620574162675</v>
      </c>
      <c r="H11" s="39">
        <f t="shared" si="0"/>
        <v>2447.368421052631</v>
      </c>
      <c r="I11" s="55">
        <f t="shared" si="1"/>
        <v>7420.630478468898</v>
      </c>
      <c r="P11" s="122">
        <v>2400</v>
      </c>
      <c r="Q11" s="39">
        <f t="shared" si="2"/>
        <v>2447.368421052631</v>
      </c>
    </row>
    <row r="12" spans="1:17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39">
        <v>2034</v>
      </c>
      <c r="G12" s="39">
        <v>2110.3850478468903</v>
      </c>
      <c r="H12" s="39">
        <f t="shared" si="0"/>
        <v>2039.473684210526</v>
      </c>
      <c r="I12" s="55">
        <f t="shared" si="1"/>
        <v>6183.858732057416</v>
      </c>
      <c r="P12" s="122">
        <v>2000</v>
      </c>
      <c r="Q12" s="39">
        <f t="shared" si="2"/>
        <v>2039.473684210526</v>
      </c>
    </row>
    <row r="13" spans="1:17" ht="15">
      <c r="A13" s="25">
        <v>12</v>
      </c>
      <c r="B13" s="17" t="s">
        <v>38</v>
      </c>
      <c r="C13" s="44" t="s">
        <v>39</v>
      </c>
      <c r="D13" s="18" t="s">
        <v>40</v>
      </c>
      <c r="E13" s="7">
        <v>5600</v>
      </c>
      <c r="F13" s="39">
        <v>5608.8</v>
      </c>
      <c r="G13" s="39">
        <v>5995.478133971291</v>
      </c>
      <c r="H13" s="39">
        <f t="shared" si="0"/>
        <v>5710.526315789473</v>
      </c>
      <c r="I13" s="55">
        <f t="shared" si="1"/>
        <v>17314.804449760763</v>
      </c>
      <c r="P13" s="122">
        <v>5600</v>
      </c>
      <c r="Q13" s="39">
        <f t="shared" si="2"/>
        <v>5710.526315789473</v>
      </c>
    </row>
    <row r="14" spans="1:17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39">
        <v>2017.4</v>
      </c>
      <c r="G14" s="39">
        <v>2126.9850478468898</v>
      </c>
      <c r="H14" s="39">
        <f t="shared" si="0"/>
        <v>2039.473684210526</v>
      </c>
      <c r="I14" s="55">
        <f t="shared" si="1"/>
        <v>6183.858732057416</v>
      </c>
      <c r="P14" s="122">
        <v>2000</v>
      </c>
      <c r="Q14" s="39">
        <f t="shared" si="2"/>
        <v>2039.473684210526</v>
      </c>
    </row>
    <row r="15" spans="1:17" ht="15">
      <c r="A15" s="25">
        <v>14</v>
      </c>
      <c r="B15" s="11" t="s">
        <v>44</v>
      </c>
      <c r="C15" s="44" t="s">
        <v>45</v>
      </c>
      <c r="D15" s="13" t="s">
        <v>46</v>
      </c>
      <c r="E15" s="6">
        <v>2000</v>
      </c>
      <c r="F15" s="39">
        <v>2027.6</v>
      </c>
      <c r="G15" s="39">
        <v>2116.78504784689</v>
      </c>
      <c r="H15" s="39">
        <f t="shared" si="0"/>
        <v>2039.473684210526</v>
      </c>
      <c r="I15" s="55">
        <f t="shared" si="1"/>
        <v>6183.858732057416</v>
      </c>
      <c r="P15" s="122">
        <v>2000</v>
      </c>
      <c r="Q15" s="39">
        <f t="shared" si="2"/>
        <v>2039.473684210526</v>
      </c>
    </row>
    <row r="16" spans="1:17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39">
        <v>3057</v>
      </c>
      <c r="G16" s="39">
        <v>3159.577571770335</v>
      </c>
      <c r="H16" s="39">
        <f t="shared" si="0"/>
        <v>3059.210526315789</v>
      </c>
      <c r="I16" s="55">
        <f t="shared" si="1"/>
        <v>9275.788098086123</v>
      </c>
      <c r="P16" s="122">
        <v>3000</v>
      </c>
      <c r="Q16" s="39">
        <f t="shared" si="2"/>
        <v>3059.210526315789</v>
      </c>
    </row>
    <row r="17" spans="1:17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39">
        <v>2437</v>
      </c>
      <c r="G17" s="39">
        <v>2536.2620574162675</v>
      </c>
      <c r="H17" s="39">
        <f t="shared" si="0"/>
        <v>2447.368421052631</v>
      </c>
      <c r="I17" s="55">
        <f t="shared" si="1"/>
        <v>7420.630478468898</v>
      </c>
      <c r="P17" s="122">
        <v>2400</v>
      </c>
      <c r="Q17" s="39">
        <f t="shared" si="2"/>
        <v>2447.368421052631</v>
      </c>
    </row>
    <row r="18" spans="1:17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39">
        <v>1533</v>
      </c>
      <c r="G18" s="39">
        <v>3440.2620574162675</v>
      </c>
      <c r="H18" s="39">
        <f t="shared" si="0"/>
        <v>2447.368421052631</v>
      </c>
      <c r="I18" s="55">
        <f t="shared" si="1"/>
        <v>7420.630478468898</v>
      </c>
      <c r="P18" s="122">
        <v>2400</v>
      </c>
      <c r="Q18" s="39">
        <f t="shared" si="2"/>
        <v>2447.368421052631</v>
      </c>
    </row>
    <row r="19" spans="1:17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39">
        <v>1616</v>
      </c>
      <c r="G19" s="39">
        <v>1699.5080382775118</v>
      </c>
      <c r="H19" s="39">
        <f t="shared" si="0"/>
        <v>1631.5789473684208</v>
      </c>
      <c r="I19" s="55">
        <f t="shared" si="1"/>
        <v>4947.086985645932</v>
      </c>
      <c r="P19" s="122">
        <v>1600</v>
      </c>
      <c r="Q19" s="39">
        <f t="shared" si="2"/>
        <v>1631.5789473684208</v>
      </c>
    </row>
    <row r="20" spans="1:17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39">
        <v>2446.6</v>
      </c>
      <c r="G20" s="39">
        <v>2526.6620574162675</v>
      </c>
      <c r="H20" s="39">
        <f t="shared" si="0"/>
        <v>2447.368421052631</v>
      </c>
      <c r="I20" s="55">
        <f t="shared" si="1"/>
        <v>7420.630478468898</v>
      </c>
      <c r="P20" s="122">
        <v>2400</v>
      </c>
      <c r="Q20" s="39">
        <f t="shared" si="2"/>
        <v>2447.368421052631</v>
      </c>
    </row>
    <row r="21" spans="1:17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39">
        <v>3050</v>
      </c>
      <c r="G21" s="39">
        <v>3166.577571770335</v>
      </c>
      <c r="H21" s="39">
        <f t="shared" si="0"/>
        <v>3059.210526315789</v>
      </c>
      <c r="I21" s="55">
        <f t="shared" si="1"/>
        <v>9275.788098086123</v>
      </c>
      <c r="P21" s="122">
        <v>3000</v>
      </c>
      <c r="Q21" s="39">
        <f t="shared" si="2"/>
        <v>3059.210526315789</v>
      </c>
    </row>
    <row r="22" spans="1:17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39">
        <v>2030.8</v>
      </c>
      <c r="G22" s="39">
        <v>2113.58504784689</v>
      </c>
      <c r="H22" s="39">
        <f t="shared" si="0"/>
        <v>2039.473684210526</v>
      </c>
      <c r="I22" s="55">
        <f t="shared" si="1"/>
        <v>6183.858732057416</v>
      </c>
      <c r="P22" s="122">
        <v>2000</v>
      </c>
      <c r="Q22" s="39">
        <f t="shared" si="2"/>
        <v>2039.473684210526</v>
      </c>
    </row>
    <row r="23" spans="1:17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39">
        <v>3668</v>
      </c>
      <c r="G23" s="39">
        <v>3791.8930861244016</v>
      </c>
      <c r="H23" s="39">
        <f t="shared" si="0"/>
        <v>3671.052631578947</v>
      </c>
      <c r="I23" s="55">
        <f t="shared" si="1"/>
        <v>11130.94571770335</v>
      </c>
      <c r="P23" s="122">
        <v>3600</v>
      </c>
      <c r="Q23" s="39">
        <f t="shared" si="2"/>
        <v>3671.052631578947</v>
      </c>
    </row>
    <row r="24" spans="1:17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39">
        <v>1618</v>
      </c>
      <c r="G24" s="39">
        <v>1697.5080382775118</v>
      </c>
      <c r="H24" s="39">
        <f t="shared" si="0"/>
        <v>1631.5789473684208</v>
      </c>
      <c r="I24" s="55">
        <f t="shared" si="1"/>
        <v>4947.086985645932</v>
      </c>
      <c r="P24" s="122">
        <v>1600</v>
      </c>
      <c r="Q24" s="39">
        <f t="shared" si="2"/>
        <v>1631.5789473684208</v>
      </c>
    </row>
    <row r="25" spans="1:17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39">
        <v>2441.4</v>
      </c>
      <c r="G25" s="39">
        <v>2531.8620574162674</v>
      </c>
      <c r="H25" s="39">
        <f t="shared" si="0"/>
        <v>2447.368421052631</v>
      </c>
      <c r="I25" s="55">
        <f t="shared" si="1"/>
        <v>7420.630478468898</v>
      </c>
      <c r="P25" s="122">
        <v>2400</v>
      </c>
      <c r="Q25" s="39">
        <f t="shared" si="2"/>
        <v>2447.368421052631</v>
      </c>
    </row>
    <row r="26" spans="1:17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39">
        <v>2039</v>
      </c>
      <c r="G26" s="39">
        <v>2105.3850478468903</v>
      </c>
      <c r="H26" s="39">
        <f t="shared" si="0"/>
        <v>2039.473684210526</v>
      </c>
      <c r="I26" s="55">
        <f t="shared" si="1"/>
        <v>6183.858732057416</v>
      </c>
      <c r="P26" s="122">
        <v>2000</v>
      </c>
      <c r="Q26" s="39">
        <f t="shared" si="2"/>
        <v>2039.473684210526</v>
      </c>
    </row>
    <row r="27" spans="1:17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39">
        <v>1617.4</v>
      </c>
      <c r="G27" s="39">
        <v>1698.1080382775117</v>
      </c>
      <c r="H27" s="39">
        <f t="shared" si="0"/>
        <v>1631.5789473684208</v>
      </c>
      <c r="I27" s="55">
        <f t="shared" si="1"/>
        <v>4947.086985645932</v>
      </c>
      <c r="P27" s="122">
        <v>1600</v>
      </c>
      <c r="Q27" s="39">
        <f t="shared" si="2"/>
        <v>1631.5789473684208</v>
      </c>
    </row>
    <row r="28" spans="1:17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39">
        <v>2437</v>
      </c>
      <c r="G28" s="39">
        <v>2536.2620574162675</v>
      </c>
      <c r="H28" s="39">
        <f t="shared" si="0"/>
        <v>2447.368421052631</v>
      </c>
      <c r="I28" s="55">
        <f t="shared" si="1"/>
        <v>7420.630478468898</v>
      </c>
      <c r="P28" s="122">
        <v>2400</v>
      </c>
      <c r="Q28" s="39">
        <f t="shared" si="2"/>
        <v>2447.368421052631</v>
      </c>
    </row>
    <row r="29" spans="1:17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39">
        <v>2416.8</v>
      </c>
      <c r="G29" s="39">
        <v>2556.4620574162673</v>
      </c>
      <c r="H29" s="39">
        <f t="shared" si="0"/>
        <v>2447.368421052631</v>
      </c>
      <c r="I29" s="55">
        <f t="shared" si="1"/>
        <v>7420.630478468898</v>
      </c>
      <c r="P29" s="122">
        <v>2400</v>
      </c>
      <c r="Q29" s="39">
        <f t="shared" si="2"/>
        <v>2447.368421052631</v>
      </c>
    </row>
    <row r="30" spans="1:17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39">
        <v>2447</v>
      </c>
      <c r="G30" s="39">
        <v>2526.2620574162675</v>
      </c>
      <c r="H30" s="39">
        <f t="shared" si="0"/>
        <v>2447.368421052631</v>
      </c>
      <c r="I30" s="55">
        <f t="shared" si="1"/>
        <v>7420.630478468898</v>
      </c>
      <c r="P30" s="122">
        <v>2400</v>
      </c>
      <c r="Q30" s="39">
        <f t="shared" si="2"/>
        <v>2447.368421052631</v>
      </c>
    </row>
    <row r="31" spans="1:17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39">
        <v>1623</v>
      </c>
      <c r="G31" s="39">
        <v>1692.5080382775118</v>
      </c>
      <c r="H31" s="39">
        <f t="shared" si="0"/>
        <v>1631.5789473684208</v>
      </c>
      <c r="I31" s="55">
        <f t="shared" si="1"/>
        <v>4947.086985645932</v>
      </c>
      <c r="P31" s="122">
        <v>1600</v>
      </c>
      <c r="Q31" s="39">
        <f t="shared" si="2"/>
        <v>1631.5789473684208</v>
      </c>
    </row>
    <row r="32" spans="1:17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39">
        <v>2434.6</v>
      </c>
      <c r="G32" s="39">
        <v>2538.6620574162675</v>
      </c>
      <c r="H32" s="39">
        <f t="shared" si="0"/>
        <v>2447.368421052631</v>
      </c>
      <c r="I32" s="55">
        <f t="shared" si="1"/>
        <v>7420.630478468898</v>
      </c>
      <c r="P32" s="122">
        <v>2400</v>
      </c>
      <c r="Q32" s="39">
        <f t="shared" si="2"/>
        <v>2447.368421052631</v>
      </c>
    </row>
    <row r="33" spans="1:17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39">
        <v>1962</v>
      </c>
      <c r="G33" s="39">
        <v>2182.3850478468903</v>
      </c>
      <c r="H33" s="39">
        <f t="shared" si="0"/>
        <v>2039.473684210526</v>
      </c>
      <c r="I33" s="55">
        <f t="shared" si="1"/>
        <v>6183.858732057416</v>
      </c>
      <c r="P33" s="122">
        <v>2000</v>
      </c>
      <c r="Q33" s="39">
        <f t="shared" si="2"/>
        <v>2039.473684210526</v>
      </c>
    </row>
    <row r="34" spans="1:17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39">
        <v>2417</v>
      </c>
      <c r="G34" s="39">
        <v>2556.2620574162675</v>
      </c>
      <c r="H34" s="39">
        <f t="shared" si="0"/>
        <v>2447.368421052631</v>
      </c>
      <c r="I34" s="55">
        <f t="shared" si="1"/>
        <v>7420.630478468898</v>
      </c>
      <c r="P34" s="122">
        <v>2400</v>
      </c>
      <c r="Q34" s="39">
        <f t="shared" si="2"/>
        <v>2447.368421052631</v>
      </c>
    </row>
    <row r="35" spans="1:17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39">
        <v>2446.8</v>
      </c>
      <c r="G35" s="39">
        <v>2526.4620574162673</v>
      </c>
      <c r="H35" s="39">
        <f t="shared" si="0"/>
        <v>2447.368421052631</v>
      </c>
      <c r="I35" s="55">
        <f t="shared" si="1"/>
        <v>7420.630478468898</v>
      </c>
      <c r="P35" s="122">
        <v>2400</v>
      </c>
      <c r="Q35" s="39">
        <f t="shared" si="2"/>
        <v>2447.368421052631</v>
      </c>
    </row>
    <row r="36" spans="1:17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39">
        <v>1530</v>
      </c>
      <c r="G36" s="39">
        <v>1785.5080382775118</v>
      </c>
      <c r="H36" s="39">
        <f t="shared" si="0"/>
        <v>1631.5789473684208</v>
      </c>
      <c r="I36" s="55">
        <f t="shared" si="1"/>
        <v>4947.086985645932</v>
      </c>
      <c r="P36" s="122">
        <v>1600</v>
      </c>
      <c r="Q36" s="39">
        <f t="shared" si="2"/>
        <v>1631.5789473684208</v>
      </c>
    </row>
    <row r="37" spans="1:17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39">
        <v>1980</v>
      </c>
      <c r="G37" s="39">
        <v>2164.3850478468903</v>
      </c>
      <c r="H37" s="39">
        <f t="shared" si="0"/>
        <v>2039.473684210526</v>
      </c>
      <c r="I37" s="55">
        <f t="shared" si="1"/>
        <v>6183.858732057416</v>
      </c>
      <c r="P37" s="122">
        <v>2000</v>
      </c>
      <c r="Q37" s="39">
        <f t="shared" si="2"/>
        <v>2039.473684210526</v>
      </c>
    </row>
    <row r="38" spans="1:17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39">
        <v>2979.6</v>
      </c>
      <c r="G38" s="39">
        <v>3236.977571770335</v>
      </c>
      <c r="H38" s="39">
        <f t="shared" si="0"/>
        <v>3059.210526315789</v>
      </c>
      <c r="I38" s="55">
        <f t="shared" si="1"/>
        <v>9275.788098086123</v>
      </c>
      <c r="P38" s="122">
        <v>3000</v>
      </c>
      <c r="Q38" s="39">
        <f t="shared" si="2"/>
        <v>3059.210526315789</v>
      </c>
    </row>
    <row r="39" spans="1:17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39">
        <v>1618.6</v>
      </c>
      <c r="G39" s="39">
        <v>1696.9080382775119</v>
      </c>
      <c r="H39" s="39">
        <f t="shared" si="0"/>
        <v>1631.5789473684208</v>
      </c>
      <c r="I39" s="55">
        <f t="shared" si="1"/>
        <v>4947.086985645932</v>
      </c>
      <c r="P39" s="122">
        <v>1600</v>
      </c>
      <c r="Q39" s="39">
        <f t="shared" si="2"/>
        <v>1631.5789473684208</v>
      </c>
    </row>
    <row r="40" spans="1:17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39">
        <v>1627</v>
      </c>
      <c r="G40" s="39">
        <v>1688.5080382775118</v>
      </c>
      <c r="H40" s="39">
        <f t="shared" si="0"/>
        <v>1631.5789473684208</v>
      </c>
      <c r="I40" s="55">
        <f t="shared" si="1"/>
        <v>4947.086985645932</v>
      </c>
      <c r="P40" s="122">
        <v>1600</v>
      </c>
      <c r="Q40" s="39">
        <f t="shared" si="2"/>
        <v>1631.5789473684208</v>
      </c>
    </row>
    <row r="41" spans="1:17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39">
        <v>1608</v>
      </c>
      <c r="G41" s="39">
        <v>1707.5080382775118</v>
      </c>
      <c r="H41" s="39">
        <f t="shared" si="0"/>
        <v>1631.5789473684208</v>
      </c>
      <c r="I41" s="55">
        <f t="shared" si="1"/>
        <v>4947.086985645932</v>
      </c>
      <c r="P41" s="122">
        <v>1600</v>
      </c>
      <c r="Q41" s="39">
        <f t="shared" si="2"/>
        <v>1631.5789473684208</v>
      </c>
    </row>
    <row r="42" spans="1:17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39">
        <v>5694.2</v>
      </c>
      <c r="G42" s="39">
        <v>5910.078133971291</v>
      </c>
      <c r="H42" s="39">
        <f t="shared" si="0"/>
        <v>5710.526315789473</v>
      </c>
      <c r="I42" s="55">
        <f t="shared" si="1"/>
        <v>17314.804449760763</v>
      </c>
      <c r="P42" s="122">
        <v>5600</v>
      </c>
      <c r="Q42" s="39">
        <f t="shared" si="2"/>
        <v>5710.526315789473</v>
      </c>
    </row>
    <row r="43" spans="1:17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39">
        <v>4025.8</v>
      </c>
      <c r="G43" s="39">
        <v>4262.9700956937795</v>
      </c>
      <c r="H43" s="39">
        <f t="shared" si="0"/>
        <v>4078.947368421052</v>
      </c>
      <c r="I43" s="55">
        <f t="shared" si="1"/>
        <v>12367.717464114832</v>
      </c>
      <c r="P43" s="122">
        <v>4000</v>
      </c>
      <c r="Q43" s="39">
        <f t="shared" si="2"/>
        <v>4078.947368421052</v>
      </c>
    </row>
    <row r="44" spans="1:17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39">
        <v>2427</v>
      </c>
      <c r="G44" s="39">
        <v>2546.2620574162675</v>
      </c>
      <c r="H44" s="39">
        <f t="shared" si="0"/>
        <v>2447.368421052631</v>
      </c>
      <c r="I44" s="55">
        <f t="shared" si="1"/>
        <v>7420.630478468898</v>
      </c>
      <c r="P44" s="122">
        <v>2400</v>
      </c>
      <c r="Q44" s="39">
        <f t="shared" si="2"/>
        <v>2447.368421052631</v>
      </c>
    </row>
    <row r="45" spans="1:17" ht="15">
      <c r="A45" s="25">
        <v>44</v>
      </c>
      <c r="B45" s="11" t="s">
        <v>134</v>
      </c>
      <c r="C45" s="44" t="s">
        <v>135</v>
      </c>
      <c r="D45" s="13" t="s">
        <v>136</v>
      </c>
      <c r="E45" s="6">
        <v>3200</v>
      </c>
      <c r="F45" s="39">
        <v>3174.4</v>
      </c>
      <c r="G45" s="39">
        <v>3456.6160765550235</v>
      </c>
      <c r="H45" s="39">
        <f t="shared" si="0"/>
        <v>3263.1578947368416</v>
      </c>
      <c r="I45" s="55">
        <f t="shared" si="1"/>
        <v>9894.173971291864</v>
      </c>
      <c r="P45" s="122">
        <v>3200</v>
      </c>
      <c r="Q45" s="39">
        <f t="shared" si="2"/>
        <v>3263.1578947368416</v>
      </c>
    </row>
    <row r="46" spans="1:17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39">
        <v>2448</v>
      </c>
      <c r="G46" s="39">
        <v>2525.2626203208556</v>
      </c>
      <c r="H46" s="39">
        <f t="shared" si="0"/>
        <v>2447.368421052631</v>
      </c>
      <c r="I46" s="55">
        <f t="shared" si="1"/>
        <v>7420.631041373486</v>
      </c>
      <c r="P46" s="122">
        <v>2400</v>
      </c>
      <c r="Q46" s="39">
        <f t="shared" si="2"/>
        <v>2447.368421052631</v>
      </c>
    </row>
    <row r="47" spans="1:17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39">
        <v>1621</v>
      </c>
      <c r="G47" s="39">
        <v>1694.5080382775118</v>
      </c>
      <c r="H47" s="39">
        <f t="shared" si="0"/>
        <v>1631.5789473684208</v>
      </c>
      <c r="I47" s="55">
        <f t="shared" si="1"/>
        <v>4947.086985645932</v>
      </c>
      <c r="P47" s="122">
        <v>1600</v>
      </c>
      <c r="Q47" s="39">
        <f t="shared" si="2"/>
        <v>1631.5789473684208</v>
      </c>
    </row>
    <row r="48" spans="1:17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39">
        <v>1627</v>
      </c>
      <c r="G48" s="39">
        <v>1688.5080382775118</v>
      </c>
      <c r="H48" s="39">
        <f t="shared" si="0"/>
        <v>1631.5789473684208</v>
      </c>
      <c r="I48" s="55">
        <f t="shared" si="1"/>
        <v>4947.086985645932</v>
      </c>
      <c r="P48" s="122">
        <v>1600</v>
      </c>
      <c r="Q48" s="39">
        <f t="shared" si="2"/>
        <v>1631.5789473684208</v>
      </c>
    </row>
    <row r="49" spans="1:17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39">
        <v>2945.2</v>
      </c>
      <c r="G49" s="39">
        <v>3685.8160765550238</v>
      </c>
      <c r="H49" s="39">
        <f t="shared" si="0"/>
        <v>3263.1578947368416</v>
      </c>
      <c r="I49" s="55">
        <f t="shared" si="1"/>
        <v>9894.173971291864</v>
      </c>
      <c r="P49" s="122">
        <v>3200</v>
      </c>
      <c r="Q49" s="39">
        <f t="shared" si="2"/>
        <v>3263.1578947368416</v>
      </c>
    </row>
    <row r="50" spans="1:17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39">
        <v>4880.6</v>
      </c>
      <c r="G50" s="39">
        <v>5065.9241148325345</v>
      </c>
      <c r="H50" s="39">
        <f t="shared" si="0"/>
        <v>4894.736842105262</v>
      </c>
      <c r="I50" s="55">
        <f t="shared" si="1"/>
        <v>14841.260956937796</v>
      </c>
      <c r="P50" s="122">
        <v>4800</v>
      </c>
      <c r="Q50" s="39">
        <f t="shared" si="2"/>
        <v>4894.736842105262</v>
      </c>
    </row>
    <row r="51" spans="1:17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39">
        <v>1455.2</v>
      </c>
      <c r="G51" s="39">
        <v>1860.3080382775117</v>
      </c>
      <c r="H51" s="39">
        <f t="shared" si="0"/>
        <v>1631.5789473684208</v>
      </c>
      <c r="I51" s="55">
        <f t="shared" si="1"/>
        <v>4947.086985645932</v>
      </c>
      <c r="P51" s="122">
        <v>1600</v>
      </c>
      <c r="Q51" s="39">
        <f t="shared" si="2"/>
        <v>1631.5789473684208</v>
      </c>
    </row>
    <row r="52" spans="1:17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39">
        <v>3088</v>
      </c>
      <c r="G52" s="39">
        <v>3543.0160765550236</v>
      </c>
      <c r="H52" s="39">
        <f t="shared" si="0"/>
        <v>3263.1578947368416</v>
      </c>
      <c r="I52" s="55">
        <f t="shared" si="1"/>
        <v>9894.173971291864</v>
      </c>
      <c r="P52" s="122">
        <v>3200</v>
      </c>
      <c r="Q52" s="39">
        <f t="shared" si="2"/>
        <v>3263.1578947368416</v>
      </c>
    </row>
    <row r="53" spans="1:17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39">
        <v>3164</v>
      </c>
      <c r="G53" s="39">
        <v>3467.0160765550236</v>
      </c>
      <c r="H53" s="39">
        <f t="shared" si="0"/>
        <v>3263.1578947368416</v>
      </c>
      <c r="I53" s="55">
        <f t="shared" si="1"/>
        <v>9894.173971291864</v>
      </c>
      <c r="P53" s="122">
        <v>3200</v>
      </c>
      <c r="Q53" s="39">
        <f t="shared" si="2"/>
        <v>3263.1578947368416</v>
      </c>
    </row>
    <row r="54" spans="1:17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39">
        <v>2944</v>
      </c>
      <c r="G54" s="39">
        <v>7831.401124401914</v>
      </c>
      <c r="H54" s="39">
        <f t="shared" si="0"/>
        <v>5302.631578947368</v>
      </c>
      <c r="I54" s="55">
        <f t="shared" si="1"/>
        <v>16078.032703349281</v>
      </c>
      <c r="P54" s="122">
        <v>5200</v>
      </c>
      <c r="Q54" s="39">
        <f t="shared" si="2"/>
        <v>5302.631578947368</v>
      </c>
    </row>
    <row r="55" spans="1:17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39">
        <v>1598</v>
      </c>
      <c r="G55" s="39">
        <v>1717.5080382775118</v>
      </c>
      <c r="H55" s="39">
        <f t="shared" si="0"/>
        <v>1631.5789473684208</v>
      </c>
      <c r="I55" s="55">
        <f t="shared" si="1"/>
        <v>4947.086985645932</v>
      </c>
      <c r="P55" s="122">
        <v>1600</v>
      </c>
      <c r="Q55" s="39">
        <f t="shared" si="2"/>
        <v>1631.5789473684208</v>
      </c>
    </row>
    <row r="56" spans="1:17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39">
        <v>2301</v>
      </c>
      <c r="G56" s="39">
        <v>2672.2620574162675</v>
      </c>
      <c r="H56" s="39">
        <f t="shared" si="0"/>
        <v>2447.368421052631</v>
      </c>
      <c r="I56" s="55">
        <f t="shared" si="1"/>
        <v>7420.630478468898</v>
      </c>
      <c r="P56" s="122">
        <v>2400</v>
      </c>
      <c r="Q56" s="39">
        <f t="shared" si="2"/>
        <v>2447.368421052631</v>
      </c>
    </row>
    <row r="57" spans="1:17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39">
        <v>1464</v>
      </c>
      <c r="G57" s="39">
        <v>3509.2620574162675</v>
      </c>
      <c r="H57" s="39">
        <f t="shared" si="0"/>
        <v>2447.368421052631</v>
      </c>
      <c r="I57" s="55">
        <f t="shared" si="1"/>
        <v>7420.630478468898</v>
      </c>
      <c r="P57" s="122">
        <v>2400</v>
      </c>
      <c r="Q57" s="39">
        <f t="shared" si="2"/>
        <v>2447.368421052631</v>
      </c>
    </row>
    <row r="58" spans="1:17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39">
        <v>3189.6</v>
      </c>
      <c r="G58" s="39">
        <v>3441.4160765550237</v>
      </c>
      <c r="H58" s="39">
        <f t="shared" si="0"/>
        <v>3263.1578947368416</v>
      </c>
      <c r="I58" s="55">
        <f t="shared" si="1"/>
        <v>9894.173971291864</v>
      </c>
      <c r="P58" s="122">
        <v>3200</v>
      </c>
      <c r="Q58" s="39">
        <f t="shared" si="2"/>
        <v>3263.1578947368416</v>
      </c>
    </row>
    <row r="59" spans="1:17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39">
        <v>2032</v>
      </c>
      <c r="G59" s="39">
        <v>2112.3850478468903</v>
      </c>
      <c r="H59" s="39">
        <f t="shared" si="0"/>
        <v>2039.473684210526</v>
      </c>
      <c r="I59" s="55">
        <f t="shared" si="1"/>
        <v>6183.858732057416</v>
      </c>
      <c r="P59" s="122">
        <v>2000</v>
      </c>
      <c r="Q59" s="39">
        <f t="shared" si="2"/>
        <v>2039.473684210526</v>
      </c>
    </row>
    <row r="60" spans="1:17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39">
        <v>4822</v>
      </c>
      <c r="G60" s="39">
        <v>5124.524114832535</v>
      </c>
      <c r="H60" s="39">
        <f t="shared" si="0"/>
        <v>4894.736842105262</v>
      </c>
      <c r="I60" s="55">
        <f t="shared" si="1"/>
        <v>14841.260956937796</v>
      </c>
      <c r="P60" s="122">
        <v>4800</v>
      </c>
      <c r="Q60" s="39">
        <f t="shared" si="2"/>
        <v>4894.736842105262</v>
      </c>
    </row>
    <row r="61" spans="1:17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39">
        <v>1597.2</v>
      </c>
      <c r="G61" s="39">
        <v>1718.3080382775117</v>
      </c>
      <c r="H61" s="39">
        <f t="shared" si="0"/>
        <v>1631.5789473684208</v>
      </c>
      <c r="I61" s="55">
        <f t="shared" si="1"/>
        <v>4947.086985645932</v>
      </c>
      <c r="P61" s="122">
        <v>1600</v>
      </c>
      <c r="Q61" s="39">
        <f t="shared" si="2"/>
        <v>1631.5789473684208</v>
      </c>
    </row>
    <row r="62" spans="1:17" ht="15">
      <c r="A62" s="26" t="s">
        <v>185</v>
      </c>
      <c r="B62" s="19"/>
      <c r="C62" s="20" t="s">
        <v>186</v>
      </c>
      <c r="D62" s="20"/>
      <c r="E62" s="6">
        <v>152000</v>
      </c>
      <c r="F62" s="39">
        <f>SUM(F2:F61)</f>
        <v>146209.20000000004</v>
      </c>
      <c r="G62" s="39">
        <f>SUM(G2:G61)</f>
        <v>163790.8021418519</v>
      </c>
      <c r="H62" s="39">
        <f t="shared" si="0"/>
        <v>154999.99999999997</v>
      </c>
      <c r="I62" s="55">
        <f>SUM(I2:I61)</f>
        <v>465000.00214185193</v>
      </c>
      <c r="P62" s="122">
        <f>SUM(P2:P61)</f>
        <v>152000</v>
      </c>
      <c r="Q62" s="39">
        <f t="shared" si="2"/>
        <v>154999.99999999997</v>
      </c>
    </row>
    <row r="63" spans="5:17" ht="15">
      <c r="E63" s="4"/>
      <c r="F63" s="2">
        <v>155000</v>
      </c>
      <c r="G63" s="2">
        <v>155000</v>
      </c>
      <c r="H63" s="2"/>
      <c r="I63" s="2"/>
      <c r="Q63" s="2">
        <f>Q64/P62</f>
        <v>1.019736842105263</v>
      </c>
    </row>
    <row r="64" spans="6:17" ht="15">
      <c r="F64" s="105">
        <f>F62-F63</f>
        <v>-8790.79999999996</v>
      </c>
      <c r="G64" s="2">
        <f>G62-G63</f>
        <v>8790.802141851891</v>
      </c>
      <c r="H64" s="2"/>
      <c r="Q64" s="2">
        <v>155000</v>
      </c>
    </row>
    <row r="65" spans="5:17" ht="15">
      <c r="E65" s="103" t="s">
        <v>231</v>
      </c>
      <c r="F65" s="104">
        <f>'CTR-PLT, ec 01(17.02.22)'!J62</f>
        <v>-2447.37</v>
      </c>
      <c r="Q65" s="2" t="s">
        <v>237</v>
      </c>
    </row>
    <row r="66" spans="5:6" ht="15">
      <c r="E66" s="103" t="s">
        <v>223</v>
      </c>
      <c r="F66" s="104">
        <f>'CTR-PLT, ec 01(17.02.22)'!H63</f>
        <v>6343.4299999999785</v>
      </c>
    </row>
    <row r="70" spans="9:17" ht="15">
      <c r="I70" s="40" t="s">
        <v>323</v>
      </c>
      <c r="J70" s="40"/>
      <c r="P70" s="2"/>
      <c r="Q70" s="33"/>
    </row>
    <row r="71" spans="1:17" ht="15">
      <c r="A71" s="205"/>
      <c r="B71" s="2"/>
      <c r="C71" s="34"/>
      <c r="D71" s="262" t="s">
        <v>187</v>
      </c>
      <c r="E71" s="262"/>
      <c r="F71" s="39"/>
      <c r="G71" s="52"/>
      <c r="H71" s="52"/>
      <c r="I71" s="52"/>
      <c r="J71" s="52"/>
      <c r="K71" s="52"/>
      <c r="L71" s="52"/>
      <c r="M71" s="52"/>
      <c r="Q71" s="33"/>
    </row>
    <row r="72" spans="1:17" ht="15">
      <c r="A72" s="205"/>
      <c r="B72" s="2"/>
      <c r="C72" s="35"/>
      <c r="D72" s="262"/>
      <c r="E72" s="262"/>
      <c r="F72" s="39"/>
      <c r="G72" s="52"/>
      <c r="H72" s="52"/>
      <c r="I72" s="212" t="s">
        <v>324</v>
      </c>
      <c r="J72" s="52"/>
      <c r="K72" s="52"/>
      <c r="L72" s="52"/>
      <c r="M72" s="52"/>
      <c r="Q72" s="33"/>
    </row>
    <row r="73" spans="1:13" s="209" customFormat="1" ht="36.75">
      <c r="A73" s="46"/>
      <c r="B73" s="41"/>
      <c r="C73" s="45" t="s">
        <v>188</v>
      </c>
      <c r="D73" s="47" t="s">
        <v>189</v>
      </c>
      <c r="E73" s="47" t="s">
        <v>190</v>
      </c>
      <c r="F73" s="3" t="s">
        <v>314</v>
      </c>
      <c r="G73" s="207" t="s">
        <v>315</v>
      </c>
      <c r="H73" s="213" t="s">
        <v>321</v>
      </c>
      <c r="I73" s="213" t="s">
        <v>322</v>
      </c>
      <c r="J73" s="207" t="s">
        <v>194</v>
      </c>
      <c r="K73" s="207" t="s">
        <v>195</v>
      </c>
      <c r="L73" s="207" t="s">
        <v>196</v>
      </c>
      <c r="M73" s="207"/>
    </row>
    <row r="74" spans="1:17" ht="15">
      <c r="A74" s="205"/>
      <c r="B74" s="2"/>
      <c r="C74" s="36" t="s">
        <v>316</v>
      </c>
      <c r="D74" s="48">
        <v>42</v>
      </c>
      <c r="E74" s="48">
        <f>L74</f>
        <v>76800</v>
      </c>
      <c r="F74" s="39">
        <v>12</v>
      </c>
      <c r="G74" s="39">
        <v>30</v>
      </c>
      <c r="H74" s="39">
        <v>2400</v>
      </c>
      <c r="I74" s="39">
        <v>1600</v>
      </c>
      <c r="J74" s="39">
        <f aca="true" t="shared" si="3" ref="J74:K76">F74*H74</f>
        <v>28800</v>
      </c>
      <c r="K74" s="39">
        <f t="shared" si="3"/>
        <v>48000</v>
      </c>
      <c r="L74" s="39">
        <f>J74+K74</f>
        <v>76800</v>
      </c>
      <c r="M74" s="42" t="s">
        <v>198</v>
      </c>
      <c r="Q74" s="33"/>
    </row>
    <row r="75" spans="1:17" ht="15">
      <c r="A75" s="205"/>
      <c r="B75" s="2"/>
      <c r="C75" s="37" t="s">
        <v>319</v>
      </c>
      <c r="D75" s="211">
        <v>17</v>
      </c>
      <c r="E75" s="48">
        <f>L75</f>
        <v>38000</v>
      </c>
      <c r="F75" s="71">
        <v>4</v>
      </c>
      <c r="G75" s="39">
        <v>13</v>
      </c>
      <c r="H75" s="39">
        <v>3000</v>
      </c>
      <c r="I75" s="42">
        <v>2000</v>
      </c>
      <c r="J75" s="39">
        <f t="shared" si="3"/>
        <v>12000</v>
      </c>
      <c r="K75" s="39">
        <f t="shared" si="3"/>
        <v>26000</v>
      </c>
      <c r="L75" s="39">
        <f>J75+K75</f>
        <v>38000</v>
      </c>
      <c r="M75" s="42" t="s">
        <v>200</v>
      </c>
      <c r="Q75" s="33"/>
    </row>
    <row r="76" spans="1:17" ht="15">
      <c r="A76" s="205"/>
      <c r="B76" s="2"/>
      <c r="C76" s="37" t="s">
        <v>317</v>
      </c>
      <c r="D76" s="48">
        <v>15</v>
      </c>
      <c r="E76" s="48">
        <f>L76</f>
        <v>37200</v>
      </c>
      <c r="F76" s="39">
        <v>1</v>
      </c>
      <c r="G76" s="39">
        <v>14</v>
      </c>
      <c r="H76" s="39">
        <v>3600</v>
      </c>
      <c r="I76" s="39">
        <v>2400</v>
      </c>
      <c r="J76" s="39">
        <f t="shared" si="3"/>
        <v>3600</v>
      </c>
      <c r="K76" s="39">
        <f t="shared" si="3"/>
        <v>33600</v>
      </c>
      <c r="L76" s="39">
        <f>J76+K76</f>
        <v>37200</v>
      </c>
      <c r="M76" s="42" t="s">
        <v>202</v>
      </c>
      <c r="Q76" s="33"/>
    </row>
    <row r="77" spans="1:17" ht="15">
      <c r="A77" s="205"/>
      <c r="B77" s="2"/>
      <c r="C77" s="49" t="s">
        <v>318</v>
      </c>
      <c r="D77" s="47">
        <f>SUM(D74:D76)</f>
        <v>74</v>
      </c>
      <c r="E77" s="214">
        <f>SUM(E74:E76)</f>
        <v>152000</v>
      </c>
      <c r="F77" s="39">
        <f>SUM(F74:F76)</f>
        <v>17</v>
      </c>
      <c r="G77" s="39">
        <f>SUM(G74:G76)</f>
        <v>57</v>
      </c>
      <c r="H77" s="39">
        <v>9000</v>
      </c>
      <c r="I77" s="39">
        <v>6000</v>
      </c>
      <c r="J77" s="39">
        <f>SUM(J74:J76)</f>
        <v>44400</v>
      </c>
      <c r="K77" s="39">
        <f>SUM(K74:K76)</f>
        <v>107600</v>
      </c>
      <c r="L77" s="38">
        <f>SUM(L74:L76)</f>
        <v>152000</v>
      </c>
      <c r="M77" s="42"/>
      <c r="Q77" s="33"/>
    </row>
    <row r="78" spans="1:17" ht="15">
      <c r="A78" s="205"/>
      <c r="B78" s="2"/>
      <c r="C78" s="93"/>
      <c r="D78" s="2"/>
      <c r="E78" s="4"/>
      <c r="F78" s="2"/>
      <c r="Q78" s="33"/>
    </row>
    <row r="79" spans="1:17" ht="15">
      <c r="A79" s="205"/>
      <c r="B79" s="2"/>
      <c r="C79" s="93"/>
      <c r="D79" s="2"/>
      <c r="E79" s="4"/>
      <c r="F79" s="2"/>
      <c r="Q79" s="33"/>
    </row>
  </sheetData>
  <sheetProtection/>
  <mergeCells count="1">
    <mergeCell ref="D71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0"/>
  <sheetViews>
    <sheetView zoomScalePageLayoutView="0" workbookViewId="0" topLeftCell="B34">
      <selection activeCell="H15" sqref="H15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43.8515625" style="33" customWidth="1"/>
    <col min="4" max="4" width="14.140625" style="33" customWidth="1"/>
    <col min="5" max="6" width="13.8515625" style="33" customWidth="1"/>
    <col min="7" max="8" width="10.140625" style="33" bestFit="1" customWidth="1"/>
    <col min="9" max="9" width="10.140625" style="33" customWidth="1"/>
    <col min="10" max="10" width="10.140625" style="33" bestFit="1" customWidth="1"/>
    <col min="11" max="11" width="12.421875" style="33" customWidth="1"/>
    <col min="12" max="12" width="10.140625" style="33" bestFit="1" customWidth="1"/>
    <col min="13" max="14" width="9.140625" style="33" customWidth="1"/>
    <col min="15" max="15" width="13.00390625" style="33" customWidth="1"/>
    <col min="16" max="16" width="10.140625" style="2" bestFit="1" customWidth="1"/>
    <col min="17" max="16384" width="9.140625" style="33" customWidth="1"/>
  </cols>
  <sheetData>
    <row r="1" spans="1:16" ht="60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202" t="s">
        <v>311</v>
      </c>
      <c r="G1" s="3" t="s">
        <v>222</v>
      </c>
      <c r="H1" s="3" t="s">
        <v>230</v>
      </c>
      <c r="I1" s="3" t="s">
        <v>239</v>
      </c>
      <c r="J1" s="124" t="s">
        <v>240</v>
      </c>
      <c r="O1" s="121" t="s">
        <v>4</v>
      </c>
      <c r="P1" s="123" t="s">
        <v>238</v>
      </c>
    </row>
    <row r="2" spans="1:16" ht="15">
      <c r="A2" s="25">
        <v>1</v>
      </c>
      <c r="B2" s="11" t="s">
        <v>6</v>
      </c>
      <c r="C2" s="44" t="s">
        <v>7</v>
      </c>
      <c r="D2" s="13" t="s">
        <v>8</v>
      </c>
      <c r="E2" s="6">
        <v>2400</v>
      </c>
      <c r="F2" s="203">
        <v>4800</v>
      </c>
      <c r="G2" s="39">
        <v>2432</v>
      </c>
      <c r="H2" s="39">
        <v>2541.2620574162675</v>
      </c>
      <c r="I2" s="39">
        <f>P2</f>
        <v>2447.368421052631</v>
      </c>
      <c r="J2" s="55">
        <f>G2+H2+I2</f>
        <v>7420.630478468898</v>
      </c>
      <c r="O2" s="122">
        <v>2400</v>
      </c>
      <c r="P2" s="39">
        <f>($P$63)*O2</f>
        <v>2447.368421052631</v>
      </c>
    </row>
    <row r="3" spans="1:16" ht="15">
      <c r="A3" s="25">
        <v>2</v>
      </c>
      <c r="B3" s="11" t="s">
        <v>9</v>
      </c>
      <c r="C3" s="44" t="s">
        <v>10</v>
      </c>
      <c r="D3" s="13" t="s">
        <v>11</v>
      </c>
      <c r="E3" s="6">
        <v>2000</v>
      </c>
      <c r="F3" s="203">
        <v>4000</v>
      </c>
      <c r="G3" s="39">
        <v>2038</v>
      </c>
      <c r="H3" s="39">
        <v>2106.3850478468903</v>
      </c>
      <c r="I3" s="39">
        <f aca="true" t="shared" si="0" ref="I3:I62">P3</f>
        <v>2039.473684210526</v>
      </c>
      <c r="J3" s="55">
        <f aca="true" t="shared" si="1" ref="J3:J61">G3+H3+I3</f>
        <v>6183.858732057416</v>
      </c>
      <c r="O3" s="122">
        <v>2000</v>
      </c>
      <c r="P3" s="39">
        <f aca="true" t="shared" si="2" ref="P3:P62">($P$63)*O3</f>
        <v>2039.473684210526</v>
      </c>
    </row>
    <row r="4" spans="1:16" ht="15">
      <c r="A4" s="25">
        <v>3</v>
      </c>
      <c r="B4" s="11" t="s">
        <v>12</v>
      </c>
      <c r="C4" s="44" t="s">
        <v>13</v>
      </c>
      <c r="D4" s="13" t="s">
        <v>14</v>
      </c>
      <c r="E4" s="6">
        <v>2400</v>
      </c>
      <c r="F4" s="203">
        <v>4800</v>
      </c>
      <c r="G4" s="39">
        <v>2447</v>
      </c>
      <c r="H4" s="39">
        <v>2526.2620574162675</v>
      </c>
      <c r="I4" s="39">
        <f t="shared" si="0"/>
        <v>2447.368421052631</v>
      </c>
      <c r="J4" s="55">
        <f t="shared" si="1"/>
        <v>7420.630478468898</v>
      </c>
      <c r="O4" s="122">
        <v>2400</v>
      </c>
      <c r="P4" s="39">
        <f t="shared" si="2"/>
        <v>2447.368421052631</v>
      </c>
    </row>
    <row r="5" spans="1:16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203">
        <v>4800</v>
      </c>
      <c r="G5" s="39">
        <v>2444</v>
      </c>
      <c r="H5" s="39">
        <v>2529.2620574162675</v>
      </c>
      <c r="I5" s="39">
        <f t="shared" si="0"/>
        <v>2447.368421052631</v>
      </c>
      <c r="J5" s="55">
        <f t="shared" si="1"/>
        <v>7420.630478468898</v>
      </c>
      <c r="O5" s="122">
        <v>2400</v>
      </c>
      <c r="P5" s="39">
        <f t="shared" si="2"/>
        <v>2447.368421052631</v>
      </c>
    </row>
    <row r="6" spans="1:16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203">
        <v>4000</v>
      </c>
      <c r="G6" s="39">
        <v>2031.2</v>
      </c>
      <c r="H6" s="39">
        <v>2113.18504784689</v>
      </c>
      <c r="I6" s="39">
        <f t="shared" si="0"/>
        <v>2039.473684210526</v>
      </c>
      <c r="J6" s="55">
        <f t="shared" si="1"/>
        <v>6183.858732057416</v>
      </c>
      <c r="O6" s="122">
        <v>2000</v>
      </c>
      <c r="P6" s="39">
        <f t="shared" si="2"/>
        <v>2039.473684210526</v>
      </c>
    </row>
    <row r="7" spans="1:16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203">
        <v>4800</v>
      </c>
      <c r="G7" s="39">
        <v>2435</v>
      </c>
      <c r="H7" s="39">
        <v>2538.2620574162675</v>
      </c>
      <c r="I7" s="39">
        <f t="shared" si="0"/>
        <v>2447.368421052631</v>
      </c>
      <c r="J7" s="55">
        <f t="shared" si="1"/>
        <v>7420.630478468898</v>
      </c>
      <c r="O7" s="122">
        <v>2400</v>
      </c>
      <c r="P7" s="39">
        <f t="shared" si="2"/>
        <v>2447.368421052631</v>
      </c>
    </row>
    <row r="8" spans="1:16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203">
        <v>3200</v>
      </c>
      <c r="G8" s="39">
        <v>1628</v>
      </c>
      <c r="H8" s="39">
        <v>1687.5080382775118</v>
      </c>
      <c r="I8" s="39">
        <f t="shared" si="0"/>
        <v>1631.5789473684208</v>
      </c>
      <c r="J8" s="55">
        <f t="shared" si="1"/>
        <v>4947.086985645932</v>
      </c>
      <c r="O8" s="122">
        <v>1600</v>
      </c>
      <c r="P8" s="39">
        <f t="shared" si="2"/>
        <v>1631.5789473684208</v>
      </c>
    </row>
    <row r="9" spans="1:16" ht="15">
      <c r="A9" s="57">
        <v>8</v>
      </c>
      <c r="B9" s="58" t="s">
        <v>27</v>
      </c>
      <c r="C9" s="59" t="s">
        <v>218</v>
      </c>
      <c r="D9" s="73" t="s">
        <v>28</v>
      </c>
      <c r="E9" s="61">
        <v>2400</v>
      </c>
      <c r="F9" s="203">
        <v>4800</v>
      </c>
      <c r="G9" s="55">
        <v>0</v>
      </c>
      <c r="H9" s="55">
        <v>0</v>
      </c>
      <c r="I9" s="39">
        <f t="shared" si="0"/>
        <v>2447.368421052631</v>
      </c>
      <c r="J9" s="55">
        <f t="shared" si="1"/>
        <v>2447.368421052631</v>
      </c>
      <c r="O9" s="122">
        <v>2400</v>
      </c>
      <c r="P9" s="39">
        <f t="shared" si="2"/>
        <v>2447.368421052631</v>
      </c>
    </row>
    <row r="10" spans="1:16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203">
        <v>6000</v>
      </c>
      <c r="G10" s="39">
        <v>3052.4</v>
      </c>
      <c r="H10" s="39">
        <v>3164.177571770335</v>
      </c>
      <c r="I10" s="39">
        <f t="shared" si="0"/>
        <v>3059.210526315789</v>
      </c>
      <c r="J10" s="55">
        <f t="shared" si="1"/>
        <v>9275.788098086123</v>
      </c>
      <c r="O10" s="122">
        <v>3000</v>
      </c>
      <c r="P10" s="39">
        <f t="shared" si="2"/>
        <v>3059.210526315789</v>
      </c>
    </row>
    <row r="11" spans="1:16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203">
        <v>4800</v>
      </c>
      <c r="G11" s="39">
        <v>2434</v>
      </c>
      <c r="H11" s="39">
        <v>2539.2620574162675</v>
      </c>
      <c r="I11" s="39">
        <f t="shared" si="0"/>
        <v>2447.368421052631</v>
      </c>
      <c r="J11" s="55">
        <f t="shared" si="1"/>
        <v>7420.630478468898</v>
      </c>
      <c r="O11" s="122">
        <v>2400</v>
      </c>
      <c r="P11" s="39">
        <f t="shared" si="2"/>
        <v>2447.368421052631</v>
      </c>
    </row>
    <row r="12" spans="1:16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203">
        <v>4000</v>
      </c>
      <c r="G12" s="39">
        <v>2034</v>
      </c>
      <c r="H12" s="39">
        <v>2110.3850478468903</v>
      </c>
      <c r="I12" s="39">
        <f t="shared" si="0"/>
        <v>2039.473684210526</v>
      </c>
      <c r="J12" s="55">
        <f t="shared" si="1"/>
        <v>6183.858732057416</v>
      </c>
      <c r="O12" s="122">
        <v>2000</v>
      </c>
      <c r="P12" s="39">
        <f t="shared" si="2"/>
        <v>2039.473684210526</v>
      </c>
    </row>
    <row r="13" spans="1:16" ht="15">
      <c r="A13" s="25">
        <v>12</v>
      </c>
      <c r="B13" s="17" t="s">
        <v>38</v>
      </c>
      <c r="C13" s="44" t="s">
        <v>39</v>
      </c>
      <c r="D13" s="18" t="s">
        <v>40</v>
      </c>
      <c r="E13" s="7">
        <v>5600</v>
      </c>
      <c r="F13" s="204">
        <v>11200</v>
      </c>
      <c r="G13" s="39">
        <v>5608.8</v>
      </c>
      <c r="H13" s="39">
        <v>5995.478133971291</v>
      </c>
      <c r="I13" s="39">
        <f t="shared" si="0"/>
        <v>5710.526315789473</v>
      </c>
      <c r="J13" s="55">
        <f t="shared" si="1"/>
        <v>17314.804449760763</v>
      </c>
      <c r="O13" s="122">
        <v>5600</v>
      </c>
      <c r="P13" s="39">
        <f t="shared" si="2"/>
        <v>5710.526315789473</v>
      </c>
    </row>
    <row r="14" spans="1:16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203">
        <v>4000</v>
      </c>
      <c r="G14" s="39">
        <v>2017.4</v>
      </c>
      <c r="H14" s="39">
        <v>2126.9850478468898</v>
      </c>
      <c r="I14" s="39">
        <f t="shared" si="0"/>
        <v>2039.473684210526</v>
      </c>
      <c r="J14" s="55">
        <f t="shared" si="1"/>
        <v>6183.858732057416</v>
      </c>
      <c r="O14" s="122">
        <v>2000</v>
      </c>
      <c r="P14" s="39">
        <f t="shared" si="2"/>
        <v>2039.473684210526</v>
      </c>
    </row>
    <row r="15" spans="1:16" ht="15">
      <c r="A15" s="25">
        <v>14</v>
      </c>
      <c r="B15" s="11" t="s">
        <v>44</v>
      </c>
      <c r="C15" s="44" t="s">
        <v>45</v>
      </c>
      <c r="D15" s="13" t="s">
        <v>46</v>
      </c>
      <c r="E15" s="6">
        <v>2000</v>
      </c>
      <c r="F15" s="203">
        <v>4000</v>
      </c>
      <c r="G15" s="39">
        <v>2027.6</v>
      </c>
      <c r="H15" s="39">
        <v>2116.78504784689</v>
      </c>
      <c r="I15" s="39">
        <f t="shared" si="0"/>
        <v>2039.473684210526</v>
      </c>
      <c r="J15" s="55">
        <f t="shared" si="1"/>
        <v>6183.858732057416</v>
      </c>
      <c r="O15" s="122">
        <v>2000</v>
      </c>
      <c r="P15" s="39">
        <f t="shared" si="2"/>
        <v>2039.473684210526</v>
      </c>
    </row>
    <row r="16" spans="1:16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203">
        <v>6000</v>
      </c>
      <c r="G16" s="39">
        <v>3057</v>
      </c>
      <c r="H16" s="39">
        <v>3159.577571770335</v>
      </c>
      <c r="I16" s="39">
        <f t="shared" si="0"/>
        <v>3059.210526315789</v>
      </c>
      <c r="J16" s="55">
        <f t="shared" si="1"/>
        <v>9275.788098086123</v>
      </c>
      <c r="O16" s="122">
        <v>3000</v>
      </c>
      <c r="P16" s="39">
        <f t="shared" si="2"/>
        <v>3059.210526315789</v>
      </c>
    </row>
    <row r="17" spans="1:16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203">
        <v>4800</v>
      </c>
      <c r="G17" s="39">
        <v>2437</v>
      </c>
      <c r="H17" s="39">
        <v>2536.2620574162675</v>
      </c>
      <c r="I17" s="39">
        <f t="shared" si="0"/>
        <v>2447.368421052631</v>
      </c>
      <c r="J17" s="55">
        <f t="shared" si="1"/>
        <v>7420.630478468898</v>
      </c>
      <c r="O17" s="122">
        <v>2400</v>
      </c>
      <c r="P17" s="39">
        <f t="shared" si="2"/>
        <v>2447.368421052631</v>
      </c>
    </row>
    <row r="18" spans="1:16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203">
        <v>4800</v>
      </c>
      <c r="G18" s="39">
        <v>1533</v>
      </c>
      <c r="H18" s="39">
        <v>3440.2620574162675</v>
      </c>
      <c r="I18" s="39">
        <f t="shared" si="0"/>
        <v>2447.368421052631</v>
      </c>
      <c r="J18" s="55">
        <f t="shared" si="1"/>
        <v>7420.630478468898</v>
      </c>
      <c r="O18" s="122">
        <v>2400</v>
      </c>
      <c r="P18" s="39">
        <f t="shared" si="2"/>
        <v>2447.368421052631</v>
      </c>
    </row>
    <row r="19" spans="1:16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203">
        <v>3200</v>
      </c>
      <c r="G19" s="39">
        <v>1616</v>
      </c>
      <c r="H19" s="39">
        <v>1699.5080382775118</v>
      </c>
      <c r="I19" s="39">
        <f t="shared" si="0"/>
        <v>1631.5789473684208</v>
      </c>
      <c r="J19" s="55">
        <f t="shared" si="1"/>
        <v>4947.086985645932</v>
      </c>
      <c r="O19" s="122">
        <v>1600</v>
      </c>
      <c r="P19" s="39">
        <f t="shared" si="2"/>
        <v>1631.5789473684208</v>
      </c>
    </row>
    <row r="20" spans="1:16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203">
        <v>4800</v>
      </c>
      <c r="G20" s="39">
        <v>2446.6</v>
      </c>
      <c r="H20" s="39">
        <v>2526.6620574162675</v>
      </c>
      <c r="I20" s="39">
        <f t="shared" si="0"/>
        <v>2447.368421052631</v>
      </c>
      <c r="J20" s="55">
        <f t="shared" si="1"/>
        <v>7420.630478468898</v>
      </c>
      <c r="O20" s="122">
        <v>2400</v>
      </c>
      <c r="P20" s="39">
        <f t="shared" si="2"/>
        <v>2447.368421052631</v>
      </c>
    </row>
    <row r="21" spans="1:16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203">
        <v>6000</v>
      </c>
      <c r="G21" s="39">
        <v>3050</v>
      </c>
      <c r="H21" s="39">
        <v>3166.577571770335</v>
      </c>
      <c r="I21" s="39">
        <f t="shared" si="0"/>
        <v>3059.210526315789</v>
      </c>
      <c r="J21" s="55">
        <f t="shared" si="1"/>
        <v>9275.788098086123</v>
      </c>
      <c r="O21" s="122">
        <v>3000</v>
      </c>
      <c r="P21" s="39">
        <f t="shared" si="2"/>
        <v>3059.210526315789</v>
      </c>
    </row>
    <row r="22" spans="1:16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203">
        <v>4000</v>
      </c>
      <c r="G22" s="39">
        <v>2030.8</v>
      </c>
      <c r="H22" s="39">
        <v>2113.58504784689</v>
      </c>
      <c r="I22" s="39">
        <f t="shared" si="0"/>
        <v>2039.473684210526</v>
      </c>
      <c r="J22" s="55">
        <f t="shared" si="1"/>
        <v>6183.858732057416</v>
      </c>
      <c r="O22" s="122">
        <v>2000</v>
      </c>
      <c r="P22" s="39">
        <f t="shared" si="2"/>
        <v>2039.473684210526</v>
      </c>
    </row>
    <row r="23" spans="1:16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203">
        <v>7200</v>
      </c>
      <c r="G23" s="39">
        <v>3668</v>
      </c>
      <c r="H23" s="39">
        <v>3791.8930861244016</v>
      </c>
      <c r="I23" s="39">
        <f t="shared" si="0"/>
        <v>3671.052631578947</v>
      </c>
      <c r="J23" s="55">
        <f t="shared" si="1"/>
        <v>11130.94571770335</v>
      </c>
      <c r="O23" s="122">
        <v>3600</v>
      </c>
      <c r="P23" s="39">
        <f t="shared" si="2"/>
        <v>3671.052631578947</v>
      </c>
    </row>
    <row r="24" spans="1:16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203">
        <v>3200</v>
      </c>
      <c r="G24" s="39">
        <v>1618</v>
      </c>
      <c r="H24" s="39">
        <v>1697.5080382775118</v>
      </c>
      <c r="I24" s="39">
        <f t="shared" si="0"/>
        <v>1631.5789473684208</v>
      </c>
      <c r="J24" s="55">
        <f t="shared" si="1"/>
        <v>4947.086985645932</v>
      </c>
      <c r="O24" s="122">
        <v>1600</v>
      </c>
      <c r="P24" s="39">
        <f t="shared" si="2"/>
        <v>1631.5789473684208</v>
      </c>
    </row>
    <row r="25" spans="1:16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203">
        <v>4800</v>
      </c>
      <c r="G25" s="39">
        <v>2441.4</v>
      </c>
      <c r="H25" s="39">
        <v>2531.8620574162674</v>
      </c>
      <c r="I25" s="39">
        <f t="shared" si="0"/>
        <v>2447.368421052631</v>
      </c>
      <c r="J25" s="55">
        <f t="shared" si="1"/>
        <v>7420.630478468898</v>
      </c>
      <c r="O25" s="122">
        <v>2400</v>
      </c>
      <c r="P25" s="39">
        <f t="shared" si="2"/>
        <v>2447.368421052631</v>
      </c>
    </row>
    <row r="26" spans="1:16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203">
        <v>4000</v>
      </c>
      <c r="G26" s="39">
        <v>2039</v>
      </c>
      <c r="H26" s="39">
        <v>2105.3850478468903</v>
      </c>
      <c r="I26" s="39">
        <f t="shared" si="0"/>
        <v>2039.473684210526</v>
      </c>
      <c r="J26" s="55">
        <f t="shared" si="1"/>
        <v>6183.858732057416</v>
      </c>
      <c r="O26" s="122">
        <v>2000</v>
      </c>
      <c r="P26" s="39">
        <f t="shared" si="2"/>
        <v>2039.473684210526</v>
      </c>
    </row>
    <row r="27" spans="1:16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203">
        <v>3200</v>
      </c>
      <c r="G27" s="39">
        <v>1617.4</v>
      </c>
      <c r="H27" s="39">
        <v>1698.1080382775117</v>
      </c>
      <c r="I27" s="39">
        <f t="shared" si="0"/>
        <v>1631.5789473684208</v>
      </c>
      <c r="J27" s="55">
        <f t="shared" si="1"/>
        <v>4947.086985645932</v>
      </c>
      <c r="O27" s="122">
        <v>1600</v>
      </c>
      <c r="P27" s="39">
        <f t="shared" si="2"/>
        <v>1631.5789473684208</v>
      </c>
    </row>
    <row r="28" spans="1:16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203">
        <v>4800</v>
      </c>
      <c r="G28" s="39">
        <v>2437</v>
      </c>
      <c r="H28" s="39">
        <v>2536.2620574162675</v>
      </c>
      <c r="I28" s="39">
        <f t="shared" si="0"/>
        <v>2447.368421052631</v>
      </c>
      <c r="J28" s="55">
        <f t="shared" si="1"/>
        <v>7420.630478468898</v>
      </c>
      <c r="O28" s="122">
        <v>2400</v>
      </c>
      <c r="P28" s="39">
        <f t="shared" si="2"/>
        <v>2447.368421052631</v>
      </c>
    </row>
    <row r="29" spans="1:16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203">
        <v>4800</v>
      </c>
      <c r="G29" s="39">
        <v>2416.8</v>
      </c>
      <c r="H29" s="39">
        <v>2556.4620574162673</v>
      </c>
      <c r="I29" s="39">
        <f t="shared" si="0"/>
        <v>2447.368421052631</v>
      </c>
      <c r="J29" s="55">
        <f t="shared" si="1"/>
        <v>7420.630478468898</v>
      </c>
      <c r="O29" s="122">
        <v>2400</v>
      </c>
      <c r="P29" s="39">
        <f t="shared" si="2"/>
        <v>2447.368421052631</v>
      </c>
    </row>
    <row r="30" spans="1:16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203">
        <v>4800</v>
      </c>
      <c r="G30" s="39">
        <v>2447</v>
      </c>
      <c r="H30" s="39">
        <v>2526.2620574162675</v>
      </c>
      <c r="I30" s="39">
        <f t="shared" si="0"/>
        <v>2447.368421052631</v>
      </c>
      <c r="J30" s="55">
        <f t="shared" si="1"/>
        <v>7420.630478468898</v>
      </c>
      <c r="O30" s="122">
        <v>2400</v>
      </c>
      <c r="P30" s="39">
        <f t="shared" si="2"/>
        <v>2447.368421052631</v>
      </c>
    </row>
    <row r="31" spans="1:16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203">
        <v>3200</v>
      </c>
      <c r="G31" s="39">
        <v>1623</v>
      </c>
      <c r="H31" s="39">
        <v>1692.5080382775118</v>
      </c>
      <c r="I31" s="39">
        <f t="shared" si="0"/>
        <v>1631.5789473684208</v>
      </c>
      <c r="J31" s="55">
        <f t="shared" si="1"/>
        <v>4947.086985645932</v>
      </c>
      <c r="O31" s="122">
        <v>1600</v>
      </c>
      <c r="P31" s="39">
        <f t="shared" si="2"/>
        <v>1631.5789473684208</v>
      </c>
    </row>
    <row r="32" spans="1:16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203">
        <v>4800</v>
      </c>
      <c r="G32" s="39">
        <v>2434.6</v>
      </c>
      <c r="H32" s="39">
        <v>2538.6620574162675</v>
      </c>
      <c r="I32" s="39">
        <f t="shared" si="0"/>
        <v>2447.368421052631</v>
      </c>
      <c r="J32" s="55">
        <f t="shared" si="1"/>
        <v>7420.630478468898</v>
      </c>
      <c r="O32" s="122">
        <v>2400</v>
      </c>
      <c r="P32" s="39">
        <f t="shared" si="2"/>
        <v>2447.368421052631</v>
      </c>
    </row>
    <row r="33" spans="1:16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203">
        <v>4000</v>
      </c>
      <c r="G33" s="39">
        <v>1962</v>
      </c>
      <c r="H33" s="39">
        <v>2182.3850478468903</v>
      </c>
      <c r="I33" s="39">
        <f t="shared" si="0"/>
        <v>2039.473684210526</v>
      </c>
      <c r="J33" s="55">
        <f t="shared" si="1"/>
        <v>6183.858732057416</v>
      </c>
      <c r="O33" s="122">
        <v>2000</v>
      </c>
      <c r="P33" s="39">
        <f t="shared" si="2"/>
        <v>2039.473684210526</v>
      </c>
    </row>
    <row r="34" spans="1:16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203">
        <v>4800</v>
      </c>
      <c r="G34" s="39">
        <v>2417</v>
      </c>
      <c r="H34" s="39">
        <v>2556.2620574162675</v>
      </c>
      <c r="I34" s="39">
        <f t="shared" si="0"/>
        <v>2447.368421052631</v>
      </c>
      <c r="J34" s="55">
        <f t="shared" si="1"/>
        <v>7420.630478468898</v>
      </c>
      <c r="O34" s="122">
        <v>2400</v>
      </c>
      <c r="P34" s="39">
        <f t="shared" si="2"/>
        <v>2447.368421052631</v>
      </c>
    </row>
    <row r="35" spans="1:16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203">
        <v>4800</v>
      </c>
      <c r="G35" s="39">
        <v>2446.8</v>
      </c>
      <c r="H35" s="39">
        <v>2526.4620574162673</v>
      </c>
      <c r="I35" s="39">
        <f t="shared" si="0"/>
        <v>2447.368421052631</v>
      </c>
      <c r="J35" s="55">
        <f t="shared" si="1"/>
        <v>7420.630478468898</v>
      </c>
      <c r="O35" s="122">
        <v>2400</v>
      </c>
      <c r="P35" s="39">
        <f t="shared" si="2"/>
        <v>2447.368421052631</v>
      </c>
    </row>
    <row r="36" spans="1:16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203">
        <v>3200</v>
      </c>
      <c r="G36" s="39">
        <v>1530</v>
      </c>
      <c r="H36" s="39">
        <v>1785.5080382775118</v>
      </c>
      <c r="I36" s="39">
        <f t="shared" si="0"/>
        <v>1631.5789473684208</v>
      </c>
      <c r="J36" s="55">
        <f t="shared" si="1"/>
        <v>4947.086985645932</v>
      </c>
      <c r="O36" s="122">
        <v>1600</v>
      </c>
      <c r="P36" s="39">
        <f t="shared" si="2"/>
        <v>1631.5789473684208</v>
      </c>
    </row>
    <row r="37" spans="1:16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203">
        <v>4000</v>
      </c>
      <c r="G37" s="39">
        <v>1980</v>
      </c>
      <c r="H37" s="39">
        <v>2164.3850478468903</v>
      </c>
      <c r="I37" s="39">
        <f t="shared" si="0"/>
        <v>2039.473684210526</v>
      </c>
      <c r="J37" s="55">
        <f t="shared" si="1"/>
        <v>6183.858732057416</v>
      </c>
      <c r="O37" s="122">
        <v>2000</v>
      </c>
      <c r="P37" s="39">
        <f t="shared" si="2"/>
        <v>2039.473684210526</v>
      </c>
    </row>
    <row r="38" spans="1:16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203">
        <v>6000</v>
      </c>
      <c r="G38" s="39">
        <v>2979.6</v>
      </c>
      <c r="H38" s="39">
        <v>3236.977571770335</v>
      </c>
      <c r="I38" s="39">
        <f t="shared" si="0"/>
        <v>3059.210526315789</v>
      </c>
      <c r="J38" s="55">
        <f t="shared" si="1"/>
        <v>9275.788098086123</v>
      </c>
      <c r="O38" s="122">
        <v>3000</v>
      </c>
      <c r="P38" s="39">
        <f t="shared" si="2"/>
        <v>3059.210526315789</v>
      </c>
    </row>
    <row r="39" spans="1:16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203">
        <v>3200</v>
      </c>
      <c r="G39" s="39">
        <v>1618.6</v>
      </c>
      <c r="H39" s="39">
        <v>1696.9080382775119</v>
      </c>
      <c r="I39" s="39">
        <f t="shared" si="0"/>
        <v>1631.5789473684208</v>
      </c>
      <c r="J39" s="55">
        <f t="shared" si="1"/>
        <v>4947.086985645932</v>
      </c>
      <c r="O39" s="122">
        <v>1600</v>
      </c>
      <c r="P39" s="39">
        <f t="shared" si="2"/>
        <v>1631.5789473684208</v>
      </c>
    </row>
    <row r="40" spans="1:16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203">
        <v>3200</v>
      </c>
      <c r="G40" s="39">
        <v>1627</v>
      </c>
      <c r="H40" s="39">
        <v>1688.5080382775118</v>
      </c>
      <c r="I40" s="39">
        <f t="shared" si="0"/>
        <v>1631.5789473684208</v>
      </c>
      <c r="J40" s="55">
        <f t="shared" si="1"/>
        <v>4947.086985645932</v>
      </c>
      <c r="O40" s="122">
        <v>1600</v>
      </c>
      <c r="P40" s="39">
        <f t="shared" si="2"/>
        <v>1631.5789473684208</v>
      </c>
    </row>
    <row r="41" spans="1:16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203">
        <v>3200</v>
      </c>
      <c r="G41" s="39">
        <v>1608</v>
      </c>
      <c r="H41" s="39">
        <v>1707.5080382775118</v>
      </c>
      <c r="I41" s="39">
        <f t="shared" si="0"/>
        <v>1631.5789473684208</v>
      </c>
      <c r="J41" s="55">
        <f t="shared" si="1"/>
        <v>4947.086985645932</v>
      </c>
      <c r="O41" s="122">
        <v>1600</v>
      </c>
      <c r="P41" s="39">
        <f t="shared" si="2"/>
        <v>1631.5789473684208</v>
      </c>
    </row>
    <row r="42" spans="1:16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203">
        <v>11200</v>
      </c>
      <c r="G42" s="39">
        <v>5694.2</v>
      </c>
      <c r="H42" s="39">
        <v>5910.078133971291</v>
      </c>
      <c r="I42" s="39">
        <f t="shared" si="0"/>
        <v>5710.526315789473</v>
      </c>
      <c r="J42" s="55">
        <f t="shared" si="1"/>
        <v>17314.804449760763</v>
      </c>
      <c r="O42" s="122">
        <v>5600</v>
      </c>
      <c r="P42" s="39">
        <f t="shared" si="2"/>
        <v>5710.526315789473</v>
      </c>
    </row>
    <row r="43" spans="1:16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203">
        <v>8000</v>
      </c>
      <c r="G43" s="39">
        <v>4025.8</v>
      </c>
      <c r="H43" s="39">
        <v>4262.9700956937795</v>
      </c>
      <c r="I43" s="39">
        <f t="shared" si="0"/>
        <v>4078.947368421052</v>
      </c>
      <c r="J43" s="55">
        <f t="shared" si="1"/>
        <v>12367.717464114832</v>
      </c>
      <c r="O43" s="122">
        <v>4000</v>
      </c>
      <c r="P43" s="39">
        <f t="shared" si="2"/>
        <v>4078.947368421052</v>
      </c>
    </row>
    <row r="44" spans="1:16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203">
        <v>4800</v>
      </c>
      <c r="G44" s="39">
        <v>2427</v>
      </c>
      <c r="H44" s="39">
        <v>2546.2620574162675</v>
      </c>
      <c r="I44" s="39">
        <f t="shared" si="0"/>
        <v>2447.368421052631</v>
      </c>
      <c r="J44" s="55">
        <f t="shared" si="1"/>
        <v>7420.630478468898</v>
      </c>
      <c r="O44" s="122">
        <v>2400</v>
      </c>
      <c r="P44" s="39">
        <f t="shared" si="2"/>
        <v>2447.368421052631</v>
      </c>
    </row>
    <row r="45" spans="1:16" ht="15">
      <c r="A45" s="25">
        <v>44</v>
      </c>
      <c r="B45" s="11" t="s">
        <v>134</v>
      </c>
      <c r="C45" s="44" t="s">
        <v>135</v>
      </c>
      <c r="D45" s="13" t="s">
        <v>136</v>
      </c>
      <c r="E45" s="6">
        <v>3200</v>
      </c>
      <c r="F45" s="203">
        <v>6400</v>
      </c>
      <c r="G45" s="39">
        <v>3174.4</v>
      </c>
      <c r="H45" s="39">
        <v>3456.6160765550235</v>
      </c>
      <c r="I45" s="39">
        <f t="shared" si="0"/>
        <v>3263.1578947368416</v>
      </c>
      <c r="J45" s="55">
        <f t="shared" si="1"/>
        <v>9894.173971291864</v>
      </c>
      <c r="O45" s="122">
        <v>3200</v>
      </c>
      <c r="P45" s="39">
        <f t="shared" si="2"/>
        <v>3263.1578947368416</v>
      </c>
    </row>
    <row r="46" spans="1:16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203">
        <v>4800</v>
      </c>
      <c r="G46" s="39">
        <v>2448</v>
      </c>
      <c r="H46" s="39">
        <v>2525.2626203208556</v>
      </c>
      <c r="I46" s="39">
        <f t="shared" si="0"/>
        <v>2447.368421052631</v>
      </c>
      <c r="J46" s="55">
        <f t="shared" si="1"/>
        <v>7420.631041373486</v>
      </c>
      <c r="O46" s="122">
        <v>2400</v>
      </c>
      <c r="P46" s="39">
        <f t="shared" si="2"/>
        <v>2447.368421052631</v>
      </c>
    </row>
    <row r="47" spans="1:16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203">
        <v>3200</v>
      </c>
      <c r="G47" s="39">
        <v>1621</v>
      </c>
      <c r="H47" s="39">
        <v>1694.5080382775118</v>
      </c>
      <c r="I47" s="39">
        <f t="shared" si="0"/>
        <v>1631.5789473684208</v>
      </c>
      <c r="J47" s="55">
        <f t="shared" si="1"/>
        <v>4947.086985645932</v>
      </c>
      <c r="O47" s="122">
        <v>1600</v>
      </c>
      <c r="P47" s="39">
        <f t="shared" si="2"/>
        <v>1631.5789473684208</v>
      </c>
    </row>
    <row r="48" spans="1:16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203">
        <v>3200</v>
      </c>
      <c r="G48" s="39">
        <v>1627</v>
      </c>
      <c r="H48" s="39">
        <v>1688.5080382775118</v>
      </c>
      <c r="I48" s="39">
        <f t="shared" si="0"/>
        <v>1631.5789473684208</v>
      </c>
      <c r="J48" s="55">
        <f t="shared" si="1"/>
        <v>4947.086985645932</v>
      </c>
      <c r="O48" s="122">
        <v>1600</v>
      </c>
      <c r="P48" s="39">
        <f t="shared" si="2"/>
        <v>1631.5789473684208</v>
      </c>
    </row>
    <row r="49" spans="1:16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203">
        <v>6400</v>
      </c>
      <c r="G49" s="39">
        <v>2945.2</v>
      </c>
      <c r="H49" s="39">
        <v>3685.8160765550238</v>
      </c>
      <c r="I49" s="39">
        <f t="shared" si="0"/>
        <v>3263.1578947368416</v>
      </c>
      <c r="J49" s="55">
        <f t="shared" si="1"/>
        <v>9894.173971291864</v>
      </c>
      <c r="O49" s="122">
        <v>3200</v>
      </c>
      <c r="P49" s="39">
        <f t="shared" si="2"/>
        <v>3263.1578947368416</v>
      </c>
    </row>
    <row r="50" spans="1:16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203">
        <v>9600</v>
      </c>
      <c r="G50" s="39">
        <v>4880.6</v>
      </c>
      <c r="H50" s="39">
        <v>5065.9241148325345</v>
      </c>
      <c r="I50" s="39">
        <f t="shared" si="0"/>
        <v>4894.736842105262</v>
      </c>
      <c r="J50" s="55">
        <f t="shared" si="1"/>
        <v>14841.260956937796</v>
      </c>
      <c r="O50" s="122">
        <v>4800</v>
      </c>
      <c r="P50" s="39">
        <f t="shared" si="2"/>
        <v>4894.736842105262</v>
      </c>
    </row>
    <row r="51" spans="1:16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203">
        <v>3200</v>
      </c>
      <c r="G51" s="39">
        <v>1455.2</v>
      </c>
      <c r="H51" s="39">
        <v>1860.3080382775117</v>
      </c>
      <c r="I51" s="39">
        <f t="shared" si="0"/>
        <v>1631.5789473684208</v>
      </c>
      <c r="J51" s="55">
        <f t="shared" si="1"/>
        <v>4947.086985645932</v>
      </c>
      <c r="O51" s="122">
        <v>1600</v>
      </c>
      <c r="P51" s="39">
        <f t="shared" si="2"/>
        <v>1631.5789473684208</v>
      </c>
    </row>
    <row r="52" spans="1:16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203">
        <v>6400</v>
      </c>
      <c r="G52" s="39">
        <v>3088</v>
      </c>
      <c r="H52" s="39">
        <v>3543.0160765550236</v>
      </c>
      <c r="I52" s="39">
        <f t="shared" si="0"/>
        <v>3263.1578947368416</v>
      </c>
      <c r="J52" s="55">
        <f t="shared" si="1"/>
        <v>9894.173971291864</v>
      </c>
      <c r="O52" s="122">
        <v>3200</v>
      </c>
      <c r="P52" s="39">
        <f t="shared" si="2"/>
        <v>3263.1578947368416</v>
      </c>
    </row>
    <row r="53" spans="1:16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203">
        <v>6400</v>
      </c>
      <c r="G53" s="39">
        <v>3164</v>
      </c>
      <c r="H53" s="39">
        <v>3467.0160765550236</v>
      </c>
      <c r="I53" s="39">
        <f t="shared" si="0"/>
        <v>3263.1578947368416</v>
      </c>
      <c r="J53" s="55">
        <f t="shared" si="1"/>
        <v>9894.173971291864</v>
      </c>
      <c r="O53" s="122">
        <v>3200</v>
      </c>
      <c r="P53" s="39">
        <f t="shared" si="2"/>
        <v>3263.1578947368416</v>
      </c>
    </row>
    <row r="54" spans="1:16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204">
        <v>10400</v>
      </c>
      <c r="G54" s="39">
        <v>2944</v>
      </c>
      <c r="H54" s="39">
        <v>7831.401124401914</v>
      </c>
      <c r="I54" s="39">
        <f t="shared" si="0"/>
        <v>5302.631578947368</v>
      </c>
      <c r="J54" s="55">
        <f t="shared" si="1"/>
        <v>16078.032703349281</v>
      </c>
      <c r="O54" s="122">
        <v>5200</v>
      </c>
      <c r="P54" s="39">
        <f t="shared" si="2"/>
        <v>5302.631578947368</v>
      </c>
    </row>
    <row r="55" spans="1:16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204">
        <v>3200</v>
      </c>
      <c r="G55" s="39">
        <v>1598</v>
      </c>
      <c r="H55" s="39">
        <v>1717.5080382775118</v>
      </c>
      <c r="I55" s="39">
        <f t="shared" si="0"/>
        <v>1631.5789473684208</v>
      </c>
      <c r="J55" s="55">
        <f t="shared" si="1"/>
        <v>4947.086985645932</v>
      </c>
      <c r="O55" s="122">
        <v>1600</v>
      </c>
      <c r="P55" s="39">
        <f t="shared" si="2"/>
        <v>1631.5789473684208</v>
      </c>
    </row>
    <row r="56" spans="1:16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204">
        <v>4800</v>
      </c>
      <c r="G56" s="39">
        <v>2301</v>
      </c>
      <c r="H56" s="39">
        <v>2672.2620574162675</v>
      </c>
      <c r="I56" s="39">
        <f t="shared" si="0"/>
        <v>2447.368421052631</v>
      </c>
      <c r="J56" s="55">
        <f t="shared" si="1"/>
        <v>7420.630478468898</v>
      </c>
      <c r="O56" s="122">
        <v>2400</v>
      </c>
      <c r="P56" s="39">
        <f t="shared" si="2"/>
        <v>2447.368421052631</v>
      </c>
    </row>
    <row r="57" spans="1:16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204">
        <v>4800</v>
      </c>
      <c r="G57" s="39">
        <v>1464</v>
      </c>
      <c r="H57" s="39">
        <v>3509.2620574162675</v>
      </c>
      <c r="I57" s="39">
        <f t="shared" si="0"/>
        <v>2447.368421052631</v>
      </c>
      <c r="J57" s="55">
        <f t="shared" si="1"/>
        <v>7420.630478468898</v>
      </c>
      <c r="O57" s="122">
        <v>2400</v>
      </c>
      <c r="P57" s="39">
        <f t="shared" si="2"/>
        <v>2447.368421052631</v>
      </c>
    </row>
    <row r="58" spans="1:16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204">
        <v>6400</v>
      </c>
      <c r="G58" s="39">
        <v>3189.6</v>
      </c>
      <c r="H58" s="39">
        <v>3441.4160765550237</v>
      </c>
      <c r="I58" s="39">
        <f t="shared" si="0"/>
        <v>3263.1578947368416</v>
      </c>
      <c r="J58" s="55">
        <f t="shared" si="1"/>
        <v>9894.173971291864</v>
      </c>
      <c r="O58" s="122">
        <v>3200</v>
      </c>
      <c r="P58" s="39">
        <f t="shared" si="2"/>
        <v>3263.1578947368416</v>
      </c>
    </row>
    <row r="59" spans="1:16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204">
        <v>4000</v>
      </c>
      <c r="G59" s="39">
        <v>2032</v>
      </c>
      <c r="H59" s="39">
        <v>2112.3850478468903</v>
      </c>
      <c r="I59" s="39">
        <f t="shared" si="0"/>
        <v>2039.473684210526</v>
      </c>
      <c r="J59" s="55">
        <f t="shared" si="1"/>
        <v>6183.858732057416</v>
      </c>
      <c r="O59" s="122">
        <v>2000</v>
      </c>
      <c r="P59" s="39">
        <f t="shared" si="2"/>
        <v>2039.473684210526</v>
      </c>
    </row>
    <row r="60" spans="1:16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203">
        <v>9600</v>
      </c>
      <c r="G60" s="39">
        <v>4822</v>
      </c>
      <c r="H60" s="39">
        <v>5124.524114832535</v>
      </c>
      <c r="I60" s="39">
        <f t="shared" si="0"/>
        <v>4894.736842105262</v>
      </c>
      <c r="J60" s="55">
        <f t="shared" si="1"/>
        <v>14841.260956937796</v>
      </c>
      <c r="O60" s="122">
        <v>4800</v>
      </c>
      <c r="P60" s="39">
        <f t="shared" si="2"/>
        <v>4894.736842105262</v>
      </c>
    </row>
    <row r="61" spans="1:16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203">
        <v>3200</v>
      </c>
      <c r="G61" s="39">
        <v>1597.2</v>
      </c>
      <c r="H61" s="39">
        <v>1718.3080382775117</v>
      </c>
      <c r="I61" s="39">
        <f t="shared" si="0"/>
        <v>1631.5789473684208</v>
      </c>
      <c r="J61" s="55">
        <f t="shared" si="1"/>
        <v>4947.086985645932</v>
      </c>
      <c r="O61" s="122">
        <v>1600</v>
      </c>
      <c r="P61" s="39">
        <f t="shared" si="2"/>
        <v>1631.5789473684208</v>
      </c>
    </row>
    <row r="62" spans="1:16" ht="15">
      <c r="A62" s="26" t="s">
        <v>185</v>
      </c>
      <c r="B62" s="19"/>
      <c r="C62" s="20" t="s">
        <v>186</v>
      </c>
      <c r="D62" s="20"/>
      <c r="E62" s="6">
        <v>152000</v>
      </c>
      <c r="F62" s="203">
        <f>SUM(F2:F61)</f>
        <v>304000</v>
      </c>
      <c r="G62" s="39">
        <f>SUM(G2:G61)</f>
        <v>146209.20000000004</v>
      </c>
      <c r="H62" s="39">
        <f>SUM(H2:H61)</f>
        <v>163790.8021418519</v>
      </c>
      <c r="I62" s="39">
        <f t="shared" si="0"/>
        <v>154999.99999999997</v>
      </c>
      <c r="J62" s="55">
        <f>SUM(J2:J61)</f>
        <v>465000.00214185193</v>
      </c>
      <c r="O62" s="122">
        <f>SUM(O2:O61)</f>
        <v>152000</v>
      </c>
      <c r="P62" s="39">
        <f t="shared" si="2"/>
        <v>154999.99999999997</v>
      </c>
    </row>
    <row r="63" spans="5:16" ht="15">
      <c r="E63" s="4"/>
      <c r="F63" s="4">
        <f>F62*9</f>
        <v>2736000</v>
      </c>
      <c r="G63" s="2"/>
      <c r="H63" s="2"/>
      <c r="I63" s="2"/>
      <c r="J63" s="2"/>
      <c r="P63" s="2">
        <f>P64/O62</f>
        <v>1.019736842105263</v>
      </c>
    </row>
    <row r="64" spans="7:16" ht="15">
      <c r="G64" s="105"/>
      <c r="H64" s="2"/>
      <c r="I64" s="2"/>
      <c r="P64" s="2">
        <v>155000</v>
      </c>
    </row>
    <row r="66" spans="4:6" ht="15">
      <c r="D66" s="39" t="s">
        <v>312</v>
      </c>
      <c r="E66" s="39">
        <v>465000</v>
      </c>
      <c r="F66" s="2">
        <f>E66/3</f>
        <v>155000</v>
      </c>
    </row>
    <row r="67" spans="4:6" ht="15">
      <c r="D67" s="39" t="s">
        <v>313</v>
      </c>
      <c r="E67" s="39">
        <f>F62*9</f>
        <v>2736000</v>
      </c>
      <c r="F67" s="2">
        <f>E67/9</f>
        <v>304000</v>
      </c>
    </row>
    <row r="68" spans="4:5" ht="15">
      <c r="D68" s="38" t="s">
        <v>332</v>
      </c>
      <c r="E68" s="38">
        <f>SUM(E66:E67)</f>
        <v>3201000</v>
      </c>
    </row>
    <row r="71" spans="9:10" ht="15">
      <c r="I71" s="40" t="s">
        <v>320</v>
      </c>
      <c r="J71" s="40"/>
    </row>
    <row r="72" spans="1:16" ht="15">
      <c r="A72" s="205"/>
      <c r="B72" s="2"/>
      <c r="C72" s="34"/>
      <c r="D72" s="262" t="s">
        <v>326</v>
      </c>
      <c r="E72" s="262"/>
      <c r="F72" s="39"/>
      <c r="G72" s="52"/>
      <c r="H72" s="52"/>
      <c r="I72" s="52"/>
      <c r="J72" s="52"/>
      <c r="K72" s="52"/>
      <c r="L72" s="52"/>
      <c r="M72" s="52"/>
      <c r="P72" s="33"/>
    </row>
    <row r="73" spans="1:16" ht="15">
      <c r="A73" s="205"/>
      <c r="B73" s="2"/>
      <c r="C73" s="35"/>
      <c r="D73" s="262"/>
      <c r="E73" s="262"/>
      <c r="F73" s="39"/>
      <c r="G73" s="52"/>
      <c r="H73" s="52"/>
      <c r="I73" s="212" t="s">
        <v>325</v>
      </c>
      <c r="J73" s="52"/>
      <c r="K73" s="52"/>
      <c r="L73" s="52"/>
      <c r="M73" s="52"/>
      <c r="P73" s="33"/>
    </row>
    <row r="74" spans="1:13" s="209" customFormat="1" ht="36.75">
      <c r="A74" s="46"/>
      <c r="B74" s="41"/>
      <c r="C74" s="45" t="s">
        <v>188</v>
      </c>
      <c r="D74" s="47" t="s">
        <v>189</v>
      </c>
      <c r="E74" s="47" t="s">
        <v>190</v>
      </c>
      <c r="F74" s="3" t="s">
        <v>314</v>
      </c>
      <c r="G74" s="207" t="s">
        <v>315</v>
      </c>
      <c r="H74" s="213" t="s">
        <v>321</v>
      </c>
      <c r="I74" s="213" t="s">
        <v>322</v>
      </c>
      <c r="J74" s="207" t="s">
        <v>194</v>
      </c>
      <c r="K74" s="207" t="s">
        <v>195</v>
      </c>
      <c r="L74" s="207" t="s">
        <v>196</v>
      </c>
      <c r="M74" s="207"/>
    </row>
    <row r="75" spans="1:16" ht="15">
      <c r="A75" s="205"/>
      <c r="B75" s="2"/>
      <c r="C75" s="36" t="s">
        <v>316</v>
      </c>
      <c r="D75" s="48">
        <v>42</v>
      </c>
      <c r="E75" s="48">
        <f>L75</f>
        <v>153600</v>
      </c>
      <c r="F75" s="39">
        <v>12</v>
      </c>
      <c r="G75" s="39">
        <v>30</v>
      </c>
      <c r="H75" s="39">
        <f>I75+(I75)/2</f>
        <v>4800</v>
      </c>
      <c r="I75" s="39">
        <v>3200</v>
      </c>
      <c r="J75" s="39">
        <f aca="true" t="shared" si="3" ref="J75:K77">F75*H75</f>
        <v>57600</v>
      </c>
      <c r="K75" s="39">
        <f t="shared" si="3"/>
        <v>96000</v>
      </c>
      <c r="L75" s="39">
        <f>J75+K75</f>
        <v>153600</v>
      </c>
      <c r="M75" s="42" t="s">
        <v>198</v>
      </c>
      <c r="P75" s="33"/>
    </row>
    <row r="76" spans="1:16" ht="15">
      <c r="A76" s="205"/>
      <c r="B76" s="2"/>
      <c r="C76" s="37" t="s">
        <v>327</v>
      </c>
      <c r="D76" s="211">
        <v>17</v>
      </c>
      <c r="E76" s="48">
        <f>L76</f>
        <v>76000</v>
      </c>
      <c r="F76" s="71">
        <v>4</v>
      </c>
      <c r="G76" s="39">
        <v>13</v>
      </c>
      <c r="H76" s="39">
        <f>I76+(I76)/2</f>
        <v>6000</v>
      </c>
      <c r="I76" s="42">
        <v>4000</v>
      </c>
      <c r="J76" s="39">
        <f t="shared" si="3"/>
        <v>24000</v>
      </c>
      <c r="K76" s="39">
        <f t="shared" si="3"/>
        <v>52000</v>
      </c>
      <c r="L76" s="39">
        <f>J76+K76</f>
        <v>76000</v>
      </c>
      <c r="M76" s="42" t="s">
        <v>200</v>
      </c>
      <c r="P76" s="33"/>
    </row>
    <row r="77" spans="1:16" ht="15">
      <c r="A77" s="205"/>
      <c r="B77" s="2"/>
      <c r="C77" s="37" t="s">
        <v>317</v>
      </c>
      <c r="D77" s="48">
        <v>15</v>
      </c>
      <c r="E77" s="48">
        <f>L77</f>
        <v>74400</v>
      </c>
      <c r="F77" s="39">
        <v>1</v>
      </c>
      <c r="G77" s="39">
        <v>14</v>
      </c>
      <c r="H77" s="39">
        <f>I77+(I77)/2</f>
        <v>7200</v>
      </c>
      <c r="I77" s="39">
        <v>4800</v>
      </c>
      <c r="J77" s="39">
        <f t="shared" si="3"/>
        <v>7200</v>
      </c>
      <c r="K77" s="39">
        <f t="shared" si="3"/>
        <v>67200</v>
      </c>
      <c r="L77" s="39">
        <f>J77+K77</f>
        <v>74400</v>
      </c>
      <c r="M77" s="42" t="s">
        <v>202</v>
      </c>
      <c r="P77" s="33"/>
    </row>
    <row r="78" spans="1:16" ht="15">
      <c r="A78" s="205"/>
      <c r="B78" s="2"/>
      <c r="C78" s="49" t="s">
        <v>208</v>
      </c>
      <c r="D78" s="47">
        <f aca="true" t="shared" si="4" ref="D78:L78">SUM(D75:D77)</f>
        <v>74</v>
      </c>
      <c r="E78" s="214">
        <f t="shared" si="4"/>
        <v>304000</v>
      </c>
      <c r="F78" s="39">
        <f t="shared" si="4"/>
        <v>17</v>
      </c>
      <c r="G78" s="39">
        <f t="shared" si="4"/>
        <v>57</v>
      </c>
      <c r="H78" s="39">
        <f t="shared" si="4"/>
        <v>18000</v>
      </c>
      <c r="I78" s="39">
        <f t="shared" si="4"/>
        <v>12000</v>
      </c>
      <c r="J78" s="39">
        <f t="shared" si="4"/>
        <v>88800</v>
      </c>
      <c r="K78" s="39">
        <f t="shared" si="4"/>
        <v>215200</v>
      </c>
      <c r="L78" s="38">
        <f t="shared" si="4"/>
        <v>304000</v>
      </c>
      <c r="M78" s="42"/>
      <c r="P78" s="33"/>
    </row>
    <row r="79" spans="1:16" ht="15">
      <c r="A79" s="205"/>
      <c r="B79" s="2"/>
      <c r="C79" s="93"/>
      <c r="D79" s="2"/>
      <c r="E79" s="4">
        <f>E78*9</f>
        <v>2736000</v>
      </c>
      <c r="F79" s="2"/>
      <c r="P79" s="33"/>
    </row>
    <row r="80" spans="1:16" ht="15">
      <c r="A80" s="205"/>
      <c r="B80" s="2"/>
      <c r="C80" s="93"/>
      <c r="D80" s="2"/>
      <c r="E80" s="4"/>
      <c r="F80" s="2"/>
      <c r="P80" s="33"/>
    </row>
  </sheetData>
  <sheetProtection/>
  <mergeCells count="1">
    <mergeCell ref="D72:E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S7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44.57421875" style="33" customWidth="1"/>
    <col min="4" max="4" width="25.140625" style="33" customWidth="1"/>
    <col min="5" max="5" width="13.8515625" style="33" customWidth="1"/>
    <col min="6" max="7" width="10.140625" style="33" bestFit="1" customWidth="1"/>
    <col min="8" max="8" width="10.140625" style="33" customWidth="1"/>
    <col min="9" max="9" width="10.140625" style="210" customWidth="1"/>
    <col min="10" max="10" width="10.140625" style="33" customWidth="1"/>
    <col min="11" max="12" width="10.140625" style="33" bestFit="1" customWidth="1"/>
    <col min="13" max="13" width="12.00390625" style="33" customWidth="1"/>
    <col min="14" max="14" width="13.140625" style="33" customWidth="1"/>
    <col min="15" max="17" width="9.140625" style="33" customWidth="1"/>
    <col min="18" max="18" width="13.00390625" style="33" customWidth="1"/>
    <col min="19" max="19" width="10.140625" style="2" bestFit="1" customWidth="1"/>
    <col min="20" max="16384" width="9.140625" style="33" customWidth="1"/>
  </cols>
  <sheetData>
    <row r="1" spans="1:19" ht="60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3" t="s">
        <v>222</v>
      </c>
      <c r="G1" s="3" t="s">
        <v>230</v>
      </c>
      <c r="H1" s="3" t="s">
        <v>328</v>
      </c>
      <c r="I1" s="70" t="s">
        <v>329</v>
      </c>
      <c r="J1" s="3" t="s">
        <v>330</v>
      </c>
      <c r="K1" s="124" t="s">
        <v>240</v>
      </c>
      <c r="R1" s="121" t="s">
        <v>4</v>
      </c>
      <c r="S1" s="123" t="s">
        <v>238</v>
      </c>
    </row>
    <row r="2" spans="1:19" ht="15">
      <c r="A2" s="25">
        <v>1</v>
      </c>
      <c r="B2" s="11" t="s">
        <v>6</v>
      </c>
      <c r="C2" s="44" t="s">
        <v>7</v>
      </c>
      <c r="D2" s="13" t="s">
        <v>8</v>
      </c>
      <c r="E2" s="6">
        <v>2400</v>
      </c>
      <c r="F2" s="39">
        <v>2432</v>
      </c>
      <c r="G2" s="39">
        <v>2541.2620574162675</v>
      </c>
      <c r="H2" s="39">
        <v>2516</v>
      </c>
      <c r="I2" s="71">
        <f>G2-H2</f>
        <v>25.262057416267453</v>
      </c>
      <c r="J2" s="39">
        <f>S2+I2</f>
        <v>2472.6304784688987</v>
      </c>
      <c r="K2" s="55">
        <f>F2+H2+J2</f>
        <v>7420.630478468898</v>
      </c>
      <c r="R2" s="122">
        <v>2400</v>
      </c>
      <c r="S2" s="39">
        <f>($S$63)*R2</f>
        <v>2447.368421052631</v>
      </c>
    </row>
    <row r="3" spans="1:19" ht="15">
      <c r="A3" s="25">
        <v>2</v>
      </c>
      <c r="B3" s="11" t="s">
        <v>9</v>
      </c>
      <c r="C3" s="44" t="s">
        <v>10</v>
      </c>
      <c r="D3" s="13" t="s">
        <v>11</v>
      </c>
      <c r="E3" s="6">
        <v>2000</v>
      </c>
      <c r="F3" s="39">
        <v>2038</v>
      </c>
      <c r="G3" s="39">
        <v>2106.3850478468903</v>
      </c>
      <c r="H3" s="39">
        <v>2100</v>
      </c>
      <c r="I3" s="71">
        <f aca="true" t="shared" si="0" ref="I3:I62">G3-H3</f>
        <v>6.385047846890302</v>
      </c>
      <c r="J3" s="39">
        <f aca="true" t="shared" si="1" ref="J3:J61">S3+I3</f>
        <v>2045.8587320574163</v>
      </c>
      <c r="K3" s="55">
        <f aca="true" t="shared" si="2" ref="K3:K61">F3+H3+J3</f>
        <v>6183.858732057416</v>
      </c>
      <c r="R3" s="122">
        <v>2000</v>
      </c>
      <c r="S3" s="39">
        <f aca="true" t="shared" si="3" ref="S3:S62">($S$63)*R3</f>
        <v>2039.473684210526</v>
      </c>
    </row>
    <row r="4" spans="1:19" ht="15">
      <c r="A4" s="25">
        <v>3</v>
      </c>
      <c r="B4" s="11" t="s">
        <v>12</v>
      </c>
      <c r="C4" s="44" t="s">
        <v>13</v>
      </c>
      <c r="D4" s="13" t="s">
        <v>14</v>
      </c>
      <c r="E4" s="6">
        <v>2400</v>
      </c>
      <c r="F4" s="39">
        <v>2447</v>
      </c>
      <c r="G4" s="39">
        <v>2526.2620574162675</v>
      </c>
      <c r="H4" s="39">
        <v>2526</v>
      </c>
      <c r="I4" s="71">
        <f t="shared" si="0"/>
        <v>0.26205741626745294</v>
      </c>
      <c r="J4" s="39">
        <f t="shared" si="1"/>
        <v>2447.6304784688987</v>
      </c>
      <c r="K4" s="55">
        <f t="shared" si="2"/>
        <v>7420.630478468898</v>
      </c>
      <c r="R4" s="122">
        <v>2400</v>
      </c>
      <c r="S4" s="39">
        <f t="shared" si="3"/>
        <v>2447.368421052631</v>
      </c>
    </row>
    <row r="5" spans="1:19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39">
        <v>2444</v>
      </c>
      <c r="G5" s="39">
        <v>2529.2620574162675</v>
      </c>
      <c r="H5" s="39">
        <v>2521.4</v>
      </c>
      <c r="I5" s="71">
        <f t="shared" si="0"/>
        <v>7.862057416267362</v>
      </c>
      <c r="J5" s="39">
        <f t="shared" si="1"/>
        <v>2455.2304784688986</v>
      </c>
      <c r="K5" s="55">
        <f t="shared" si="2"/>
        <v>7420.630478468898</v>
      </c>
      <c r="R5" s="122">
        <v>2400</v>
      </c>
      <c r="S5" s="39">
        <f t="shared" si="3"/>
        <v>2447.368421052631</v>
      </c>
    </row>
    <row r="6" spans="1:19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39">
        <v>2031.2</v>
      </c>
      <c r="G6" s="39">
        <v>2113.18504784689</v>
      </c>
      <c r="H6" s="39">
        <v>2091.6</v>
      </c>
      <c r="I6" s="71">
        <f t="shared" si="0"/>
        <v>21.58504784689012</v>
      </c>
      <c r="J6" s="39">
        <f t="shared" si="1"/>
        <v>2061.058732057416</v>
      </c>
      <c r="K6" s="55">
        <f t="shared" si="2"/>
        <v>6183.858732057416</v>
      </c>
      <c r="R6" s="122">
        <v>2000</v>
      </c>
      <c r="S6" s="39">
        <f t="shared" si="3"/>
        <v>2039.473684210526</v>
      </c>
    </row>
    <row r="7" spans="1:19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39">
        <v>2435</v>
      </c>
      <c r="G7" s="39">
        <v>2538.2620574162675</v>
      </c>
      <c r="H7" s="39">
        <v>2534</v>
      </c>
      <c r="I7" s="71">
        <f t="shared" si="0"/>
        <v>4.262057416267453</v>
      </c>
      <c r="J7" s="39">
        <f t="shared" si="1"/>
        <v>2451.6304784688987</v>
      </c>
      <c r="K7" s="55">
        <f t="shared" si="2"/>
        <v>7420.630478468898</v>
      </c>
      <c r="R7" s="122">
        <v>2400</v>
      </c>
      <c r="S7" s="39">
        <f t="shared" si="3"/>
        <v>2447.368421052631</v>
      </c>
    </row>
    <row r="8" spans="1:19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39">
        <v>1628</v>
      </c>
      <c r="G8" s="39">
        <v>1687.5080382775118</v>
      </c>
      <c r="H8" s="39">
        <v>1683</v>
      </c>
      <c r="I8" s="71">
        <f t="shared" si="0"/>
        <v>4.508038277511787</v>
      </c>
      <c r="J8" s="39">
        <f t="shared" si="1"/>
        <v>1636.0869856459326</v>
      </c>
      <c r="K8" s="55">
        <f t="shared" si="2"/>
        <v>4947.086985645932</v>
      </c>
      <c r="R8" s="122">
        <v>1600</v>
      </c>
      <c r="S8" s="39">
        <f t="shared" si="3"/>
        <v>1631.5789473684208</v>
      </c>
    </row>
    <row r="9" spans="1:19" ht="15">
      <c r="A9" s="25">
        <v>8</v>
      </c>
      <c r="B9" s="11" t="s">
        <v>27</v>
      </c>
      <c r="C9" s="44" t="s">
        <v>218</v>
      </c>
      <c r="D9" s="13" t="s">
        <v>28</v>
      </c>
      <c r="E9" s="217">
        <v>2400</v>
      </c>
      <c r="F9" s="107">
        <v>0</v>
      </c>
      <c r="G9" s="107">
        <v>0</v>
      </c>
      <c r="H9" s="107"/>
      <c r="I9" s="71">
        <f t="shared" si="0"/>
        <v>0</v>
      </c>
      <c r="J9" s="39">
        <f t="shared" si="1"/>
        <v>2447.368421052631</v>
      </c>
      <c r="K9" s="55">
        <f t="shared" si="2"/>
        <v>2447.368421052631</v>
      </c>
      <c r="R9" s="122">
        <v>2400</v>
      </c>
      <c r="S9" s="39">
        <f t="shared" si="3"/>
        <v>2447.368421052631</v>
      </c>
    </row>
    <row r="10" spans="1:19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39">
        <v>3052.4</v>
      </c>
      <c r="G10" s="39">
        <v>3164.177571770335</v>
      </c>
      <c r="H10" s="39">
        <v>3152.2</v>
      </c>
      <c r="I10" s="71">
        <f t="shared" si="0"/>
        <v>11.97757177033509</v>
      </c>
      <c r="J10" s="39">
        <f t="shared" si="1"/>
        <v>3071.1880980861242</v>
      </c>
      <c r="K10" s="55">
        <f t="shared" si="2"/>
        <v>9275.788098086125</v>
      </c>
      <c r="R10" s="122">
        <v>3000</v>
      </c>
      <c r="S10" s="39">
        <f t="shared" si="3"/>
        <v>3059.210526315789</v>
      </c>
    </row>
    <row r="11" spans="1:19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39">
        <v>2434</v>
      </c>
      <c r="G11" s="39">
        <v>2539.2620574162675</v>
      </c>
      <c r="H11" s="39">
        <v>2530</v>
      </c>
      <c r="I11" s="71">
        <f t="shared" si="0"/>
        <v>9.262057416267453</v>
      </c>
      <c r="J11" s="39">
        <f t="shared" si="1"/>
        <v>2456.6304784688987</v>
      </c>
      <c r="K11" s="55">
        <f t="shared" si="2"/>
        <v>7420.630478468898</v>
      </c>
      <c r="R11" s="122">
        <v>2400</v>
      </c>
      <c r="S11" s="39">
        <f t="shared" si="3"/>
        <v>2447.368421052631</v>
      </c>
    </row>
    <row r="12" spans="1:19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39">
        <v>2034</v>
      </c>
      <c r="G12" s="39">
        <v>2110.3850478468903</v>
      </c>
      <c r="H12" s="39">
        <v>2101</v>
      </c>
      <c r="I12" s="71">
        <f t="shared" si="0"/>
        <v>9.385047846890302</v>
      </c>
      <c r="J12" s="39">
        <f t="shared" si="1"/>
        <v>2048.858732057416</v>
      </c>
      <c r="K12" s="55">
        <f t="shared" si="2"/>
        <v>6183.858732057416</v>
      </c>
      <c r="R12" s="122">
        <v>2000</v>
      </c>
      <c r="S12" s="39">
        <f t="shared" si="3"/>
        <v>2039.473684210526</v>
      </c>
    </row>
    <row r="13" spans="1:19" ht="15">
      <c r="A13" s="25">
        <v>12</v>
      </c>
      <c r="B13" s="17" t="s">
        <v>38</v>
      </c>
      <c r="C13" s="44" t="s">
        <v>39</v>
      </c>
      <c r="D13" s="18" t="s">
        <v>40</v>
      </c>
      <c r="E13" s="7">
        <v>5600</v>
      </c>
      <c r="F13" s="39">
        <v>5608.8</v>
      </c>
      <c r="G13" s="39">
        <v>5995.478133971291</v>
      </c>
      <c r="H13" s="39">
        <v>5620</v>
      </c>
      <c r="I13" s="71">
        <f t="shared" si="0"/>
        <v>375.47813397129084</v>
      </c>
      <c r="J13" s="39">
        <f t="shared" si="1"/>
        <v>6086.004449760764</v>
      </c>
      <c r="K13" s="55">
        <f t="shared" si="2"/>
        <v>17314.804449760763</v>
      </c>
      <c r="R13" s="122">
        <v>5600</v>
      </c>
      <c r="S13" s="39">
        <f t="shared" si="3"/>
        <v>5710.526315789473</v>
      </c>
    </row>
    <row r="14" spans="1:19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39">
        <v>2017.4</v>
      </c>
      <c r="G14" s="39">
        <v>2126.9850478468898</v>
      </c>
      <c r="H14" s="39">
        <v>2064</v>
      </c>
      <c r="I14" s="71">
        <f t="shared" si="0"/>
        <v>62.985047846889756</v>
      </c>
      <c r="J14" s="39">
        <f t="shared" si="1"/>
        <v>2102.4587320574155</v>
      </c>
      <c r="K14" s="55">
        <f t="shared" si="2"/>
        <v>6183.858732057415</v>
      </c>
      <c r="R14" s="122">
        <v>2000</v>
      </c>
      <c r="S14" s="39">
        <f t="shared" si="3"/>
        <v>2039.473684210526</v>
      </c>
    </row>
    <row r="15" spans="1:19" ht="15">
      <c r="A15" s="25">
        <v>14</v>
      </c>
      <c r="B15" s="11" t="s">
        <v>44</v>
      </c>
      <c r="C15" s="44" t="s">
        <v>45</v>
      </c>
      <c r="D15" s="13" t="s">
        <v>46</v>
      </c>
      <c r="E15" s="6">
        <v>2000</v>
      </c>
      <c r="F15" s="39">
        <v>2027.6</v>
      </c>
      <c r="G15" s="39">
        <v>2116.78504784689</v>
      </c>
      <c r="H15" s="39">
        <v>2098</v>
      </c>
      <c r="I15" s="71">
        <f t="shared" si="0"/>
        <v>18.78504784688994</v>
      </c>
      <c r="J15" s="39">
        <f t="shared" si="1"/>
        <v>2058.2587320574157</v>
      </c>
      <c r="K15" s="55">
        <f t="shared" si="2"/>
        <v>6183.858732057416</v>
      </c>
      <c r="R15" s="122">
        <v>2000</v>
      </c>
      <c r="S15" s="39">
        <f t="shared" si="3"/>
        <v>2039.473684210526</v>
      </c>
    </row>
    <row r="16" spans="1:19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39">
        <v>3057</v>
      </c>
      <c r="G16" s="39">
        <v>3159.577571770335</v>
      </c>
      <c r="H16" s="39">
        <v>3151</v>
      </c>
      <c r="I16" s="71">
        <f t="shared" si="0"/>
        <v>8.577571770334998</v>
      </c>
      <c r="J16" s="39">
        <f t="shared" si="1"/>
        <v>3067.788098086124</v>
      </c>
      <c r="K16" s="55">
        <f t="shared" si="2"/>
        <v>9275.788098086125</v>
      </c>
      <c r="R16" s="122">
        <v>3000</v>
      </c>
      <c r="S16" s="39">
        <f t="shared" si="3"/>
        <v>3059.210526315789</v>
      </c>
    </row>
    <row r="17" spans="1:19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39">
        <v>2437</v>
      </c>
      <c r="G17" s="39">
        <v>2536.2620574162675</v>
      </c>
      <c r="H17" s="39">
        <v>2442</v>
      </c>
      <c r="I17" s="71">
        <f t="shared" si="0"/>
        <v>94.26205741626745</v>
      </c>
      <c r="J17" s="39">
        <f t="shared" si="1"/>
        <v>2541.6304784688987</v>
      </c>
      <c r="K17" s="55">
        <f t="shared" si="2"/>
        <v>7420.630478468898</v>
      </c>
      <c r="R17" s="122">
        <v>2400</v>
      </c>
      <c r="S17" s="39">
        <f t="shared" si="3"/>
        <v>2447.368421052631</v>
      </c>
    </row>
    <row r="18" spans="1:19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39">
        <v>1533</v>
      </c>
      <c r="G18" s="39">
        <v>3440.2620574162675</v>
      </c>
      <c r="H18" s="39">
        <v>2522</v>
      </c>
      <c r="I18" s="71">
        <f t="shared" si="0"/>
        <v>918.2620574162675</v>
      </c>
      <c r="J18" s="39">
        <f t="shared" si="1"/>
        <v>3365.6304784688987</v>
      </c>
      <c r="K18" s="55">
        <f t="shared" si="2"/>
        <v>7420.630478468898</v>
      </c>
      <c r="R18" s="122">
        <v>2400</v>
      </c>
      <c r="S18" s="39">
        <f t="shared" si="3"/>
        <v>2447.368421052631</v>
      </c>
    </row>
    <row r="19" spans="1:19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39">
        <v>1616</v>
      </c>
      <c r="G19" s="39">
        <v>1699.5080382775118</v>
      </c>
      <c r="H19" s="39">
        <v>1506</v>
      </c>
      <c r="I19" s="71">
        <f t="shared" si="0"/>
        <v>193.5080382775118</v>
      </c>
      <c r="J19" s="39">
        <f t="shared" si="1"/>
        <v>1825.0869856459326</v>
      </c>
      <c r="K19" s="55">
        <f t="shared" si="2"/>
        <v>4947.086985645932</v>
      </c>
      <c r="R19" s="122">
        <v>1600</v>
      </c>
      <c r="S19" s="39">
        <f t="shared" si="3"/>
        <v>1631.5789473684208</v>
      </c>
    </row>
    <row r="20" spans="1:19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39">
        <v>2446.6</v>
      </c>
      <c r="G20" s="39">
        <v>2526.6620574162675</v>
      </c>
      <c r="H20" s="39">
        <v>2524.2</v>
      </c>
      <c r="I20" s="71">
        <f t="shared" si="0"/>
        <v>2.462057416267726</v>
      </c>
      <c r="J20" s="39">
        <f t="shared" si="1"/>
        <v>2449.830478468899</v>
      </c>
      <c r="K20" s="55">
        <f t="shared" si="2"/>
        <v>7420.630478468898</v>
      </c>
      <c r="R20" s="122">
        <v>2400</v>
      </c>
      <c r="S20" s="39">
        <f t="shared" si="3"/>
        <v>2447.368421052631</v>
      </c>
    </row>
    <row r="21" spans="1:19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39">
        <v>3050</v>
      </c>
      <c r="G21" s="39">
        <v>3166.577571770335</v>
      </c>
      <c r="H21" s="39">
        <v>3148</v>
      </c>
      <c r="I21" s="71">
        <f t="shared" si="0"/>
        <v>18.577571770335</v>
      </c>
      <c r="J21" s="39">
        <f t="shared" si="1"/>
        <v>3077.788098086124</v>
      </c>
      <c r="K21" s="55">
        <f t="shared" si="2"/>
        <v>9275.788098086125</v>
      </c>
      <c r="R21" s="122">
        <v>3000</v>
      </c>
      <c r="S21" s="39">
        <f t="shared" si="3"/>
        <v>3059.210526315789</v>
      </c>
    </row>
    <row r="22" spans="1:19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39">
        <v>2030.8</v>
      </c>
      <c r="G22" s="39">
        <v>2113.58504784689</v>
      </c>
      <c r="H22" s="39">
        <v>2104.2</v>
      </c>
      <c r="I22" s="71">
        <f t="shared" si="0"/>
        <v>9.385047846890302</v>
      </c>
      <c r="J22" s="39">
        <f t="shared" si="1"/>
        <v>2048.858732057416</v>
      </c>
      <c r="K22" s="55">
        <f t="shared" si="2"/>
        <v>6183.858732057416</v>
      </c>
      <c r="R22" s="122">
        <v>2000</v>
      </c>
      <c r="S22" s="39">
        <f t="shared" si="3"/>
        <v>2039.473684210526</v>
      </c>
    </row>
    <row r="23" spans="1:19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39">
        <v>3668</v>
      </c>
      <c r="G23" s="39">
        <v>3791.8930861244016</v>
      </c>
      <c r="H23" s="39">
        <v>3784</v>
      </c>
      <c r="I23" s="71">
        <f t="shared" si="0"/>
        <v>7.893086124401634</v>
      </c>
      <c r="J23" s="39">
        <f t="shared" si="1"/>
        <v>3678.9457177033487</v>
      </c>
      <c r="K23" s="55">
        <f t="shared" si="2"/>
        <v>11130.94571770335</v>
      </c>
      <c r="R23" s="122">
        <v>3600</v>
      </c>
      <c r="S23" s="39">
        <f t="shared" si="3"/>
        <v>3671.052631578947</v>
      </c>
    </row>
    <row r="24" spans="1:19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39">
        <v>1618</v>
      </c>
      <c r="G24" s="39">
        <v>1697.5080382775118</v>
      </c>
      <c r="H24" s="39">
        <v>1637</v>
      </c>
      <c r="I24" s="71">
        <f t="shared" si="0"/>
        <v>60.50803827751179</v>
      </c>
      <c r="J24" s="39">
        <f t="shared" si="1"/>
        <v>1692.0869856459326</v>
      </c>
      <c r="K24" s="55">
        <f t="shared" si="2"/>
        <v>4947.086985645932</v>
      </c>
      <c r="R24" s="122">
        <v>1600</v>
      </c>
      <c r="S24" s="39">
        <f t="shared" si="3"/>
        <v>1631.5789473684208</v>
      </c>
    </row>
    <row r="25" spans="1:19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39">
        <v>2441.4</v>
      </c>
      <c r="G25" s="39">
        <v>2531.8620574162674</v>
      </c>
      <c r="H25" s="39">
        <v>2524.8</v>
      </c>
      <c r="I25" s="71">
        <f t="shared" si="0"/>
        <v>7.06205741626718</v>
      </c>
      <c r="J25" s="39">
        <f t="shared" si="1"/>
        <v>2454.4304784688984</v>
      </c>
      <c r="K25" s="55">
        <f t="shared" si="2"/>
        <v>7420.630478468899</v>
      </c>
      <c r="R25" s="122">
        <v>2400</v>
      </c>
      <c r="S25" s="39">
        <f t="shared" si="3"/>
        <v>2447.368421052631</v>
      </c>
    </row>
    <row r="26" spans="1:19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39">
        <v>2039</v>
      </c>
      <c r="G26" s="39">
        <v>2105.3850478468903</v>
      </c>
      <c r="H26" s="39">
        <v>2084</v>
      </c>
      <c r="I26" s="71">
        <f t="shared" si="0"/>
        <v>21.385047846890302</v>
      </c>
      <c r="J26" s="39">
        <f t="shared" si="1"/>
        <v>2060.858732057416</v>
      </c>
      <c r="K26" s="55">
        <f t="shared" si="2"/>
        <v>6183.858732057416</v>
      </c>
      <c r="R26" s="122">
        <v>2000</v>
      </c>
      <c r="S26" s="39">
        <f t="shared" si="3"/>
        <v>2039.473684210526</v>
      </c>
    </row>
    <row r="27" spans="1:19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39">
        <v>1617.4</v>
      </c>
      <c r="G27" s="39">
        <v>1698.1080382775117</v>
      </c>
      <c r="H27" s="39">
        <v>1681</v>
      </c>
      <c r="I27" s="71">
        <f t="shared" si="0"/>
        <v>17.108038277511696</v>
      </c>
      <c r="J27" s="39">
        <f t="shared" si="1"/>
        <v>1648.6869856459325</v>
      </c>
      <c r="K27" s="55">
        <f t="shared" si="2"/>
        <v>4947.086985645932</v>
      </c>
      <c r="R27" s="122">
        <v>1600</v>
      </c>
      <c r="S27" s="39">
        <f t="shared" si="3"/>
        <v>1631.5789473684208</v>
      </c>
    </row>
    <row r="28" spans="1:19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39">
        <v>2437</v>
      </c>
      <c r="G28" s="39">
        <v>2536.2620574162675</v>
      </c>
      <c r="H28" s="39">
        <v>2526</v>
      </c>
      <c r="I28" s="71">
        <f t="shared" si="0"/>
        <v>10.262057416267453</v>
      </c>
      <c r="J28" s="39">
        <f t="shared" si="1"/>
        <v>2457.6304784688987</v>
      </c>
      <c r="K28" s="55">
        <f t="shared" si="2"/>
        <v>7420.630478468898</v>
      </c>
      <c r="R28" s="122">
        <v>2400</v>
      </c>
      <c r="S28" s="39">
        <f t="shared" si="3"/>
        <v>2447.368421052631</v>
      </c>
    </row>
    <row r="29" spans="1:19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39">
        <v>2416.8</v>
      </c>
      <c r="G29" s="39">
        <v>2556.4620574162673</v>
      </c>
      <c r="H29" s="39">
        <v>2492.2</v>
      </c>
      <c r="I29" s="71">
        <f t="shared" si="0"/>
        <v>64.26205741626745</v>
      </c>
      <c r="J29" s="39">
        <f t="shared" si="1"/>
        <v>2511.6304784688987</v>
      </c>
      <c r="K29" s="55">
        <f t="shared" si="2"/>
        <v>7420.630478468898</v>
      </c>
      <c r="R29" s="122">
        <v>2400</v>
      </c>
      <c r="S29" s="39">
        <f t="shared" si="3"/>
        <v>2447.368421052631</v>
      </c>
    </row>
    <row r="30" spans="1:19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39">
        <v>2447</v>
      </c>
      <c r="G30" s="39">
        <v>2526.2620574162675</v>
      </c>
      <c r="H30" s="39">
        <v>2394</v>
      </c>
      <c r="I30" s="71">
        <f t="shared" si="0"/>
        <v>132.26205741626745</v>
      </c>
      <c r="J30" s="39">
        <f t="shared" si="1"/>
        <v>2579.6304784688987</v>
      </c>
      <c r="K30" s="55">
        <f t="shared" si="2"/>
        <v>7420.630478468898</v>
      </c>
      <c r="R30" s="122">
        <v>2400</v>
      </c>
      <c r="S30" s="39">
        <f t="shared" si="3"/>
        <v>2447.368421052631</v>
      </c>
    </row>
    <row r="31" spans="1:19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39">
        <v>1623</v>
      </c>
      <c r="G31" s="39">
        <v>1692.5080382775118</v>
      </c>
      <c r="H31" s="39">
        <v>1577</v>
      </c>
      <c r="I31" s="71">
        <f t="shared" si="0"/>
        <v>115.50803827751179</v>
      </c>
      <c r="J31" s="39">
        <f t="shared" si="1"/>
        <v>1747.0869856459326</v>
      </c>
      <c r="K31" s="55">
        <f t="shared" si="2"/>
        <v>4947.086985645932</v>
      </c>
      <c r="R31" s="122">
        <v>1600</v>
      </c>
      <c r="S31" s="39">
        <f t="shared" si="3"/>
        <v>1631.5789473684208</v>
      </c>
    </row>
    <row r="32" spans="1:19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39">
        <v>2434.6</v>
      </c>
      <c r="G32" s="39">
        <v>2538.6620574162675</v>
      </c>
      <c r="H32" s="39">
        <v>2514.4</v>
      </c>
      <c r="I32" s="71">
        <f t="shared" si="0"/>
        <v>24.262057416267453</v>
      </c>
      <c r="J32" s="39">
        <f t="shared" si="1"/>
        <v>2471.6304784688987</v>
      </c>
      <c r="K32" s="55">
        <f t="shared" si="2"/>
        <v>7420.630478468898</v>
      </c>
      <c r="R32" s="122">
        <v>2400</v>
      </c>
      <c r="S32" s="39">
        <f t="shared" si="3"/>
        <v>2447.368421052631</v>
      </c>
    </row>
    <row r="33" spans="1:19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39">
        <v>1962</v>
      </c>
      <c r="G33" s="39">
        <v>2182.3850478468903</v>
      </c>
      <c r="H33" s="39">
        <v>2088</v>
      </c>
      <c r="I33" s="71">
        <f t="shared" si="0"/>
        <v>94.3850478468903</v>
      </c>
      <c r="J33" s="39">
        <f t="shared" si="1"/>
        <v>2133.858732057416</v>
      </c>
      <c r="K33" s="55">
        <f t="shared" si="2"/>
        <v>6183.858732057416</v>
      </c>
      <c r="R33" s="122">
        <v>2000</v>
      </c>
      <c r="S33" s="39">
        <f t="shared" si="3"/>
        <v>2039.473684210526</v>
      </c>
    </row>
    <row r="34" spans="1:19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39">
        <v>2417</v>
      </c>
      <c r="G34" s="39">
        <v>2556.2620574162675</v>
      </c>
      <c r="H34" s="39">
        <v>2516</v>
      </c>
      <c r="I34" s="71">
        <f t="shared" si="0"/>
        <v>40.26205741626745</v>
      </c>
      <c r="J34" s="39">
        <f t="shared" si="1"/>
        <v>2487.6304784688987</v>
      </c>
      <c r="K34" s="55">
        <f t="shared" si="2"/>
        <v>7420.630478468898</v>
      </c>
      <c r="R34" s="122">
        <v>2400</v>
      </c>
      <c r="S34" s="39">
        <f t="shared" si="3"/>
        <v>2447.368421052631</v>
      </c>
    </row>
    <row r="35" spans="1:19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39">
        <v>2446.8</v>
      </c>
      <c r="G35" s="39">
        <v>2526.4620574162673</v>
      </c>
      <c r="H35" s="39">
        <v>2526.46</v>
      </c>
      <c r="I35" s="71">
        <f t="shared" si="0"/>
        <v>0.0020574162672346574</v>
      </c>
      <c r="J35" s="39">
        <f t="shared" si="1"/>
        <v>2447.3704784688985</v>
      </c>
      <c r="K35" s="55">
        <f t="shared" si="2"/>
        <v>7420.630478468898</v>
      </c>
      <c r="R35" s="122">
        <v>2400</v>
      </c>
      <c r="S35" s="39">
        <f t="shared" si="3"/>
        <v>2447.368421052631</v>
      </c>
    </row>
    <row r="36" spans="1:19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39">
        <v>1530</v>
      </c>
      <c r="G36" s="39">
        <v>1785.5080382775118</v>
      </c>
      <c r="H36" s="39">
        <v>1572</v>
      </c>
      <c r="I36" s="71">
        <f t="shared" si="0"/>
        <v>213.5080382775118</v>
      </c>
      <c r="J36" s="39">
        <f t="shared" si="1"/>
        <v>1845.0869856459326</v>
      </c>
      <c r="K36" s="55">
        <f t="shared" si="2"/>
        <v>4947.086985645932</v>
      </c>
      <c r="R36" s="122">
        <v>1600</v>
      </c>
      <c r="S36" s="39">
        <f t="shared" si="3"/>
        <v>1631.5789473684208</v>
      </c>
    </row>
    <row r="37" spans="1:19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39">
        <v>1980</v>
      </c>
      <c r="G37" s="39">
        <v>2164.3850478468903</v>
      </c>
      <c r="H37" s="39">
        <v>2026.2</v>
      </c>
      <c r="I37" s="71">
        <f t="shared" si="0"/>
        <v>138.18504784689026</v>
      </c>
      <c r="J37" s="39">
        <f t="shared" si="1"/>
        <v>2177.6587320574163</v>
      </c>
      <c r="K37" s="55">
        <f t="shared" si="2"/>
        <v>6183.858732057416</v>
      </c>
      <c r="R37" s="122">
        <v>2000</v>
      </c>
      <c r="S37" s="39">
        <f t="shared" si="3"/>
        <v>2039.473684210526</v>
      </c>
    </row>
    <row r="38" spans="1:19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39">
        <v>2979.6</v>
      </c>
      <c r="G38" s="39">
        <v>3236.977571770335</v>
      </c>
      <c r="H38" s="39">
        <v>3091.6</v>
      </c>
      <c r="I38" s="71">
        <f t="shared" si="0"/>
        <v>145.37757177033518</v>
      </c>
      <c r="J38" s="39">
        <f t="shared" si="1"/>
        <v>3204.5880980861243</v>
      </c>
      <c r="K38" s="55">
        <f t="shared" si="2"/>
        <v>9275.788098086125</v>
      </c>
      <c r="R38" s="122">
        <v>3000</v>
      </c>
      <c r="S38" s="39">
        <f t="shared" si="3"/>
        <v>3059.210526315789</v>
      </c>
    </row>
    <row r="39" spans="1:19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39">
        <v>1618.6</v>
      </c>
      <c r="G39" s="39">
        <v>1696.9080382775119</v>
      </c>
      <c r="H39" s="39">
        <v>1671</v>
      </c>
      <c r="I39" s="71">
        <f t="shared" si="0"/>
        <v>25.908038277511878</v>
      </c>
      <c r="J39" s="39">
        <f t="shared" si="1"/>
        <v>1657.4869856459327</v>
      </c>
      <c r="K39" s="55">
        <f t="shared" si="2"/>
        <v>4947.086985645932</v>
      </c>
      <c r="R39" s="122">
        <v>1600</v>
      </c>
      <c r="S39" s="39">
        <f t="shared" si="3"/>
        <v>1631.5789473684208</v>
      </c>
    </row>
    <row r="40" spans="1:19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39">
        <v>1627</v>
      </c>
      <c r="G40" s="39">
        <v>1688.5080382775118</v>
      </c>
      <c r="H40" s="39">
        <v>1627</v>
      </c>
      <c r="I40" s="71">
        <f t="shared" si="0"/>
        <v>61.50803827751179</v>
      </c>
      <c r="J40" s="39">
        <f t="shared" si="1"/>
        <v>1693.0869856459326</v>
      </c>
      <c r="K40" s="55">
        <f t="shared" si="2"/>
        <v>4947.086985645932</v>
      </c>
      <c r="R40" s="122">
        <v>1600</v>
      </c>
      <c r="S40" s="39">
        <f t="shared" si="3"/>
        <v>1631.5789473684208</v>
      </c>
    </row>
    <row r="41" spans="1:19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39">
        <v>1608</v>
      </c>
      <c r="G41" s="39">
        <v>1707.5080382775118</v>
      </c>
      <c r="H41" s="39">
        <v>1677</v>
      </c>
      <c r="I41" s="71">
        <f t="shared" si="0"/>
        <v>30.508038277511787</v>
      </c>
      <c r="J41" s="39">
        <f t="shared" si="1"/>
        <v>1662.0869856459326</v>
      </c>
      <c r="K41" s="55">
        <f t="shared" si="2"/>
        <v>4947.086985645932</v>
      </c>
      <c r="R41" s="122">
        <v>1600</v>
      </c>
      <c r="S41" s="39">
        <f t="shared" si="3"/>
        <v>1631.5789473684208</v>
      </c>
    </row>
    <row r="42" spans="1:19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39">
        <v>5694.2</v>
      </c>
      <c r="G42" s="39">
        <v>5910.078133971291</v>
      </c>
      <c r="H42" s="39">
        <v>5882.4</v>
      </c>
      <c r="I42" s="71">
        <f t="shared" si="0"/>
        <v>27.678133971291572</v>
      </c>
      <c r="J42" s="39">
        <f t="shared" si="1"/>
        <v>5738.204449760765</v>
      </c>
      <c r="K42" s="55">
        <f t="shared" si="2"/>
        <v>17314.804449760763</v>
      </c>
      <c r="R42" s="122">
        <v>5600</v>
      </c>
      <c r="S42" s="39">
        <f t="shared" si="3"/>
        <v>5710.526315789473</v>
      </c>
    </row>
    <row r="43" spans="1:19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39">
        <v>4025.8</v>
      </c>
      <c r="G43" s="39">
        <v>4262.9700956937795</v>
      </c>
      <c r="H43" s="39">
        <v>4105.8</v>
      </c>
      <c r="I43" s="71">
        <f t="shared" si="0"/>
        <v>157.17009569377933</v>
      </c>
      <c r="J43" s="39">
        <f t="shared" si="1"/>
        <v>4236.117464114832</v>
      </c>
      <c r="K43" s="55">
        <f t="shared" si="2"/>
        <v>12367.717464114832</v>
      </c>
      <c r="R43" s="122">
        <v>4000</v>
      </c>
      <c r="S43" s="39">
        <f t="shared" si="3"/>
        <v>4078.947368421052</v>
      </c>
    </row>
    <row r="44" spans="1:19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39">
        <v>2427</v>
      </c>
      <c r="G44" s="39">
        <v>2546.2620574162675</v>
      </c>
      <c r="H44" s="39">
        <v>2490.8</v>
      </c>
      <c r="I44" s="71">
        <f t="shared" si="0"/>
        <v>55.46205741626727</v>
      </c>
      <c r="J44" s="39">
        <f t="shared" si="1"/>
        <v>2502.8304784688985</v>
      </c>
      <c r="K44" s="55">
        <f t="shared" si="2"/>
        <v>7420.630478468898</v>
      </c>
      <c r="R44" s="122">
        <v>2400</v>
      </c>
      <c r="S44" s="39">
        <f t="shared" si="3"/>
        <v>2447.368421052631</v>
      </c>
    </row>
    <row r="45" spans="1:19" ht="15">
      <c r="A45" s="25">
        <v>44</v>
      </c>
      <c r="B45" s="11" t="s">
        <v>134</v>
      </c>
      <c r="C45" s="44" t="s">
        <v>135</v>
      </c>
      <c r="D45" s="13" t="s">
        <v>136</v>
      </c>
      <c r="E45" s="6">
        <v>3200</v>
      </c>
      <c r="F45" s="39">
        <v>3174.4</v>
      </c>
      <c r="G45" s="39">
        <v>3456.6160765550235</v>
      </c>
      <c r="H45" s="39">
        <v>2804.4</v>
      </c>
      <c r="I45" s="71">
        <f t="shared" si="0"/>
        <v>652.2160765550234</v>
      </c>
      <c r="J45" s="39">
        <f t="shared" si="1"/>
        <v>3915.373971291865</v>
      </c>
      <c r="K45" s="55">
        <f t="shared" si="2"/>
        <v>9894.173971291864</v>
      </c>
      <c r="R45" s="122">
        <v>3200</v>
      </c>
      <c r="S45" s="39">
        <f t="shared" si="3"/>
        <v>3263.1578947368416</v>
      </c>
    </row>
    <row r="46" spans="1:19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39">
        <v>2448</v>
      </c>
      <c r="G46" s="39">
        <v>2525.2626203208556</v>
      </c>
      <c r="H46" s="39">
        <v>2348</v>
      </c>
      <c r="I46" s="71">
        <f t="shared" si="0"/>
        <v>177.2626203208556</v>
      </c>
      <c r="J46" s="39">
        <f t="shared" si="1"/>
        <v>2624.631041373487</v>
      </c>
      <c r="K46" s="55">
        <f t="shared" si="2"/>
        <v>7420.631041373486</v>
      </c>
      <c r="R46" s="122">
        <v>2400</v>
      </c>
      <c r="S46" s="39">
        <f t="shared" si="3"/>
        <v>2447.368421052631</v>
      </c>
    </row>
    <row r="47" spans="1:19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39">
        <v>1621</v>
      </c>
      <c r="G47" s="39">
        <v>1694.5080382775118</v>
      </c>
      <c r="H47" s="39">
        <v>1676.8</v>
      </c>
      <c r="I47" s="71">
        <f t="shared" si="0"/>
        <v>17.708038277511832</v>
      </c>
      <c r="J47" s="39">
        <f t="shared" si="1"/>
        <v>1649.2869856459326</v>
      </c>
      <c r="K47" s="55">
        <f t="shared" si="2"/>
        <v>4947.086985645933</v>
      </c>
      <c r="R47" s="122">
        <v>1600</v>
      </c>
      <c r="S47" s="39">
        <f t="shared" si="3"/>
        <v>1631.5789473684208</v>
      </c>
    </row>
    <row r="48" spans="1:19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39">
        <v>1627</v>
      </c>
      <c r="G48" s="39">
        <v>1688.5080382775118</v>
      </c>
      <c r="H48" s="39">
        <v>1514.8</v>
      </c>
      <c r="I48" s="71">
        <f t="shared" si="0"/>
        <v>173.70803827751183</v>
      </c>
      <c r="J48" s="39">
        <f t="shared" si="1"/>
        <v>1805.2869856459326</v>
      </c>
      <c r="K48" s="55">
        <f t="shared" si="2"/>
        <v>4947.086985645933</v>
      </c>
      <c r="R48" s="122">
        <v>1600</v>
      </c>
      <c r="S48" s="39">
        <f t="shared" si="3"/>
        <v>1631.5789473684208</v>
      </c>
    </row>
    <row r="49" spans="1:19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39">
        <v>2945.2</v>
      </c>
      <c r="G49" s="39">
        <v>3685.8160765550238</v>
      </c>
      <c r="H49" s="39">
        <v>2241</v>
      </c>
      <c r="I49" s="71">
        <f t="shared" si="0"/>
        <v>1444.8160765550238</v>
      </c>
      <c r="J49" s="39">
        <f t="shared" si="1"/>
        <v>4707.973971291865</v>
      </c>
      <c r="K49" s="55">
        <f t="shared" si="2"/>
        <v>9894.173971291864</v>
      </c>
      <c r="R49" s="122">
        <v>3200</v>
      </c>
      <c r="S49" s="39">
        <f t="shared" si="3"/>
        <v>3263.1578947368416</v>
      </c>
    </row>
    <row r="50" spans="1:19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39">
        <v>4880.6</v>
      </c>
      <c r="G50" s="39">
        <v>5065.9241148325345</v>
      </c>
      <c r="H50" s="39">
        <v>5060</v>
      </c>
      <c r="I50" s="71">
        <f t="shared" si="0"/>
        <v>5.924114832534542</v>
      </c>
      <c r="J50" s="39">
        <f t="shared" si="1"/>
        <v>4900.660956937797</v>
      </c>
      <c r="K50" s="55">
        <f t="shared" si="2"/>
        <v>14841.260956937796</v>
      </c>
      <c r="R50" s="122">
        <v>4800</v>
      </c>
      <c r="S50" s="39">
        <f t="shared" si="3"/>
        <v>4894.736842105262</v>
      </c>
    </row>
    <row r="51" spans="1:19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39">
        <v>1455.2</v>
      </c>
      <c r="G51" s="39">
        <v>1860.3080382775117</v>
      </c>
      <c r="H51" s="39">
        <v>1586</v>
      </c>
      <c r="I51" s="71">
        <f t="shared" si="0"/>
        <v>274.30803827751174</v>
      </c>
      <c r="J51" s="39">
        <f t="shared" si="1"/>
        <v>1905.8869856459326</v>
      </c>
      <c r="K51" s="55">
        <f t="shared" si="2"/>
        <v>4947.086985645932</v>
      </c>
      <c r="R51" s="122">
        <v>1600</v>
      </c>
      <c r="S51" s="39">
        <f t="shared" si="3"/>
        <v>1631.5789473684208</v>
      </c>
    </row>
    <row r="52" spans="1:19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39">
        <v>3088</v>
      </c>
      <c r="G52" s="39">
        <v>3543.0160765550236</v>
      </c>
      <c r="H52" s="39">
        <v>3289</v>
      </c>
      <c r="I52" s="71">
        <f t="shared" si="0"/>
        <v>254.01607655502357</v>
      </c>
      <c r="J52" s="39">
        <f t="shared" si="1"/>
        <v>3517.173971291865</v>
      </c>
      <c r="K52" s="55">
        <f t="shared" si="2"/>
        <v>9894.173971291864</v>
      </c>
      <c r="R52" s="122">
        <v>3200</v>
      </c>
      <c r="S52" s="39">
        <f t="shared" si="3"/>
        <v>3263.1578947368416</v>
      </c>
    </row>
    <row r="53" spans="1:19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39">
        <v>3164</v>
      </c>
      <c r="G53" s="39">
        <v>3467.0160765550236</v>
      </c>
      <c r="H53" s="39">
        <v>3320</v>
      </c>
      <c r="I53" s="71">
        <f t="shared" si="0"/>
        <v>147.01607655502357</v>
      </c>
      <c r="J53" s="39">
        <f t="shared" si="1"/>
        <v>3410.173971291865</v>
      </c>
      <c r="K53" s="55">
        <f t="shared" si="2"/>
        <v>9894.173971291864</v>
      </c>
      <c r="R53" s="122">
        <v>3200</v>
      </c>
      <c r="S53" s="39">
        <f t="shared" si="3"/>
        <v>3263.1578947368416</v>
      </c>
    </row>
    <row r="54" spans="1:19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39">
        <v>2944</v>
      </c>
      <c r="G54" s="39">
        <v>7831.401124401914</v>
      </c>
      <c r="H54" s="39">
        <v>5469.8</v>
      </c>
      <c r="I54" s="71">
        <f t="shared" si="0"/>
        <v>2361.6011244019137</v>
      </c>
      <c r="J54" s="39">
        <f t="shared" si="1"/>
        <v>7664.232703349282</v>
      </c>
      <c r="K54" s="55">
        <f t="shared" si="2"/>
        <v>16078.032703349281</v>
      </c>
      <c r="R54" s="122">
        <v>5200</v>
      </c>
      <c r="S54" s="39">
        <f t="shared" si="3"/>
        <v>5302.631578947368</v>
      </c>
    </row>
    <row r="55" spans="1:19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39">
        <v>1598</v>
      </c>
      <c r="G55" s="39">
        <v>1717.5080382775118</v>
      </c>
      <c r="H55" s="39">
        <v>1598</v>
      </c>
      <c r="I55" s="71">
        <f t="shared" si="0"/>
        <v>119.50803827751179</v>
      </c>
      <c r="J55" s="39">
        <f t="shared" si="1"/>
        <v>1751.0869856459326</v>
      </c>
      <c r="K55" s="55">
        <f t="shared" si="2"/>
        <v>4947.086985645932</v>
      </c>
      <c r="R55" s="122">
        <v>1600</v>
      </c>
      <c r="S55" s="39">
        <f t="shared" si="3"/>
        <v>1631.5789473684208</v>
      </c>
    </row>
    <row r="56" spans="1:19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39">
        <v>2301</v>
      </c>
      <c r="G56" s="39">
        <v>2672.2620574162675</v>
      </c>
      <c r="H56" s="39">
        <v>2517</v>
      </c>
      <c r="I56" s="71">
        <f t="shared" si="0"/>
        <v>155.26205741626745</v>
      </c>
      <c r="J56" s="39">
        <f t="shared" si="1"/>
        <v>2602.6304784688987</v>
      </c>
      <c r="K56" s="55">
        <f t="shared" si="2"/>
        <v>7420.630478468898</v>
      </c>
      <c r="R56" s="122">
        <v>2400</v>
      </c>
      <c r="S56" s="39">
        <f t="shared" si="3"/>
        <v>2447.368421052631</v>
      </c>
    </row>
    <row r="57" spans="1:19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39">
        <v>1464</v>
      </c>
      <c r="G57" s="39">
        <v>3509.2620574162675</v>
      </c>
      <c r="H57" s="39">
        <v>0</v>
      </c>
      <c r="I57" s="71">
        <f t="shared" si="0"/>
        <v>3509.2620574162675</v>
      </c>
      <c r="J57" s="39">
        <f t="shared" si="1"/>
        <v>5956.630478468898</v>
      </c>
      <c r="K57" s="55">
        <f t="shared" si="2"/>
        <v>7420.630478468898</v>
      </c>
      <c r="R57" s="122">
        <v>2400</v>
      </c>
      <c r="S57" s="39">
        <f t="shared" si="3"/>
        <v>2447.368421052631</v>
      </c>
    </row>
    <row r="58" spans="1:19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39">
        <v>3189.6</v>
      </c>
      <c r="G58" s="39">
        <v>3441.4160765550237</v>
      </c>
      <c r="H58" s="39">
        <v>3368</v>
      </c>
      <c r="I58" s="71">
        <f t="shared" si="0"/>
        <v>73.41607655502366</v>
      </c>
      <c r="J58" s="39">
        <f t="shared" si="1"/>
        <v>3336.5739712918653</v>
      </c>
      <c r="K58" s="55">
        <f t="shared" si="2"/>
        <v>9894.173971291866</v>
      </c>
      <c r="R58" s="122">
        <v>3200</v>
      </c>
      <c r="S58" s="39">
        <f t="shared" si="3"/>
        <v>3263.1578947368416</v>
      </c>
    </row>
    <row r="59" spans="1:19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39">
        <v>2032</v>
      </c>
      <c r="G59" s="39">
        <v>2112.3850478468903</v>
      </c>
      <c r="H59" s="39">
        <v>2088</v>
      </c>
      <c r="I59" s="71">
        <f t="shared" si="0"/>
        <v>24.385047846890302</v>
      </c>
      <c r="J59" s="39">
        <f t="shared" si="1"/>
        <v>2063.858732057416</v>
      </c>
      <c r="K59" s="55">
        <f t="shared" si="2"/>
        <v>6183.858732057416</v>
      </c>
      <c r="R59" s="122">
        <v>2000</v>
      </c>
      <c r="S59" s="39">
        <f t="shared" si="3"/>
        <v>2039.473684210526</v>
      </c>
    </row>
    <row r="60" spans="1:19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39">
        <v>4822</v>
      </c>
      <c r="G60" s="39">
        <v>5124.524114832535</v>
      </c>
      <c r="H60" s="39">
        <v>5076</v>
      </c>
      <c r="I60" s="71">
        <f t="shared" si="0"/>
        <v>48.524114832534906</v>
      </c>
      <c r="J60" s="39">
        <f t="shared" si="1"/>
        <v>4943.260956937797</v>
      </c>
      <c r="K60" s="55">
        <f t="shared" si="2"/>
        <v>14841.260956937796</v>
      </c>
      <c r="R60" s="122">
        <v>4800</v>
      </c>
      <c r="S60" s="39">
        <f t="shared" si="3"/>
        <v>4894.736842105262</v>
      </c>
    </row>
    <row r="61" spans="1:19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39">
        <v>1597.2</v>
      </c>
      <c r="G61" s="39">
        <v>1718.3080382775117</v>
      </c>
      <c r="H61" s="39">
        <v>1675</v>
      </c>
      <c r="I61" s="71">
        <f t="shared" si="0"/>
        <v>43.30803827751174</v>
      </c>
      <c r="J61" s="39">
        <f t="shared" si="1"/>
        <v>1674.8869856459326</v>
      </c>
      <c r="K61" s="55">
        <f t="shared" si="2"/>
        <v>4947.086985645932</v>
      </c>
      <c r="R61" s="122">
        <v>1600</v>
      </c>
      <c r="S61" s="39">
        <f t="shared" si="3"/>
        <v>1631.5789473684208</v>
      </c>
    </row>
    <row r="62" spans="1:19" ht="15">
      <c r="A62" s="26" t="s">
        <v>185</v>
      </c>
      <c r="B62" s="19"/>
      <c r="C62" s="20" t="s">
        <v>186</v>
      </c>
      <c r="D62" s="20"/>
      <c r="E62" s="6">
        <v>152000</v>
      </c>
      <c r="F62" s="39">
        <f>SUM(F2:F61)</f>
        <v>146209.20000000004</v>
      </c>
      <c r="G62" s="39">
        <f>SUM(G2:G61)</f>
        <v>163790.8021418519</v>
      </c>
      <c r="H62" s="39">
        <v>151055.06</v>
      </c>
      <c r="I62" s="71">
        <f t="shared" si="0"/>
        <v>12735.742141851893</v>
      </c>
      <c r="J62" s="39">
        <f>SUM(J2:J61)</f>
        <v>167735.7421418519</v>
      </c>
      <c r="K62" s="38">
        <f>SUM(K2:K61)</f>
        <v>465000.00214185193</v>
      </c>
      <c r="L62" s="216">
        <v>465000</v>
      </c>
      <c r="M62" s="215" t="s">
        <v>331</v>
      </c>
      <c r="R62" s="122">
        <f>SUM(R2:R61)</f>
        <v>152000</v>
      </c>
      <c r="S62" s="39">
        <f t="shared" si="3"/>
        <v>154999.99999999997</v>
      </c>
    </row>
    <row r="63" spans="5:19" ht="15">
      <c r="E63" s="4"/>
      <c r="F63" s="2">
        <v>155000</v>
      </c>
      <c r="G63" s="2">
        <v>155000</v>
      </c>
      <c r="H63" s="2"/>
      <c r="I63" s="72"/>
      <c r="J63" s="2">
        <v>159931.22999999998</v>
      </c>
      <c r="K63" s="2"/>
      <c r="S63" s="2">
        <f>S64/R62</f>
        <v>1.019736842105263</v>
      </c>
    </row>
    <row r="64" spans="6:19" ht="15">
      <c r="F64" s="105">
        <f>F62-F63</f>
        <v>-8790.79999999996</v>
      </c>
      <c r="G64" s="2">
        <f>G62-G63</f>
        <v>8790.802141851891</v>
      </c>
      <c r="H64" s="2"/>
      <c r="I64" s="72"/>
      <c r="J64" s="2">
        <f>J63-J62</f>
        <v>-7804.512141851912</v>
      </c>
      <c r="S64" s="2">
        <v>155000</v>
      </c>
    </row>
    <row r="65" spans="5:19" ht="15">
      <c r="E65" s="103" t="s">
        <v>231</v>
      </c>
      <c r="F65" s="104">
        <f>'CTR-PLT, ec 01(17.02.22)'!J62</f>
        <v>-2447.37</v>
      </c>
      <c r="S65" s="2" t="s">
        <v>237</v>
      </c>
    </row>
    <row r="66" spans="5:9" ht="15">
      <c r="E66" s="103" t="s">
        <v>223</v>
      </c>
      <c r="F66" s="104">
        <f>'CTR-PLT, ec 01(17.02.22)'!H63</f>
        <v>6343.4299999999785</v>
      </c>
      <c r="G66" s="2"/>
      <c r="H66" s="2"/>
      <c r="I66" s="2"/>
    </row>
    <row r="70" spans="11:19" ht="15">
      <c r="K70" s="40" t="s">
        <v>323</v>
      </c>
      <c r="L70" s="40"/>
      <c r="R70" s="2"/>
      <c r="S70" s="33"/>
    </row>
    <row r="71" spans="1:19" ht="15">
      <c r="A71" s="205"/>
      <c r="B71" s="2"/>
      <c r="C71" s="34"/>
      <c r="D71" s="262" t="s">
        <v>187</v>
      </c>
      <c r="E71" s="262"/>
      <c r="F71" s="39"/>
      <c r="G71" s="52"/>
      <c r="H71" s="52"/>
      <c r="I71" s="206"/>
      <c r="J71" s="52"/>
      <c r="K71" s="52"/>
      <c r="L71" s="52"/>
      <c r="M71" s="52"/>
      <c r="N71" s="52"/>
      <c r="O71" s="52"/>
      <c r="S71" s="33"/>
    </row>
    <row r="72" spans="1:19" ht="15">
      <c r="A72" s="205"/>
      <c r="B72" s="2"/>
      <c r="C72" s="35"/>
      <c r="D72" s="262"/>
      <c r="E72" s="262"/>
      <c r="F72" s="39"/>
      <c r="G72" s="52"/>
      <c r="H72" s="52"/>
      <c r="I72" s="206"/>
      <c r="J72" s="52"/>
      <c r="K72" s="212" t="s">
        <v>324</v>
      </c>
      <c r="L72" s="52"/>
      <c r="M72" s="52"/>
      <c r="N72" s="52"/>
      <c r="O72" s="52"/>
      <c r="S72" s="33"/>
    </row>
    <row r="73" spans="1:15" s="209" customFormat="1" ht="36.75">
      <c r="A73" s="46"/>
      <c r="B73" s="41"/>
      <c r="C73" s="45" t="s">
        <v>188</v>
      </c>
      <c r="D73" s="47" t="s">
        <v>189</v>
      </c>
      <c r="E73" s="47" t="s">
        <v>190</v>
      </c>
      <c r="F73" s="3" t="s">
        <v>314</v>
      </c>
      <c r="G73" s="207" t="s">
        <v>315</v>
      </c>
      <c r="H73" s="207"/>
      <c r="I73" s="208"/>
      <c r="J73" s="213" t="s">
        <v>321</v>
      </c>
      <c r="K73" s="213" t="s">
        <v>322</v>
      </c>
      <c r="L73" s="207" t="s">
        <v>194</v>
      </c>
      <c r="M73" s="207" t="s">
        <v>195</v>
      </c>
      <c r="N73" s="207" t="s">
        <v>196</v>
      </c>
      <c r="O73" s="207"/>
    </row>
    <row r="74" spans="1:19" ht="15">
      <c r="A74" s="205"/>
      <c r="B74" s="2"/>
      <c r="C74" s="36" t="s">
        <v>316</v>
      </c>
      <c r="D74" s="48">
        <v>42</v>
      </c>
      <c r="E74" s="48">
        <f>N74</f>
        <v>76800</v>
      </c>
      <c r="F74" s="39">
        <v>12</v>
      </c>
      <c r="G74" s="39">
        <v>30</v>
      </c>
      <c r="H74" s="39"/>
      <c r="I74" s="71"/>
      <c r="J74" s="39">
        <v>2400</v>
      </c>
      <c r="K74" s="39">
        <v>1600</v>
      </c>
      <c r="L74" s="39">
        <f aca="true" t="shared" si="4" ref="L74:M76">F74*J74</f>
        <v>28800</v>
      </c>
      <c r="M74" s="39">
        <f t="shared" si="4"/>
        <v>48000</v>
      </c>
      <c r="N74" s="39">
        <f>L74+M74</f>
        <v>76800</v>
      </c>
      <c r="O74" s="42" t="s">
        <v>198</v>
      </c>
      <c r="S74" s="33"/>
    </row>
    <row r="75" spans="1:19" ht="15">
      <c r="A75" s="205"/>
      <c r="B75" s="2"/>
      <c r="C75" s="37" t="s">
        <v>319</v>
      </c>
      <c r="D75" s="211">
        <v>17</v>
      </c>
      <c r="E75" s="48">
        <f>N75</f>
        <v>38000</v>
      </c>
      <c r="F75" s="71">
        <v>4</v>
      </c>
      <c r="G75" s="39">
        <v>13</v>
      </c>
      <c r="H75" s="39"/>
      <c r="I75" s="71"/>
      <c r="J75" s="39">
        <v>3000</v>
      </c>
      <c r="K75" s="42">
        <v>2000</v>
      </c>
      <c r="L75" s="39">
        <f t="shared" si="4"/>
        <v>12000</v>
      </c>
      <c r="M75" s="39">
        <f t="shared" si="4"/>
        <v>26000</v>
      </c>
      <c r="N75" s="39">
        <f>L75+M75</f>
        <v>38000</v>
      </c>
      <c r="O75" s="42" t="s">
        <v>200</v>
      </c>
      <c r="S75" s="33"/>
    </row>
    <row r="76" spans="1:19" ht="15">
      <c r="A76" s="205"/>
      <c r="B76" s="2"/>
      <c r="C76" s="37" t="s">
        <v>317</v>
      </c>
      <c r="D76" s="48">
        <v>15</v>
      </c>
      <c r="E76" s="48">
        <f>N76</f>
        <v>37200</v>
      </c>
      <c r="F76" s="39">
        <v>1</v>
      </c>
      <c r="G76" s="39">
        <v>14</v>
      </c>
      <c r="H76" s="39"/>
      <c r="I76" s="71"/>
      <c r="J76" s="39">
        <v>3600</v>
      </c>
      <c r="K76" s="39">
        <v>2400</v>
      </c>
      <c r="L76" s="39">
        <f t="shared" si="4"/>
        <v>3600</v>
      </c>
      <c r="M76" s="39">
        <f t="shared" si="4"/>
        <v>33600</v>
      </c>
      <c r="N76" s="39">
        <f>L76+M76</f>
        <v>37200</v>
      </c>
      <c r="O76" s="42" t="s">
        <v>202</v>
      </c>
      <c r="S76" s="33"/>
    </row>
    <row r="77" spans="1:19" ht="15">
      <c r="A77" s="205"/>
      <c r="B77" s="2"/>
      <c r="C77" s="49" t="s">
        <v>318</v>
      </c>
      <c r="D77" s="47">
        <f>SUM(D74:D76)</f>
        <v>74</v>
      </c>
      <c r="E77" s="214">
        <f>SUM(E74:E76)</f>
        <v>152000</v>
      </c>
      <c r="F77" s="39">
        <f>SUM(F74:F76)</f>
        <v>17</v>
      </c>
      <c r="G77" s="39">
        <f>SUM(G74:G76)</f>
        <v>57</v>
      </c>
      <c r="H77" s="39"/>
      <c r="I77" s="71"/>
      <c r="J77" s="39">
        <v>9000</v>
      </c>
      <c r="K77" s="39">
        <v>6000</v>
      </c>
      <c r="L77" s="39">
        <f>SUM(L74:L76)</f>
        <v>44400</v>
      </c>
      <c r="M77" s="39">
        <f>SUM(M74:M76)</f>
        <v>107600</v>
      </c>
      <c r="N77" s="38">
        <f>SUM(N74:N76)</f>
        <v>152000</v>
      </c>
      <c r="O77" s="42"/>
      <c r="S77" s="33"/>
    </row>
    <row r="78" spans="1:19" ht="15">
      <c r="A78" s="205"/>
      <c r="B78" s="2"/>
      <c r="C78" s="93"/>
      <c r="D78" s="2"/>
      <c r="E78" s="4"/>
      <c r="F78" s="2"/>
      <c r="S78" s="33"/>
    </row>
    <row r="79" spans="1:19" ht="15">
      <c r="A79" s="205"/>
      <c r="B79" s="2"/>
      <c r="C79" s="93"/>
      <c r="D79" s="2"/>
      <c r="E79" s="4"/>
      <c r="F79" s="2"/>
      <c r="S79" s="33"/>
    </row>
  </sheetData>
  <sheetProtection/>
  <mergeCells count="1">
    <mergeCell ref="D71:E7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1">
      <selection activeCell="F2" sqref="F2:F61"/>
    </sheetView>
  </sheetViews>
  <sheetFormatPr defaultColWidth="9.140625" defaultRowHeight="15"/>
  <cols>
    <col min="1" max="1" width="8.421875" style="33" customWidth="1"/>
    <col min="2" max="2" width="14.28125" style="33" customWidth="1"/>
    <col min="3" max="3" width="12.7109375" style="33" customWidth="1"/>
    <col min="4" max="4" width="47.8515625" style="33" customWidth="1"/>
    <col min="5" max="5" width="25.8515625" style="33" customWidth="1"/>
    <col min="6" max="6" width="10.140625" style="0" bestFit="1" customWidth="1"/>
  </cols>
  <sheetData>
    <row r="1" spans="1:6" ht="36.75">
      <c r="A1" s="24" t="s">
        <v>0</v>
      </c>
      <c r="B1" s="218" t="s">
        <v>335</v>
      </c>
      <c r="C1" s="8" t="s">
        <v>1</v>
      </c>
      <c r="D1" s="9" t="s">
        <v>2</v>
      </c>
      <c r="E1" s="10" t="s">
        <v>3</v>
      </c>
      <c r="F1" s="53" t="s">
        <v>333</v>
      </c>
    </row>
    <row r="2" spans="1:6" ht="15">
      <c r="A2" s="25">
        <v>1</v>
      </c>
      <c r="B2" s="219">
        <v>14</v>
      </c>
      <c r="C2" s="11" t="s">
        <v>6</v>
      </c>
      <c r="D2" s="44" t="s">
        <v>7</v>
      </c>
      <c r="E2" s="13" t="s">
        <v>8</v>
      </c>
      <c r="F2" s="39">
        <v>4800</v>
      </c>
    </row>
    <row r="3" spans="1:6" ht="15">
      <c r="A3" s="25">
        <v>2</v>
      </c>
      <c r="B3" s="219">
        <v>14</v>
      </c>
      <c r="C3" s="11" t="s">
        <v>9</v>
      </c>
      <c r="D3" s="44" t="s">
        <v>10</v>
      </c>
      <c r="E3" s="13" t="s">
        <v>11</v>
      </c>
      <c r="F3" s="39">
        <v>4000</v>
      </c>
    </row>
    <row r="4" spans="1:6" ht="15">
      <c r="A4" s="25">
        <v>3</v>
      </c>
      <c r="B4" s="219">
        <v>14</v>
      </c>
      <c r="C4" s="11" t="s">
        <v>12</v>
      </c>
      <c r="D4" s="44" t="s">
        <v>13</v>
      </c>
      <c r="E4" s="13" t="s">
        <v>14</v>
      </c>
      <c r="F4" s="39">
        <v>4800</v>
      </c>
    </row>
    <row r="5" spans="1:6" ht="15">
      <c r="A5" s="25">
        <v>4</v>
      </c>
      <c r="B5" s="219">
        <v>14</v>
      </c>
      <c r="C5" s="14" t="s">
        <v>15</v>
      </c>
      <c r="D5" s="15" t="s">
        <v>16</v>
      </c>
      <c r="E5" s="16" t="s">
        <v>17</v>
      </c>
      <c r="F5" s="39">
        <v>4800</v>
      </c>
    </row>
    <row r="6" spans="1:6" ht="15">
      <c r="A6" s="25">
        <v>5</v>
      </c>
      <c r="B6" s="219">
        <v>14</v>
      </c>
      <c r="C6" s="14" t="s">
        <v>18</v>
      </c>
      <c r="D6" s="15" t="s">
        <v>19</v>
      </c>
      <c r="E6" s="16" t="s">
        <v>20</v>
      </c>
      <c r="F6" s="39">
        <v>4000</v>
      </c>
    </row>
    <row r="7" spans="1:6" ht="15">
      <c r="A7" s="25">
        <v>6</v>
      </c>
      <c r="B7" s="219">
        <v>14</v>
      </c>
      <c r="C7" s="14" t="s">
        <v>21</v>
      </c>
      <c r="D7" s="15" t="s">
        <v>22</v>
      </c>
      <c r="E7" s="16" t="s">
        <v>23</v>
      </c>
      <c r="F7" s="39">
        <v>4800</v>
      </c>
    </row>
    <row r="8" spans="1:6" ht="15">
      <c r="A8" s="25">
        <v>7</v>
      </c>
      <c r="B8" s="219">
        <v>14</v>
      </c>
      <c r="C8" s="14" t="s">
        <v>24</v>
      </c>
      <c r="D8" s="15" t="s">
        <v>25</v>
      </c>
      <c r="E8" s="16" t="s">
        <v>26</v>
      </c>
      <c r="F8" s="39">
        <v>3200</v>
      </c>
    </row>
    <row r="9" spans="1:6" ht="15">
      <c r="A9" s="25">
        <v>8</v>
      </c>
      <c r="B9" s="219">
        <v>13</v>
      </c>
      <c r="C9" s="11" t="s">
        <v>27</v>
      </c>
      <c r="D9" s="44" t="s">
        <v>334</v>
      </c>
      <c r="E9" s="73" t="s">
        <v>28</v>
      </c>
      <c r="F9" s="39">
        <v>4800</v>
      </c>
    </row>
    <row r="10" spans="1:6" ht="15">
      <c r="A10" s="25">
        <v>9</v>
      </c>
      <c r="B10" s="219">
        <v>14</v>
      </c>
      <c r="C10" s="14" t="s">
        <v>29</v>
      </c>
      <c r="D10" s="15" t="s">
        <v>30</v>
      </c>
      <c r="E10" s="16" t="s">
        <v>31</v>
      </c>
      <c r="F10" s="39">
        <v>6000</v>
      </c>
    </row>
    <row r="11" spans="1:6" ht="15">
      <c r="A11" s="25">
        <v>10</v>
      </c>
      <c r="B11" s="219">
        <v>14</v>
      </c>
      <c r="C11" s="14" t="s">
        <v>32</v>
      </c>
      <c r="D11" s="15" t="s">
        <v>33</v>
      </c>
      <c r="E11" s="16" t="s">
        <v>34</v>
      </c>
      <c r="F11" s="39">
        <v>4800</v>
      </c>
    </row>
    <row r="12" spans="1:6" ht="15">
      <c r="A12" s="25">
        <v>11</v>
      </c>
      <c r="B12" s="219">
        <v>14</v>
      </c>
      <c r="C12" s="14" t="s">
        <v>35</v>
      </c>
      <c r="D12" s="15" t="s">
        <v>36</v>
      </c>
      <c r="E12" s="16" t="s">
        <v>37</v>
      </c>
      <c r="F12" s="39">
        <v>4000</v>
      </c>
    </row>
    <row r="13" spans="1:6" ht="15">
      <c r="A13" s="25">
        <v>12</v>
      </c>
      <c r="B13" s="219">
        <v>14</v>
      </c>
      <c r="C13" s="17" t="s">
        <v>38</v>
      </c>
      <c r="D13" s="44" t="s">
        <v>39</v>
      </c>
      <c r="E13" s="18" t="s">
        <v>40</v>
      </c>
      <c r="F13" s="39">
        <v>11200</v>
      </c>
    </row>
    <row r="14" spans="1:6" ht="15">
      <c r="A14" s="25">
        <v>13</v>
      </c>
      <c r="B14" s="219">
        <v>14</v>
      </c>
      <c r="C14" s="14" t="s">
        <v>41</v>
      </c>
      <c r="D14" s="15" t="s">
        <v>42</v>
      </c>
      <c r="E14" s="16" t="s">
        <v>43</v>
      </c>
      <c r="F14" s="39">
        <v>4000</v>
      </c>
    </row>
    <row r="15" spans="1:6" ht="15">
      <c r="A15" s="25">
        <v>14</v>
      </c>
      <c r="B15" s="219">
        <v>14</v>
      </c>
      <c r="C15" s="11" t="s">
        <v>44</v>
      </c>
      <c r="D15" s="44" t="s">
        <v>45</v>
      </c>
      <c r="E15" s="13" t="s">
        <v>46</v>
      </c>
      <c r="F15" s="39">
        <v>4000</v>
      </c>
    </row>
    <row r="16" spans="1:6" ht="15">
      <c r="A16" s="25">
        <v>15</v>
      </c>
      <c r="B16" s="219">
        <v>14</v>
      </c>
      <c r="C16" s="14" t="s">
        <v>47</v>
      </c>
      <c r="D16" s="15" t="s">
        <v>48</v>
      </c>
      <c r="E16" s="16" t="s">
        <v>49</v>
      </c>
      <c r="F16" s="39">
        <v>6000</v>
      </c>
    </row>
    <row r="17" spans="1:6" ht="15">
      <c r="A17" s="25">
        <v>16</v>
      </c>
      <c r="B17" s="219">
        <v>14</v>
      </c>
      <c r="C17" s="14" t="s">
        <v>50</v>
      </c>
      <c r="D17" s="15" t="s">
        <v>51</v>
      </c>
      <c r="E17" s="16" t="s">
        <v>52</v>
      </c>
      <c r="F17" s="39">
        <v>4800</v>
      </c>
    </row>
    <row r="18" spans="1:6" ht="15">
      <c r="A18" s="25">
        <v>17</v>
      </c>
      <c r="B18" s="219">
        <v>14</v>
      </c>
      <c r="C18" s="14" t="s">
        <v>53</v>
      </c>
      <c r="D18" s="15" t="s">
        <v>54</v>
      </c>
      <c r="E18" s="16" t="s">
        <v>55</v>
      </c>
      <c r="F18" s="39">
        <v>4800</v>
      </c>
    </row>
    <row r="19" spans="1:6" ht="15">
      <c r="A19" s="25">
        <v>18</v>
      </c>
      <c r="B19" s="219">
        <v>14</v>
      </c>
      <c r="C19" s="14" t="s">
        <v>56</v>
      </c>
      <c r="D19" s="15" t="s">
        <v>57</v>
      </c>
      <c r="E19" s="16" t="s">
        <v>58</v>
      </c>
      <c r="F19" s="39">
        <v>3200</v>
      </c>
    </row>
    <row r="20" spans="1:6" ht="15">
      <c r="A20" s="25">
        <v>19</v>
      </c>
      <c r="B20" s="219">
        <v>14</v>
      </c>
      <c r="C20" s="14" t="s">
        <v>59</v>
      </c>
      <c r="D20" s="15" t="s">
        <v>60</v>
      </c>
      <c r="E20" s="16" t="s">
        <v>61</v>
      </c>
      <c r="F20" s="39">
        <v>4800</v>
      </c>
    </row>
    <row r="21" spans="1:6" ht="15">
      <c r="A21" s="25">
        <v>20</v>
      </c>
      <c r="B21" s="219">
        <v>14</v>
      </c>
      <c r="C21" s="14" t="s">
        <v>62</v>
      </c>
      <c r="D21" s="15" t="s">
        <v>63</v>
      </c>
      <c r="E21" s="16" t="s">
        <v>64</v>
      </c>
      <c r="F21" s="39">
        <v>6000</v>
      </c>
    </row>
    <row r="22" spans="1:6" ht="15">
      <c r="A22" s="25">
        <v>21</v>
      </c>
      <c r="B22" s="219">
        <v>14</v>
      </c>
      <c r="C22" s="14" t="s">
        <v>65</v>
      </c>
      <c r="D22" s="15" t="s">
        <v>66</v>
      </c>
      <c r="E22" s="16" t="s">
        <v>67</v>
      </c>
      <c r="F22" s="39">
        <v>4000</v>
      </c>
    </row>
    <row r="23" spans="1:6" ht="15">
      <c r="A23" s="25">
        <v>22</v>
      </c>
      <c r="B23" s="219">
        <v>14</v>
      </c>
      <c r="C23" s="14" t="s">
        <v>68</v>
      </c>
      <c r="D23" s="15" t="s">
        <v>69</v>
      </c>
      <c r="E23" s="16" t="s">
        <v>70</v>
      </c>
      <c r="F23" s="39">
        <v>7200</v>
      </c>
    </row>
    <row r="24" spans="1:6" ht="15">
      <c r="A24" s="25">
        <v>23</v>
      </c>
      <c r="B24" s="219">
        <v>14</v>
      </c>
      <c r="C24" s="14" t="s">
        <v>71</v>
      </c>
      <c r="D24" s="15" t="s">
        <v>72</v>
      </c>
      <c r="E24" s="16" t="s">
        <v>73</v>
      </c>
      <c r="F24" s="39">
        <v>3200</v>
      </c>
    </row>
    <row r="25" spans="1:6" ht="15">
      <c r="A25" s="25">
        <v>24</v>
      </c>
      <c r="B25" s="219">
        <v>14</v>
      </c>
      <c r="C25" s="14" t="s">
        <v>74</v>
      </c>
      <c r="D25" s="15" t="s">
        <v>75</v>
      </c>
      <c r="E25" s="16" t="s">
        <v>76</v>
      </c>
      <c r="F25" s="39">
        <v>4800</v>
      </c>
    </row>
    <row r="26" spans="1:6" ht="15">
      <c r="A26" s="25">
        <v>25</v>
      </c>
      <c r="B26" s="219">
        <v>14</v>
      </c>
      <c r="C26" s="14" t="s">
        <v>77</v>
      </c>
      <c r="D26" s="15" t="s">
        <v>78</v>
      </c>
      <c r="E26" s="16" t="s">
        <v>79</v>
      </c>
      <c r="F26" s="39">
        <v>4000</v>
      </c>
    </row>
    <row r="27" spans="1:6" ht="15">
      <c r="A27" s="25">
        <v>26</v>
      </c>
      <c r="B27" s="219">
        <v>14</v>
      </c>
      <c r="C27" s="14" t="s">
        <v>80</v>
      </c>
      <c r="D27" s="15" t="s">
        <v>81</v>
      </c>
      <c r="E27" s="16" t="s">
        <v>82</v>
      </c>
      <c r="F27" s="39">
        <v>3200</v>
      </c>
    </row>
    <row r="28" spans="1:6" ht="15">
      <c r="A28" s="25">
        <v>27</v>
      </c>
      <c r="B28" s="219">
        <v>14</v>
      </c>
      <c r="C28" s="14" t="s">
        <v>83</v>
      </c>
      <c r="D28" s="15" t="s">
        <v>84</v>
      </c>
      <c r="E28" s="16" t="s">
        <v>85</v>
      </c>
      <c r="F28" s="39">
        <v>4800</v>
      </c>
    </row>
    <row r="29" spans="1:6" ht="15">
      <c r="A29" s="25">
        <v>28</v>
      </c>
      <c r="B29" s="219">
        <v>14</v>
      </c>
      <c r="C29" s="14" t="s">
        <v>86</v>
      </c>
      <c r="D29" s="15" t="s">
        <v>87</v>
      </c>
      <c r="E29" s="16" t="s">
        <v>88</v>
      </c>
      <c r="F29" s="39">
        <v>4800</v>
      </c>
    </row>
    <row r="30" spans="1:6" ht="15">
      <c r="A30" s="25">
        <v>29</v>
      </c>
      <c r="B30" s="219">
        <v>14</v>
      </c>
      <c r="C30" s="14" t="s">
        <v>89</v>
      </c>
      <c r="D30" s="15" t="s">
        <v>90</v>
      </c>
      <c r="E30" s="16" t="s">
        <v>91</v>
      </c>
      <c r="F30" s="39">
        <v>4800</v>
      </c>
    </row>
    <row r="31" spans="1:6" ht="15">
      <c r="A31" s="25">
        <v>30</v>
      </c>
      <c r="B31" s="219">
        <v>14</v>
      </c>
      <c r="C31" s="14" t="s">
        <v>92</v>
      </c>
      <c r="D31" s="15" t="s">
        <v>93</v>
      </c>
      <c r="E31" s="16" t="s">
        <v>94</v>
      </c>
      <c r="F31" s="39">
        <v>3200</v>
      </c>
    </row>
    <row r="32" spans="1:6" ht="15">
      <c r="A32" s="25">
        <v>31</v>
      </c>
      <c r="B32" s="219">
        <v>14</v>
      </c>
      <c r="C32" s="14" t="s">
        <v>95</v>
      </c>
      <c r="D32" s="15" t="s">
        <v>96</v>
      </c>
      <c r="E32" s="16" t="s">
        <v>97</v>
      </c>
      <c r="F32" s="39">
        <v>4800</v>
      </c>
    </row>
    <row r="33" spans="1:6" ht="15">
      <c r="A33" s="25">
        <v>32</v>
      </c>
      <c r="B33" s="219">
        <v>14</v>
      </c>
      <c r="C33" s="14" t="s">
        <v>98</v>
      </c>
      <c r="D33" s="15" t="s">
        <v>99</v>
      </c>
      <c r="E33" s="16" t="s">
        <v>100</v>
      </c>
      <c r="F33" s="39">
        <v>4000</v>
      </c>
    </row>
    <row r="34" spans="1:6" ht="15">
      <c r="A34" s="25">
        <v>33</v>
      </c>
      <c r="B34" s="219">
        <v>14</v>
      </c>
      <c r="C34" s="14" t="s">
        <v>101</v>
      </c>
      <c r="D34" s="15" t="s">
        <v>102</v>
      </c>
      <c r="E34" s="16" t="s">
        <v>103</v>
      </c>
      <c r="F34" s="39">
        <v>4800</v>
      </c>
    </row>
    <row r="35" spans="1:6" ht="15">
      <c r="A35" s="25">
        <v>34</v>
      </c>
      <c r="B35" s="219">
        <v>14</v>
      </c>
      <c r="C35" s="14" t="s">
        <v>104</v>
      </c>
      <c r="D35" s="15" t="s">
        <v>105</v>
      </c>
      <c r="E35" s="16" t="s">
        <v>106</v>
      </c>
      <c r="F35" s="39">
        <v>4800</v>
      </c>
    </row>
    <row r="36" spans="1:6" ht="15">
      <c r="A36" s="25">
        <v>35</v>
      </c>
      <c r="B36" s="219">
        <v>14</v>
      </c>
      <c r="C36" s="14" t="s">
        <v>107</v>
      </c>
      <c r="D36" s="15" t="s">
        <v>108</v>
      </c>
      <c r="E36" s="16" t="s">
        <v>109</v>
      </c>
      <c r="F36" s="39">
        <v>3200</v>
      </c>
    </row>
    <row r="37" spans="1:6" ht="15">
      <c r="A37" s="25">
        <v>36</v>
      </c>
      <c r="B37" s="219">
        <v>14</v>
      </c>
      <c r="C37" s="14" t="s">
        <v>110</v>
      </c>
      <c r="D37" s="15" t="s">
        <v>111</v>
      </c>
      <c r="E37" s="16" t="s">
        <v>112</v>
      </c>
      <c r="F37" s="39">
        <v>4000</v>
      </c>
    </row>
    <row r="38" spans="1:6" ht="15">
      <c r="A38" s="25">
        <v>37</v>
      </c>
      <c r="B38" s="219">
        <v>14</v>
      </c>
      <c r="C38" s="14" t="s">
        <v>113</v>
      </c>
      <c r="D38" s="15" t="s">
        <v>114</v>
      </c>
      <c r="E38" s="16" t="s">
        <v>115</v>
      </c>
      <c r="F38" s="39">
        <v>6000</v>
      </c>
    </row>
    <row r="39" spans="1:6" ht="15">
      <c r="A39" s="25">
        <v>38</v>
      </c>
      <c r="B39" s="219">
        <v>14</v>
      </c>
      <c r="C39" s="14" t="s">
        <v>116</v>
      </c>
      <c r="D39" s="15" t="s">
        <v>117</v>
      </c>
      <c r="E39" s="16" t="s">
        <v>118</v>
      </c>
      <c r="F39" s="39">
        <v>3200</v>
      </c>
    </row>
    <row r="40" spans="1:6" ht="15">
      <c r="A40" s="25">
        <v>39</v>
      </c>
      <c r="B40" s="219">
        <v>14</v>
      </c>
      <c r="C40" s="14" t="s">
        <v>119</v>
      </c>
      <c r="D40" s="15" t="s">
        <v>120</v>
      </c>
      <c r="E40" s="16" t="s">
        <v>121</v>
      </c>
      <c r="F40" s="39">
        <v>3200</v>
      </c>
    </row>
    <row r="41" spans="1:6" ht="15">
      <c r="A41" s="25">
        <v>40</v>
      </c>
      <c r="B41" s="219">
        <v>14</v>
      </c>
      <c r="C41" s="14" t="s">
        <v>122</v>
      </c>
      <c r="D41" s="15" t="s">
        <v>123</v>
      </c>
      <c r="E41" s="16" t="s">
        <v>124</v>
      </c>
      <c r="F41" s="39">
        <v>3200</v>
      </c>
    </row>
    <row r="42" spans="1:6" ht="15">
      <c r="A42" s="25">
        <v>41</v>
      </c>
      <c r="B42" s="219">
        <v>14</v>
      </c>
      <c r="C42" s="14" t="s">
        <v>125</v>
      </c>
      <c r="D42" s="15" t="s">
        <v>126</v>
      </c>
      <c r="E42" s="16" t="s">
        <v>127</v>
      </c>
      <c r="F42" s="39">
        <v>11200</v>
      </c>
    </row>
    <row r="43" spans="1:6" ht="15">
      <c r="A43" s="25">
        <v>42</v>
      </c>
      <c r="B43" s="219">
        <v>14</v>
      </c>
      <c r="C43" s="14" t="s">
        <v>128</v>
      </c>
      <c r="D43" s="15" t="s">
        <v>129</v>
      </c>
      <c r="E43" s="16" t="s">
        <v>130</v>
      </c>
      <c r="F43" s="39">
        <v>8000</v>
      </c>
    </row>
    <row r="44" spans="1:6" ht="15">
      <c r="A44" s="25">
        <v>43</v>
      </c>
      <c r="B44" s="219">
        <v>14</v>
      </c>
      <c r="C44" s="14" t="s">
        <v>131</v>
      </c>
      <c r="D44" s="15" t="s">
        <v>132</v>
      </c>
      <c r="E44" s="16" t="s">
        <v>133</v>
      </c>
      <c r="F44" s="39">
        <v>4800</v>
      </c>
    </row>
    <row r="45" spans="1:6" ht="15">
      <c r="A45" s="25">
        <v>44</v>
      </c>
      <c r="B45" s="219">
        <v>14</v>
      </c>
      <c r="C45" s="11" t="s">
        <v>134</v>
      </c>
      <c r="D45" s="44" t="s">
        <v>135</v>
      </c>
      <c r="E45" s="13" t="s">
        <v>136</v>
      </c>
      <c r="F45" s="39">
        <v>6400</v>
      </c>
    </row>
    <row r="46" spans="1:6" ht="15">
      <c r="A46" s="25">
        <v>45</v>
      </c>
      <c r="B46" s="219">
        <v>14</v>
      </c>
      <c r="C46" s="14" t="s">
        <v>137</v>
      </c>
      <c r="D46" s="15" t="s">
        <v>138</v>
      </c>
      <c r="E46" s="16" t="s">
        <v>139</v>
      </c>
      <c r="F46" s="39">
        <v>4800</v>
      </c>
    </row>
    <row r="47" spans="1:6" ht="15">
      <c r="A47" s="25">
        <v>46</v>
      </c>
      <c r="B47" s="219">
        <v>14</v>
      </c>
      <c r="C47" s="14" t="s">
        <v>140</v>
      </c>
      <c r="D47" s="15" t="s">
        <v>141</v>
      </c>
      <c r="E47" s="16" t="s">
        <v>142</v>
      </c>
      <c r="F47" s="39">
        <v>3200</v>
      </c>
    </row>
    <row r="48" spans="1:6" ht="15">
      <c r="A48" s="25">
        <v>47</v>
      </c>
      <c r="B48" s="219">
        <v>14</v>
      </c>
      <c r="C48" s="14" t="s">
        <v>143</v>
      </c>
      <c r="D48" s="15" t="s">
        <v>144</v>
      </c>
      <c r="E48" s="16" t="s">
        <v>145</v>
      </c>
      <c r="F48" s="39">
        <v>3200</v>
      </c>
    </row>
    <row r="49" spans="1:6" ht="15">
      <c r="A49" s="25">
        <v>48</v>
      </c>
      <c r="B49" s="219">
        <v>14</v>
      </c>
      <c r="C49" s="11" t="s">
        <v>146</v>
      </c>
      <c r="D49" s="44" t="s">
        <v>147</v>
      </c>
      <c r="E49" s="18" t="s">
        <v>148</v>
      </c>
      <c r="F49" s="39">
        <v>6400</v>
      </c>
    </row>
    <row r="50" spans="1:6" ht="15">
      <c r="A50" s="25">
        <v>49</v>
      </c>
      <c r="B50" s="219">
        <v>14</v>
      </c>
      <c r="C50" s="14" t="s">
        <v>149</v>
      </c>
      <c r="D50" s="15" t="s">
        <v>150</v>
      </c>
      <c r="E50" s="16" t="s">
        <v>151</v>
      </c>
      <c r="F50" s="39">
        <v>9600</v>
      </c>
    </row>
    <row r="51" spans="1:6" ht="15">
      <c r="A51" s="25">
        <v>50</v>
      </c>
      <c r="B51" s="219">
        <v>14</v>
      </c>
      <c r="C51" s="14" t="s">
        <v>152</v>
      </c>
      <c r="D51" s="15" t="s">
        <v>153</v>
      </c>
      <c r="E51" s="21" t="s">
        <v>154</v>
      </c>
      <c r="F51" s="39">
        <v>3200</v>
      </c>
    </row>
    <row r="52" spans="1:6" ht="15">
      <c r="A52" s="25">
        <v>51</v>
      </c>
      <c r="B52" s="219">
        <v>14</v>
      </c>
      <c r="C52" s="14" t="s">
        <v>155</v>
      </c>
      <c r="D52" s="15" t="s">
        <v>156</v>
      </c>
      <c r="E52" s="21" t="s">
        <v>157</v>
      </c>
      <c r="F52" s="39">
        <v>6400</v>
      </c>
    </row>
    <row r="53" spans="1:6" ht="15">
      <c r="A53" s="25">
        <v>52</v>
      </c>
      <c r="B53" s="219">
        <v>14</v>
      </c>
      <c r="C53" s="14" t="s">
        <v>158</v>
      </c>
      <c r="D53" s="15" t="s">
        <v>159</v>
      </c>
      <c r="E53" s="21" t="s">
        <v>160</v>
      </c>
      <c r="F53" s="39">
        <v>6400</v>
      </c>
    </row>
    <row r="54" spans="1:6" ht="15">
      <c r="A54" s="25">
        <v>53</v>
      </c>
      <c r="B54" s="219">
        <v>14</v>
      </c>
      <c r="C54" s="14" t="s">
        <v>161</v>
      </c>
      <c r="D54" s="15" t="s">
        <v>162</v>
      </c>
      <c r="E54" s="21" t="s">
        <v>163</v>
      </c>
      <c r="F54" s="39">
        <v>10400</v>
      </c>
    </row>
    <row r="55" spans="1:6" ht="15">
      <c r="A55" s="25">
        <v>54</v>
      </c>
      <c r="B55" s="219">
        <v>14</v>
      </c>
      <c r="C55" s="17" t="s">
        <v>164</v>
      </c>
      <c r="D55" s="15" t="s">
        <v>165</v>
      </c>
      <c r="E55" s="21" t="s">
        <v>166</v>
      </c>
      <c r="F55" s="39">
        <v>3200</v>
      </c>
    </row>
    <row r="56" spans="1:6" ht="15">
      <c r="A56" s="25">
        <v>55</v>
      </c>
      <c r="B56" s="219">
        <v>14</v>
      </c>
      <c r="C56" s="17" t="s">
        <v>167</v>
      </c>
      <c r="D56" s="44" t="s">
        <v>168</v>
      </c>
      <c r="E56" s="18" t="s">
        <v>169</v>
      </c>
      <c r="F56" s="39">
        <v>4800</v>
      </c>
    </row>
    <row r="57" spans="1:6" ht="15">
      <c r="A57" s="25">
        <v>56</v>
      </c>
      <c r="B57" s="219">
        <v>14</v>
      </c>
      <c r="C57" s="17" t="s">
        <v>170</v>
      </c>
      <c r="D57" s="44" t="s">
        <v>171</v>
      </c>
      <c r="E57" s="18" t="s">
        <v>172</v>
      </c>
      <c r="F57" s="39">
        <v>4800</v>
      </c>
    </row>
    <row r="58" spans="1:6" ht="15">
      <c r="A58" s="25">
        <v>57</v>
      </c>
      <c r="B58" s="219">
        <v>14</v>
      </c>
      <c r="C58" s="17" t="s">
        <v>173</v>
      </c>
      <c r="D58" s="44" t="s">
        <v>174</v>
      </c>
      <c r="E58" s="18" t="s">
        <v>175</v>
      </c>
      <c r="F58" s="39">
        <v>6400</v>
      </c>
    </row>
    <row r="59" spans="1:6" ht="15">
      <c r="A59" s="25">
        <v>58</v>
      </c>
      <c r="B59" s="219">
        <v>14</v>
      </c>
      <c r="C59" s="11" t="s">
        <v>176</v>
      </c>
      <c r="D59" s="15" t="s">
        <v>177</v>
      </c>
      <c r="E59" s="22" t="s">
        <v>178</v>
      </c>
      <c r="F59" s="39">
        <v>4000</v>
      </c>
    </row>
    <row r="60" spans="1:6" ht="15">
      <c r="A60" s="25">
        <v>59</v>
      </c>
      <c r="B60" s="219">
        <v>14</v>
      </c>
      <c r="C60" s="11" t="s">
        <v>179</v>
      </c>
      <c r="D60" s="44" t="s">
        <v>180</v>
      </c>
      <c r="E60" s="18" t="s">
        <v>181</v>
      </c>
      <c r="F60" s="39">
        <v>9600</v>
      </c>
    </row>
    <row r="61" spans="1:6" ht="15">
      <c r="A61" s="25">
        <v>60</v>
      </c>
      <c r="B61" s="219">
        <v>14</v>
      </c>
      <c r="C61" s="14" t="s">
        <v>182</v>
      </c>
      <c r="D61" s="15" t="s">
        <v>183</v>
      </c>
      <c r="E61" s="23" t="s">
        <v>184</v>
      </c>
      <c r="F61" s="39">
        <v>3200</v>
      </c>
    </row>
    <row r="62" spans="1:6" ht="15">
      <c r="A62" s="26" t="s">
        <v>185</v>
      </c>
      <c r="B62" s="220"/>
      <c r="C62" s="19"/>
      <c r="D62" s="20" t="s">
        <v>186</v>
      </c>
      <c r="E62" s="20"/>
      <c r="F62" s="39">
        <f>SUM(F2:F61)</f>
        <v>304000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34">
      <selection activeCell="G63" sqref="G63"/>
    </sheetView>
  </sheetViews>
  <sheetFormatPr defaultColWidth="9.140625" defaultRowHeight="15"/>
  <cols>
    <col min="1" max="1" width="7.7109375" style="251" customWidth="1"/>
    <col min="2" max="2" width="40.7109375" style="251" customWidth="1"/>
    <col min="3" max="3" width="17.28125" style="2" customWidth="1"/>
    <col min="4" max="4" width="9.140625" style="2" customWidth="1"/>
  </cols>
  <sheetData>
    <row r="1" spans="1:3" ht="15">
      <c r="A1" s="253" t="s">
        <v>460</v>
      </c>
      <c r="B1" s="254" t="s">
        <v>2</v>
      </c>
      <c r="C1" s="53" t="s">
        <v>461</v>
      </c>
    </row>
    <row r="2" spans="1:3" ht="15">
      <c r="A2" s="252" t="s">
        <v>6</v>
      </c>
      <c r="B2" s="144" t="s">
        <v>7</v>
      </c>
      <c r="C2" s="39">
        <v>4795</v>
      </c>
    </row>
    <row r="3" spans="1:3" ht="15">
      <c r="A3" s="252" t="s">
        <v>9</v>
      </c>
      <c r="B3" s="144" t="s">
        <v>10</v>
      </c>
      <c r="C3" s="39">
        <v>3816</v>
      </c>
    </row>
    <row r="4" spans="1:3" ht="15">
      <c r="A4" s="252" t="s">
        <v>12</v>
      </c>
      <c r="B4" s="144" t="s">
        <v>13</v>
      </c>
      <c r="C4" s="39">
        <v>4795</v>
      </c>
    </row>
    <row r="5" spans="1:3" ht="15">
      <c r="A5" s="250" t="s">
        <v>15</v>
      </c>
      <c r="B5" s="255" t="s">
        <v>16</v>
      </c>
      <c r="C5" s="39">
        <v>4794</v>
      </c>
    </row>
    <row r="6" spans="1:3" ht="15">
      <c r="A6" s="250" t="s">
        <v>18</v>
      </c>
      <c r="B6" s="255" t="s">
        <v>19</v>
      </c>
      <c r="C6" s="39">
        <v>4157</v>
      </c>
    </row>
    <row r="7" spans="1:3" ht="15">
      <c r="A7" s="250" t="s">
        <v>21</v>
      </c>
      <c r="B7" s="255" t="s">
        <v>22</v>
      </c>
      <c r="C7" s="39">
        <v>4966</v>
      </c>
    </row>
    <row r="8" spans="1:3" ht="15">
      <c r="A8" s="250" t="s">
        <v>24</v>
      </c>
      <c r="B8" s="255" t="s">
        <v>25</v>
      </c>
      <c r="C8" s="39">
        <v>3194</v>
      </c>
    </row>
    <row r="9" spans="1:3" ht="15">
      <c r="A9" s="252" t="s">
        <v>27</v>
      </c>
      <c r="B9" s="144" t="s">
        <v>459</v>
      </c>
      <c r="C9" s="39">
        <v>4762</v>
      </c>
    </row>
    <row r="10" spans="1:3" ht="15">
      <c r="A10" s="250" t="s">
        <v>29</v>
      </c>
      <c r="B10" s="255" t="s">
        <v>30</v>
      </c>
      <c r="C10" s="39">
        <v>5960</v>
      </c>
    </row>
    <row r="11" spans="1:3" ht="15">
      <c r="A11" s="250" t="s">
        <v>32</v>
      </c>
      <c r="B11" s="255" t="s">
        <v>33</v>
      </c>
      <c r="C11" s="39">
        <v>4780</v>
      </c>
    </row>
    <row r="12" spans="1:3" ht="15">
      <c r="A12" s="250" t="s">
        <v>35</v>
      </c>
      <c r="B12" s="255" t="s">
        <v>36</v>
      </c>
      <c r="C12" s="39">
        <v>3997</v>
      </c>
    </row>
    <row r="13" spans="1:3" ht="15">
      <c r="A13" s="256" t="s">
        <v>38</v>
      </c>
      <c r="B13" s="144" t="s">
        <v>39</v>
      </c>
      <c r="C13" s="39">
        <v>11117.2</v>
      </c>
    </row>
    <row r="14" spans="1:3" ht="15">
      <c r="A14" s="250" t="s">
        <v>41</v>
      </c>
      <c r="B14" s="255" t="s">
        <v>42</v>
      </c>
      <c r="C14" s="39">
        <v>3985</v>
      </c>
    </row>
    <row r="15" spans="1:3" ht="15">
      <c r="A15" s="252" t="s">
        <v>44</v>
      </c>
      <c r="B15" s="144" t="s">
        <v>45</v>
      </c>
      <c r="C15" s="39">
        <v>4156</v>
      </c>
    </row>
    <row r="16" spans="1:3" ht="15">
      <c r="A16" s="250" t="s">
        <v>47</v>
      </c>
      <c r="B16" s="255" t="s">
        <v>48</v>
      </c>
      <c r="C16" s="39">
        <v>5995</v>
      </c>
    </row>
    <row r="17" spans="1:3" ht="15">
      <c r="A17" s="250" t="s">
        <v>50</v>
      </c>
      <c r="B17" s="255" t="s">
        <v>51</v>
      </c>
      <c r="C17" s="39">
        <v>4794</v>
      </c>
    </row>
    <row r="18" spans="1:3" ht="15">
      <c r="A18" s="250" t="s">
        <v>53</v>
      </c>
      <c r="B18" s="255" t="s">
        <v>54</v>
      </c>
      <c r="C18" s="39">
        <v>4580</v>
      </c>
    </row>
    <row r="19" spans="1:3" ht="15">
      <c r="A19" s="250" t="s">
        <v>56</v>
      </c>
      <c r="B19" s="255" t="s">
        <v>57</v>
      </c>
      <c r="C19" s="39">
        <v>3206</v>
      </c>
    </row>
    <row r="20" spans="1:3" ht="15">
      <c r="A20" s="250" t="s">
        <v>59</v>
      </c>
      <c r="B20" s="255" t="s">
        <v>60</v>
      </c>
      <c r="C20" s="39">
        <v>4993</v>
      </c>
    </row>
    <row r="21" spans="1:3" ht="15">
      <c r="A21" s="250" t="s">
        <v>62</v>
      </c>
      <c r="B21" s="255" t="s">
        <v>63</v>
      </c>
      <c r="C21" s="39">
        <v>5973</v>
      </c>
    </row>
    <row r="22" spans="1:3" ht="15">
      <c r="A22" s="250" t="s">
        <v>65</v>
      </c>
      <c r="B22" s="255" t="s">
        <v>66</v>
      </c>
      <c r="C22" s="39">
        <v>3998</v>
      </c>
    </row>
    <row r="23" spans="1:3" ht="15">
      <c r="A23" s="250" t="s">
        <v>68</v>
      </c>
      <c r="B23" s="255" t="s">
        <v>69</v>
      </c>
      <c r="C23" s="39">
        <v>8535</v>
      </c>
    </row>
    <row r="24" spans="1:3" ht="15">
      <c r="A24" s="250" t="s">
        <v>71</v>
      </c>
      <c r="B24" s="255" t="s">
        <v>72</v>
      </c>
      <c r="C24" s="39">
        <v>3160</v>
      </c>
    </row>
    <row r="25" spans="1:3" ht="15">
      <c r="A25" s="250" t="s">
        <v>74</v>
      </c>
      <c r="B25" s="255" t="s">
        <v>75</v>
      </c>
      <c r="C25" s="39">
        <v>4790</v>
      </c>
    </row>
    <row r="26" spans="1:3" ht="15">
      <c r="A26" s="250" t="s">
        <v>77</v>
      </c>
      <c r="B26" s="255" t="s">
        <v>78</v>
      </c>
      <c r="C26" s="39">
        <v>3906</v>
      </c>
    </row>
    <row r="27" spans="1:3" ht="15">
      <c r="A27" s="250" t="s">
        <v>80</v>
      </c>
      <c r="B27" s="255" t="s">
        <v>81</v>
      </c>
      <c r="C27" s="39">
        <v>3174</v>
      </c>
    </row>
    <row r="28" spans="1:3" ht="15">
      <c r="A28" s="250" t="s">
        <v>83</v>
      </c>
      <c r="B28" s="255" t="s">
        <v>84</v>
      </c>
      <c r="C28" s="39">
        <v>4782</v>
      </c>
    </row>
    <row r="29" spans="1:3" ht="15">
      <c r="A29" s="250" t="s">
        <v>86</v>
      </c>
      <c r="B29" s="255" t="s">
        <v>87</v>
      </c>
      <c r="C29" s="39">
        <v>4782</v>
      </c>
    </row>
    <row r="30" spans="1:3" ht="15">
      <c r="A30" s="250" t="s">
        <v>89</v>
      </c>
      <c r="B30" s="255" t="s">
        <v>90</v>
      </c>
      <c r="C30" s="39">
        <v>4976</v>
      </c>
    </row>
    <row r="31" spans="1:3" ht="15">
      <c r="A31" s="250" t="s">
        <v>92</v>
      </c>
      <c r="B31" s="255" t="s">
        <v>93</v>
      </c>
      <c r="C31" s="39">
        <v>3234</v>
      </c>
    </row>
    <row r="32" spans="1:3" ht="15">
      <c r="A32" s="250" t="s">
        <v>95</v>
      </c>
      <c r="B32" s="255" t="s">
        <v>96</v>
      </c>
      <c r="C32" s="39">
        <v>4764</v>
      </c>
    </row>
    <row r="33" spans="1:3" ht="15">
      <c r="A33" s="250" t="s">
        <v>98</v>
      </c>
      <c r="B33" s="255" t="s">
        <v>99</v>
      </c>
      <c r="C33" s="39">
        <v>3938</v>
      </c>
    </row>
    <row r="34" spans="1:3" ht="15">
      <c r="A34" s="250" t="s">
        <v>101</v>
      </c>
      <c r="B34" s="255" t="s">
        <v>102</v>
      </c>
      <c r="C34" s="39">
        <v>4975</v>
      </c>
    </row>
    <row r="35" spans="1:3" ht="15">
      <c r="A35" s="250" t="s">
        <v>104</v>
      </c>
      <c r="B35" s="255" t="s">
        <v>105</v>
      </c>
      <c r="C35" s="39">
        <v>4770.8</v>
      </c>
    </row>
    <row r="36" spans="1:3" ht="15">
      <c r="A36" s="250" t="s">
        <v>107</v>
      </c>
      <c r="B36" s="255" t="s">
        <v>108</v>
      </c>
      <c r="C36" s="39">
        <v>3180</v>
      </c>
    </row>
    <row r="37" spans="1:3" ht="15">
      <c r="A37" s="250" t="s">
        <v>110</v>
      </c>
      <c r="B37" s="255" t="s">
        <v>111</v>
      </c>
      <c r="C37" s="39">
        <v>3976.8</v>
      </c>
    </row>
    <row r="38" spans="1:3" ht="15">
      <c r="A38" s="250" t="s">
        <v>113</v>
      </c>
      <c r="B38" s="255" t="s">
        <v>114</v>
      </c>
      <c r="C38" s="39">
        <v>5761</v>
      </c>
    </row>
    <row r="39" spans="1:3" ht="15">
      <c r="A39" s="250" t="s">
        <v>116</v>
      </c>
      <c r="B39" s="255" t="s">
        <v>117</v>
      </c>
      <c r="C39" s="39">
        <v>3188</v>
      </c>
    </row>
    <row r="40" spans="1:3" ht="15">
      <c r="A40" s="250" t="s">
        <v>119</v>
      </c>
      <c r="B40" s="255" t="s">
        <v>120</v>
      </c>
      <c r="C40" s="39">
        <v>3200</v>
      </c>
    </row>
    <row r="41" spans="1:3" ht="15">
      <c r="A41" s="250" t="s">
        <v>122</v>
      </c>
      <c r="B41" s="255" t="s">
        <v>123</v>
      </c>
      <c r="C41" s="39">
        <v>3324</v>
      </c>
    </row>
    <row r="42" spans="1:3" ht="15">
      <c r="A42" s="250" t="s">
        <v>125</v>
      </c>
      <c r="B42" s="255" t="s">
        <v>126</v>
      </c>
      <c r="C42" s="39">
        <v>11199</v>
      </c>
    </row>
    <row r="43" spans="1:3" ht="15">
      <c r="A43" s="250" t="s">
        <v>128</v>
      </c>
      <c r="B43" s="255" t="s">
        <v>129</v>
      </c>
      <c r="C43" s="39">
        <v>8305</v>
      </c>
    </row>
    <row r="44" spans="1:3" ht="15">
      <c r="A44" s="250" t="s">
        <v>131</v>
      </c>
      <c r="B44" s="255" t="s">
        <v>132</v>
      </c>
      <c r="C44" s="39">
        <v>4461</v>
      </c>
    </row>
    <row r="45" spans="1:3" ht="15">
      <c r="A45" s="252" t="s">
        <v>134</v>
      </c>
      <c r="B45" s="144" t="s">
        <v>135</v>
      </c>
      <c r="C45" s="39">
        <v>6384</v>
      </c>
    </row>
    <row r="46" spans="1:3" ht="15">
      <c r="A46" s="250" t="s">
        <v>137</v>
      </c>
      <c r="B46" s="255" t="s">
        <v>138</v>
      </c>
      <c r="C46" s="39">
        <v>4798</v>
      </c>
    </row>
    <row r="47" spans="1:3" ht="15">
      <c r="A47" s="250" t="s">
        <v>140</v>
      </c>
      <c r="B47" s="255" t="s">
        <v>141</v>
      </c>
      <c r="C47" s="39">
        <v>3166</v>
      </c>
    </row>
    <row r="48" spans="1:3" ht="15">
      <c r="A48" s="250" t="s">
        <v>143</v>
      </c>
      <c r="B48" s="255" t="s">
        <v>144</v>
      </c>
      <c r="C48" s="39">
        <v>3187</v>
      </c>
    </row>
    <row r="49" spans="1:3" ht="15">
      <c r="A49" s="252" t="s">
        <v>146</v>
      </c>
      <c r="B49" s="144" t="s">
        <v>147</v>
      </c>
      <c r="C49" s="39">
        <v>6310</v>
      </c>
    </row>
    <row r="50" spans="1:3" ht="15">
      <c r="A50" s="250" t="s">
        <v>149</v>
      </c>
      <c r="B50" s="255" t="s">
        <v>150</v>
      </c>
      <c r="C50" s="39">
        <v>9592</v>
      </c>
    </row>
    <row r="51" spans="1:3" ht="15">
      <c r="A51" s="250" t="s">
        <v>152</v>
      </c>
      <c r="B51" s="255" t="s">
        <v>153</v>
      </c>
      <c r="C51" s="39">
        <v>3297</v>
      </c>
    </row>
    <row r="52" spans="1:3" ht="15">
      <c r="A52" s="250" t="s">
        <v>155</v>
      </c>
      <c r="B52" s="255" t="s">
        <v>156</v>
      </c>
      <c r="C52" s="39">
        <v>6114</v>
      </c>
    </row>
    <row r="53" spans="1:3" ht="15">
      <c r="A53" s="250" t="s">
        <v>158</v>
      </c>
      <c r="B53" s="255" t="s">
        <v>159</v>
      </c>
      <c r="C53" s="39">
        <v>4214</v>
      </c>
    </row>
    <row r="54" spans="1:3" ht="15">
      <c r="A54" s="250" t="s">
        <v>161</v>
      </c>
      <c r="B54" s="255" t="s">
        <v>162</v>
      </c>
      <c r="C54" s="39">
        <v>8545.2</v>
      </c>
    </row>
    <row r="55" spans="1:3" ht="15">
      <c r="A55" s="256" t="s">
        <v>164</v>
      </c>
      <c r="B55" s="255" t="s">
        <v>165</v>
      </c>
      <c r="C55" s="39">
        <v>3165</v>
      </c>
    </row>
    <row r="56" spans="1:3" ht="15">
      <c r="A56" s="256" t="s">
        <v>167</v>
      </c>
      <c r="B56" s="144" t="s">
        <v>168</v>
      </c>
      <c r="C56" s="39">
        <v>4797</v>
      </c>
    </row>
    <row r="57" spans="1:3" ht="15">
      <c r="A57" s="256" t="s">
        <v>170</v>
      </c>
      <c r="B57" s="144" t="s">
        <v>171</v>
      </c>
      <c r="C57" s="39">
        <v>1378.4</v>
      </c>
    </row>
    <row r="58" spans="1:3" ht="15">
      <c r="A58" s="256" t="s">
        <v>173</v>
      </c>
      <c r="B58" s="144" t="s">
        <v>174</v>
      </c>
      <c r="C58" s="39">
        <v>6344</v>
      </c>
    </row>
    <row r="59" spans="1:3" ht="15">
      <c r="A59" s="252" t="s">
        <v>176</v>
      </c>
      <c r="B59" s="255" t="s">
        <v>177</v>
      </c>
      <c r="C59" s="39">
        <v>3985</v>
      </c>
    </row>
    <row r="60" spans="1:3" ht="15">
      <c r="A60" s="252" t="s">
        <v>179</v>
      </c>
      <c r="B60" s="144" t="s">
        <v>180</v>
      </c>
      <c r="C60" s="39">
        <v>9499</v>
      </c>
    </row>
    <row r="61" spans="1:3" ht="15.75" thickBot="1">
      <c r="A61" s="257" t="s">
        <v>182</v>
      </c>
      <c r="B61" s="258" t="s">
        <v>183</v>
      </c>
      <c r="C61" s="39">
        <v>3194</v>
      </c>
    </row>
    <row r="62" spans="1:3" ht="15.75" thickBot="1">
      <c r="A62" s="259"/>
      <c r="B62" s="260" t="s">
        <v>186</v>
      </c>
      <c r="C62" s="39">
        <f>SUM(C2:C61)</f>
        <v>297164.4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140625" style="136" customWidth="1"/>
    <col min="2" max="2" width="12.7109375" style="136" customWidth="1"/>
    <col min="3" max="3" width="47.28125" style="136" customWidth="1"/>
    <col min="4" max="4" width="42.00390625" style="248" customWidth="1"/>
    <col min="5" max="5" width="23.8515625" style="249" customWidth="1"/>
    <col min="6" max="6" width="29.8515625" style="136" customWidth="1"/>
    <col min="7" max="16384" width="9.140625" style="136" customWidth="1"/>
  </cols>
  <sheetData>
    <row r="1" spans="1:6" ht="39" customHeight="1">
      <c r="A1" s="221"/>
      <c r="B1" s="261" t="s">
        <v>336</v>
      </c>
      <c r="C1" s="261"/>
      <c r="D1" s="261"/>
      <c r="E1" s="261"/>
      <c r="F1" s="261"/>
    </row>
    <row r="2" spans="1:6" ht="39" customHeight="1">
      <c r="A2" s="222" t="s">
        <v>0</v>
      </c>
      <c r="B2" s="223" t="s">
        <v>1</v>
      </c>
      <c r="C2" s="224" t="s">
        <v>2</v>
      </c>
      <c r="D2" s="224" t="s">
        <v>337</v>
      </c>
      <c r="E2" s="225" t="s">
        <v>338</v>
      </c>
      <c r="F2" s="224" t="s">
        <v>339</v>
      </c>
    </row>
    <row r="3" spans="1:6" ht="39" customHeight="1">
      <c r="A3" s="226">
        <v>1</v>
      </c>
      <c r="B3" s="227" t="s">
        <v>6</v>
      </c>
      <c r="C3" s="228" t="s">
        <v>7</v>
      </c>
      <c r="D3" s="229" t="s">
        <v>340</v>
      </c>
      <c r="E3" s="230" t="s">
        <v>341</v>
      </c>
      <c r="F3" s="231" t="s">
        <v>8</v>
      </c>
    </row>
    <row r="4" spans="1:6" ht="39" customHeight="1">
      <c r="A4" s="226">
        <v>2</v>
      </c>
      <c r="B4" s="227" t="s">
        <v>9</v>
      </c>
      <c r="C4" s="228" t="s">
        <v>10</v>
      </c>
      <c r="D4" s="229" t="s">
        <v>342</v>
      </c>
      <c r="E4" s="230" t="s">
        <v>343</v>
      </c>
      <c r="F4" s="231" t="s">
        <v>11</v>
      </c>
    </row>
    <row r="5" spans="1:6" ht="39" customHeight="1">
      <c r="A5" s="226">
        <v>3</v>
      </c>
      <c r="B5" s="227" t="s">
        <v>12</v>
      </c>
      <c r="C5" s="228" t="s">
        <v>13</v>
      </c>
      <c r="D5" s="229" t="s">
        <v>344</v>
      </c>
      <c r="E5" s="230" t="s">
        <v>345</v>
      </c>
      <c r="F5" s="231" t="s">
        <v>14</v>
      </c>
    </row>
    <row r="6" spans="1:6" ht="39" customHeight="1">
      <c r="A6" s="226">
        <v>4</v>
      </c>
      <c r="B6" s="227" t="s">
        <v>15</v>
      </c>
      <c r="C6" s="228" t="s">
        <v>16</v>
      </c>
      <c r="D6" s="229" t="s">
        <v>346</v>
      </c>
      <c r="E6" s="230" t="s">
        <v>347</v>
      </c>
      <c r="F6" s="231" t="s">
        <v>17</v>
      </c>
    </row>
    <row r="7" spans="1:6" ht="39" customHeight="1">
      <c r="A7" s="226">
        <v>5</v>
      </c>
      <c r="B7" s="227" t="s">
        <v>18</v>
      </c>
      <c r="C7" s="228" t="s">
        <v>19</v>
      </c>
      <c r="D7" s="229" t="s">
        <v>348</v>
      </c>
      <c r="E7" s="230" t="s">
        <v>349</v>
      </c>
      <c r="F7" s="231" t="s">
        <v>20</v>
      </c>
    </row>
    <row r="8" spans="1:6" ht="39" customHeight="1">
      <c r="A8" s="226">
        <v>6</v>
      </c>
      <c r="B8" s="227" t="s">
        <v>21</v>
      </c>
      <c r="C8" s="228" t="s">
        <v>22</v>
      </c>
      <c r="D8" s="229" t="s">
        <v>344</v>
      </c>
      <c r="E8" s="230" t="s">
        <v>350</v>
      </c>
      <c r="F8" s="231" t="s">
        <v>23</v>
      </c>
    </row>
    <row r="9" spans="1:6" ht="39" customHeight="1">
      <c r="A9" s="226">
        <v>7</v>
      </c>
      <c r="B9" s="227" t="s">
        <v>24</v>
      </c>
      <c r="C9" s="228" t="s">
        <v>25</v>
      </c>
      <c r="D9" s="229" t="s">
        <v>344</v>
      </c>
      <c r="E9" s="230" t="s">
        <v>351</v>
      </c>
      <c r="F9" s="231" t="s">
        <v>26</v>
      </c>
    </row>
    <row r="10" spans="1:6" ht="39" customHeight="1">
      <c r="A10" s="226">
        <v>8</v>
      </c>
      <c r="B10" s="227" t="s">
        <v>27</v>
      </c>
      <c r="C10" s="228" t="s">
        <v>207</v>
      </c>
      <c r="D10" s="229" t="s">
        <v>352</v>
      </c>
      <c r="E10" s="230" t="s">
        <v>353</v>
      </c>
      <c r="F10" s="231" t="s">
        <v>28</v>
      </c>
    </row>
    <row r="11" spans="1:6" ht="39" customHeight="1">
      <c r="A11" s="226">
        <v>9</v>
      </c>
      <c r="B11" s="227" t="s">
        <v>29</v>
      </c>
      <c r="C11" s="228" t="s">
        <v>30</v>
      </c>
      <c r="D11" s="229" t="s">
        <v>354</v>
      </c>
      <c r="E11" s="230" t="s">
        <v>355</v>
      </c>
      <c r="F11" s="231" t="s">
        <v>31</v>
      </c>
    </row>
    <row r="12" spans="1:6" ht="39" customHeight="1">
      <c r="A12" s="226">
        <v>10</v>
      </c>
      <c r="B12" s="227" t="s">
        <v>32</v>
      </c>
      <c r="C12" s="228" t="s">
        <v>33</v>
      </c>
      <c r="D12" s="229" t="s">
        <v>356</v>
      </c>
      <c r="E12" s="230" t="s">
        <v>357</v>
      </c>
      <c r="F12" s="231" t="s">
        <v>34</v>
      </c>
    </row>
    <row r="13" spans="1:6" ht="39" customHeight="1">
      <c r="A13" s="226">
        <v>11</v>
      </c>
      <c r="B13" s="227" t="s">
        <v>35</v>
      </c>
      <c r="C13" s="228" t="s">
        <v>36</v>
      </c>
      <c r="D13" s="229" t="s">
        <v>358</v>
      </c>
      <c r="E13" s="230" t="s">
        <v>359</v>
      </c>
      <c r="F13" s="231" t="s">
        <v>258</v>
      </c>
    </row>
    <row r="14" spans="1:6" ht="39" customHeight="1">
      <c r="A14" s="226">
        <v>12</v>
      </c>
      <c r="B14" s="227" t="s">
        <v>38</v>
      </c>
      <c r="C14" s="228" t="s">
        <v>39</v>
      </c>
      <c r="D14" s="229" t="s">
        <v>360</v>
      </c>
      <c r="E14" s="230" t="s">
        <v>361</v>
      </c>
      <c r="F14" s="231" t="s">
        <v>362</v>
      </c>
    </row>
    <row r="15" spans="1:6" ht="39" customHeight="1">
      <c r="A15" s="226">
        <v>13</v>
      </c>
      <c r="B15" s="227" t="s">
        <v>41</v>
      </c>
      <c r="C15" s="228" t="s">
        <v>42</v>
      </c>
      <c r="D15" s="229" t="s">
        <v>352</v>
      </c>
      <c r="E15" s="230" t="s">
        <v>363</v>
      </c>
      <c r="F15" s="231" t="s">
        <v>43</v>
      </c>
    </row>
    <row r="16" spans="1:6" ht="39" customHeight="1">
      <c r="A16" s="226">
        <v>14</v>
      </c>
      <c r="B16" s="227" t="s">
        <v>44</v>
      </c>
      <c r="C16" s="228" t="s">
        <v>45</v>
      </c>
      <c r="D16" s="229" t="s">
        <v>364</v>
      </c>
      <c r="E16" s="230" t="s">
        <v>365</v>
      </c>
      <c r="F16" s="231" t="s">
        <v>46</v>
      </c>
    </row>
    <row r="17" spans="1:6" ht="39" customHeight="1">
      <c r="A17" s="226">
        <v>15</v>
      </c>
      <c r="B17" s="227" t="s">
        <v>47</v>
      </c>
      <c r="C17" s="228" t="s">
        <v>48</v>
      </c>
      <c r="D17" s="229" t="s">
        <v>366</v>
      </c>
      <c r="E17" s="230" t="s">
        <v>367</v>
      </c>
      <c r="F17" s="231" t="s">
        <v>262</v>
      </c>
    </row>
    <row r="18" spans="1:6" ht="39" customHeight="1">
      <c r="A18" s="226">
        <v>16</v>
      </c>
      <c r="B18" s="227" t="s">
        <v>50</v>
      </c>
      <c r="C18" s="228" t="s">
        <v>51</v>
      </c>
      <c r="D18" s="232" t="s">
        <v>346</v>
      </c>
      <c r="E18" s="233" t="s">
        <v>347</v>
      </c>
      <c r="F18" s="231" t="s">
        <v>52</v>
      </c>
    </row>
    <row r="19" spans="1:6" ht="39" customHeight="1">
      <c r="A19" s="226">
        <v>17</v>
      </c>
      <c r="B19" s="227" t="s">
        <v>53</v>
      </c>
      <c r="C19" s="228" t="s">
        <v>54</v>
      </c>
      <c r="D19" s="229" t="s">
        <v>368</v>
      </c>
      <c r="E19" s="230" t="s">
        <v>369</v>
      </c>
      <c r="F19" s="231" t="s">
        <v>55</v>
      </c>
    </row>
    <row r="20" spans="1:6" ht="39" customHeight="1">
      <c r="A20" s="226">
        <v>18</v>
      </c>
      <c r="B20" s="227" t="s">
        <v>56</v>
      </c>
      <c r="C20" s="228" t="s">
        <v>57</v>
      </c>
      <c r="D20" s="229" t="s">
        <v>342</v>
      </c>
      <c r="E20" s="230" t="s">
        <v>370</v>
      </c>
      <c r="F20" s="231" t="s">
        <v>58</v>
      </c>
    </row>
    <row r="21" spans="1:6" ht="39" customHeight="1">
      <c r="A21" s="222" t="s">
        <v>0</v>
      </c>
      <c r="B21" s="223" t="s">
        <v>1</v>
      </c>
      <c r="C21" s="224" t="s">
        <v>2</v>
      </c>
      <c r="D21" s="224" t="s">
        <v>337</v>
      </c>
      <c r="E21" s="225" t="s">
        <v>338</v>
      </c>
      <c r="F21" s="224" t="s">
        <v>339</v>
      </c>
    </row>
    <row r="22" spans="1:6" ht="39" customHeight="1">
      <c r="A22" s="226">
        <v>19</v>
      </c>
      <c r="B22" s="227" t="s">
        <v>59</v>
      </c>
      <c r="C22" s="228" t="s">
        <v>60</v>
      </c>
      <c r="D22" s="229" t="s">
        <v>371</v>
      </c>
      <c r="E22" s="230" t="s">
        <v>372</v>
      </c>
      <c r="F22" s="231" t="s">
        <v>61</v>
      </c>
    </row>
    <row r="23" spans="1:6" ht="39" customHeight="1">
      <c r="A23" s="226">
        <v>20</v>
      </c>
      <c r="B23" s="227" t="s">
        <v>62</v>
      </c>
      <c r="C23" s="228" t="s">
        <v>63</v>
      </c>
      <c r="D23" s="229" t="s">
        <v>373</v>
      </c>
      <c r="E23" s="230" t="s">
        <v>374</v>
      </c>
      <c r="F23" s="231" t="s">
        <v>64</v>
      </c>
    </row>
    <row r="24" spans="1:6" ht="39" customHeight="1">
      <c r="A24" s="226">
        <v>21</v>
      </c>
      <c r="B24" s="227" t="s">
        <v>65</v>
      </c>
      <c r="C24" s="228" t="s">
        <v>66</v>
      </c>
      <c r="D24" s="229" t="s">
        <v>358</v>
      </c>
      <c r="E24" s="230" t="s">
        <v>375</v>
      </c>
      <c r="F24" s="231" t="s">
        <v>67</v>
      </c>
    </row>
    <row r="25" spans="1:6" ht="39" customHeight="1">
      <c r="A25" s="226">
        <v>22</v>
      </c>
      <c r="B25" s="227" t="s">
        <v>68</v>
      </c>
      <c r="C25" s="228" t="s">
        <v>266</v>
      </c>
      <c r="D25" s="229" t="s">
        <v>376</v>
      </c>
      <c r="E25" s="230" t="s">
        <v>377</v>
      </c>
      <c r="F25" s="231" t="s">
        <v>267</v>
      </c>
    </row>
    <row r="26" spans="1:6" ht="39" customHeight="1">
      <c r="A26" s="226">
        <v>23</v>
      </c>
      <c r="B26" s="227" t="s">
        <v>71</v>
      </c>
      <c r="C26" s="228" t="s">
        <v>72</v>
      </c>
      <c r="D26" s="229" t="s">
        <v>378</v>
      </c>
      <c r="E26" s="230" t="s">
        <v>379</v>
      </c>
      <c r="F26" s="231" t="s">
        <v>73</v>
      </c>
    </row>
    <row r="27" spans="1:6" ht="39" customHeight="1">
      <c r="A27" s="226">
        <v>24</v>
      </c>
      <c r="B27" s="227" t="s">
        <v>74</v>
      </c>
      <c r="C27" s="228" t="s">
        <v>75</v>
      </c>
      <c r="D27" s="232" t="s">
        <v>380</v>
      </c>
      <c r="E27" s="233" t="s">
        <v>381</v>
      </c>
      <c r="F27" s="231" t="s">
        <v>76</v>
      </c>
    </row>
    <row r="28" spans="1:6" ht="39" customHeight="1">
      <c r="A28" s="226">
        <v>25</v>
      </c>
      <c r="B28" s="227" t="s">
        <v>77</v>
      </c>
      <c r="C28" s="228" t="s">
        <v>78</v>
      </c>
      <c r="D28" s="229" t="s">
        <v>358</v>
      </c>
      <c r="E28" s="230" t="s">
        <v>382</v>
      </c>
      <c r="F28" s="231" t="s">
        <v>79</v>
      </c>
    </row>
    <row r="29" spans="1:6" ht="39" customHeight="1">
      <c r="A29" s="226">
        <v>26</v>
      </c>
      <c r="B29" s="227" t="s">
        <v>80</v>
      </c>
      <c r="C29" s="228" t="s">
        <v>81</v>
      </c>
      <c r="D29" s="232" t="s">
        <v>383</v>
      </c>
      <c r="E29" s="233" t="s">
        <v>384</v>
      </c>
      <c r="F29" s="231" t="s">
        <v>82</v>
      </c>
    </row>
    <row r="30" spans="1:6" ht="39" customHeight="1">
      <c r="A30" s="226">
        <v>27</v>
      </c>
      <c r="B30" s="227" t="s">
        <v>83</v>
      </c>
      <c r="C30" s="228" t="s">
        <v>84</v>
      </c>
      <c r="D30" s="232" t="s">
        <v>385</v>
      </c>
      <c r="E30" s="233" t="s">
        <v>386</v>
      </c>
      <c r="F30" s="231" t="s">
        <v>85</v>
      </c>
    </row>
    <row r="31" spans="1:6" ht="39" customHeight="1">
      <c r="A31" s="226">
        <v>28</v>
      </c>
      <c r="B31" s="227" t="s">
        <v>86</v>
      </c>
      <c r="C31" s="228" t="s">
        <v>87</v>
      </c>
      <c r="D31" s="229" t="s">
        <v>387</v>
      </c>
      <c r="E31" s="230" t="s">
        <v>388</v>
      </c>
      <c r="F31" s="231" t="s">
        <v>88</v>
      </c>
    </row>
    <row r="32" spans="1:6" ht="39" customHeight="1">
      <c r="A32" s="226">
        <v>29</v>
      </c>
      <c r="B32" s="227" t="s">
        <v>89</v>
      </c>
      <c r="C32" s="228" t="s">
        <v>90</v>
      </c>
      <c r="D32" s="229" t="s">
        <v>389</v>
      </c>
      <c r="E32" s="230" t="s">
        <v>390</v>
      </c>
      <c r="F32" s="231" t="s">
        <v>91</v>
      </c>
    </row>
    <row r="33" spans="1:6" ht="39" customHeight="1">
      <c r="A33" s="226">
        <v>30</v>
      </c>
      <c r="B33" s="227" t="s">
        <v>92</v>
      </c>
      <c r="C33" s="228" t="s">
        <v>93</v>
      </c>
      <c r="D33" s="229" t="s">
        <v>391</v>
      </c>
      <c r="E33" s="230" t="s">
        <v>392</v>
      </c>
      <c r="F33" s="231" t="s">
        <v>94</v>
      </c>
    </row>
    <row r="34" spans="1:6" ht="39" customHeight="1">
      <c r="A34" s="226">
        <v>31</v>
      </c>
      <c r="B34" s="227" t="s">
        <v>95</v>
      </c>
      <c r="C34" s="228" t="s">
        <v>96</v>
      </c>
      <c r="D34" s="229" t="s">
        <v>393</v>
      </c>
      <c r="E34" s="230" t="s">
        <v>394</v>
      </c>
      <c r="F34" s="231" t="s">
        <v>97</v>
      </c>
    </row>
    <row r="35" spans="1:6" ht="39" customHeight="1">
      <c r="A35" s="226">
        <v>32</v>
      </c>
      <c r="B35" s="227" t="s">
        <v>98</v>
      </c>
      <c r="C35" s="228" t="s">
        <v>99</v>
      </c>
      <c r="D35" s="229" t="s">
        <v>395</v>
      </c>
      <c r="E35" s="230" t="s">
        <v>396</v>
      </c>
      <c r="F35" s="231" t="s">
        <v>100</v>
      </c>
    </row>
    <row r="36" spans="1:6" ht="39" customHeight="1">
      <c r="A36" s="226">
        <v>33</v>
      </c>
      <c r="B36" s="227" t="s">
        <v>101</v>
      </c>
      <c r="C36" s="228" t="s">
        <v>102</v>
      </c>
      <c r="D36" s="229" t="s">
        <v>397</v>
      </c>
      <c r="E36" s="230" t="s">
        <v>398</v>
      </c>
      <c r="F36" s="231" t="s">
        <v>103</v>
      </c>
    </row>
    <row r="37" spans="1:6" ht="39" customHeight="1">
      <c r="A37" s="226">
        <v>34</v>
      </c>
      <c r="B37" s="227" t="s">
        <v>104</v>
      </c>
      <c r="C37" s="228" t="s">
        <v>105</v>
      </c>
      <c r="D37" s="229" t="s">
        <v>344</v>
      </c>
      <c r="E37" s="230" t="s">
        <v>399</v>
      </c>
      <c r="F37" s="231" t="s">
        <v>106</v>
      </c>
    </row>
    <row r="38" spans="1:6" ht="39" customHeight="1">
      <c r="A38" s="226">
        <v>35</v>
      </c>
      <c r="B38" s="227" t="s">
        <v>107</v>
      </c>
      <c r="C38" s="228" t="s">
        <v>108</v>
      </c>
      <c r="D38" s="229" t="s">
        <v>397</v>
      </c>
      <c r="E38" s="230" t="s">
        <v>400</v>
      </c>
      <c r="F38" s="231" t="s">
        <v>109</v>
      </c>
    </row>
    <row r="39" spans="1:6" ht="39" customHeight="1">
      <c r="A39" s="226">
        <v>36</v>
      </c>
      <c r="B39" s="227" t="s">
        <v>110</v>
      </c>
      <c r="C39" s="228" t="s">
        <v>111</v>
      </c>
      <c r="D39" s="229" t="s">
        <v>344</v>
      </c>
      <c r="E39" s="230" t="s">
        <v>401</v>
      </c>
      <c r="F39" s="231" t="s">
        <v>112</v>
      </c>
    </row>
    <row r="40" spans="1:6" ht="39" customHeight="1">
      <c r="A40" s="226">
        <v>37</v>
      </c>
      <c r="B40" s="227" t="s">
        <v>113</v>
      </c>
      <c r="C40" s="228" t="s">
        <v>114</v>
      </c>
      <c r="D40" s="229" t="s">
        <v>402</v>
      </c>
      <c r="E40" s="230" t="s">
        <v>403</v>
      </c>
      <c r="F40" s="231" t="s">
        <v>115</v>
      </c>
    </row>
    <row r="41" spans="1:6" ht="39" customHeight="1">
      <c r="A41" s="226">
        <v>38</v>
      </c>
      <c r="B41" s="227" t="s">
        <v>116</v>
      </c>
      <c r="C41" s="228" t="s">
        <v>117</v>
      </c>
      <c r="D41" s="229" t="s">
        <v>404</v>
      </c>
      <c r="E41" s="230" t="s">
        <v>405</v>
      </c>
      <c r="F41" s="231" t="s">
        <v>118</v>
      </c>
    </row>
    <row r="42" spans="1:6" ht="39" customHeight="1">
      <c r="A42" s="226">
        <v>39</v>
      </c>
      <c r="B42" s="227" t="s">
        <v>119</v>
      </c>
      <c r="C42" s="228" t="s">
        <v>120</v>
      </c>
      <c r="D42" s="229" t="s">
        <v>406</v>
      </c>
      <c r="E42" s="230" t="s">
        <v>407</v>
      </c>
      <c r="F42" s="231" t="s">
        <v>121</v>
      </c>
    </row>
    <row r="43" spans="1:6" ht="39" customHeight="1">
      <c r="A43" s="222" t="s">
        <v>0</v>
      </c>
      <c r="B43" s="223" t="s">
        <v>1</v>
      </c>
      <c r="C43" s="224" t="s">
        <v>2</v>
      </c>
      <c r="D43" s="224" t="s">
        <v>337</v>
      </c>
      <c r="E43" s="225" t="s">
        <v>338</v>
      </c>
      <c r="F43" s="224" t="s">
        <v>339</v>
      </c>
    </row>
    <row r="44" spans="1:6" ht="39" customHeight="1">
      <c r="A44" s="226">
        <v>40</v>
      </c>
      <c r="B44" s="227" t="s">
        <v>122</v>
      </c>
      <c r="C44" s="228" t="s">
        <v>123</v>
      </c>
      <c r="D44" s="229" t="s">
        <v>408</v>
      </c>
      <c r="E44" s="230" t="s">
        <v>409</v>
      </c>
      <c r="F44" s="231" t="s">
        <v>124</v>
      </c>
    </row>
    <row r="45" spans="1:6" ht="39" customHeight="1">
      <c r="A45" s="226">
        <v>41</v>
      </c>
      <c r="B45" s="227" t="s">
        <v>125</v>
      </c>
      <c r="C45" s="228" t="s">
        <v>126</v>
      </c>
      <c r="D45" s="229" t="s">
        <v>410</v>
      </c>
      <c r="E45" s="230" t="s">
        <v>411</v>
      </c>
      <c r="F45" s="234" t="s">
        <v>412</v>
      </c>
    </row>
    <row r="46" spans="1:6" ht="39" customHeight="1">
      <c r="A46" s="226">
        <v>42</v>
      </c>
      <c r="B46" s="227" t="s">
        <v>128</v>
      </c>
      <c r="C46" s="228" t="s">
        <v>129</v>
      </c>
      <c r="D46" s="229" t="s">
        <v>360</v>
      </c>
      <c r="E46" s="230" t="s">
        <v>361</v>
      </c>
      <c r="F46" s="231" t="s">
        <v>413</v>
      </c>
    </row>
    <row r="47" spans="1:6" ht="39" customHeight="1">
      <c r="A47" s="226">
        <v>43</v>
      </c>
      <c r="B47" s="227" t="s">
        <v>131</v>
      </c>
      <c r="C47" s="228" t="s">
        <v>132</v>
      </c>
      <c r="D47" s="229" t="s">
        <v>414</v>
      </c>
      <c r="E47" s="230" t="s">
        <v>415</v>
      </c>
      <c r="F47" s="231" t="s">
        <v>133</v>
      </c>
    </row>
    <row r="48" spans="1:6" ht="39" customHeight="1">
      <c r="A48" s="226">
        <v>44</v>
      </c>
      <c r="B48" s="227" t="s">
        <v>134</v>
      </c>
      <c r="C48" s="228" t="s">
        <v>281</v>
      </c>
      <c r="D48" s="235" t="s">
        <v>416</v>
      </c>
      <c r="E48" s="227" t="s">
        <v>417</v>
      </c>
      <c r="F48" s="236" t="s">
        <v>418</v>
      </c>
    </row>
    <row r="49" spans="1:6" ht="39" customHeight="1">
      <c r="A49" s="226">
        <v>45</v>
      </c>
      <c r="B49" s="227" t="s">
        <v>137</v>
      </c>
      <c r="C49" s="228" t="s">
        <v>138</v>
      </c>
      <c r="D49" s="232" t="s">
        <v>419</v>
      </c>
      <c r="E49" s="233" t="s">
        <v>420</v>
      </c>
      <c r="F49" s="231" t="s">
        <v>139</v>
      </c>
    </row>
    <row r="50" spans="1:6" ht="39" customHeight="1">
      <c r="A50" s="226">
        <v>46</v>
      </c>
      <c r="B50" s="227" t="s">
        <v>140</v>
      </c>
      <c r="C50" s="228" t="s">
        <v>141</v>
      </c>
      <c r="D50" s="232" t="s">
        <v>421</v>
      </c>
      <c r="E50" s="233" t="s">
        <v>422</v>
      </c>
      <c r="F50" s="231" t="s">
        <v>142</v>
      </c>
    </row>
    <row r="51" spans="1:6" ht="39" customHeight="1">
      <c r="A51" s="226">
        <v>47</v>
      </c>
      <c r="B51" s="227" t="s">
        <v>143</v>
      </c>
      <c r="C51" s="228" t="s">
        <v>144</v>
      </c>
      <c r="D51" s="232" t="s">
        <v>423</v>
      </c>
      <c r="E51" s="233" t="s">
        <v>424</v>
      </c>
      <c r="F51" s="231" t="s">
        <v>145</v>
      </c>
    </row>
    <row r="52" spans="1:6" ht="39" customHeight="1">
      <c r="A52" s="226">
        <v>48</v>
      </c>
      <c r="B52" s="227" t="s">
        <v>146</v>
      </c>
      <c r="C52" s="228" t="s">
        <v>147</v>
      </c>
      <c r="D52" s="237" t="s">
        <v>425</v>
      </c>
      <c r="E52" s="238" t="s">
        <v>426</v>
      </c>
      <c r="F52" s="236" t="s">
        <v>427</v>
      </c>
    </row>
    <row r="53" spans="1:6" ht="39" customHeight="1">
      <c r="A53" s="226">
        <v>49</v>
      </c>
      <c r="B53" s="227" t="s">
        <v>149</v>
      </c>
      <c r="C53" s="228" t="s">
        <v>150</v>
      </c>
      <c r="D53" s="229" t="s">
        <v>428</v>
      </c>
      <c r="E53" s="230" t="s">
        <v>429</v>
      </c>
      <c r="F53" s="236" t="s">
        <v>430</v>
      </c>
    </row>
    <row r="54" spans="1:6" ht="39" customHeight="1">
      <c r="A54" s="226">
        <v>50</v>
      </c>
      <c r="B54" s="227" t="s">
        <v>152</v>
      </c>
      <c r="C54" s="228" t="s">
        <v>153</v>
      </c>
      <c r="D54" s="229" t="s">
        <v>431</v>
      </c>
      <c r="E54" s="230" t="s">
        <v>432</v>
      </c>
      <c r="F54" s="231" t="s">
        <v>154</v>
      </c>
    </row>
    <row r="55" spans="1:6" ht="39" customHeight="1">
      <c r="A55" s="226">
        <v>51</v>
      </c>
      <c r="B55" s="227" t="s">
        <v>155</v>
      </c>
      <c r="C55" s="228" t="s">
        <v>156</v>
      </c>
      <c r="D55" s="229" t="s">
        <v>433</v>
      </c>
      <c r="E55" s="230" t="s">
        <v>434</v>
      </c>
      <c r="F55" s="231" t="s">
        <v>435</v>
      </c>
    </row>
    <row r="56" spans="1:6" ht="39" customHeight="1">
      <c r="A56" s="226">
        <v>52</v>
      </c>
      <c r="B56" s="227" t="s">
        <v>158</v>
      </c>
      <c r="C56" s="228" t="s">
        <v>159</v>
      </c>
      <c r="D56" s="239" t="s">
        <v>436</v>
      </c>
      <c r="E56" s="231">
        <v>720099793</v>
      </c>
      <c r="F56" s="231" t="s">
        <v>437</v>
      </c>
    </row>
    <row r="57" spans="1:6" ht="39" customHeight="1">
      <c r="A57" s="226">
        <v>53</v>
      </c>
      <c r="B57" s="227" t="s">
        <v>161</v>
      </c>
      <c r="C57" s="228" t="s">
        <v>162</v>
      </c>
      <c r="D57" s="229" t="s">
        <v>438</v>
      </c>
      <c r="E57" s="230" t="s">
        <v>439</v>
      </c>
      <c r="F57" s="231" t="s">
        <v>440</v>
      </c>
    </row>
    <row r="58" spans="1:6" ht="39" customHeight="1">
      <c r="A58" s="226">
        <v>54</v>
      </c>
      <c r="B58" s="240" t="s">
        <v>164</v>
      </c>
      <c r="C58" s="228" t="s">
        <v>165</v>
      </c>
      <c r="D58" s="229" t="s">
        <v>441</v>
      </c>
      <c r="E58" s="230" t="s">
        <v>442</v>
      </c>
      <c r="F58" s="241" t="s">
        <v>166</v>
      </c>
    </row>
    <row r="59" spans="1:6" ht="39" customHeight="1">
      <c r="A59" s="226">
        <v>55</v>
      </c>
      <c r="B59" s="242" t="s">
        <v>167</v>
      </c>
      <c r="C59" s="228" t="s">
        <v>168</v>
      </c>
      <c r="D59" s="229" t="s">
        <v>358</v>
      </c>
      <c r="E59" s="230" t="s">
        <v>443</v>
      </c>
      <c r="F59" s="231" t="s">
        <v>169</v>
      </c>
    </row>
    <row r="60" spans="1:8" ht="39" customHeight="1">
      <c r="A60" s="226">
        <v>56</v>
      </c>
      <c r="B60" s="242" t="s">
        <v>170</v>
      </c>
      <c r="C60" s="228" t="s">
        <v>171</v>
      </c>
      <c r="D60" s="243" t="s">
        <v>444</v>
      </c>
      <c r="E60" s="230" t="s">
        <v>445</v>
      </c>
      <c r="F60" s="241" t="s">
        <v>172</v>
      </c>
      <c r="H60" s="244"/>
    </row>
    <row r="61" spans="1:6" ht="39" customHeight="1">
      <c r="A61" s="226">
        <v>57</v>
      </c>
      <c r="B61" s="242" t="s">
        <v>173</v>
      </c>
      <c r="C61" s="228" t="s">
        <v>174</v>
      </c>
      <c r="D61" s="243" t="s">
        <v>446</v>
      </c>
      <c r="E61" s="230" t="s">
        <v>447</v>
      </c>
      <c r="F61" s="245" t="s">
        <v>448</v>
      </c>
    </row>
    <row r="62" spans="1:6" ht="39" customHeight="1">
      <c r="A62" s="222" t="s">
        <v>0</v>
      </c>
      <c r="B62" s="223" t="s">
        <v>1</v>
      </c>
      <c r="C62" s="224" t="s">
        <v>2</v>
      </c>
      <c r="D62" s="224" t="s">
        <v>337</v>
      </c>
      <c r="E62" s="225" t="s">
        <v>338</v>
      </c>
      <c r="F62" s="224" t="s">
        <v>339</v>
      </c>
    </row>
    <row r="63" spans="1:6" ht="39" customHeight="1">
      <c r="A63" s="226">
        <v>58</v>
      </c>
      <c r="B63" s="240" t="s">
        <v>176</v>
      </c>
      <c r="C63" s="246" t="s">
        <v>177</v>
      </c>
      <c r="D63" s="247" t="s">
        <v>449</v>
      </c>
      <c r="E63" s="230" t="s">
        <v>450</v>
      </c>
      <c r="F63" s="241" t="s">
        <v>451</v>
      </c>
    </row>
    <row r="64" spans="1:6" ht="39" customHeight="1">
      <c r="A64" s="226">
        <v>59</v>
      </c>
      <c r="B64" s="240" t="s">
        <v>179</v>
      </c>
      <c r="C64" s="246" t="s">
        <v>180</v>
      </c>
      <c r="D64" s="247" t="s">
        <v>452</v>
      </c>
      <c r="E64" s="230" t="s">
        <v>453</v>
      </c>
      <c r="F64" s="241" t="s">
        <v>454</v>
      </c>
    </row>
    <row r="65" spans="1:6" ht="39" customHeight="1">
      <c r="A65" s="226">
        <v>60</v>
      </c>
      <c r="B65" s="227" t="s">
        <v>182</v>
      </c>
      <c r="C65" s="228" t="s">
        <v>183</v>
      </c>
      <c r="D65" s="229" t="s">
        <v>455</v>
      </c>
      <c r="E65" s="230" t="s">
        <v>456</v>
      </c>
      <c r="F65" s="231" t="s">
        <v>457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00390625" style="136" customWidth="1"/>
    <col min="2" max="2" width="12.7109375" style="136" customWidth="1"/>
    <col min="3" max="3" width="65.7109375" style="136" customWidth="1"/>
    <col min="4" max="4" width="42.00390625" style="248" customWidth="1"/>
    <col min="5" max="5" width="23.8515625" style="249" customWidth="1"/>
    <col min="6" max="16384" width="9.140625" style="136" customWidth="1"/>
  </cols>
  <sheetData>
    <row r="1" spans="1:5" ht="39" customHeight="1">
      <c r="A1" s="221"/>
      <c r="B1" s="261" t="s">
        <v>336</v>
      </c>
      <c r="C1" s="261"/>
      <c r="D1" s="261"/>
      <c r="E1" s="261"/>
    </row>
    <row r="2" spans="1:5" ht="39" customHeight="1">
      <c r="A2" s="222" t="s">
        <v>0</v>
      </c>
      <c r="B2" s="223" t="s">
        <v>1</v>
      </c>
      <c r="C2" s="224" t="s">
        <v>2</v>
      </c>
      <c r="D2" s="224" t="s">
        <v>337</v>
      </c>
      <c r="E2" s="225" t="s">
        <v>338</v>
      </c>
    </row>
    <row r="3" spans="1:5" ht="39" customHeight="1">
      <c r="A3" s="226">
        <v>3</v>
      </c>
      <c r="B3" s="227" t="s">
        <v>12</v>
      </c>
      <c r="C3" s="228" t="s">
        <v>13</v>
      </c>
      <c r="D3" s="229" t="s">
        <v>344</v>
      </c>
      <c r="E3" s="230" t="s">
        <v>345</v>
      </c>
    </row>
    <row r="4" spans="1:5" ht="39" customHeight="1">
      <c r="A4" s="226">
        <v>5</v>
      </c>
      <c r="B4" s="227" t="s">
        <v>18</v>
      </c>
      <c r="C4" s="228" t="s">
        <v>19</v>
      </c>
      <c r="D4" s="229" t="s">
        <v>348</v>
      </c>
      <c r="E4" s="230" t="s">
        <v>349</v>
      </c>
    </row>
    <row r="5" spans="1:5" ht="39" customHeight="1">
      <c r="A5" s="226">
        <v>6</v>
      </c>
      <c r="B5" s="227" t="s">
        <v>21</v>
      </c>
      <c r="C5" s="228" t="s">
        <v>22</v>
      </c>
      <c r="D5" s="229" t="s">
        <v>344</v>
      </c>
      <c r="E5" s="230" t="s">
        <v>350</v>
      </c>
    </row>
    <row r="6" spans="1:5" ht="39" customHeight="1">
      <c r="A6" s="226">
        <v>7</v>
      </c>
      <c r="B6" s="227" t="s">
        <v>24</v>
      </c>
      <c r="C6" s="228" t="s">
        <v>25</v>
      </c>
      <c r="D6" s="229" t="s">
        <v>344</v>
      </c>
      <c r="E6" s="230" t="s">
        <v>351</v>
      </c>
    </row>
    <row r="7" spans="1:5" ht="39" customHeight="1">
      <c r="A7" s="226">
        <v>8</v>
      </c>
      <c r="B7" s="227" t="s">
        <v>27</v>
      </c>
      <c r="C7" s="228" t="s">
        <v>207</v>
      </c>
      <c r="D7" s="229" t="s">
        <v>352</v>
      </c>
      <c r="E7" s="230" t="s">
        <v>353</v>
      </c>
    </row>
    <row r="8" spans="1:5" ht="39" customHeight="1">
      <c r="A8" s="226">
        <v>11</v>
      </c>
      <c r="B8" s="227" t="s">
        <v>35</v>
      </c>
      <c r="C8" s="228" t="s">
        <v>36</v>
      </c>
      <c r="D8" s="229" t="s">
        <v>358</v>
      </c>
      <c r="E8" s="230" t="s">
        <v>359</v>
      </c>
    </row>
    <row r="9" spans="1:5" ht="39" customHeight="1">
      <c r="A9" s="226">
        <v>12</v>
      </c>
      <c r="B9" s="227" t="s">
        <v>38</v>
      </c>
      <c r="C9" s="228" t="s">
        <v>39</v>
      </c>
      <c r="D9" s="229" t="s">
        <v>360</v>
      </c>
      <c r="E9" s="230" t="s">
        <v>361</v>
      </c>
    </row>
    <row r="10" spans="1:5" ht="39" customHeight="1">
      <c r="A10" s="226">
        <v>13</v>
      </c>
      <c r="B10" s="227" t="s">
        <v>41</v>
      </c>
      <c r="C10" s="228" t="s">
        <v>42</v>
      </c>
      <c r="D10" s="229" t="s">
        <v>352</v>
      </c>
      <c r="E10" s="230" t="s">
        <v>363</v>
      </c>
    </row>
    <row r="11" spans="1:5" ht="39" customHeight="1">
      <c r="A11" s="226">
        <v>14</v>
      </c>
      <c r="B11" s="227" t="s">
        <v>44</v>
      </c>
      <c r="C11" s="228" t="s">
        <v>45</v>
      </c>
      <c r="D11" s="229" t="s">
        <v>364</v>
      </c>
      <c r="E11" s="230" t="s">
        <v>365</v>
      </c>
    </row>
    <row r="12" spans="1:5" ht="39" customHeight="1">
      <c r="A12" s="226">
        <v>19</v>
      </c>
      <c r="B12" s="227" t="s">
        <v>59</v>
      </c>
      <c r="C12" s="228" t="s">
        <v>60</v>
      </c>
      <c r="D12" s="229" t="s">
        <v>371</v>
      </c>
      <c r="E12" s="230" t="s">
        <v>372</v>
      </c>
    </row>
    <row r="13" spans="1:5" ht="39" customHeight="1">
      <c r="A13" s="226">
        <v>21</v>
      </c>
      <c r="B13" s="227" t="s">
        <v>65</v>
      </c>
      <c r="C13" s="228" t="s">
        <v>66</v>
      </c>
      <c r="D13" s="229" t="s">
        <v>358</v>
      </c>
      <c r="E13" s="230" t="s">
        <v>375</v>
      </c>
    </row>
    <row r="14" spans="1:5" ht="39" customHeight="1">
      <c r="A14" s="226">
        <v>23</v>
      </c>
      <c r="B14" s="227" t="s">
        <v>71</v>
      </c>
      <c r="C14" s="228" t="s">
        <v>72</v>
      </c>
      <c r="D14" s="229" t="s">
        <v>378</v>
      </c>
      <c r="E14" s="230" t="s">
        <v>379</v>
      </c>
    </row>
    <row r="15" spans="1:5" ht="39" customHeight="1">
      <c r="A15" s="226">
        <v>25</v>
      </c>
      <c r="B15" s="227" t="s">
        <v>77</v>
      </c>
      <c r="C15" s="228" t="s">
        <v>78</v>
      </c>
      <c r="D15" s="229" t="s">
        <v>358</v>
      </c>
      <c r="E15" s="230" t="s">
        <v>382</v>
      </c>
    </row>
    <row r="16" spans="1:5" ht="39" customHeight="1">
      <c r="A16" s="226">
        <v>26</v>
      </c>
      <c r="B16" s="227" t="s">
        <v>80</v>
      </c>
      <c r="C16" s="228" t="s">
        <v>81</v>
      </c>
      <c r="D16" s="232" t="s">
        <v>383</v>
      </c>
      <c r="E16" s="233" t="s">
        <v>384</v>
      </c>
    </row>
    <row r="17" spans="1:5" ht="39" customHeight="1">
      <c r="A17" s="226">
        <v>28</v>
      </c>
      <c r="B17" s="227" t="s">
        <v>86</v>
      </c>
      <c r="C17" s="228" t="s">
        <v>87</v>
      </c>
      <c r="D17" s="229" t="s">
        <v>387</v>
      </c>
      <c r="E17" s="230" t="s">
        <v>388</v>
      </c>
    </row>
    <row r="18" spans="1:5" ht="39" customHeight="1">
      <c r="A18" s="226">
        <v>32</v>
      </c>
      <c r="B18" s="227" t="s">
        <v>98</v>
      </c>
      <c r="C18" s="228" t="s">
        <v>99</v>
      </c>
      <c r="D18" s="229" t="s">
        <v>395</v>
      </c>
      <c r="E18" s="230" t="s">
        <v>396</v>
      </c>
    </row>
    <row r="19" spans="1:5" ht="39" customHeight="1">
      <c r="A19" s="226">
        <v>34</v>
      </c>
      <c r="B19" s="227" t="s">
        <v>104</v>
      </c>
      <c r="C19" s="228" t="s">
        <v>105</v>
      </c>
      <c r="D19" s="229" t="s">
        <v>458</v>
      </c>
      <c r="E19" s="230" t="s">
        <v>399</v>
      </c>
    </row>
    <row r="20" spans="1:5" ht="39" customHeight="1">
      <c r="A20" s="226">
        <v>36</v>
      </c>
      <c r="B20" s="227" t="s">
        <v>110</v>
      </c>
      <c r="C20" s="228" t="s">
        <v>111</v>
      </c>
      <c r="D20" s="229" t="s">
        <v>344</v>
      </c>
      <c r="E20" s="230" t="s">
        <v>401</v>
      </c>
    </row>
    <row r="21" spans="1:5" ht="39" customHeight="1">
      <c r="A21" s="226">
        <v>38</v>
      </c>
      <c r="B21" s="227" t="s">
        <v>116</v>
      </c>
      <c r="C21" s="228" t="s">
        <v>117</v>
      </c>
      <c r="D21" s="229" t="s">
        <v>404</v>
      </c>
      <c r="E21" s="230" t="s">
        <v>405</v>
      </c>
    </row>
    <row r="22" spans="1:5" ht="39" customHeight="1">
      <c r="A22" s="226">
        <v>39</v>
      </c>
      <c r="B22" s="227" t="s">
        <v>119</v>
      </c>
      <c r="C22" s="228" t="s">
        <v>120</v>
      </c>
      <c r="D22" s="229" t="s">
        <v>406</v>
      </c>
      <c r="E22" s="230" t="s">
        <v>407</v>
      </c>
    </row>
    <row r="23" spans="1:5" ht="39" customHeight="1">
      <c r="A23" s="226">
        <v>40</v>
      </c>
      <c r="B23" s="227" t="s">
        <v>122</v>
      </c>
      <c r="C23" s="228" t="s">
        <v>123</v>
      </c>
      <c r="D23" s="229" t="s">
        <v>408</v>
      </c>
      <c r="E23" s="230" t="s">
        <v>409</v>
      </c>
    </row>
    <row r="24" spans="1:5" ht="39" customHeight="1">
      <c r="A24" s="226">
        <v>41</v>
      </c>
      <c r="B24" s="227" t="s">
        <v>125</v>
      </c>
      <c r="C24" s="228" t="s">
        <v>126</v>
      </c>
      <c r="D24" s="229" t="s">
        <v>410</v>
      </c>
      <c r="E24" s="230" t="s">
        <v>411</v>
      </c>
    </row>
    <row r="25" spans="1:5" ht="39" customHeight="1">
      <c r="A25" s="226">
        <v>42</v>
      </c>
      <c r="B25" s="227" t="s">
        <v>128</v>
      </c>
      <c r="C25" s="228" t="s">
        <v>129</v>
      </c>
      <c r="D25" s="229" t="s">
        <v>360</v>
      </c>
      <c r="E25" s="230" t="s">
        <v>361</v>
      </c>
    </row>
    <row r="26" spans="1:5" ht="39" customHeight="1">
      <c r="A26" s="226">
        <v>44</v>
      </c>
      <c r="B26" s="227" t="s">
        <v>134</v>
      </c>
      <c r="C26" s="228" t="s">
        <v>281</v>
      </c>
      <c r="D26" s="235" t="s">
        <v>416</v>
      </c>
      <c r="E26" s="227" t="s">
        <v>417</v>
      </c>
    </row>
    <row r="27" spans="1:5" ht="39" customHeight="1">
      <c r="A27" s="226">
        <v>46</v>
      </c>
      <c r="B27" s="227" t="s">
        <v>140</v>
      </c>
      <c r="C27" s="228" t="s">
        <v>141</v>
      </c>
      <c r="D27" s="232" t="s">
        <v>421</v>
      </c>
      <c r="E27" s="233" t="s">
        <v>422</v>
      </c>
    </row>
    <row r="28" spans="1:5" ht="39" customHeight="1">
      <c r="A28" s="226">
        <v>48</v>
      </c>
      <c r="B28" s="227" t="s">
        <v>146</v>
      </c>
      <c r="C28" s="228" t="s">
        <v>147</v>
      </c>
      <c r="D28" s="237" t="s">
        <v>425</v>
      </c>
      <c r="E28" s="238" t="s">
        <v>426</v>
      </c>
    </row>
    <row r="29" spans="1:5" ht="39" customHeight="1">
      <c r="A29" s="226">
        <v>49</v>
      </c>
      <c r="B29" s="227" t="s">
        <v>149</v>
      </c>
      <c r="C29" s="228" t="s">
        <v>150</v>
      </c>
      <c r="D29" s="229" t="s">
        <v>428</v>
      </c>
      <c r="E29" s="230" t="s">
        <v>429</v>
      </c>
    </row>
    <row r="30" spans="1:5" ht="39" customHeight="1">
      <c r="A30" s="226">
        <v>50</v>
      </c>
      <c r="B30" s="227" t="s">
        <v>152</v>
      </c>
      <c r="C30" s="228" t="s">
        <v>153</v>
      </c>
      <c r="D30" s="229" t="s">
        <v>431</v>
      </c>
      <c r="E30" s="230" t="s">
        <v>432</v>
      </c>
    </row>
    <row r="31" spans="1:5" ht="39" customHeight="1">
      <c r="A31" s="226">
        <v>51</v>
      </c>
      <c r="B31" s="227" t="s">
        <v>155</v>
      </c>
      <c r="C31" s="228" t="s">
        <v>156</v>
      </c>
      <c r="D31" s="229" t="s">
        <v>433</v>
      </c>
      <c r="E31" s="230" t="s">
        <v>434</v>
      </c>
    </row>
    <row r="32" spans="1:5" ht="39" customHeight="1">
      <c r="A32" s="226">
        <v>52</v>
      </c>
      <c r="B32" s="227" t="s">
        <v>158</v>
      </c>
      <c r="C32" s="228" t="s">
        <v>159</v>
      </c>
      <c r="D32" s="239" t="s">
        <v>436</v>
      </c>
      <c r="E32" s="231">
        <v>720099793</v>
      </c>
    </row>
    <row r="33" spans="1:5" ht="39" customHeight="1">
      <c r="A33" s="226">
        <v>53</v>
      </c>
      <c r="B33" s="227" t="s">
        <v>161</v>
      </c>
      <c r="C33" s="228" t="s">
        <v>162</v>
      </c>
      <c r="D33" s="229" t="s">
        <v>438</v>
      </c>
      <c r="E33" s="230" t="s">
        <v>439</v>
      </c>
    </row>
    <row r="34" spans="1:5" ht="39" customHeight="1">
      <c r="A34" s="226">
        <v>54</v>
      </c>
      <c r="B34" s="240" t="s">
        <v>164</v>
      </c>
      <c r="C34" s="228" t="s">
        <v>165</v>
      </c>
      <c r="D34" s="229" t="s">
        <v>441</v>
      </c>
      <c r="E34" s="230" t="s">
        <v>442</v>
      </c>
    </row>
    <row r="35" spans="1:5" ht="39" customHeight="1">
      <c r="A35" s="226">
        <v>55</v>
      </c>
      <c r="B35" s="242" t="s">
        <v>167</v>
      </c>
      <c r="C35" s="228" t="s">
        <v>168</v>
      </c>
      <c r="D35" s="229" t="s">
        <v>358</v>
      </c>
      <c r="E35" s="230" t="s">
        <v>443</v>
      </c>
    </row>
    <row r="36" spans="1:5" ht="39" customHeight="1">
      <c r="A36" s="226">
        <v>57</v>
      </c>
      <c r="B36" s="242" t="s">
        <v>173</v>
      </c>
      <c r="C36" s="228" t="s">
        <v>174</v>
      </c>
      <c r="D36" s="243" t="s">
        <v>446</v>
      </c>
      <c r="E36" s="230" t="s">
        <v>447</v>
      </c>
    </row>
    <row r="37" spans="1:5" ht="39" customHeight="1">
      <c r="A37" s="226">
        <v>58</v>
      </c>
      <c r="B37" s="227" t="s">
        <v>176</v>
      </c>
      <c r="C37" s="228" t="s">
        <v>177</v>
      </c>
      <c r="D37" s="247" t="s">
        <v>449</v>
      </c>
      <c r="E37" s="230" t="s">
        <v>450</v>
      </c>
    </row>
    <row r="38" spans="1:5" ht="39" customHeight="1">
      <c r="A38" s="226">
        <v>59</v>
      </c>
      <c r="B38" s="227" t="s">
        <v>179</v>
      </c>
      <c r="C38" s="228" t="s">
        <v>180</v>
      </c>
      <c r="D38" s="247" t="s">
        <v>452</v>
      </c>
      <c r="E38" s="230" t="s">
        <v>453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46">
      <selection activeCell="J73" sqref="J73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52.57421875" style="33" customWidth="1"/>
    <col min="4" max="4" width="15.421875" style="65" customWidth="1"/>
  </cols>
  <sheetData>
    <row r="1" spans="1:4" ht="15">
      <c r="A1" s="24" t="s">
        <v>0</v>
      </c>
      <c r="B1" s="8" t="s">
        <v>1</v>
      </c>
      <c r="C1" s="9" t="s">
        <v>2</v>
      </c>
      <c r="D1" s="53" t="s">
        <v>5</v>
      </c>
    </row>
    <row r="2" spans="1:4" ht="15">
      <c r="A2" s="25">
        <v>1</v>
      </c>
      <c r="B2" s="11" t="s">
        <v>6</v>
      </c>
      <c r="C2" s="44" t="s">
        <v>7</v>
      </c>
      <c r="D2" s="53">
        <v>2447.368421052631</v>
      </c>
    </row>
    <row r="3" spans="1:4" ht="15">
      <c r="A3" s="25">
        <v>2</v>
      </c>
      <c r="B3" s="11" t="s">
        <v>9</v>
      </c>
      <c r="C3" s="44" t="s">
        <v>10</v>
      </c>
      <c r="D3" s="53">
        <v>2039.473684210526</v>
      </c>
    </row>
    <row r="4" spans="1:4" ht="15">
      <c r="A4" s="25">
        <v>3</v>
      </c>
      <c r="B4" s="11" t="s">
        <v>12</v>
      </c>
      <c r="C4" s="44" t="s">
        <v>13</v>
      </c>
      <c r="D4" s="53">
        <v>2447.368421052631</v>
      </c>
    </row>
    <row r="5" spans="1:4" ht="15">
      <c r="A5" s="25">
        <v>4</v>
      </c>
      <c r="B5" s="14" t="s">
        <v>15</v>
      </c>
      <c r="C5" s="15" t="s">
        <v>16</v>
      </c>
      <c r="D5" s="53">
        <v>2447.368421052631</v>
      </c>
    </row>
    <row r="6" spans="1:4" ht="15">
      <c r="A6" s="25">
        <v>5</v>
      </c>
      <c r="B6" s="14" t="s">
        <v>18</v>
      </c>
      <c r="C6" s="15" t="s">
        <v>19</v>
      </c>
      <c r="D6" s="53">
        <v>2039.473684210526</v>
      </c>
    </row>
    <row r="7" spans="1:4" ht="15">
      <c r="A7" s="25">
        <v>6</v>
      </c>
      <c r="B7" s="14" t="s">
        <v>21</v>
      </c>
      <c r="C7" s="15" t="s">
        <v>22</v>
      </c>
      <c r="D7" s="53">
        <v>2447.368421052631</v>
      </c>
    </row>
    <row r="8" spans="1:4" ht="15">
      <c r="A8" s="25">
        <v>7</v>
      </c>
      <c r="B8" s="14" t="s">
        <v>24</v>
      </c>
      <c r="C8" s="15" t="s">
        <v>25</v>
      </c>
      <c r="D8" s="53">
        <v>1631.5789473684208</v>
      </c>
    </row>
    <row r="9" spans="1:4" ht="15">
      <c r="A9" s="57">
        <v>8</v>
      </c>
      <c r="B9" s="58" t="s">
        <v>27</v>
      </c>
      <c r="C9" s="59" t="s">
        <v>216</v>
      </c>
      <c r="D9" s="61">
        <v>0</v>
      </c>
    </row>
    <row r="10" spans="1:4" ht="15">
      <c r="A10" s="25">
        <v>9</v>
      </c>
      <c r="B10" s="14" t="s">
        <v>29</v>
      </c>
      <c r="C10" s="15" t="s">
        <v>30</v>
      </c>
      <c r="D10" s="53">
        <v>3059.210526315789</v>
      </c>
    </row>
    <row r="11" spans="1:4" ht="15">
      <c r="A11" s="25">
        <v>10</v>
      </c>
      <c r="B11" s="14" t="s">
        <v>32</v>
      </c>
      <c r="C11" s="15" t="s">
        <v>33</v>
      </c>
      <c r="D11" s="53">
        <v>2447.368421052631</v>
      </c>
    </row>
    <row r="12" spans="1:4" ht="15">
      <c r="A12" s="25">
        <v>11</v>
      </c>
      <c r="B12" s="14" t="s">
        <v>35</v>
      </c>
      <c r="C12" s="15" t="s">
        <v>36</v>
      </c>
      <c r="D12" s="53">
        <v>2039.473684210526</v>
      </c>
    </row>
    <row r="13" spans="1:4" ht="15">
      <c r="A13" s="25">
        <v>12</v>
      </c>
      <c r="B13" s="17" t="s">
        <v>38</v>
      </c>
      <c r="C13" s="44" t="s">
        <v>39</v>
      </c>
      <c r="D13" s="53">
        <v>5710.526315789473</v>
      </c>
    </row>
    <row r="14" spans="1:4" ht="15">
      <c r="A14" s="25">
        <v>13</v>
      </c>
      <c r="B14" s="14" t="s">
        <v>41</v>
      </c>
      <c r="C14" s="15" t="s">
        <v>42</v>
      </c>
      <c r="D14" s="53">
        <v>2039.473684210526</v>
      </c>
    </row>
    <row r="15" spans="1:4" ht="15">
      <c r="A15" s="25">
        <v>14</v>
      </c>
      <c r="B15" s="11" t="s">
        <v>44</v>
      </c>
      <c r="C15" s="44" t="s">
        <v>45</v>
      </c>
      <c r="D15" s="53">
        <v>2039.473684210526</v>
      </c>
    </row>
    <row r="16" spans="1:4" ht="15">
      <c r="A16" s="25">
        <v>15</v>
      </c>
      <c r="B16" s="14" t="s">
        <v>47</v>
      </c>
      <c r="C16" s="15" t="s">
        <v>48</v>
      </c>
      <c r="D16" s="53">
        <v>3059.210526315789</v>
      </c>
    </row>
    <row r="17" spans="1:4" ht="15">
      <c r="A17" s="25">
        <v>16</v>
      </c>
      <c r="B17" s="14" t="s">
        <v>50</v>
      </c>
      <c r="C17" s="15" t="s">
        <v>51</v>
      </c>
      <c r="D17" s="53">
        <v>2447.368421052631</v>
      </c>
    </row>
    <row r="18" spans="1:4" ht="15">
      <c r="A18" s="25">
        <v>17</v>
      </c>
      <c r="B18" s="14" t="s">
        <v>53</v>
      </c>
      <c r="C18" s="15" t="s">
        <v>54</v>
      </c>
      <c r="D18" s="53">
        <v>2447.368421052631</v>
      </c>
    </row>
    <row r="19" spans="1:4" ht="15">
      <c r="A19" s="25">
        <v>18</v>
      </c>
      <c r="B19" s="14" t="s">
        <v>56</v>
      </c>
      <c r="C19" s="15" t="s">
        <v>57</v>
      </c>
      <c r="D19" s="53">
        <v>1631.5789473684208</v>
      </c>
    </row>
    <row r="20" spans="1:4" ht="15">
      <c r="A20" s="25">
        <v>19</v>
      </c>
      <c r="B20" s="14" t="s">
        <v>59</v>
      </c>
      <c r="C20" s="15" t="s">
        <v>60</v>
      </c>
      <c r="D20" s="53">
        <v>2447.368421052631</v>
      </c>
    </row>
    <row r="21" spans="1:4" ht="15">
      <c r="A21" s="25">
        <v>20</v>
      </c>
      <c r="B21" s="14" t="s">
        <v>62</v>
      </c>
      <c r="C21" s="15" t="s">
        <v>63</v>
      </c>
      <c r="D21" s="53">
        <v>3059.210526315789</v>
      </c>
    </row>
    <row r="22" spans="1:4" ht="15">
      <c r="A22" s="25">
        <v>21</v>
      </c>
      <c r="B22" s="14" t="s">
        <v>65</v>
      </c>
      <c r="C22" s="15" t="s">
        <v>66</v>
      </c>
      <c r="D22" s="53">
        <v>2039.473684210526</v>
      </c>
    </row>
    <row r="23" spans="1:4" ht="15">
      <c r="A23" s="25">
        <v>22</v>
      </c>
      <c r="B23" s="14" t="s">
        <v>68</v>
      </c>
      <c r="C23" s="15" t="s">
        <v>69</v>
      </c>
      <c r="D23" s="53">
        <v>3671.052631578947</v>
      </c>
    </row>
    <row r="24" spans="1:4" ht="15">
      <c r="A24" s="25">
        <v>23</v>
      </c>
      <c r="B24" s="14" t="s">
        <v>71</v>
      </c>
      <c r="C24" s="15" t="s">
        <v>72</v>
      </c>
      <c r="D24" s="53">
        <v>1631.5789473684208</v>
      </c>
    </row>
    <row r="25" spans="1:4" ht="15">
      <c r="A25" s="25">
        <v>24</v>
      </c>
      <c r="B25" s="14" t="s">
        <v>74</v>
      </c>
      <c r="C25" s="15" t="s">
        <v>75</v>
      </c>
      <c r="D25" s="53">
        <v>2447.368421052631</v>
      </c>
    </row>
    <row r="26" spans="1:4" ht="15">
      <c r="A26" s="25">
        <v>25</v>
      </c>
      <c r="B26" s="14" t="s">
        <v>77</v>
      </c>
      <c r="C26" s="15" t="s">
        <v>78</v>
      </c>
      <c r="D26" s="53">
        <v>2039.473684210526</v>
      </c>
    </row>
    <row r="27" spans="1:4" ht="15">
      <c r="A27" s="25">
        <v>26</v>
      </c>
      <c r="B27" s="14" t="s">
        <v>80</v>
      </c>
      <c r="C27" s="15" t="s">
        <v>81</v>
      </c>
      <c r="D27" s="53">
        <v>1631.5789473684208</v>
      </c>
    </row>
    <row r="28" spans="1:4" ht="15">
      <c r="A28" s="25">
        <v>27</v>
      </c>
      <c r="B28" s="14" t="s">
        <v>83</v>
      </c>
      <c r="C28" s="15" t="s">
        <v>84</v>
      </c>
      <c r="D28" s="53">
        <v>2447.368421052631</v>
      </c>
    </row>
    <row r="29" spans="1:4" ht="15">
      <c r="A29" s="25">
        <v>28</v>
      </c>
      <c r="B29" s="14" t="s">
        <v>86</v>
      </c>
      <c r="C29" s="15" t="s">
        <v>87</v>
      </c>
      <c r="D29" s="53">
        <v>2447.368421052631</v>
      </c>
    </row>
    <row r="30" spans="1:4" ht="15">
      <c r="A30" s="25">
        <v>29</v>
      </c>
      <c r="B30" s="14" t="s">
        <v>89</v>
      </c>
      <c r="C30" s="15" t="s">
        <v>90</v>
      </c>
      <c r="D30" s="53">
        <v>2447.368421052631</v>
      </c>
    </row>
    <row r="31" spans="1:4" ht="15">
      <c r="A31" s="25">
        <v>30</v>
      </c>
      <c r="B31" s="14" t="s">
        <v>92</v>
      </c>
      <c r="C31" s="15" t="s">
        <v>93</v>
      </c>
      <c r="D31" s="53">
        <v>1631.5789473684208</v>
      </c>
    </row>
    <row r="32" spans="1:4" ht="15">
      <c r="A32" s="25">
        <v>31</v>
      </c>
      <c r="B32" s="14" t="s">
        <v>95</v>
      </c>
      <c r="C32" s="15" t="s">
        <v>96</v>
      </c>
      <c r="D32" s="53">
        <v>2447.368421052631</v>
      </c>
    </row>
    <row r="33" spans="1:4" ht="15">
      <c r="A33" s="25">
        <v>32</v>
      </c>
      <c r="B33" s="14" t="s">
        <v>98</v>
      </c>
      <c r="C33" s="15" t="s">
        <v>99</v>
      </c>
      <c r="D33" s="53">
        <v>2039.473684210526</v>
      </c>
    </row>
    <row r="34" spans="1:4" ht="15">
      <c r="A34" s="25">
        <v>33</v>
      </c>
      <c r="B34" s="14" t="s">
        <v>101</v>
      </c>
      <c r="C34" s="15" t="s">
        <v>102</v>
      </c>
      <c r="D34" s="53">
        <v>2447.368421052631</v>
      </c>
    </row>
    <row r="35" spans="1:4" ht="15">
      <c r="A35" s="25">
        <v>34</v>
      </c>
      <c r="B35" s="14" t="s">
        <v>104</v>
      </c>
      <c r="C35" s="15" t="s">
        <v>105</v>
      </c>
      <c r="D35" s="53">
        <v>2447.368421052631</v>
      </c>
    </row>
    <row r="36" spans="1:4" ht="15">
      <c r="A36" s="25">
        <v>35</v>
      </c>
      <c r="B36" s="14" t="s">
        <v>107</v>
      </c>
      <c r="C36" s="15" t="s">
        <v>108</v>
      </c>
      <c r="D36" s="53">
        <v>1631.5789473684208</v>
      </c>
    </row>
    <row r="37" spans="1:4" ht="15">
      <c r="A37" s="25">
        <v>36</v>
      </c>
      <c r="B37" s="14" t="s">
        <v>110</v>
      </c>
      <c r="C37" s="15" t="s">
        <v>111</v>
      </c>
      <c r="D37" s="53">
        <v>2039.473684210526</v>
      </c>
    </row>
    <row r="38" spans="1:4" ht="15">
      <c r="A38" s="25">
        <v>37</v>
      </c>
      <c r="B38" s="14" t="s">
        <v>113</v>
      </c>
      <c r="C38" s="15" t="s">
        <v>114</v>
      </c>
      <c r="D38" s="53">
        <v>3059.210526315789</v>
      </c>
    </row>
    <row r="39" spans="1:4" ht="15">
      <c r="A39" s="25">
        <v>38</v>
      </c>
      <c r="B39" s="14" t="s">
        <v>116</v>
      </c>
      <c r="C39" s="15" t="s">
        <v>117</v>
      </c>
      <c r="D39" s="53">
        <v>1631.5789473684208</v>
      </c>
    </row>
    <row r="40" spans="1:4" ht="15">
      <c r="A40" s="25">
        <v>39</v>
      </c>
      <c r="B40" s="14" t="s">
        <v>119</v>
      </c>
      <c r="C40" s="15" t="s">
        <v>120</v>
      </c>
      <c r="D40" s="53">
        <v>1631.5789473684208</v>
      </c>
    </row>
    <row r="41" spans="1:4" ht="15">
      <c r="A41" s="25">
        <v>40</v>
      </c>
      <c r="B41" s="14" t="s">
        <v>122</v>
      </c>
      <c r="C41" s="15" t="s">
        <v>123</v>
      </c>
      <c r="D41" s="53">
        <v>1631.5789473684208</v>
      </c>
    </row>
    <row r="42" spans="1:4" ht="15">
      <c r="A42" s="25">
        <v>41</v>
      </c>
      <c r="B42" s="14" t="s">
        <v>125</v>
      </c>
      <c r="C42" s="15" t="s">
        <v>126</v>
      </c>
      <c r="D42" s="53">
        <v>5710.526315789473</v>
      </c>
    </row>
    <row r="43" spans="1:4" ht="15">
      <c r="A43" s="25">
        <v>42</v>
      </c>
      <c r="B43" s="14" t="s">
        <v>128</v>
      </c>
      <c r="C43" s="15" t="s">
        <v>129</v>
      </c>
      <c r="D43" s="53">
        <v>4078.947368421052</v>
      </c>
    </row>
    <row r="44" spans="1:4" ht="15">
      <c r="A44" s="25">
        <v>43</v>
      </c>
      <c r="B44" s="14" t="s">
        <v>131</v>
      </c>
      <c r="C44" s="15" t="s">
        <v>132</v>
      </c>
      <c r="D44" s="53">
        <v>2447.368421052631</v>
      </c>
    </row>
    <row r="45" spans="1:4" ht="15">
      <c r="A45" s="25">
        <v>44</v>
      </c>
      <c r="B45" s="11" t="s">
        <v>134</v>
      </c>
      <c r="C45" s="44" t="s">
        <v>135</v>
      </c>
      <c r="D45" s="53">
        <v>3263.1578947368416</v>
      </c>
    </row>
    <row r="46" spans="1:4" ht="15">
      <c r="A46" s="25">
        <v>45</v>
      </c>
      <c r="B46" s="14" t="s">
        <v>137</v>
      </c>
      <c r="C46" s="15" t="s">
        <v>138</v>
      </c>
      <c r="D46" s="53">
        <v>2447.368421052631</v>
      </c>
    </row>
    <row r="47" spans="1:4" ht="15">
      <c r="A47" s="25">
        <v>46</v>
      </c>
      <c r="B47" s="14" t="s">
        <v>140</v>
      </c>
      <c r="C47" s="15" t="s">
        <v>141</v>
      </c>
      <c r="D47" s="53">
        <v>1631.5789473684208</v>
      </c>
    </row>
    <row r="48" spans="1:4" ht="15">
      <c r="A48" s="25">
        <v>47</v>
      </c>
      <c r="B48" s="14" t="s">
        <v>143</v>
      </c>
      <c r="C48" s="15" t="s">
        <v>144</v>
      </c>
      <c r="D48" s="53">
        <v>1631.5789473684208</v>
      </c>
    </row>
    <row r="49" spans="1:4" ht="15">
      <c r="A49" s="25">
        <v>48</v>
      </c>
      <c r="B49" s="11" t="s">
        <v>146</v>
      </c>
      <c r="C49" s="44" t="s">
        <v>147</v>
      </c>
      <c r="D49" s="53">
        <v>3263.1578947368416</v>
      </c>
    </row>
    <row r="50" spans="1:4" ht="15">
      <c r="A50" s="25">
        <v>49</v>
      </c>
      <c r="B50" s="14" t="s">
        <v>149</v>
      </c>
      <c r="C50" s="15" t="s">
        <v>150</v>
      </c>
      <c r="D50" s="53">
        <v>4894.736842105262</v>
      </c>
    </row>
    <row r="51" spans="1:4" ht="15">
      <c r="A51" s="25">
        <v>50</v>
      </c>
      <c r="B51" s="14" t="s">
        <v>152</v>
      </c>
      <c r="C51" s="15" t="s">
        <v>153</v>
      </c>
      <c r="D51" s="53">
        <v>1631.5789473684208</v>
      </c>
    </row>
    <row r="52" spans="1:4" ht="15">
      <c r="A52" s="25">
        <v>51</v>
      </c>
      <c r="B52" s="14" t="s">
        <v>155</v>
      </c>
      <c r="C52" s="15" t="s">
        <v>156</v>
      </c>
      <c r="D52" s="53">
        <v>3263.1578947368416</v>
      </c>
    </row>
    <row r="53" spans="1:4" ht="15">
      <c r="A53" s="25">
        <v>52</v>
      </c>
      <c r="B53" s="14" t="s">
        <v>158</v>
      </c>
      <c r="C53" s="15" t="s">
        <v>159</v>
      </c>
      <c r="D53" s="53">
        <v>3263.1578947368416</v>
      </c>
    </row>
    <row r="54" spans="1:4" ht="15">
      <c r="A54" s="25">
        <v>53</v>
      </c>
      <c r="B54" s="14" t="s">
        <v>161</v>
      </c>
      <c r="C54" s="15" t="s">
        <v>162</v>
      </c>
      <c r="D54" s="53">
        <v>5302.631578947368</v>
      </c>
    </row>
    <row r="55" spans="1:4" ht="15">
      <c r="A55" s="25">
        <v>54</v>
      </c>
      <c r="B55" s="17" t="s">
        <v>164</v>
      </c>
      <c r="C55" s="15" t="s">
        <v>165</v>
      </c>
      <c r="D55" s="53">
        <v>1631.5789473684208</v>
      </c>
    </row>
    <row r="56" spans="1:4" ht="15">
      <c r="A56" s="25">
        <v>55</v>
      </c>
      <c r="B56" s="17" t="s">
        <v>167</v>
      </c>
      <c r="C56" s="44" t="s">
        <v>168</v>
      </c>
      <c r="D56" s="53">
        <v>2447.368421052631</v>
      </c>
    </row>
    <row r="57" spans="1:4" ht="15">
      <c r="A57" s="25">
        <v>56</v>
      </c>
      <c r="B57" s="17" t="s">
        <v>170</v>
      </c>
      <c r="C57" s="44" t="s">
        <v>171</v>
      </c>
      <c r="D57" s="53">
        <v>2447.368421052631</v>
      </c>
    </row>
    <row r="58" spans="1:4" ht="15">
      <c r="A58" s="25">
        <v>57</v>
      </c>
      <c r="B58" s="17" t="s">
        <v>173</v>
      </c>
      <c r="C58" s="44" t="s">
        <v>174</v>
      </c>
      <c r="D58" s="53">
        <v>3263.1578947368416</v>
      </c>
    </row>
    <row r="59" spans="1:4" ht="15">
      <c r="A59" s="25">
        <v>58</v>
      </c>
      <c r="B59" s="11" t="s">
        <v>176</v>
      </c>
      <c r="C59" s="15" t="s">
        <v>177</v>
      </c>
      <c r="D59" s="53">
        <v>2039.473684210526</v>
      </c>
    </row>
    <row r="60" spans="1:4" ht="15">
      <c r="A60" s="25">
        <v>59</v>
      </c>
      <c r="B60" s="11" t="s">
        <v>179</v>
      </c>
      <c r="C60" s="44" t="s">
        <v>180</v>
      </c>
      <c r="D60" s="53">
        <v>4894.736842105262</v>
      </c>
    </row>
    <row r="61" spans="1:4" ht="15">
      <c r="A61" s="25">
        <v>60</v>
      </c>
      <c r="B61" s="14" t="s">
        <v>182</v>
      </c>
      <c r="C61" s="15" t="s">
        <v>183</v>
      </c>
      <c r="D61" s="53">
        <v>1631.5789473684208</v>
      </c>
    </row>
    <row r="62" spans="1:4" ht="15">
      <c r="A62" s="26" t="s">
        <v>185</v>
      </c>
      <c r="B62" s="19"/>
      <c r="C62" s="20" t="s">
        <v>186</v>
      </c>
      <c r="D62" s="53">
        <f>SUM(D2:D61)</f>
        <v>152552.6315789474</v>
      </c>
    </row>
    <row r="63" ht="15">
      <c r="D63" s="65">
        <v>1.019736842105263</v>
      </c>
    </row>
    <row r="66" ht="15">
      <c r="C66" s="34"/>
    </row>
    <row r="67" spans="3:4" ht="15">
      <c r="C67" s="35"/>
      <c r="D67" s="65" t="s">
        <v>188</v>
      </c>
    </row>
    <row r="68" spans="1:4" ht="15">
      <c r="A68" s="46"/>
      <c r="B68" s="41"/>
      <c r="C68" s="45" t="s">
        <v>188</v>
      </c>
      <c r="D68" s="65" t="s">
        <v>209</v>
      </c>
    </row>
    <row r="69" spans="3:4" ht="15">
      <c r="C69" s="36" t="s">
        <v>197</v>
      </c>
      <c r="D69" s="65">
        <v>12</v>
      </c>
    </row>
    <row r="70" spans="3:4" ht="15">
      <c r="C70" s="37" t="s">
        <v>199</v>
      </c>
      <c r="D70" s="65">
        <v>4</v>
      </c>
    </row>
    <row r="71" spans="3:4" ht="15">
      <c r="C71" s="37" t="s">
        <v>201</v>
      </c>
      <c r="D71" s="65">
        <v>1</v>
      </c>
    </row>
    <row r="72" spans="3:4" ht="15">
      <c r="C72" s="49" t="s">
        <v>208</v>
      </c>
      <c r="D72" s="65">
        <v>17</v>
      </c>
    </row>
    <row r="73" ht="15">
      <c r="D73" s="65" t="s">
        <v>204</v>
      </c>
    </row>
    <row r="74" ht="15">
      <c r="D74" s="65" t="s">
        <v>203</v>
      </c>
    </row>
    <row r="75" ht="15">
      <c r="D75" s="65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46">
      <selection activeCell="F27" sqref="F27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52.57421875" style="33" customWidth="1"/>
    <col min="4" max="4" width="12.7109375" style="2" customWidth="1"/>
  </cols>
  <sheetData>
    <row r="1" spans="1:4" ht="15">
      <c r="A1" s="24" t="s">
        <v>0</v>
      </c>
      <c r="B1" s="8" t="s">
        <v>1</v>
      </c>
      <c r="C1" s="9" t="s">
        <v>2</v>
      </c>
      <c r="D1" s="39" t="s">
        <v>213</v>
      </c>
    </row>
    <row r="2" spans="1:4" ht="15">
      <c r="A2" s="25">
        <v>1</v>
      </c>
      <c r="B2" s="11" t="s">
        <v>6</v>
      </c>
      <c r="C2" s="44" t="s">
        <v>7</v>
      </c>
      <c r="D2" s="39">
        <v>2525.8936363636362</v>
      </c>
    </row>
    <row r="3" spans="1:4" ht="15">
      <c r="A3" s="25">
        <v>2</v>
      </c>
      <c r="B3" s="11" t="s">
        <v>9</v>
      </c>
      <c r="C3" s="44" t="s">
        <v>10</v>
      </c>
      <c r="D3" s="39">
        <v>2104.911363636364</v>
      </c>
    </row>
    <row r="4" spans="1:4" ht="15">
      <c r="A4" s="25">
        <v>3</v>
      </c>
      <c r="B4" s="11" t="s">
        <v>12</v>
      </c>
      <c r="C4" s="44" t="s">
        <v>13</v>
      </c>
      <c r="D4" s="39">
        <v>2525.8936363636362</v>
      </c>
    </row>
    <row r="5" spans="1:4" ht="15">
      <c r="A5" s="25">
        <v>4</v>
      </c>
      <c r="B5" s="14" t="s">
        <v>15</v>
      </c>
      <c r="C5" s="15" t="s">
        <v>16</v>
      </c>
      <c r="D5" s="39">
        <v>2525.8936363636362</v>
      </c>
    </row>
    <row r="6" spans="1:4" ht="15">
      <c r="A6" s="25">
        <v>5</v>
      </c>
      <c r="B6" s="14" t="s">
        <v>18</v>
      </c>
      <c r="C6" s="15" t="s">
        <v>19</v>
      </c>
      <c r="D6" s="39">
        <v>2104.911363636364</v>
      </c>
    </row>
    <row r="7" spans="1:4" ht="15">
      <c r="A7" s="25">
        <v>6</v>
      </c>
      <c r="B7" s="14" t="s">
        <v>21</v>
      </c>
      <c r="C7" s="15" t="s">
        <v>22</v>
      </c>
      <c r="D7" s="39">
        <v>2525.8936363636362</v>
      </c>
    </row>
    <row r="8" spans="1:4" ht="15">
      <c r="A8" s="25">
        <v>7</v>
      </c>
      <c r="B8" s="14" t="s">
        <v>24</v>
      </c>
      <c r="C8" s="15" t="s">
        <v>25</v>
      </c>
      <c r="D8" s="39">
        <v>1683.929090909091</v>
      </c>
    </row>
    <row r="9" spans="1:4" ht="15">
      <c r="A9" s="57">
        <v>8</v>
      </c>
      <c r="B9" s="58" t="s">
        <v>27</v>
      </c>
      <c r="C9" s="59" t="s">
        <v>217</v>
      </c>
      <c r="D9" s="55">
        <v>0</v>
      </c>
    </row>
    <row r="10" spans="1:4" ht="15">
      <c r="A10" s="25">
        <v>9</v>
      </c>
      <c r="B10" s="14" t="s">
        <v>29</v>
      </c>
      <c r="C10" s="15" t="s">
        <v>30</v>
      </c>
      <c r="D10" s="39">
        <v>3157.367045454546</v>
      </c>
    </row>
    <row r="11" spans="1:4" ht="15">
      <c r="A11" s="25">
        <v>10</v>
      </c>
      <c r="B11" s="14" t="s">
        <v>32</v>
      </c>
      <c r="C11" s="15" t="s">
        <v>33</v>
      </c>
      <c r="D11" s="39">
        <v>2525.8936363636362</v>
      </c>
    </row>
    <row r="12" spans="1:4" ht="15">
      <c r="A12" s="25">
        <v>11</v>
      </c>
      <c r="B12" s="14" t="s">
        <v>35</v>
      </c>
      <c r="C12" s="15" t="s">
        <v>36</v>
      </c>
      <c r="D12" s="39">
        <v>2104.911363636364</v>
      </c>
    </row>
    <row r="13" spans="1:4" ht="15">
      <c r="A13" s="25">
        <v>12</v>
      </c>
      <c r="B13" s="17" t="s">
        <v>38</v>
      </c>
      <c r="C13" s="44" t="s">
        <v>39</v>
      </c>
      <c r="D13" s="39">
        <v>5893.751818181818</v>
      </c>
    </row>
    <row r="14" spans="1:4" ht="15">
      <c r="A14" s="25">
        <v>13</v>
      </c>
      <c r="B14" s="14" t="s">
        <v>41</v>
      </c>
      <c r="C14" s="15" t="s">
        <v>42</v>
      </c>
      <c r="D14" s="39">
        <v>2104.911363636364</v>
      </c>
    </row>
    <row r="15" spans="1:4" ht="15">
      <c r="A15" s="25">
        <v>14</v>
      </c>
      <c r="B15" s="11" t="s">
        <v>44</v>
      </c>
      <c r="C15" s="44" t="s">
        <v>45</v>
      </c>
      <c r="D15" s="39">
        <v>2104.911363636364</v>
      </c>
    </row>
    <row r="16" spans="1:4" ht="15">
      <c r="A16" s="25">
        <v>15</v>
      </c>
      <c r="B16" s="14" t="s">
        <v>47</v>
      </c>
      <c r="C16" s="15" t="s">
        <v>48</v>
      </c>
      <c r="D16" s="39">
        <v>3157.367045454546</v>
      </c>
    </row>
    <row r="17" spans="1:4" ht="15">
      <c r="A17" s="25">
        <v>16</v>
      </c>
      <c r="B17" s="14" t="s">
        <v>50</v>
      </c>
      <c r="C17" s="15" t="s">
        <v>51</v>
      </c>
      <c r="D17" s="39">
        <v>2525.8936363636362</v>
      </c>
    </row>
    <row r="18" spans="1:4" ht="15">
      <c r="A18" s="25">
        <v>17</v>
      </c>
      <c r="B18" s="14" t="s">
        <v>53</v>
      </c>
      <c r="C18" s="15" t="s">
        <v>54</v>
      </c>
      <c r="D18" s="39">
        <v>2525.8936363636362</v>
      </c>
    </row>
    <row r="19" spans="1:4" ht="15">
      <c r="A19" s="25">
        <v>18</v>
      </c>
      <c r="B19" s="14" t="s">
        <v>56</v>
      </c>
      <c r="C19" s="15" t="s">
        <v>57</v>
      </c>
      <c r="D19" s="39">
        <v>1683.929090909091</v>
      </c>
    </row>
    <row r="20" spans="1:4" ht="15">
      <c r="A20" s="25">
        <v>19</v>
      </c>
      <c r="B20" s="14" t="s">
        <v>59</v>
      </c>
      <c r="C20" s="15" t="s">
        <v>60</v>
      </c>
      <c r="D20" s="39">
        <v>2525.8936363636362</v>
      </c>
    </row>
    <row r="21" spans="1:4" ht="15">
      <c r="A21" s="25">
        <v>20</v>
      </c>
      <c r="B21" s="14" t="s">
        <v>62</v>
      </c>
      <c r="C21" s="15" t="s">
        <v>63</v>
      </c>
      <c r="D21" s="39">
        <v>3157.367045454546</v>
      </c>
    </row>
    <row r="22" spans="1:4" ht="15">
      <c r="A22" s="25">
        <v>21</v>
      </c>
      <c r="B22" s="14" t="s">
        <v>65</v>
      </c>
      <c r="C22" s="15" t="s">
        <v>66</v>
      </c>
      <c r="D22" s="39">
        <v>2104.911363636364</v>
      </c>
    </row>
    <row r="23" spans="1:4" ht="15">
      <c r="A23" s="25">
        <v>22</v>
      </c>
      <c r="B23" s="14" t="s">
        <v>68</v>
      </c>
      <c r="C23" s="15" t="s">
        <v>69</v>
      </c>
      <c r="D23" s="39">
        <v>3788.8404545454546</v>
      </c>
    </row>
    <row r="24" spans="1:4" ht="15">
      <c r="A24" s="25">
        <v>23</v>
      </c>
      <c r="B24" s="14" t="s">
        <v>71</v>
      </c>
      <c r="C24" s="15" t="s">
        <v>72</v>
      </c>
      <c r="D24" s="39">
        <v>1683.929090909091</v>
      </c>
    </row>
    <row r="25" spans="1:4" ht="15">
      <c r="A25" s="25">
        <v>24</v>
      </c>
      <c r="B25" s="14" t="s">
        <v>74</v>
      </c>
      <c r="C25" s="15" t="s">
        <v>75</v>
      </c>
      <c r="D25" s="39">
        <v>2525.8936363636362</v>
      </c>
    </row>
    <row r="26" spans="1:4" ht="15">
      <c r="A26" s="25">
        <v>25</v>
      </c>
      <c r="B26" s="14" t="s">
        <v>77</v>
      </c>
      <c r="C26" s="15" t="s">
        <v>78</v>
      </c>
      <c r="D26" s="39">
        <v>2104.911363636364</v>
      </c>
    </row>
    <row r="27" spans="1:4" ht="15">
      <c r="A27" s="25">
        <v>26</v>
      </c>
      <c r="B27" s="14" t="s">
        <v>80</v>
      </c>
      <c r="C27" s="15" t="s">
        <v>81</v>
      </c>
      <c r="D27" s="39">
        <v>1683.929090909091</v>
      </c>
    </row>
    <row r="28" spans="1:4" ht="15">
      <c r="A28" s="25">
        <v>27</v>
      </c>
      <c r="B28" s="14" t="s">
        <v>83</v>
      </c>
      <c r="C28" s="15" t="s">
        <v>84</v>
      </c>
      <c r="D28" s="39">
        <v>2525.8936363636362</v>
      </c>
    </row>
    <row r="29" spans="1:4" ht="15">
      <c r="A29" s="25">
        <v>28</v>
      </c>
      <c r="B29" s="14" t="s">
        <v>86</v>
      </c>
      <c r="C29" s="15" t="s">
        <v>87</v>
      </c>
      <c r="D29" s="39">
        <v>2525.8936363636362</v>
      </c>
    </row>
    <row r="30" spans="1:4" ht="15">
      <c r="A30" s="25">
        <v>29</v>
      </c>
      <c r="B30" s="14" t="s">
        <v>89</v>
      </c>
      <c r="C30" s="15" t="s">
        <v>90</v>
      </c>
      <c r="D30" s="39">
        <v>2525.8936363636362</v>
      </c>
    </row>
    <row r="31" spans="1:4" ht="15">
      <c r="A31" s="25">
        <v>30</v>
      </c>
      <c r="B31" s="14" t="s">
        <v>92</v>
      </c>
      <c r="C31" s="15" t="s">
        <v>93</v>
      </c>
      <c r="D31" s="39">
        <v>1683.929090909091</v>
      </c>
    </row>
    <row r="32" spans="1:4" ht="15">
      <c r="A32" s="25">
        <v>31</v>
      </c>
      <c r="B32" s="14" t="s">
        <v>95</v>
      </c>
      <c r="C32" s="15" t="s">
        <v>96</v>
      </c>
      <c r="D32" s="39">
        <v>2525.8936363636362</v>
      </c>
    </row>
    <row r="33" spans="1:4" ht="15">
      <c r="A33" s="25">
        <v>32</v>
      </c>
      <c r="B33" s="14" t="s">
        <v>98</v>
      </c>
      <c r="C33" s="15" t="s">
        <v>99</v>
      </c>
      <c r="D33" s="39">
        <v>2104.911363636364</v>
      </c>
    </row>
    <row r="34" spans="1:4" ht="15">
      <c r="A34" s="25">
        <v>33</v>
      </c>
      <c r="B34" s="14" t="s">
        <v>101</v>
      </c>
      <c r="C34" s="15" t="s">
        <v>102</v>
      </c>
      <c r="D34" s="39">
        <v>2525.8936363636362</v>
      </c>
    </row>
    <row r="35" spans="1:4" ht="15">
      <c r="A35" s="25">
        <v>34</v>
      </c>
      <c r="B35" s="14" t="s">
        <v>104</v>
      </c>
      <c r="C35" s="15" t="s">
        <v>105</v>
      </c>
      <c r="D35" s="39">
        <v>2525.8936363636362</v>
      </c>
    </row>
    <row r="36" spans="1:4" ht="15">
      <c r="A36" s="25">
        <v>35</v>
      </c>
      <c r="B36" s="14" t="s">
        <v>107</v>
      </c>
      <c r="C36" s="15" t="s">
        <v>108</v>
      </c>
      <c r="D36" s="39">
        <v>1683.929090909091</v>
      </c>
    </row>
    <row r="37" spans="1:4" ht="15">
      <c r="A37" s="25">
        <v>36</v>
      </c>
      <c r="B37" s="14" t="s">
        <v>110</v>
      </c>
      <c r="C37" s="15" t="s">
        <v>111</v>
      </c>
      <c r="D37" s="39">
        <v>2104.911363636364</v>
      </c>
    </row>
    <row r="38" spans="1:4" ht="15">
      <c r="A38" s="25">
        <v>37</v>
      </c>
      <c r="B38" s="14" t="s">
        <v>113</v>
      </c>
      <c r="C38" s="15" t="s">
        <v>114</v>
      </c>
      <c r="D38" s="39">
        <v>3157.367045454546</v>
      </c>
    </row>
    <row r="39" spans="1:4" ht="15">
      <c r="A39" s="25">
        <v>38</v>
      </c>
      <c r="B39" s="14" t="s">
        <v>116</v>
      </c>
      <c r="C39" s="15" t="s">
        <v>117</v>
      </c>
      <c r="D39" s="39">
        <v>1683.929090909091</v>
      </c>
    </row>
    <row r="40" spans="1:4" ht="15">
      <c r="A40" s="25">
        <v>39</v>
      </c>
      <c r="B40" s="14" t="s">
        <v>119</v>
      </c>
      <c r="C40" s="15" t="s">
        <v>120</v>
      </c>
      <c r="D40" s="39">
        <v>1683.929090909091</v>
      </c>
    </row>
    <row r="41" spans="1:4" ht="15">
      <c r="A41" s="25">
        <v>40</v>
      </c>
      <c r="B41" s="14" t="s">
        <v>122</v>
      </c>
      <c r="C41" s="15" t="s">
        <v>123</v>
      </c>
      <c r="D41" s="39">
        <v>1683.929090909091</v>
      </c>
    </row>
    <row r="42" spans="1:4" ht="15">
      <c r="A42" s="25">
        <v>41</v>
      </c>
      <c r="B42" s="14" t="s">
        <v>125</v>
      </c>
      <c r="C42" s="15" t="s">
        <v>126</v>
      </c>
      <c r="D42" s="39">
        <v>5893.751818181818</v>
      </c>
    </row>
    <row r="43" spans="1:4" ht="15">
      <c r="A43" s="25">
        <v>42</v>
      </c>
      <c r="B43" s="14" t="s">
        <v>128</v>
      </c>
      <c r="C43" s="15" t="s">
        <v>129</v>
      </c>
      <c r="D43" s="39">
        <v>4209.822727272728</v>
      </c>
    </row>
    <row r="44" spans="1:4" ht="15">
      <c r="A44" s="25">
        <v>43</v>
      </c>
      <c r="B44" s="14" t="s">
        <v>131</v>
      </c>
      <c r="C44" s="15" t="s">
        <v>132</v>
      </c>
      <c r="D44" s="39">
        <v>2525.8936363636362</v>
      </c>
    </row>
    <row r="45" spans="1:4" ht="15">
      <c r="A45" s="25">
        <v>44</v>
      </c>
      <c r="B45" s="11" t="s">
        <v>134</v>
      </c>
      <c r="C45" s="44" t="s">
        <v>135</v>
      </c>
      <c r="D45" s="39">
        <v>3367.858181818182</v>
      </c>
    </row>
    <row r="46" spans="1:4" ht="15">
      <c r="A46" s="25">
        <v>45</v>
      </c>
      <c r="B46" s="14" t="s">
        <v>137</v>
      </c>
      <c r="C46" s="15" t="s">
        <v>138</v>
      </c>
      <c r="D46" s="39">
        <v>2525.8936363636362</v>
      </c>
    </row>
    <row r="47" spans="1:4" ht="15">
      <c r="A47" s="25">
        <v>46</v>
      </c>
      <c r="B47" s="14" t="s">
        <v>140</v>
      </c>
      <c r="C47" s="15" t="s">
        <v>141</v>
      </c>
      <c r="D47" s="39">
        <v>1683.929090909091</v>
      </c>
    </row>
    <row r="48" spans="1:4" ht="15">
      <c r="A48" s="25">
        <v>47</v>
      </c>
      <c r="B48" s="14" t="s">
        <v>143</v>
      </c>
      <c r="C48" s="15" t="s">
        <v>144</v>
      </c>
      <c r="D48" s="39">
        <v>1683.929090909091</v>
      </c>
    </row>
    <row r="49" spans="1:4" ht="15">
      <c r="A49" s="25">
        <v>48</v>
      </c>
      <c r="B49" s="11" t="s">
        <v>146</v>
      </c>
      <c r="C49" s="44" t="s">
        <v>147</v>
      </c>
      <c r="D49" s="39">
        <v>3367.858181818182</v>
      </c>
    </row>
    <row r="50" spans="1:4" ht="15">
      <c r="A50" s="25">
        <v>49</v>
      </c>
      <c r="B50" s="14" t="s">
        <v>149</v>
      </c>
      <c r="C50" s="15" t="s">
        <v>150</v>
      </c>
      <c r="D50" s="39">
        <v>5051.7872727272725</v>
      </c>
    </row>
    <row r="51" spans="1:4" ht="15">
      <c r="A51" s="25">
        <v>50</v>
      </c>
      <c r="B51" s="14" t="s">
        <v>152</v>
      </c>
      <c r="C51" s="15" t="s">
        <v>153</v>
      </c>
      <c r="D51" s="39">
        <v>1683.929090909091</v>
      </c>
    </row>
    <row r="52" spans="1:4" ht="15">
      <c r="A52" s="25">
        <v>51</v>
      </c>
      <c r="B52" s="14" t="s">
        <v>155</v>
      </c>
      <c r="C52" s="15" t="s">
        <v>156</v>
      </c>
      <c r="D52" s="39">
        <v>3367.858181818182</v>
      </c>
    </row>
    <row r="53" spans="1:4" ht="15">
      <c r="A53" s="25">
        <v>52</v>
      </c>
      <c r="B53" s="14" t="s">
        <v>158</v>
      </c>
      <c r="C53" s="15" t="s">
        <v>159</v>
      </c>
      <c r="D53" s="39">
        <v>3367.858181818182</v>
      </c>
    </row>
    <row r="54" spans="1:4" ht="15">
      <c r="A54" s="25">
        <v>53</v>
      </c>
      <c r="B54" s="14" t="s">
        <v>161</v>
      </c>
      <c r="C54" s="15" t="s">
        <v>162</v>
      </c>
      <c r="D54" s="39">
        <v>5472.769545454546</v>
      </c>
    </row>
    <row r="55" spans="1:4" ht="15">
      <c r="A55" s="25">
        <v>54</v>
      </c>
      <c r="B55" s="17" t="s">
        <v>164</v>
      </c>
      <c r="C55" s="15" t="s">
        <v>165</v>
      </c>
      <c r="D55" s="39">
        <v>1683.929090909091</v>
      </c>
    </row>
    <row r="56" spans="1:4" ht="15">
      <c r="A56" s="25">
        <v>55</v>
      </c>
      <c r="B56" s="17" t="s">
        <v>167</v>
      </c>
      <c r="C56" s="44" t="s">
        <v>168</v>
      </c>
      <c r="D56" s="39">
        <v>2525.8936363636362</v>
      </c>
    </row>
    <row r="57" spans="1:4" ht="15">
      <c r="A57" s="25">
        <v>56</v>
      </c>
      <c r="B57" s="17" t="s">
        <v>170</v>
      </c>
      <c r="C57" s="44" t="s">
        <v>171</v>
      </c>
      <c r="D57" s="39">
        <v>2525.8936363636362</v>
      </c>
    </row>
    <row r="58" spans="1:4" ht="15">
      <c r="A58" s="25">
        <v>57</v>
      </c>
      <c r="B58" s="17" t="s">
        <v>173</v>
      </c>
      <c r="C58" s="44" t="s">
        <v>174</v>
      </c>
      <c r="D58" s="39">
        <v>3367.858181818182</v>
      </c>
    </row>
    <row r="59" spans="1:4" ht="15">
      <c r="A59" s="25">
        <v>58</v>
      </c>
      <c r="B59" s="11" t="s">
        <v>176</v>
      </c>
      <c r="C59" s="15" t="s">
        <v>177</v>
      </c>
      <c r="D59" s="39">
        <v>2104.911363636364</v>
      </c>
    </row>
    <row r="60" spans="1:4" ht="15">
      <c r="A60" s="25">
        <v>59</v>
      </c>
      <c r="B60" s="11" t="s">
        <v>179</v>
      </c>
      <c r="C60" s="44" t="s">
        <v>180</v>
      </c>
      <c r="D60" s="39">
        <v>5051.7872727272725</v>
      </c>
    </row>
    <row r="61" spans="1:4" ht="15">
      <c r="A61" s="25">
        <v>60</v>
      </c>
      <c r="B61" s="14" t="s">
        <v>182</v>
      </c>
      <c r="C61" s="15" t="s">
        <v>183</v>
      </c>
      <c r="D61" s="39">
        <v>1683.929090909091</v>
      </c>
    </row>
    <row r="62" spans="1:4" ht="15">
      <c r="A62" s="26" t="s">
        <v>185</v>
      </c>
      <c r="B62" s="19"/>
      <c r="C62" s="20" t="s">
        <v>186</v>
      </c>
      <c r="D62" s="39">
        <v>157447.36999999997</v>
      </c>
    </row>
    <row r="66" ht="15">
      <c r="C66" s="34"/>
    </row>
    <row r="67" ht="15">
      <c r="C67" s="35"/>
    </row>
    <row r="68" spans="1:3" ht="15">
      <c r="A68" s="46"/>
      <c r="B68" s="41"/>
      <c r="C68" s="45" t="s">
        <v>188</v>
      </c>
    </row>
    <row r="69" ht="15">
      <c r="C69" s="36" t="s">
        <v>197</v>
      </c>
    </row>
    <row r="70" ht="15">
      <c r="C70" s="37" t="s">
        <v>199</v>
      </c>
    </row>
    <row r="71" ht="15">
      <c r="C71" s="37" t="s">
        <v>201</v>
      </c>
    </row>
    <row r="72" ht="15">
      <c r="C72" s="49" t="s">
        <v>208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75"/>
  <sheetViews>
    <sheetView zoomScalePageLayoutView="0" workbookViewId="0" topLeftCell="D1">
      <selection activeCell="V2" sqref="V2:V61"/>
    </sheetView>
  </sheetViews>
  <sheetFormatPr defaultColWidth="9.140625" defaultRowHeight="15"/>
  <cols>
    <col min="1" max="1" width="8.421875" style="0" customWidth="1"/>
    <col min="2" max="2" width="12.7109375" style="0" customWidth="1"/>
    <col min="3" max="3" width="52.57421875" style="0" customWidth="1"/>
    <col min="4" max="4" width="34.140625" style="0" customWidth="1"/>
    <col min="5" max="5" width="13.8515625" style="0" customWidth="1"/>
    <col min="6" max="6" width="11.7109375" style="83" customWidth="1"/>
    <col min="7" max="8" width="11.7109375" style="33" customWidth="1"/>
    <col min="9" max="9" width="10.140625" style="0" bestFit="1" customWidth="1"/>
    <col min="10" max="10" width="10.140625" style="83" customWidth="1"/>
    <col min="11" max="11" width="12.00390625" style="0" customWidth="1"/>
    <col min="12" max="12" width="10.140625" style="0" bestFit="1" customWidth="1"/>
    <col min="14" max="14" width="12.8515625" style="0" customWidth="1"/>
    <col min="15" max="15" width="13.00390625" style="0" customWidth="1"/>
    <col min="16" max="16" width="11.421875" style="0" customWidth="1"/>
    <col min="18" max="18" width="30.421875" style="0" customWidth="1"/>
    <col min="19" max="19" width="10.140625" style="2" bestFit="1" customWidth="1"/>
    <col min="20" max="20" width="10.140625" style="2" customWidth="1"/>
    <col min="21" max="21" width="10.8515625" style="79" customWidth="1"/>
    <col min="22" max="22" width="10.140625" style="2" bestFit="1" customWidth="1"/>
    <col min="23" max="23" width="12.57421875" style="2" customWidth="1"/>
    <col min="24" max="26" width="9.140625" style="2" customWidth="1"/>
  </cols>
  <sheetData>
    <row r="1" spans="1:23" ht="42.75" customHeight="1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91" t="s">
        <v>5</v>
      </c>
      <c r="G1" s="3" t="s">
        <v>5</v>
      </c>
      <c r="H1" s="80" t="s">
        <v>214</v>
      </c>
      <c r="I1" s="3" t="s">
        <v>225</v>
      </c>
      <c r="J1" s="91" t="s">
        <v>226</v>
      </c>
      <c r="K1" s="66" t="s">
        <v>215</v>
      </c>
      <c r="R1" s="52"/>
      <c r="S1" s="39"/>
      <c r="T1" s="39"/>
      <c r="U1" s="77" t="s">
        <v>214</v>
      </c>
      <c r="V1" s="53" t="s">
        <v>212</v>
      </c>
      <c r="W1" s="53" t="s">
        <v>213</v>
      </c>
    </row>
    <row r="2" spans="1:23" ht="15">
      <c r="A2" s="25">
        <v>1</v>
      </c>
      <c r="B2" s="11" t="s">
        <v>6</v>
      </c>
      <c r="C2" s="12" t="s">
        <v>7</v>
      </c>
      <c r="D2" s="13" t="s">
        <v>8</v>
      </c>
      <c r="E2" s="6">
        <v>2400</v>
      </c>
      <c r="F2" s="82">
        <v>2447.368421052631</v>
      </c>
      <c r="G2" s="39"/>
      <c r="H2" s="42">
        <v>39.26262032085561</v>
      </c>
      <c r="I2" s="39">
        <v>2486.6310160427806</v>
      </c>
      <c r="J2" s="82">
        <f>G2+H2+I2</f>
        <v>2525.8936363636362</v>
      </c>
      <c r="K2" s="67">
        <f>F2+J2</f>
        <v>4973.262057416267</v>
      </c>
      <c r="R2" s="50" t="s">
        <v>7</v>
      </c>
      <c r="S2" s="39">
        <v>2400</v>
      </c>
      <c r="T2" s="39"/>
      <c r="U2" s="42">
        <f>($U$64)*S2</f>
        <v>39.26262032085561</v>
      </c>
      <c r="V2" s="39">
        <f>($V$64)*S2</f>
        <v>2486.6310160427806</v>
      </c>
      <c r="W2" s="39">
        <f>U2+V2</f>
        <v>2525.8936363636362</v>
      </c>
    </row>
    <row r="3" spans="1:23" ht="15">
      <c r="A3" s="25">
        <v>2</v>
      </c>
      <c r="B3" s="11" t="s">
        <v>9</v>
      </c>
      <c r="C3" s="12" t="s">
        <v>10</v>
      </c>
      <c r="D3" s="13" t="s">
        <v>11</v>
      </c>
      <c r="E3" s="6">
        <v>2000</v>
      </c>
      <c r="F3" s="82">
        <v>2039.473684210526</v>
      </c>
      <c r="G3" s="39"/>
      <c r="H3" s="42">
        <v>32.71885026737967</v>
      </c>
      <c r="I3" s="39">
        <v>2072.1925133689842</v>
      </c>
      <c r="J3" s="82">
        <f aca="true" t="shared" si="0" ref="J3:J62">G3+H3+I3</f>
        <v>2104.911363636364</v>
      </c>
      <c r="K3" s="67">
        <f aca="true" t="shared" si="1" ref="K3:K61">F3+J3</f>
        <v>4144.38504784689</v>
      </c>
      <c r="R3" s="50" t="s">
        <v>10</v>
      </c>
      <c r="S3" s="39">
        <v>2000</v>
      </c>
      <c r="T3" s="39"/>
      <c r="U3" s="42">
        <f aca="true" t="shared" si="2" ref="U3:U61">($U$64)*S3</f>
        <v>32.71885026737967</v>
      </c>
      <c r="V3" s="39">
        <f aca="true" t="shared" si="3" ref="V3:V62">($V$64)*S3</f>
        <v>2072.1925133689842</v>
      </c>
      <c r="W3" s="39">
        <f aca="true" t="shared" si="4" ref="W3:W61">U3+V3</f>
        <v>2104.911363636364</v>
      </c>
    </row>
    <row r="4" spans="1:23" ht="15">
      <c r="A4" s="25">
        <v>3</v>
      </c>
      <c r="B4" s="11" t="s">
        <v>12</v>
      </c>
      <c r="C4" s="12" t="s">
        <v>13</v>
      </c>
      <c r="D4" s="13" t="s">
        <v>14</v>
      </c>
      <c r="E4" s="6">
        <v>2400</v>
      </c>
      <c r="F4" s="82">
        <v>2447.368421052631</v>
      </c>
      <c r="G4" s="39"/>
      <c r="H4" s="42">
        <v>39.26262032085561</v>
      </c>
      <c r="I4" s="39">
        <v>2486.6310160427806</v>
      </c>
      <c r="J4" s="82">
        <f t="shared" si="0"/>
        <v>2525.8936363636362</v>
      </c>
      <c r="K4" s="67">
        <f t="shared" si="1"/>
        <v>4973.262057416267</v>
      </c>
      <c r="R4" s="50" t="s">
        <v>13</v>
      </c>
      <c r="S4" s="39">
        <v>2400</v>
      </c>
      <c r="T4" s="39"/>
      <c r="U4" s="42">
        <f t="shared" si="2"/>
        <v>39.26262032085561</v>
      </c>
      <c r="V4" s="39">
        <f t="shared" si="3"/>
        <v>2486.6310160427806</v>
      </c>
      <c r="W4" s="39">
        <f t="shared" si="4"/>
        <v>2525.8936363636362</v>
      </c>
    </row>
    <row r="5" spans="1:23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82">
        <v>2447.368421052631</v>
      </c>
      <c r="G5" s="39"/>
      <c r="H5" s="42">
        <v>39.26262032085561</v>
      </c>
      <c r="I5" s="39">
        <v>2486.6310160427806</v>
      </c>
      <c r="J5" s="82">
        <f t="shared" si="0"/>
        <v>2525.8936363636362</v>
      </c>
      <c r="K5" s="67">
        <f t="shared" si="1"/>
        <v>4973.262057416267</v>
      </c>
      <c r="R5" s="51" t="s">
        <v>16</v>
      </c>
      <c r="S5" s="39">
        <v>2400</v>
      </c>
      <c r="T5" s="39"/>
      <c r="U5" s="42">
        <f t="shared" si="2"/>
        <v>39.26262032085561</v>
      </c>
      <c r="V5" s="39">
        <f t="shared" si="3"/>
        <v>2486.6310160427806</v>
      </c>
      <c r="W5" s="39">
        <f t="shared" si="4"/>
        <v>2525.8936363636362</v>
      </c>
    </row>
    <row r="6" spans="1:23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82">
        <v>2039.473684210526</v>
      </c>
      <c r="G6" s="39"/>
      <c r="H6" s="42">
        <v>32.71885026737967</v>
      </c>
      <c r="I6" s="39">
        <v>2072.1925133689842</v>
      </c>
      <c r="J6" s="82">
        <f t="shared" si="0"/>
        <v>2104.911363636364</v>
      </c>
      <c r="K6" s="67">
        <f t="shared" si="1"/>
        <v>4144.38504784689</v>
      </c>
      <c r="R6" s="51" t="s">
        <v>19</v>
      </c>
      <c r="S6" s="39">
        <v>2000</v>
      </c>
      <c r="T6" s="39"/>
      <c r="U6" s="42">
        <f t="shared" si="2"/>
        <v>32.71885026737967</v>
      </c>
      <c r="V6" s="39">
        <f t="shared" si="3"/>
        <v>2072.1925133689842</v>
      </c>
      <c r="W6" s="39">
        <f t="shared" si="4"/>
        <v>2104.911363636364</v>
      </c>
    </row>
    <row r="7" spans="1:23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82">
        <v>2447.368421052631</v>
      </c>
      <c r="G7" s="39"/>
      <c r="H7" s="42">
        <v>39.26262032085561</v>
      </c>
      <c r="I7" s="39">
        <v>2486.6310160427806</v>
      </c>
      <c r="J7" s="82">
        <f t="shared" si="0"/>
        <v>2525.8936363636362</v>
      </c>
      <c r="K7" s="67">
        <f t="shared" si="1"/>
        <v>4973.262057416267</v>
      </c>
      <c r="R7" s="51" t="s">
        <v>22</v>
      </c>
      <c r="S7" s="39">
        <v>2400</v>
      </c>
      <c r="T7" s="39"/>
      <c r="U7" s="42">
        <f t="shared" si="2"/>
        <v>39.26262032085561</v>
      </c>
      <c r="V7" s="39">
        <f t="shared" si="3"/>
        <v>2486.6310160427806</v>
      </c>
      <c r="W7" s="39">
        <f t="shared" si="4"/>
        <v>2525.8936363636362</v>
      </c>
    </row>
    <row r="8" spans="1:23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82">
        <v>1631.5789473684208</v>
      </c>
      <c r="G8" s="39"/>
      <c r="H8" s="42">
        <v>26.17508021390374</v>
      </c>
      <c r="I8" s="39">
        <v>1657.7540106951872</v>
      </c>
      <c r="J8" s="82">
        <f t="shared" si="0"/>
        <v>1683.929090909091</v>
      </c>
      <c r="K8" s="67">
        <f t="shared" si="1"/>
        <v>3315.508038277512</v>
      </c>
      <c r="R8" s="51" t="s">
        <v>25</v>
      </c>
      <c r="S8" s="39">
        <v>1600</v>
      </c>
      <c r="T8" s="39"/>
      <c r="U8" s="42">
        <f t="shared" si="2"/>
        <v>26.17508021390374</v>
      </c>
      <c r="V8" s="39">
        <f t="shared" si="3"/>
        <v>1657.7540106951872</v>
      </c>
      <c r="W8" s="39">
        <f t="shared" si="4"/>
        <v>1683.929090909091</v>
      </c>
    </row>
    <row r="9" spans="1:26" s="63" customFormat="1" ht="15">
      <c r="A9" s="57">
        <v>8</v>
      </c>
      <c r="B9" s="58" t="s">
        <v>27</v>
      </c>
      <c r="C9" s="59" t="s">
        <v>218</v>
      </c>
      <c r="D9" s="60" t="s">
        <v>28</v>
      </c>
      <c r="E9" s="61">
        <v>2400</v>
      </c>
      <c r="F9" s="86">
        <v>2447.368421052631</v>
      </c>
      <c r="G9" s="62">
        <v>-2447.37</v>
      </c>
      <c r="H9" s="78">
        <v>0</v>
      </c>
      <c r="I9" s="39">
        <v>0</v>
      </c>
      <c r="J9" s="82">
        <f t="shared" si="0"/>
        <v>-2447.37</v>
      </c>
      <c r="K9" s="67">
        <f t="shared" si="1"/>
        <v>-0.0015789473686709243</v>
      </c>
      <c r="R9" s="54" t="s">
        <v>207</v>
      </c>
      <c r="S9" s="55">
        <v>0</v>
      </c>
      <c r="T9" s="55"/>
      <c r="U9" s="78">
        <f t="shared" si="2"/>
        <v>0</v>
      </c>
      <c r="V9" s="55">
        <f t="shared" si="3"/>
        <v>0</v>
      </c>
      <c r="W9" s="55">
        <f t="shared" si="4"/>
        <v>0</v>
      </c>
      <c r="X9" s="64"/>
      <c r="Y9" s="64"/>
      <c r="Z9" s="64"/>
    </row>
    <row r="10" spans="1:23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82">
        <v>3059.210526315789</v>
      </c>
      <c r="G10" s="39"/>
      <c r="H10" s="42">
        <v>49.07827540106951</v>
      </c>
      <c r="I10" s="39">
        <v>3108.288770053476</v>
      </c>
      <c r="J10" s="82">
        <f t="shared" si="0"/>
        <v>3157.367045454546</v>
      </c>
      <c r="K10" s="67">
        <f t="shared" si="1"/>
        <v>6216.5775717703345</v>
      </c>
      <c r="R10" s="51" t="s">
        <v>30</v>
      </c>
      <c r="S10" s="39">
        <v>3000</v>
      </c>
      <c r="T10" s="39"/>
      <c r="U10" s="42">
        <f t="shared" si="2"/>
        <v>49.07827540106951</v>
      </c>
      <c r="V10" s="39">
        <f t="shared" si="3"/>
        <v>3108.288770053476</v>
      </c>
      <c r="W10" s="39">
        <f t="shared" si="4"/>
        <v>3157.367045454546</v>
      </c>
    </row>
    <row r="11" spans="1:23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82">
        <v>2447.368421052631</v>
      </c>
      <c r="G11" s="39"/>
      <c r="H11" s="42">
        <v>39.26262032085561</v>
      </c>
      <c r="I11" s="39">
        <v>2486.6310160427806</v>
      </c>
      <c r="J11" s="82">
        <f t="shared" si="0"/>
        <v>2525.8936363636362</v>
      </c>
      <c r="K11" s="67">
        <f t="shared" si="1"/>
        <v>4973.262057416267</v>
      </c>
      <c r="R11" s="51" t="s">
        <v>33</v>
      </c>
      <c r="S11" s="39">
        <v>2400</v>
      </c>
      <c r="T11" s="39"/>
      <c r="U11" s="42">
        <f t="shared" si="2"/>
        <v>39.26262032085561</v>
      </c>
      <c r="V11" s="39">
        <f t="shared" si="3"/>
        <v>2486.6310160427806</v>
      </c>
      <c r="W11" s="39">
        <f t="shared" si="4"/>
        <v>2525.8936363636362</v>
      </c>
    </row>
    <row r="12" spans="1:23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82">
        <v>2039.473684210526</v>
      </c>
      <c r="G12" s="39"/>
      <c r="H12" s="42">
        <v>32.71885026737967</v>
      </c>
      <c r="I12" s="39">
        <v>2072.1925133689842</v>
      </c>
      <c r="J12" s="82">
        <f t="shared" si="0"/>
        <v>2104.911363636364</v>
      </c>
      <c r="K12" s="67">
        <f t="shared" si="1"/>
        <v>4144.38504784689</v>
      </c>
      <c r="R12" s="51" t="s">
        <v>36</v>
      </c>
      <c r="S12" s="39">
        <v>2000</v>
      </c>
      <c r="T12" s="39"/>
      <c r="U12" s="42">
        <f t="shared" si="2"/>
        <v>32.71885026737967</v>
      </c>
      <c r="V12" s="39">
        <f t="shared" si="3"/>
        <v>2072.1925133689842</v>
      </c>
      <c r="W12" s="39">
        <f t="shared" si="4"/>
        <v>2104.911363636364</v>
      </c>
    </row>
    <row r="13" spans="1:23" ht="15">
      <c r="A13" s="25">
        <v>12</v>
      </c>
      <c r="B13" s="17" t="s">
        <v>38</v>
      </c>
      <c r="C13" s="12" t="s">
        <v>39</v>
      </c>
      <c r="D13" s="18" t="s">
        <v>40</v>
      </c>
      <c r="E13" s="7">
        <v>5600</v>
      </c>
      <c r="F13" s="82">
        <v>5710.526315789473</v>
      </c>
      <c r="G13" s="39"/>
      <c r="H13" s="42">
        <v>91.61278074866308</v>
      </c>
      <c r="I13" s="39">
        <v>5802.139037433155</v>
      </c>
      <c r="J13" s="82">
        <f t="shared" si="0"/>
        <v>5893.751818181818</v>
      </c>
      <c r="K13" s="67">
        <f t="shared" si="1"/>
        <v>11604.278133971291</v>
      </c>
      <c r="R13" s="50" t="s">
        <v>39</v>
      </c>
      <c r="S13" s="39">
        <v>5600</v>
      </c>
      <c r="T13" s="39"/>
      <c r="U13" s="42">
        <f t="shared" si="2"/>
        <v>91.61278074866308</v>
      </c>
      <c r="V13" s="39">
        <f t="shared" si="3"/>
        <v>5802.139037433155</v>
      </c>
      <c r="W13" s="39">
        <f t="shared" si="4"/>
        <v>5893.751818181818</v>
      </c>
    </row>
    <row r="14" spans="1:23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82">
        <v>2039.473684210526</v>
      </c>
      <c r="G14" s="39"/>
      <c r="H14" s="42">
        <v>32.71885026737967</v>
      </c>
      <c r="I14" s="39">
        <v>2072.1925133689842</v>
      </c>
      <c r="J14" s="82">
        <f t="shared" si="0"/>
        <v>2104.911363636364</v>
      </c>
      <c r="K14" s="67">
        <f t="shared" si="1"/>
        <v>4144.38504784689</v>
      </c>
      <c r="R14" s="51" t="s">
        <v>42</v>
      </c>
      <c r="S14" s="39">
        <v>2000</v>
      </c>
      <c r="T14" s="39"/>
      <c r="U14" s="42">
        <f t="shared" si="2"/>
        <v>32.71885026737967</v>
      </c>
      <c r="V14" s="39">
        <f t="shared" si="3"/>
        <v>2072.1925133689842</v>
      </c>
      <c r="W14" s="39">
        <f t="shared" si="4"/>
        <v>2104.911363636364</v>
      </c>
    </row>
    <row r="15" spans="1:23" ht="15">
      <c r="A15" s="25">
        <v>14</v>
      </c>
      <c r="B15" s="11" t="s">
        <v>44</v>
      </c>
      <c r="C15" s="12" t="s">
        <v>45</v>
      </c>
      <c r="D15" s="13" t="s">
        <v>46</v>
      </c>
      <c r="E15" s="6">
        <v>2000</v>
      </c>
      <c r="F15" s="82">
        <v>2039.473684210526</v>
      </c>
      <c r="G15" s="39"/>
      <c r="H15" s="42">
        <v>32.71885026737967</v>
      </c>
      <c r="I15" s="39">
        <v>2072.1925133689842</v>
      </c>
      <c r="J15" s="82">
        <f t="shared" si="0"/>
        <v>2104.911363636364</v>
      </c>
      <c r="K15" s="67">
        <f t="shared" si="1"/>
        <v>4144.38504784689</v>
      </c>
      <c r="R15" s="50" t="s">
        <v>45</v>
      </c>
      <c r="S15" s="39">
        <v>2000</v>
      </c>
      <c r="T15" s="39"/>
      <c r="U15" s="42">
        <f t="shared" si="2"/>
        <v>32.71885026737967</v>
      </c>
      <c r="V15" s="39">
        <f t="shared" si="3"/>
        <v>2072.1925133689842</v>
      </c>
      <c r="W15" s="39">
        <f t="shared" si="4"/>
        <v>2104.911363636364</v>
      </c>
    </row>
    <row r="16" spans="1:23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82">
        <v>3059.210526315789</v>
      </c>
      <c r="G16" s="39"/>
      <c r="H16" s="42">
        <v>49.07827540106951</v>
      </c>
      <c r="I16" s="39">
        <v>3108.288770053476</v>
      </c>
      <c r="J16" s="82">
        <f t="shared" si="0"/>
        <v>3157.367045454546</v>
      </c>
      <c r="K16" s="67">
        <f t="shared" si="1"/>
        <v>6216.5775717703345</v>
      </c>
      <c r="R16" s="51" t="s">
        <v>48</v>
      </c>
      <c r="S16" s="39">
        <v>3000</v>
      </c>
      <c r="T16" s="39"/>
      <c r="U16" s="42">
        <f t="shared" si="2"/>
        <v>49.07827540106951</v>
      </c>
      <c r="V16" s="39">
        <f t="shared" si="3"/>
        <v>3108.288770053476</v>
      </c>
      <c r="W16" s="39">
        <f t="shared" si="4"/>
        <v>3157.367045454546</v>
      </c>
    </row>
    <row r="17" spans="1:23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82">
        <v>2447.368421052631</v>
      </c>
      <c r="G17" s="39"/>
      <c r="H17" s="42">
        <v>39.26262032085561</v>
      </c>
      <c r="I17" s="39">
        <v>2486.6310160427806</v>
      </c>
      <c r="J17" s="82">
        <f t="shared" si="0"/>
        <v>2525.8936363636362</v>
      </c>
      <c r="K17" s="67">
        <f t="shared" si="1"/>
        <v>4973.262057416267</v>
      </c>
      <c r="R17" s="51" t="s">
        <v>51</v>
      </c>
      <c r="S17" s="39">
        <v>2400</v>
      </c>
      <c r="T17" s="39"/>
      <c r="U17" s="42">
        <f t="shared" si="2"/>
        <v>39.26262032085561</v>
      </c>
      <c r="V17" s="39">
        <f t="shared" si="3"/>
        <v>2486.6310160427806</v>
      </c>
      <c r="W17" s="39">
        <f t="shared" si="4"/>
        <v>2525.8936363636362</v>
      </c>
    </row>
    <row r="18" spans="1:23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82">
        <v>2447.368421052631</v>
      </c>
      <c r="G18" s="39"/>
      <c r="H18" s="42">
        <v>39.26262032085561</v>
      </c>
      <c r="I18" s="39">
        <v>2486.6310160427806</v>
      </c>
      <c r="J18" s="82">
        <f t="shared" si="0"/>
        <v>2525.8936363636362</v>
      </c>
      <c r="K18" s="67">
        <f t="shared" si="1"/>
        <v>4973.262057416267</v>
      </c>
      <c r="R18" s="51" t="s">
        <v>54</v>
      </c>
      <c r="S18" s="39">
        <v>2400</v>
      </c>
      <c r="T18" s="39"/>
      <c r="U18" s="42">
        <f t="shared" si="2"/>
        <v>39.26262032085561</v>
      </c>
      <c r="V18" s="39">
        <f t="shared" si="3"/>
        <v>2486.6310160427806</v>
      </c>
      <c r="W18" s="39">
        <f t="shared" si="4"/>
        <v>2525.8936363636362</v>
      </c>
    </row>
    <row r="19" spans="1:23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82">
        <v>1631.5789473684208</v>
      </c>
      <c r="G19" s="39"/>
      <c r="H19" s="42">
        <v>26.17508021390374</v>
      </c>
      <c r="I19" s="39">
        <v>1657.7540106951872</v>
      </c>
      <c r="J19" s="82">
        <f t="shared" si="0"/>
        <v>1683.929090909091</v>
      </c>
      <c r="K19" s="67">
        <f t="shared" si="1"/>
        <v>3315.508038277512</v>
      </c>
      <c r="R19" s="51" t="s">
        <v>57</v>
      </c>
      <c r="S19" s="39">
        <v>1600</v>
      </c>
      <c r="T19" s="39"/>
      <c r="U19" s="42">
        <f t="shared" si="2"/>
        <v>26.17508021390374</v>
      </c>
      <c r="V19" s="39">
        <f t="shared" si="3"/>
        <v>1657.7540106951872</v>
      </c>
      <c r="W19" s="39">
        <f t="shared" si="4"/>
        <v>1683.929090909091</v>
      </c>
    </row>
    <row r="20" spans="1:23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82">
        <v>2447.368421052631</v>
      </c>
      <c r="G20" s="39"/>
      <c r="H20" s="42">
        <v>39.26262032085561</v>
      </c>
      <c r="I20" s="39">
        <v>2486.6310160427806</v>
      </c>
      <c r="J20" s="82">
        <f t="shared" si="0"/>
        <v>2525.8936363636362</v>
      </c>
      <c r="K20" s="67">
        <f t="shared" si="1"/>
        <v>4973.262057416267</v>
      </c>
      <c r="R20" s="51" t="s">
        <v>60</v>
      </c>
      <c r="S20" s="39">
        <v>2400</v>
      </c>
      <c r="T20" s="39"/>
      <c r="U20" s="42">
        <f t="shared" si="2"/>
        <v>39.26262032085561</v>
      </c>
      <c r="V20" s="39">
        <f t="shared" si="3"/>
        <v>2486.6310160427806</v>
      </c>
      <c r="W20" s="39">
        <f t="shared" si="4"/>
        <v>2525.8936363636362</v>
      </c>
    </row>
    <row r="21" spans="1:23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82">
        <v>3059.210526315789</v>
      </c>
      <c r="G21" s="39"/>
      <c r="H21" s="42">
        <v>49.07827540106951</v>
      </c>
      <c r="I21" s="39">
        <v>3108.288770053476</v>
      </c>
      <c r="J21" s="82">
        <f t="shared" si="0"/>
        <v>3157.367045454546</v>
      </c>
      <c r="K21" s="67">
        <f t="shared" si="1"/>
        <v>6216.5775717703345</v>
      </c>
      <c r="R21" s="51" t="s">
        <v>63</v>
      </c>
      <c r="S21" s="39">
        <v>3000</v>
      </c>
      <c r="T21" s="39"/>
      <c r="U21" s="42">
        <f t="shared" si="2"/>
        <v>49.07827540106951</v>
      </c>
      <c r="V21" s="39">
        <f t="shared" si="3"/>
        <v>3108.288770053476</v>
      </c>
      <c r="W21" s="39">
        <f t="shared" si="4"/>
        <v>3157.367045454546</v>
      </c>
    </row>
    <row r="22" spans="1:23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82">
        <v>2039.473684210526</v>
      </c>
      <c r="G22" s="39"/>
      <c r="H22" s="42">
        <v>32.71885026737967</v>
      </c>
      <c r="I22" s="39">
        <v>2072.1925133689842</v>
      </c>
      <c r="J22" s="82">
        <f t="shared" si="0"/>
        <v>2104.911363636364</v>
      </c>
      <c r="K22" s="67">
        <f t="shared" si="1"/>
        <v>4144.38504784689</v>
      </c>
      <c r="R22" s="51" t="s">
        <v>66</v>
      </c>
      <c r="S22" s="39">
        <v>2000</v>
      </c>
      <c r="T22" s="39"/>
      <c r="U22" s="42">
        <f t="shared" si="2"/>
        <v>32.71885026737967</v>
      </c>
      <c r="V22" s="39">
        <f t="shared" si="3"/>
        <v>2072.1925133689842</v>
      </c>
      <c r="W22" s="39">
        <f t="shared" si="4"/>
        <v>2104.911363636364</v>
      </c>
    </row>
    <row r="23" spans="1:23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82">
        <v>3671.052631578947</v>
      </c>
      <c r="G23" s="39"/>
      <c r="H23" s="42">
        <v>58.89393048128341</v>
      </c>
      <c r="I23" s="39">
        <v>3729.946524064171</v>
      </c>
      <c r="J23" s="82">
        <f t="shared" si="0"/>
        <v>3788.8404545454546</v>
      </c>
      <c r="K23" s="67">
        <f t="shared" si="1"/>
        <v>7459.893086124402</v>
      </c>
      <c r="R23" s="51" t="s">
        <v>69</v>
      </c>
      <c r="S23" s="39">
        <v>3600</v>
      </c>
      <c r="T23" s="39"/>
      <c r="U23" s="42">
        <f t="shared" si="2"/>
        <v>58.89393048128341</v>
      </c>
      <c r="V23" s="39">
        <f t="shared" si="3"/>
        <v>3729.946524064171</v>
      </c>
      <c r="W23" s="39">
        <f t="shared" si="4"/>
        <v>3788.8404545454546</v>
      </c>
    </row>
    <row r="24" spans="1:23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82">
        <v>1631.5789473684208</v>
      </c>
      <c r="G24" s="39"/>
      <c r="H24" s="42">
        <v>26.17508021390374</v>
      </c>
      <c r="I24" s="39">
        <v>1657.7540106951872</v>
      </c>
      <c r="J24" s="82">
        <f t="shared" si="0"/>
        <v>1683.929090909091</v>
      </c>
      <c r="K24" s="67">
        <f t="shared" si="1"/>
        <v>3315.508038277512</v>
      </c>
      <c r="R24" s="51" t="s">
        <v>72</v>
      </c>
      <c r="S24" s="39">
        <v>1600</v>
      </c>
      <c r="T24" s="39"/>
      <c r="U24" s="42">
        <f t="shared" si="2"/>
        <v>26.17508021390374</v>
      </c>
      <c r="V24" s="39">
        <f t="shared" si="3"/>
        <v>1657.7540106951872</v>
      </c>
      <c r="W24" s="39">
        <f t="shared" si="4"/>
        <v>1683.929090909091</v>
      </c>
    </row>
    <row r="25" spans="1:23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82">
        <v>2447.368421052631</v>
      </c>
      <c r="G25" s="39"/>
      <c r="H25" s="42">
        <v>39.26262032085561</v>
      </c>
      <c r="I25" s="39">
        <v>2486.6310160427806</v>
      </c>
      <c r="J25" s="82">
        <f t="shared" si="0"/>
        <v>2525.8936363636362</v>
      </c>
      <c r="K25" s="67">
        <f t="shared" si="1"/>
        <v>4973.262057416267</v>
      </c>
      <c r="R25" s="51" t="s">
        <v>75</v>
      </c>
      <c r="S25" s="39">
        <v>2400</v>
      </c>
      <c r="T25" s="39"/>
      <c r="U25" s="42">
        <f t="shared" si="2"/>
        <v>39.26262032085561</v>
      </c>
      <c r="V25" s="39">
        <f t="shared" si="3"/>
        <v>2486.6310160427806</v>
      </c>
      <c r="W25" s="39">
        <f t="shared" si="4"/>
        <v>2525.8936363636362</v>
      </c>
    </row>
    <row r="26" spans="1:23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82">
        <v>2039.473684210526</v>
      </c>
      <c r="G26" s="39"/>
      <c r="H26" s="42">
        <v>32.71885026737967</v>
      </c>
      <c r="I26" s="39">
        <v>2072.1925133689842</v>
      </c>
      <c r="J26" s="82">
        <f t="shared" si="0"/>
        <v>2104.911363636364</v>
      </c>
      <c r="K26" s="67">
        <f t="shared" si="1"/>
        <v>4144.38504784689</v>
      </c>
      <c r="R26" s="51" t="s">
        <v>78</v>
      </c>
      <c r="S26" s="39">
        <v>2000</v>
      </c>
      <c r="T26" s="39"/>
      <c r="U26" s="42">
        <f t="shared" si="2"/>
        <v>32.71885026737967</v>
      </c>
      <c r="V26" s="39">
        <f t="shared" si="3"/>
        <v>2072.1925133689842</v>
      </c>
      <c r="W26" s="39">
        <f t="shared" si="4"/>
        <v>2104.911363636364</v>
      </c>
    </row>
    <row r="27" spans="1:23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82">
        <v>1631.5789473684208</v>
      </c>
      <c r="G27" s="39"/>
      <c r="H27" s="42">
        <v>26.17508021390374</v>
      </c>
      <c r="I27" s="39">
        <v>1657.7540106951872</v>
      </c>
      <c r="J27" s="82">
        <f t="shared" si="0"/>
        <v>1683.929090909091</v>
      </c>
      <c r="K27" s="67">
        <f t="shared" si="1"/>
        <v>3315.508038277512</v>
      </c>
      <c r="R27" s="51" t="s">
        <v>81</v>
      </c>
      <c r="S27" s="39">
        <v>1600</v>
      </c>
      <c r="T27" s="39"/>
      <c r="U27" s="42">
        <f t="shared" si="2"/>
        <v>26.17508021390374</v>
      </c>
      <c r="V27" s="39">
        <f t="shared" si="3"/>
        <v>1657.7540106951872</v>
      </c>
      <c r="W27" s="39">
        <f t="shared" si="4"/>
        <v>1683.929090909091</v>
      </c>
    </row>
    <row r="28" spans="1:23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82">
        <v>2447.368421052631</v>
      </c>
      <c r="G28" s="39"/>
      <c r="H28" s="42">
        <v>39.26262032085561</v>
      </c>
      <c r="I28" s="39">
        <v>2486.6310160427806</v>
      </c>
      <c r="J28" s="82">
        <f t="shared" si="0"/>
        <v>2525.8936363636362</v>
      </c>
      <c r="K28" s="67">
        <f t="shared" si="1"/>
        <v>4973.262057416267</v>
      </c>
      <c r="R28" s="51" t="s">
        <v>84</v>
      </c>
      <c r="S28" s="39">
        <v>2400</v>
      </c>
      <c r="T28" s="39"/>
      <c r="U28" s="42">
        <f t="shared" si="2"/>
        <v>39.26262032085561</v>
      </c>
      <c r="V28" s="39">
        <f t="shared" si="3"/>
        <v>2486.6310160427806</v>
      </c>
      <c r="W28" s="39">
        <f t="shared" si="4"/>
        <v>2525.8936363636362</v>
      </c>
    </row>
    <row r="29" spans="1:23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82">
        <v>2447.368421052631</v>
      </c>
      <c r="G29" s="39"/>
      <c r="H29" s="42">
        <v>39.26262032085561</v>
      </c>
      <c r="I29" s="39">
        <v>2486.6310160427806</v>
      </c>
      <c r="J29" s="82">
        <f t="shared" si="0"/>
        <v>2525.8936363636362</v>
      </c>
      <c r="K29" s="67">
        <f t="shared" si="1"/>
        <v>4973.262057416267</v>
      </c>
      <c r="R29" s="51" t="s">
        <v>87</v>
      </c>
      <c r="S29" s="39">
        <v>2400</v>
      </c>
      <c r="T29" s="39"/>
      <c r="U29" s="42">
        <f t="shared" si="2"/>
        <v>39.26262032085561</v>
      </c>
      <c r="V29" s="39">
        <f t="shared" si="3"/>
        <v>2486.6310160427806</v>
      </c>
      <c r="W29" s="39">
        <f t="shared" si="4"/>
        <v>2525.8936363636362</v>
      </c>
    </row>
    <row r="30" spans="1:23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82">
        <v>2447.368421052631</v>
      </c>
      <c r="G30" s="39"/>
      <c r="H30" s="42">
        <v>39.26262032085561</v>
      </c>
      <c r="I30" s="39">
        <v>2486.6310160427806</v>
      </c>
      <c r="J30" s="82">
        <f t="shared" si="0"/>
        <v>2525.8936363636362</v>
      </c>
      <c r="K30" s="67">
        <f t="shared" si="1"/>
        <v>4973.262057416267</v>
      </c>
      <c r="R30" s="51" t="s">
        <v>90</v>
      </c>
      <c r="S30" s="39">
        <v>2400</v>
      </c>
      <c r="T30" s="39"/>
      <c r="U30" s="42">
        <f t="shared" si="2"/>
        <v>39.26262032085561</v>
      </c>
      <c r="V30" s="39">
        <f t="shared" si="3"/>
        <v>2486.6310160427806</v>
      </c>
      <c r="W30" s="39">
        <f t="shared" si="4"/>
        <v>2525.8936363636362</v>
      </c>
    </row>
    <row r="31" spans="1:23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82">
        <v>1631.5789473684208</v>
      </c>
      <c r="G31" s="39"/>
      <c r="H31" s="42">
        <v>26.17508021390374</v>
      </c>
      <c r="I31" s="39">
        <v>1657.7540106951872</v>
      </c>
      <c r="J31" s="82">
        <f t="shared" si="0"/>
        <v>1683.929090909091</v>
      </c>
      <c r="K31" s="67">
        <f t="shared" si="1"/>
        <v>3315.508038277512</v>
      </c>
      <c r="R31" s="51" t="s">
        <v>93</v>
      </c>
      <c r="S31" s="39">
        <v>1600</v>
      </c>
      <c r="T31" s="39"/>
      <c r="U31" s="42">
        <f t="shared" si="2"/>
        <v>26.17508021390374</v>
      </c>
      <c r="V31" s="39">
        <f t="shared" si="3"/>
        <v>1657.7540106951872</v>
      </c>
      <c r="W31" s="39">
        <f t="shared" si="4"/>
        <v>1683.929090909091</v>
      </c>
    </row>
    <row r="32" spans="1:23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82">
        <v>2447.368421052631</v>
      </c>
      <c r="G32" s="39"/>
      <c r="H32" s="42">
        <v>39.26262032085561</v>
      </c>
      <c r="I32" s="39">
        <v>2486.6310160427806</v>
      </c>
      <c r="J32" s="82">
        <f t="shared" si="0"/>
        <v>2525.8936363636362</v>
      </c>
      <c r="K32" s="67">
        <f t="shared" si="1"/>
        <v>4973.262057416267</v>
      </c>
      <c r="R32" s="51" t="s">
        <v>96</v>
      </c>
      <c r="S32" s="39">
        <v>2400</v>
      </c>
      <c r="T32" s="39"/>
      <c r="U32" s="42">
        <f t="shared" si="2"/>
        <v>39.26262032085561</v>
      </c>
      <c r="V32" s="39">
        <f t="shared" si="3"/>
        <v>2486.6310160427806</v>
      </c>
      <c r="W32" s="39">
        <f t="shared" si="4"/>
        <v>2525.8936363636362</v>
      </c>
    </row>
    <row r="33" spans="1:23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82">
        <v>2039.473684210526</v>
      </c>
      <c r="G33" s="39"/>
      <c r="H33" s="42">
        <v>32.71885026737967</v>
      </c>
      <c r="I33" s="39">
        <v>2072.1925133689842</v>
      </c>
      <c r="J33" s="82">
        <f t="shared" si="0"/>
        <v>2104.911363636364</v>
      </c>
      <c r="K33" s="67">
        <f t="shared" si="1"/>
        <v>4144.38504784689</v>
      </c>
      <c r="R33" s="51" t="s">
        <v>99</v>
      </c>
      <c r="S33" s="39">
        <v>2000</v>
      </c>
      <c r="T33" s="39"/>
      <c r="U33" s="42">
        <f t="shared" si="2"/>
        <v>32.71885026737967</v>
      </c>
      <c r="V33" s="39">
        <f t="shared" si="3"/>
        <v>2072.1925133689842</v>
      </c>
      <c r="W33" s="39">
        <f t="shared" si="4"/>
        <v>2104.911363636364</v>
      </c>
    </row>
    <row r="34" spans="1:23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82">
        <v>2447.368421052631</v>
      </c>
      <c r="G34" s="39"/>
      <c r="H34" s="42">
        <v>39.26262032085561</v>
      </c>
      <c r="I34" s="39">
        <v>2486.6310160427806</v>
      </c>
      <c r="J34" s="82">
        <f t="shared" si="0"/>
        <v>2525.8936363636362</v>
      </c>
      <c r="K34" s="67">
        <f t="shared" si="1"/>
        <v>4973.262057416267</v>
      </c>
      <c r="R34" s="51" t="s">
        <v>102</v>
      </c>
      <c r="S34" s="39">
        <v>2400</v>
      </c>
      <c r="T34" s="39"/>
      <c r="U34" s="42">
        <f t="shared" si="2"/>
        <v>39.26262032085561</v>
      </c>
      <c r="V34" s="39">
        <f t="shared" si="3"/>
        <v>2486.6310160427806</v>
      </c>
      <c r="W34" s="39">
        <f t="shared" si="4"/>
        <v>2525.8936363636362</v>
      </c>
    </row>
    <row r="35" spans="1:23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82">
        <v>2447.368421052631</v>
      </c>
      <c r="G35" s="39"/>
      <c r="H35" s="42">
        <v>39.26262032085561</v>
      </c>
      <c r="I35" s="39">
        <v>2486.6310160427806</v>
      </c>
      <c r="J35" s="82">
        <f t="shared" si="0"/>
        <v>2525.8936363636362</v>
      </c>
      <c r="K35" s="67">
        <f t="shared" si="1"/>
        <v>4973.262057416267</v>
      </c>
      <c r="R35" s="51" t="s">
        <v>105</v>
      </c>
      <c r="S35" s="39">
        <v>2400</v>
      </c>
      <c r="T35" s="39"/>
      <c r="U35" s="42">
        <f t="shared" si="2"/>
        <v>39.26262032085561</v>
      </c>
      <c r="V35" s="39">
        <f t="shared" si="3"/>
        <v>2486.6310160427806</v>
      </c>
      <c r="W35" s="39">
        <f t="shared" si="4"/>
        <v>2525.8936363636362</v>
      </c>
    </row>
    <row r="36" spans="1:23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82">
        <v>1631.5789473684208</v>
      </c>
      <c r="G36" s="39"/>
      <c r="H36" s="42">
        <v>26.17508021390374</v>
      </c>
      <c r="I36" s="39">
        <v>1657.7540106951872</v>
      </c>
      <c r="J36" s="82">
        <f t="shared" si="0"/>
        <v>1683.929090909091</v>
      </c>
      <c r="K36" s="67">
        <f t="shared" si="1"/>
        <v>3315.508038277512</v>
      </c>
      <c r="R36" s="51" t="s">
        <v>108</v>
      </c>
      <c r="S36" s="39">
        <v>1600</v>
      </c>
      <c r="T36" s="39"/>
      <c r="U36" s="42">
        <f t="shared" si="2"/>
        <v>26.17508021390374</v>
      </c>
      <c r="V36" s="39">
        <f t="shared" si="3"/>
        <v>1657.7540106951872</v>
      </c>
      <c r="W36" s="39">
        <f t="shared" si="4"/>
        <v>1683.929090909091</v>
      </c>
    </row>
    <row r="37" spans="1:23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82">
        <v>2039.473684210526</v>
      </c>
      <c r="G37" s="39"/>
      <c r="H37" s="42">
        <v>32.71885026737967</v>
      </c>
      <c r="I37" s="39">
        <v>2072.1925133689842</v>
      </c>
      <c r="J37" s="82">
        <f t="shared" si="0"/>
        <v>2104.911363636364</v>
      </c>
      <c r="K37" s="67">
        <f t="shared" si="1"/>
        <v>4144.38504784689</v>
      </c>
      <c r="R37" s="51" t="s">
        <v>111</v>
      </c>
      <c r="S37" s="39">
        <v>2000</v>
      </c>
      <c r="T37" s="39"/>
      <c r="U37" s="42">
        <f t="shared" si="2"/>
        <v>32.71885026737967</v>
      </c>
      <c r="V37" s="39">
        <f t="shared" si="3"/>
        <v>2072.1925133689842</v>
      </c>
      <c r="W37" s="39">
        <f t="shared" si="4"/>
        <v>2104.911363636364</v>
      </c>
    </row>
    <row r="38" spans="1:23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82">
        <v>3059.210526315789</v>
      </c>
      <c r="G38" s="39"/>
      <c r="H38" s="42">
        <v>49.07827540106951</v>
      </c>
      <c r="I38" s="39">
        <v>3108.288770053476</v>
      </c>
      <c r="J38" s="82">
        <f t="shared" si="0"/>
        <v>3157.367045454546</v>
      </c>
      <c r="K38" s="67">
        <f t="shared" si="1"/>
        <v>6216.5775717703345</v>
      </c>
      <c r="R38" s="51" t="s">
        <v>114</v>
      </c>
      <c r="S38" s="39">
        <v>3000</v>
      </c>
      <c r="T38" s="39"/>
      <c r="U38" s="42">
        <f t="shared" si="2"/>
        <v>49.07827540106951</v>
      </c>
      <c r="V38" s="39">
        <f t="shared" si="3"/>
        <v>3108.288770053476</v>
      </c>
      <c r="W38" s="39">
        <f t="shared" si="4"/>
        <v>3157.367045454546</v>
      </c>
    </row>
    <row r="39" spans="1:23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82">
        <v>1631.5789473684208</v>
      </c>
      <c r="G39" s="39"/>
      <c r="H39" s="42">
        <v>26.17508021390374</v>
      </c>
      <c r="I39" s="39">
        <v>1657.7540106951872</v>
      </c>
      <c r="J39" s="82">
        <f t="shared" si="0"/>
        <v>1683.929090909091</v>
      </c>
      <c r="K39" s="67">
        <f t="shared" si="1"/>
        <v>3315.508038277512</v>
      </c>
      <c r="R39" s="51" t="s">
        <v>117</v>
      </c>
      <c r="S39" s="39">
        <v>1600</v>
      </c>
      <c r="T39" s="39"/>
      <c r="U39" s="42">
        <f t="shared" si="2"/>
        <v>26.17508021390374</v>
      </c>
      <c r="V39" s="39">
        <f t="shared" si="3"/>
        <v>1657.7540106951872</v>
      </c>
      <c r="W39" s="39">
        <f t="shared" si="4"/>
        <v>1683.929090909091</v>
      </c>
    </row>
    <row r="40" spans="1:23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82">
        <v>1631.5789473684208</v>
      </c>
      <c r="G40" s="39"/>
      <c r="H40" s="42">
        <v>26.17508021390374</v>
      </c>
      <c r="I40" s="39">
        <v>1657.7540106951872</v>
      </c>
      <c r="J40" s="82">
        <f t="shared" si="0"/>
        <v>1683.929090909091</v>
      </c>
      <c r="K40" s="67">
        <f t="shared" si="1"/>
        <v>3315.508038277512</v>
      </c>
      <c r="R40" s="51" t="s">
        <v>120</v>
      </c>
      <c r="S40" s="39">
        <v>1600</v>
      </c>
      <c r="T40" s="39"/>
      <c r="U40" s="42">
        <f t="shared" si="2"/>
        <v>26.17508021390374</v>
      </c>
      <c r="V40" s="39">
        <f t="shared" si="3"/>
        <v>1657.7540106951872</v>
      </c>
      <c r="W40" s="39">
        <f t="shared" si="4"/>
        <v>1683.929090909091</v>
      </c>
    </row>
    <row r="41" spans="1:23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82">
        <v>1631.5789473684208</v>
      </c>
      <c r="G41" s="39"/>
      <c r="H41" s="42">
        <v>26.17508021390374</v>
      </c>
      <c r="I41" s="39">
        <v>1657.7540106951872</v>
      </c>
      <c r="J41" s="82">
        <f t="shared" si="0"/>
        <v>1683.929090909091</v>
      </c>
      <c r="K41" s="67">
        <f t="shared" si="1"/>
        <v>3315.508038277512</v>
      </c>
      <c r="R41" s="51" t="s">
        <v>123</v>
      </c>
      <c r="S41" s="39">
        <v>1600</v>
      </c>
      <c r="T41" s="39"/>
      <c r="U41" s="42">
        <f t="shared" si="2"/>
        <v>26.17508021390374</v>
      </c>
      <c r="V41" s="39">
        <f t="shared" si="3"/>
        <v>1657.7540106951872</v>
      </c>
      <c r="W41" s="39">
        <f t="shared" si="4"/>
        <v>1683.929090909091</v>
      </c>
    </row>
    <row r="42" spans="1:23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82">
        <v>5710.526315789473</v>
      </c>
      <c r="G42" s="39"/>
      <c r="H42" s="42">
        <v>91.61278074866308</v>
      </c>
      <c r="I42" s="39">
        <v>5802.139037433155</v>
      </c>
      <c r="J42" s="82">
        <f t="shared" si="0"/>
        <v>5893.751818181818</v>
      </c>
      <c r="K42" s="67">
        <f t="shared" si="1"/>
        <v>11604.278133971291</v>
      </c>
      <c r="R42" s="51" t="s">
        <v>126</v>
      </c>
      <c r="S42" s="39">
        <v>5600</v>
      </c>
      <c r="T42" s="39"/>
      <c r="U42" s="42">
        <f t="shared" si="2"/>
        <v>91.61278074866308</v>
      </c>
      <c r="V42" s="39">
        <f t="shared" si="3"/>
        <v>5802.139037433155</v>
      </c>
      <c r="W42" s="39">
        <f t="shared" si="4"/>
        <v>5893.751818181818</v>
      </c>
    </row>
    <row r="43" spans="1:23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82">
        <v>4078.947368421052</v>
      </c>
      <c r="G43" s="39"/>
      <c r="H43" s="42">
        <v>65.43770053475934</v>
      </c>
      <c r="I43" s="39">
        <v>4144.3850267379685</v>
      </c>
      <c r="J43" s="82">
        <f t="shared" si="0"/>
        <v>4209.822727272728</v>
      </c>
      <c r="K43" s="67">
        <f t="shared" si="1"/>
        <v>8288.77009569378</v>
      </c>
      <c r="R43" s="51" t="s">
        <v>129</v>
      </c>
      <c r="S43" s="39">
        <v>4000</v>
      </c>
      <c r="T43" s="39"/>
      <c r="U43" s="42">
        <f t="shared" si="2"/>
        <v>65.43770053475934</v>
      </c>
      <c r="V43" s="39">
        <f t="shared" si="3"/>
        <v>4144.3850267379685</v>
      </c>
      <c r="W43" s="39">
        <f t="shared" si="4"/>
        <v>4209.822727272728</v>
      </c>
    </row>
    <row r="44" spans="1:23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82">
        <v>2447.368421052631</v>
      </c>
      <c r="G44" s="39"/>
      <c r="H44" s="42">
        <v>39.26262032085561</v>
      </c>
      <c r="I44" s="39">
        <v>2486.6310160427806</v>
      </c>
      <c r="J44" s="82">
        <f t="shared" si="0"/>
        <v>2525.8936363636362</v>
      </c>
      <c r="K44" s="67">
        <f t="shared" si="1"/>
        <v>4973.262057416267</v>
      </c>
      <c r="R44" s="51" t="s">
        <v>132</v>
      </c>
      <c r="S44" s="39">
        <v>2400</v>
      </c>
      <c r="T44" s="39"/>
      <c r="U44" s="42">
        <f t="shared" si="2"/>
        <v>39.26262032085561</v>
      </c>
      <c r="V44" s="39">
        <f t="shared" si="3"/>
        <v>2486.6310160427806</v>
      </c>
      <c r="W44" s="39">
        <f t="shared" si="4"/>
        <v>2525.8936363636362</v>
      </c>
    </row>
    <row r="45" spans="1:23" ht="15">
      <c r="A45" s="25">
        <v>44</v>
      </c>
      <c r="B45" s="11" t="s">
        <v>134</v>
      </c>
      <c r="C45" s="12" t="s">
        <v>135</v>
      </c>
      <c r="D45" s="13" t="s">
        <v>136</v>
      </c>
      <c r="E45" s="6">
        <v>3200</v>
      </c>
      <c r="F45" s="82">
        <v>3263.1578947368416</v>
      </c>
      <c r="G45" s="39"/>
      <c r="H45" s="42">
        <v>52.35016042780748</v>
      </c>
      <c r="I45" s="39">
        <v>3315.5080213903743</v>
      </c>
      <c r="J45" s="82">
        <f t="shared" si="0"/>
        <v>3367.858181818182</v>
      </c>
      <c r="K45" s="67">
        <f t="shared" si="1"/>
        <v>6631.016076555024</v>
      </c>
      <c r="R45" s="50" t="s">
        <v>135</v>
      </c>
      <c r="S45" s="39">
        <v>3200</v>
      </c>
      <c r="T45" s="39"/>
      <c r="U45" s="42">
        <f t="shared" si="2"/>
        <v>52.35016042780748</v>
      </c>
      <c r="V45" s="39">
        <f t="shared" si="3"/>
        <v>3315.5080213903743</v>
      </c>
      <c r="W45" s="39">
        <f t="shared" si="4"/>
        <v>3367.858181818182</v>
      </c>
    </row>
    <row r="46" spans="1:23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82">
        <v>2448</v>
      </c>
      <c r="G46" s="39"/>
      <c r="H46" s="42">
        <v>39.26262032085561</v>
      </c>
      <c r="I46" s="39">
        <v>2486.6310160427806</v>
      </c>
      <c r="J46" s="82">
        <f t="shared" si="0"/>
        <v>2525.8936363636362</v>
      </c>
      <c r="K46" s="67">
        <f t="shared" si="1"/>
        <v>4973.893636363637</v>
      </c>
      <c r="R46" s="51" t="s">
        <v>138</v>
      </c>
      <c r="S46" s="39">
        <v>2400</v>
      </c>
      <c r="T46" s="39"/>
      <c r="U46" s="42">
        <f t="shared" si="2"/>
        <v>39.26262032085561</v>
      </c>
      <c r="V46" s="39">
        <f t="shared" si="3"/>
        <v>2486.6310160427806</v>
      </c>
      <c r="W46" s="39">
        <f t="shared" si="4"/>
        <v>2525.8936363636362</v>
      </c>
    </row>
    <row r="47" spans="1:23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82">
        <v>1631.5789473684208</v>
      </c>
      <c r="G47" s="39"/>
      <c r="H47" s="42">
        <v>26.17508021390374</v>
      </c>
      <c r="I47" s="39">
        <v>1657.7540106951872</v>
      </c>
      <c r="J47" s="82">
        <f t="shared" si="0"/>
        <v>1683.929090909091</v>
      </c>
      <c r="K47" s="67">
        <f t="shared" si="1"/>
        <v>3315.508038277512</v>
      </c>
      <c r="R47" s="51" t="s">
        <v>141</v>
      </c>
      <c r="S47" s="39">
        <v>1600</v>
      </c>
      <c r="T47" s="39"/>
      <c r="U47" s="42">
        <f t="shared" si="2"/>
        <v>26.17508021390374</v>
      </c>
      <c r="V47" s="39">
        <f t="shared" si="3"/>
        <v>1657.7540106951872</v>
      </c>
      <c r="W47" s="39">
        <f t="shared" si="4"/>
        <v>1683.929090909091</v>
      </c>
    </row>
    <row r="48" spans="1:23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82">
        <v>1631.5789473684208</v>
      </c>
      <c r="G48" s="39"/>
      <c r="H48" s="42">
        <v>26.17508021390374</v>
      </c>
      <c r="I48" s="39">
        <v>1657.7540106951872</v>
      </c>
      <c r="J48" s="82">
        <f t="shared" si="0"/>
        <v>1683.929090909091</v>
      </c>
      <c r="K48" s="67">
        <f t="shared" si="1"/>
        <v>3315.508038277512</v>
      </c>
      <c r="R48" s="51" t="s">
        <v>144</v>
      </c>
      <c r="S48" s="39">
        <v>1600</v>
      </c>
      <c r="T48" s="39"/>
      <c r="U48" s="42">
        <f t="shared" si="2"/>
        <v>26.17508021390374</v>
      </c>
      <c r="V48" s="39">
        <f t="shared" si="3"/>
        <v>1657.7540106951872</v>
      </c>
      <c r="W48" s="39">
        <f t="shared" si="4"/>
        <v>1683.929090909091</v>
      </c>
    </row>
    <row r="49" spans="1:23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82">
        <v>3263.1578947368416</v>
      </c>
      <c r="G49" s="39"/>
      <c r="H49" s="42">
        <v>52.35016042780748</v>
      </c>
      <c r="I49" s="39">
        <v>3315.5080213903743</v>
      </c>
      <c r="J49" s="82">
        <f t="shared" si="0"/>
        <v>3367.858181818182</v>
      </c>
      <c r="K49" s="67">
        <f t="shared" si="1"/>
        <v>6631.016076555024</v>
      </c>
      <c r="R49" s="50" t="s">
        <v>147</v>
      </c>
      <c r="S49" s="39">
        <v>3200</v>
      </c>
      <c r="T49" s="39"/>
      <c r="U49" s="42">
        <f t="shared" si="2"/>
        <v>52.35016042780748</v>
      </c>
      <c r="V49" s="39">
        <f t="shared" si="3"/>
        <v>3315.5080213903743</v>
      </c>
      <c r="W49" s="39">
        <f t="shared" si="4"/>
        <v>3367.858181818182</v>
      </c>
    </row>
    <row r="50" spans="1:23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82">
        <v>4894.736842105262</v>
      </c>
      <c r="G50" s="39"/>
      <c r="H50" s="42">
        <v>78.52524064171122</v>
      </c>
      <c r="I50" s="39">
        <v>4973.262032085561</v>
      </c>
      <c r="J50" s="82">
        <f t="shared" si="0"/>
        <v>5051.7872727272725</v>
      </c>
      <c r="K50" s="67">
        <f t="shared" si="1"/>
        <v>9946.524114832535</v>
      </c>
      <c r="R50" s="51" t="s">
        <v>150</v>
      </c>
      <c r="S50" s="39">
        <v>4800</v>
      </c>
      <c r="T50" s="39"/>
      <c r="U50" s="42">
        <f t="shared" si="2"/>
        <v>78.52524064171122</v>
      </c>
      <c r="V50" s="39">
        <f t="shared" si="3"/>
        <v>4973.262032085561</v>
      </c>
      <c r="W50" s="39">
        <f t="shared" si="4"/>
        <v>5051.7872727272725</v>
      </c>
    </row>
    <row r="51" spans="1:23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82">
        <v>1631.5789473684208</v>
      </c>
      <c r="G51" s="39"/>
      <c r="H51" s="42">
        <v>26.17508021390374</v>
      </c>
      <c r="I51" s="39">
        <v>1657.7540106951872</v>
      </c>
      <c r="J51" s="82">
        <f t="shared" si="0"/>
        <v>1683.929090909091</v>
      </c>
      <c r="K51" s="67">
        <f t="shared" si="1"/>
        <v>3315.508038277512</v>
      </c>
      <c r="R51" s="51" t="s">
        <v>153</v>
      </c>
      <c r="S51" s="39">
        <v>1600</v>
      </c>
      <c r="T51" s="39"/>
      <c r="U51" s="42">
        <f t="shared" si="2"/>
        <v>26.17508021390374</v>
      </c>
      <c r="V51" s="39">
        <f t="shared" si="3"/>
        <v>1657.7540106951872</v>
      </c>
      <c r="W51" s="39">
        <f t="shared" si="4"/>
        <v>1683.929090909091</v>
      </c>
    </row>
    <row r="52" spans="1:23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82">
        <v>3263.1578947368416</v>
      </c>
      <c r="G52" s="39"/>
      <c r="H52" s="42">
        <v>52.35016042780748</v>
      </c>
      <c r="I52" s="39">
        <v>3315.5080213903743</v>
      </c>
      <c r="J52" s="82">
        <f t="shared" si="0"/>
        <v>3367.858181818182</v>
      </c>
      <c r="K52" s="67">
        <f t="shared" si="1"/>
        <v>6631.016076555024</v>
      </c>
      <c r="R52" s="51" t="s">
        <v>156</v>
      </c>
      <c r="S52" s="39">
        <v>3200</v>
      </c>
      <c r="T52" s="39"/>
      <c r="U52" s="42">
        <f t="shared" si="2"/>
        <v>52.35016042780748</v>
      </c>
      <c r="V52" s="39">
        <f t="shared" si="3"/>
        <v>3315.5080213903743</v>
      </c>
      <c r="W52" s="39">
        <f t="shared" si="4"/>
        <v>3367.858181818182</v>
      </c>
    </row>
    <row r="53" spans="1:23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82">
        <v>3263.1578947368416</v>
      </c>
      <c r="G53" s="39"/>
      <c r="H53" s="42">
        <v>52.35016042780748</v>
      </c>
      <c r="I53" s="39">
        <v>3315.5080213903743</v>
      </c>
      <c r="J53" s="82">
        <f t="shared" si="0"/>
        <v>3367.858181818182</v>
      </c>
      <c r="K53" s="67">
        <f t="shared" si="1"/>
        <v>6631.016076555024</v>
      </c>
      <c r="R53" s="51" t="s">
        <v>159</v>
      </c>
      <c r="S53" s="39">
        <v>3200</v>
      </c>
      <c r="T53" s="39"/>
      <c r="U53" s="42">
        <f t="shared" si="2"/>
        <v>52.35016042780748</v>
      </c>
      <c r="V53" s="39">
        <f t="shared" si="3"/>
        <v>3315.5080213903743</v>
      </c>
      <c r="W53" s="39">
        <f t="shared" si="4"/>
        <v>3367.858181818182</v>
      </c>
    </row>
    <row r="54" spans="1:23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82">
        <v>5302.631578947368</v>
      </c>
      <c r="G54" s="39"/>
      <c r="H54" s="42">
        <v>85.06901069518716</v>
      </c>
      <c r="I54" s="39">
        <v>5387.700534759359</v>
      </c>
      <c r="J54" s="82">
        <f t="shared" si="0"/>
        <v>5472.769545454546</v>
      </c>
      <c r="K54" s="67">
        <f t="shared" si="1"/>
        <v>10775.401124401913</v>
      </c>
      <c r="R54" s="51" t="s">
        <v>162</v>
      </c>
      <c r="S54" s="39">
        <v>5200</v>
      </c>
      <c r="T54" s="39"/>
      <c r="U54" s="42">
        <f t="shared" si="2"/>
        <v>85.06901069518716</v>
      </c>
      <c r="V54" s="39">
        <f t="shared" si="3"/>
        <v>5387.700534759359</v>
      </c>
      <c r="W54" s="39">
        <f t="shared" si="4"/>
        <v>5472.769545454546</v>
      </c>
    </row>
    <row r="55" spans="1:23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82">
        <v>1631.5789473684208</v>
      </c>
      <c r="G55" s="39"/>
      <c r="H55" s="42">
        <v>26.17508021390374</v>
      </c>
      <c r="I55" s="39">
        <v>1657.7540106951872</v>
      </c>
      <c r="J55" s="82">
        <f t="shared" si="0"/>
        <v>1683.929090909091</v>
      </c>
      <c r="K55" s="67">
        <f t="shared" si="1"/>
        <v>3315.508038277512</v>
      </c>
      <c r="R55" s="51" t="s">
        <v>165</v>
      </c>
      <c r="S55" s="39">
        <v>1600</v>
      </c>
      <c r="T55" s="39"/>
      <c r="U55" s="42">
        <f t="shared" si="2"/>
        <v>26.17508021390374</v>
      </c>
      <c r="V55" s="39">
        <f t="shared" si="3"/>
        <v>1657.7540106951872</v>
      </c>
      <c r="W55" s="39">
        <f t="shared" si="4"/>
        <v>1683.929090909091</v>
      </c>
    </row>
    <row r="56" spans="1:23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82">
        <v>2447.368421052631</v>
      </c>
      <c r="G56" s="39"/>
      <c r="H56" s="42">
        <v>39.26262032085561</v>
      </c>
      <c r="I56" s="39">
        <v>2486.6310160427806</v>
      </c>
      <c r="J56" s="82">
        <f t="shared" si="0"/>
        <v>2525.8936363636362</v>
      </c>
      <c r="K56" s="67">
        <f t="shared" si="1"/>
        <v>4973.262057416267</v>
      </c>
      <c r="R56" s="50" t="s">
        <v>168</v>
      </c>
      <c r="S56" s="39">
        <v>2400</v>
      </c>
      <c r="T56" s="39"/>
      <c r="U56" s="42">
        <f t="shared" si="2"/>
        <v>39.26262032085561</v>
      </c>
      <c r="V56" s="39">
        <f t="shared" si="3"/>
        <v>2486.6310160427806</v>
      </c>
      <c r="W56" s="39">
        <f t="shared" si="4"/>
        <v>2525.8936363636362</v>
      </c>
    </row>
    <row r="57" spans="1:23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82">
        <v>2447.368421052631</v>
      </c>
      <c r="G57" s="39"/>
      <c r="H57" s="42">
        <v>39.26262032085561</v>
      </c>
      <c r="I57" s="39">
        <v>2486.6310160427806</v>
      </c>
      <c r="J57" s="82">
        <f t="shared" si="0"/>
        <v>2525.8936363636362</v>
      </c>
      <c r="K57" s="67">
        <f t="shared" si="1"/>
        <v>4973.262057416267</v>
      </c>
      <c r="R57" s="50" t="s">
        <v>171</v>
      </c>
      <c r="S57" s="39">
        <v>2400</v>
      </c>
      <c r="T57" s="39"/>
      <c r="U57" s="42">
        <f t="shared" si="2"/>
        <v>39.26262032085561</v>
      </c>
      <c r="V57" s="39">
        <f t="shared" si="3"/>
        <v>2486.6310160427806</v>
      </c>
      <c r="W57" s="39">
        <f t="shared" si="4"/>
        <v>2525.8936363636362</v>
      </c>
    </row>
    <row r="58" spans="1:23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82">
        <v>3263.1578947368416</v>
      </c>
      <c r="G58" s="39"/>
      <c r="H58" s="42">
        <v>52.35016042780748</v>
      </c>
      <c r="I58" s="39">
        <v>3315.5080213903743</v>
      </c>
      <c r="J58" s="82">
        <f t="shared" si="0"/>
        <v>3367.858181818182</v>
      </c>
      <c r="K58" s="67">
        <f t="shared" si="1"/>
        <v>6631.016076555024</v>
      </c>
      <c r="R58" s="50" t="s">
        <v>174</v>
      </c>
      <c r="S58" s="39">
        <v>3200</v>
      </c>
      <c r="T58" s="39"/>
      <c r="U58" s="42">
        <f t="shared" si="2"/>
        <v>52.35016042780748</v>
      </c>
      <c r="V58" s="39">
        <f t="shared" si="3"/>
        <v>3315.5080213903743</v>
      </c>
      <c r="W58" s="39">
        <f t="shared" si="4"/>
        <v>3367.858181818182</v>
      </c>
    </row>
    <row r="59" spans="1:23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82">
        <v>2039.473684210526</v>
      </c>
      <c r="G59" s="39"/>
      <c r="H59" s="42">
        <v>32.71885026737967</v>
      </c>
      <c r="I59" s="39">
        <v>2072.1925133689842</v>
      </c>
      <c r="J59" s="82">
        <f t="shared" si="0"/>
        <v>2104.911363636364</v>
      </c>
      <c r="K59" s="67">
        <f t="shared" si="1"/>
        <v>4144.38504784689</v>
      </c>
      <c r="R59" s="51" t="s">
        <v>177</v>
      </c>
      <c r="S59" s="39">
        <v>2000</v>
      </c>
      <c r="T59" s="39"/>
      <c r="U59" s="42">
        <f t="shared" si="2"/>
        <v>32.71885026737967</v>
      </c>
      <c r="V59" s="39">
        <f t="shared" si="3"/>
        <v>2072.1925133689842</v>
      </c>
      <c r="W59" s="39">
        <f t="shared" si="4"/>
        <v>2104.911363636364</v>
      </c>
    </row>
    <row r="60" spans="1:23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82">
        <v>4894.736842105262</v>
      </c>
      <c r="G60" s="39"/>
      <c r="H60" s="42">
        <v>78.52524064171122</v>
      </c>
      <c r="I60" s="39">
        <v>4973.262032085561</v>
      </c>
      <c r="J60" s="82">
        <f t="shared" si="0"/>
        <v>5051.7872727272725</v>
      </c>
      <c r="K60" s="67">
        <f t="shared" si="1"/>
        <v>9946.524114832535</v>
      </c>
      <c r="R60" s="50" t="s">
        <v>180</v>
      </c>
      <c r="S60" s="39">
        <v>4800</v>
      </c>
      <c r="T60" s="39"/>
      <c r="U60" s="42">
        <f t="shared" si="2"/>
        <v>78.52524064171122</v>
      </c>
      <c r="V60" s="39">
        <f t="shared" si="3"/>
        <v>4973.262032085561</v>
      </c>
      <c r="W60" s="39">
        <f t="shared" si="4"/>
        <v>5051.7872727272725</v>
      </c>
    </row>
    <row r="61" spans="1:23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82">
        <v>1631.5789473684208</v>
      </c>
      <c r="G61" s="39"/>
      <c r="H61" s="42">
        <v>26.17508021390374</v>
      </c>
      <c r="I61" s="39">
        <v>1657.7540106951872</v>
      </c>
      <c r="J61" s="82">
        <f t="shared" si="0"/>
        <v>1683.929090909091</v>
      </c>
      <c r="K61" s="67">
        <f t="shared" si="1"/>
        <v>3315.508038277512</v>
      </c>
      <c r="R61" s="51" t="s">
        <v>183</v>
      </c>
      <c r="S61" s="39">
        <v>1600</v>
      </c>
      <c r="T61" s="39"/>
      <c r="U61" s="42">
        <f t="shared" si="2"/>
        <v>26.17508021390374</v>
      </c>
      <c r="V61" s="39">
        <f t="shared" si="3"/>
        <v>1657.7540106951872</v>
      </c>
      <c r="W61" s="39">
        <f t="shared" si="4"/>
        <v>1683.929090909091</v>
      </c>
    </row>
    <row r="62" spans="1:23" ht="15">
      <c r="A62" s="26" t="s">
        <v>185</v>
      </c>
      <c r="B62" s="19"/>
      <c r="C62" s="20" t="s">
        <v>186</v>
      </c>
      <c r="D62" s="20"/>
      <c r="E62" s="6">
        <v>152000</v>
      </c>
      <c r="F62" s="87">
        <v>155000</v>
      </c>
      <c r="G62" s="27">
        <f>SUM(G2:G61)</f>
        <v>-2447.37</v>
      </c>
      <c r="H62" s="81">
        <f>SUM(H2:H61)</f>
        <v>2447.3699999999994</v>
      </c>
      <c r="I62" s="39">
        <f>SUM(I2:I61)</f>
        <v>155000.00000000006</v>
      </c>
      <c r="J62" s="82">
        <f t="shared" si="0"/>
        <v>155000.00000000006</v>
      </c>
      <c r="K62" s="67">
        <f>SUM(K2:K61)</f>
        <v>310000.6315789471</v>
      </c>
      <c r="L62" s="56">
        <v>310000</v>
      </c>
      <c r="R62" s="52"/>
      <c r="S62" s="39">
        <f>SUM(S2:S61)</f>
        <v>149600</v>
      </c>
      <c r="T62" s="39"/>
      <c r="U62" s="42">
        <f>SUM(U2:U61)</f>
        <v>2447.3699999999994</v>
      </c>
      <c r="V62" s="39">
        <f t="shared" si="3"/>
        <v>155000</v>
      </c>
      <c r="W62" s="39">
        <f>SUM(W2:W61)</f>
        <v>157447.36999999997</v>
      </c>
    </row>
    <row r="63" spans="1:22" ht="15">
      <c r="A63" s="1"/>
      <c r="B63" s="1"/>
      <c r="C63" s="1"/>
      <c r="D63" s="1"/>
      <c r="E63" s="4">
        <v>155000</v>
      </c>
      <c r="F63" s="88">
        <v>1.019736842105263</v>
      </c>
      <c r="G63" s="2"/>
      <c r="H63" s="2"/>
      <c r="U63" s="79">
        <v>2447.37</v>
      </c>
      <c r="V63" s="2">
        <v>155000</v>
      </c>
    </row>
    <row r="64" spans="6:22" ht="15">
      <c r="F64" s="89">
        <f>F62+G62</f>
        <v>152552.63</v>
      </c>
      <c r="U64" s="79">
        <f>U63/S62</f>
        <v>0.016359425133689837</v>
      </c>
      <c r="V64" s="2">
        <f>V63/S62</f>
        <v>1.036096256684492</v>
      </c>
    </row>
    <row r="66" spans="1:16" ht="15.75" thickBot="1">
      <c r="A66" s="33"/>
      <c r="B66" s="33"/>
      <c r="C66" s="34"/>
      <c r="D66" s="262" t="s">
        <v>187</v>
      </c>
      <c r="E66" s="262"/>
      <c r="F66" s="267"/>
      <c r="G66" s="268"/>
      <c r="H66" s="268"/>
      <c r="I66" s="268"/>
      <c r="J66" s="268"/>
      <c r="K66" s="268"/>
      <c r="L66" s="268"/>
      <c r="M66" s="268"/>
      <c r="N66" s="268"/>
      <c r="O66" s="268"/>
      <c r="P66" s="269"/>
    </row>
    <row r="67" spans="1:16" ht="15.75" thickBot="1">
      <c r="A67" s="33"/>
      <c r="B67" s="33"/>
      <c r="C67" s="35"/>
      <c r="D67" s="262"/>
      <c r="E67" s="263"/>
      <c r="F67" s="264" t="s">
        <v>188</v>
      </c>
      <c r="G67" s="265"/>
      <c r="H67" s="265"/>
      <c r="I67" s="266"/>
      <c r="J67" s="68"/>
      <c r="K67" s="270" t="s">
        <v>210</v>
      </c>
      <c r="L67" s="271"/>
      <c r="M67" s="271"/>
      <c r="N67" s="272"/>
      <c r="O67" s="270" t="s">
        <v>211</v>
      </c>
      <c r="P67" s="272"/>
    </row>
    <row r="68" spans="1:16" ht="36.75">
      <c r="A68" s="46"/>
      <c r="B68" s="41"/>
      <c r="C68" s="45" t="s">
        <v>188</v>
      </c>
      <c r="D68" s="47" t="s">
        <v>189</v>
      </c>
      <c r="E68" s="47" t="s">
        <v>190</v>
      </c>
      <c r="F68" s="90" t="s">
        <v>209</v>
      </c>
      <c r="G68" s="29"/>
      <c r="H68" s="29"/>
      <c r="I68" s="28" t="s">
        <v>191</v>
      </c>
      <c r="J68" s="84"/>
      <c r="K68" s="30" t="s">
        <v>192</v>
      </c>
      <c r="L68" s="30" t="s">
        <v>193</v>
      </c>
      <c r="M68" s="30" t="s">
        <v>194</v>
      </c>
      <c r="N68" s="30" t="s">
        <v>195</v>
      </c>
      <c r="O68" s="30" t="s">
        <v>196</v>
      </c>
      <c r="P68" s="30"/>
    </row>
    <row r="69" spans="1:16" ht="15">
      <c r="A69" s="33"/>
      <c r="B69" s="33"/>
      <c r="C69" s="36" t="s">
        <v>197</v>
      </c>
      <c r="D69" s="48">
        <v>42</v>
      </c>
      <c r="E69" s="48">
        <v>76800</v>
      </c>
      <c r="F69" s="82">
        <v>12</v>
      </c>
      <c r="G69" s="39"/>
      <c r="H69" s="39"/>
      <c r="I69" s="39">
        <v>30</v>
      </c>
      <c r="J69" s="82"/>
      <c r="K69" s="39">
        <v>2400</v>
      </c>
      <c r="L69" s="39">
        <v>1600</v>
      </c>
      <c r="M69" s="39">
        <f>F69*K69</f>
        <v>28800</v>
      </c>
      <c r="N69" s="39">
        <f>I69*L69</f>
        <v>48000</v>
      </c>
      <c r="O69" s="39">
        <f>M69+N69</f>
        <v>76800</v>
      </c>
      <c r="P69" s="42" t="s">
        <v>198</v>
      </c>
    </row>
    <row r="70" spans="1:16" ht="15">
      <c r="A70" s="33"/>
      <c r="B70" s="33"/>
      <c r="C70" s="37" t="s">
        <v>199</v>
      </c>
      <c r="D70" s="48">
        <v>17</v>
      </c>
      <c r="E70" s="48">
        <v>38000</v>
      </c>
      <c r="F70" s="82">
        <v>4</v>
      </c>
      <c r="G70" s="39"/>
      <c r="H70" s="39"/>
      <c r="I70" s="39">
        <v>13</v>
      </c>
      <c r="J70" s="82"/>
      <c r="K70" s="39">
        <v>3000</v>
      </c>
      <c r="L70" s="39">
        <v>2000</v>
      </c>
      <c r="M70" s="39">
        <f>F70*K70</f>
        <v>12000</v>
      </c>
      <c r="N70" s="39">
        <f>I70*L70</f>
        <v>26000</v>
      </c>
      <c r="O70" s="39">
        <f>M70+N70</f>
        <v>38000</v>
      </c>
      <c r="P70" s="42" t="s">
        <v>200</v>
      </c>
    </row>
    <row r="71" spans="1:16" ht="15">
      <c r="A71" s="33"/>
      <c r="B71" s="33"/>
      <c r="C71" s="37" t="s">
        <v>201</v>
      </c>
      <c r="D71" s="48">
        <v>15</v>
      </c>
      <c r="E71" s="48">
        <v>37200</v>
      </c>
      <c r="F71" s="82">
        <v>1</v>
      </c>
      <c r="G71" s="39"/>
      <c r="H71" s="39"/>
      <c r="I71" s="39">
        <v>14</v>
      </c>
      <c r="J71" s="82"/>
      <c r="K71" s="39">
        <v>3600</v>
      </c>
      <c r="L71" s="39">
        <v>2400</v>
      </c>
      <c r="M71" s="39">
        <f>F71*K71</f>
        <v>3600</v>
      </c>
      <c r="N71" s="39">
        <f>I71*L71</f>
        <v>33600</v>
      </c>
      <c r="O71" s="39">
        <f>M71+N71</f>
        <v>37200</v>
      </c>
      <c r="P71" s="42" t="s">
        <v>202</v>
      </c>
    </row>
    <row r="72" spans="1:16" ht="15">
      <c r="A72" s="33"/>
      <c r="B72" s="33"/>
      <c r="C72" s="49" t="s">
        <v>208</v>
      </c>
      <c r="D72" s="47">
        <v>74</v>
      </c>
      <c r="E72" s="47">
        <v>152000</v>
      </c>
      <c r="F72" s="82">
        <v>17</v>
      </c>
      <c r="G72" s="39"/>
      <c r="H72" s="39"/>
      <c r="I72" s="39">
        <v>57</v>
      </c>
      <c r="J72" s="82"/>
      <c r="K72" s="39">
        <v>9000</v>
      </c>
      <c r="L72" s="39">
        <v>6000</v>
      </c>
      <c r="M72" s="39">
        <f>SUM(M69:M71)</f>
        <v>44400</v>
      </c>
      <c r="N72" s="39">
        <f>SUM(N69:N71)</f>
        <v>107600</v>
      </c>
      <c r="O72" s="38">
        <f>SUM(O69:O71)</f>
        <v>152000</v>
      </c>
      <c r="P72" s="42"/>
    </row>
    <row r="73" spans="1:16" ht="15.75" thickBot="1">
      <c r="A73" s="33"/>
      <c r="B73" s="33"/>
      <c r="C73" s="33"/>
      <c r="D73" s="33"/>
      <c r="E73" s="43">
        <v>12000</v>
      </c>
      <c r="F73" s="83" t="s">
        <v>204</v>
      </c>
      <c r="I73" s="33"/>
      <c r="K73" s="33"/>
      <c r="L73" s="33"/>
      <c r="M73" s="33"/>
      <c r="N73" s="33"/>
      <c r="O73" s="33"/>
      <c r="P73" s="33"/>
    </row>
    <row r="74" spans="1:16" ht="15.75" thickBot="1">
      <c r="A74" s="33"/>
      <c r="B74" s="33"/>
      <c r="C74" s="33"/>
      <c r="D74" s="33"/>
      <c r="E74" s="32">
        <v>164000</v>
      </c>
      <c r="F74" s="83" t="s">
        <v>203</v>
      </c>
      <c r="I74" s="33"/>
      <c r="K74" s="33"/>
      <c r="L74" s="33"/>
      <c r="M74" s="33"/>
      <c r="N74" s="33"/>
      <c r="O74" s="33"/>
      <c r="P74" s="33"/>
    </row>
    <row r="75" spans="5:11" ht="30.75" customHeight="1" thickBot="1">
      <c r="E75" s="31" t="s">
        <v>205</v>
      </c>
      <c r="F75" s="85" t="s">
        <v>206</v>
      </c>
      <c r="G75" s="40"/>
      <c r="H75" s="40"/>
      <c r="I75" s="40"/>
      <c r="J75" s="85"/>
      <c r="K75" s="40"/>
    </row>
  </sheetData>
  <sheetProtection/>
  <mergeCells count="5">
    <mergeCell ref="D66:E67"/>
    <mergeCell ref="F67:I67"/>
    <mergeCell ref="F66:P66"/>
    <mergeCell ref="K67:N67"/>
    <mergeCell ref="O67:P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67"/>
  <sheetViews>
    <sheetView zoomScalePageLayoutView="0" workbookViewId="0" topLeftCell="C37">
      <selection activeCell="E63" sqref="E63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52.57421875" style="33" customWidth="1"/>
    <col min="4" max="4" width="34.140625" style="33" customWidth="1"/>
    <col min="5" max="5" width="13.8515625" style="33" customWidth="1"/>
    <col min="6" max="6" width="10.140625" style="2" bestFit="1" customWidth="1"/>
    <col min="7" max="7" width="10.140625" style="2" customWidth="1"/>
    <col min="8" max="8" width="10.140625" style="72" customWidth="1"/>
    <col min="9" max="10" width="10.140625" style="93" customWidth="1"/>
    <col min="11" max="11" width="10.140625" style="97" customWidth="1"/>
    <col min="12" max="12" width="10.140625" style="93" customWidth="1"/>
    <col min="13" max="13" width="11.00390625" style="2" customWidth="1"/>
    <col min="14" max="14" width="10.140625" style="2" bestFit="1" customWidth="1"/>
    <col min="15" max="15" width="49.421875" style="2" customWidth="1"/>
    <col min="16" max="16" width="11.8515625" style="2" customWidth="1"/>
    <col min="17" max="17" width="9.140625" style="2" customWidth="1"/>
    <col min="18" max="18" width="10.140625" style="2" bestFit="1" customWidth="1"/>
    <col min="19" max="20" width="9.140625" style="2" customWidth="1"/>
    <col min="21" max="16384" width="9.140625" style="33" customWidth="1"/>
  </cols>
  <sheetData>
    <row r="1" spans="1:14" ht="45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3" t="s">
        <v>220</v>
      </c>
      <c r="G1" s="3" t="s">
        <v>222</v>
      </c>
      <c r="H1" s="70" t="s">
        <v>223</v>
      </c>
      <c r="I1" s="92" t="s">
        <v>227</v>
      </c>
      <c r="J1" s="92" t="s">
        <v>228</v>
      </c>
      <c r="K1" s="95" t="s">
        <v>214</v>
      </c>
      <c r="L1" s="92" t="s">
        <v>221</v>
      </c>
      <c r="M1" s="100" t="s">
        <v>224</v>
      </c>
      <c r="N1" s="69" t="s">
        <v>219</v>
      </c>
    </row>
    <row r="2" spans="1:19" ht="15">
      <c r="A2" s="25">
        <v>1</v>
      </c>
      <c r="B2" s="11" t="s">
        <v>6</v>
      </c>
      <c r="C2" s="44" t="s">
        <v>7</v>
      </c>
      <c r="D2" s="13" t="s">
        <v>8</v>
      </c>
      <c r="E2" s="6">
        <v>2400</v>
      </c>
      <c r="F2" s="39">
        <v>2447.368421052631</v>
      </c>
      <c r="G2" s="39">
        <v>2432</v>
      </c>
      <c r="H2" s="71">
        <f>F2-G2</f>
        <v>15.36842105263122</v>
      </c>
      <c r="I2" s="75">
        <v>2486.6310160427806</v>
      </c>
      <c r="J2" s="75"/>
      <c r="K2" s="96">
        <v>39.26262032085561</v>
      </c>
      <c r="L2" s="75">
        <f>I2+J2+K2</f>
        <v>2525.8936363636362</v>
      </c>
      <c r="M2" s="101">
        <f>L2+H2</f>
        <v>2541.2620574162675</v>
      </c>
      <c r="N2" s="67">
        <f>G2+M2</f>
        <v>4973.262057416267</v>
      </c>
      <c r="O2" s="99" t="s">
        <v>7</v>
      </c>
      <c r="P2" s="2">
        <f>H2+K2</f>
        <v>54.63104137348683</v>
      </c>
      <c r="R2" s="2">
        <v>2486.6310160427806</v>
      </c>
      <c r="S2" s="2">
        <f>R2-I2</f>
        <v>0</v>
      </c>
    </row>
    <row r="3" spans="1:19" ht="15">
      <c r="A3" s="25">
        <v>2</v>
      </c>
      <c r="B3" s="11" t="s">
        <v>9</v>
      </c>
      <c r="C3" s="44" t="s">
        <v>10</v>
      </c>
      <c r="D3" s="13" t="s">
        <v>11</v>
      </c>
      <c r="E3" s="6">
        <v>2000</v>
      </c>
      <c r="F3" s="39">
        <v>2039.473684210526</v>
      </c>
      <c r="G3" s="39">
        <v>2038</v>
      </c>
      <c r="H3" s="71">
        <f aca="true" t="shared" si="0" ref="H3:H61">F3-G3</f>
        <v>1.4736842105260166</v>
      </c>
      <c r="I3" s="75">
        <v>2072.1925133689842</v>
      </c>
      <c r="J3" s="75"/>
      <c r="K3" s="96">
        <v>32.71885026737967</v>
      </c>
      <c r="L3" s="75">
        <f aca="true" t="shared" si="1" ref="L3:L61">I3+J3+K3</f>
        <v>2104.911363636364</v>
      </c>
      <c r="M3" s="101">
        <f aca="true" t="shared" si="2" ref="M3:M61">L3+H3</f>
        <v>2106.3850478468903</v>
      </c>
      <c r="N3" s="67">
        <f aca="true" t="shared" si="3" ref="N3:N61">G3+M3</f>
        <v>4144.38504784689</v>
      </c>
      <c r="O3" s="99" t="s">
        <v>10</v>
      </c>
      <c r="P3" s="2">
        <f aca="true" t="shared" si="4" ref="P3:P62">H3+K3</f>
        <v>34.19253447790569</v>
      </c>
      <c r="R3" s="2">
        <v>2072.1925133689842</v>
      </c>
      <c r="S3" s="2">
        <f aca="true" t="shared" si="5" ref="S3:S62">R3-I3</f>
        <v>0</v>
      </c>
    </row>
    <row r="4" spans="1:19" ht="15">
      <c r="A4" s="25">
        <v>3</v>
      </c>
      <c r="B4" s="11" t="s">
        <v>12</v>
      </c>
      <c r="C4" s="44" t="s">
        <v>13</v>
      </c>
      <c r="D4" s="13" t="s">
        <v>14</v>
      </c>
      <c r="E4" s="6">
        <v>2400</v>
      </c>
      <c r="F4" s="39">
        <v>2447.368421052631</v>
      </c>
      <c r="G4" s="39">
        <v>2447</v>
      </c>
      <c r="H4" s="71">
        <f t="shared" si="0"/>
        <v>0.36842105263121994</v>
      </c>
      <c r="I4" s="75">
        <v>2486.6310160427806</v>
      </c>
      <c r="J4" s="75"/>
      <c r="K4" s="96">
        <v>39.26262032085561</v>
      </c>
      <c r="L4" s="75">
        <f t="shared" si="1"/>
        <v>2525.8936363636362</v>
      </c>
      <c r="M4" s="101">
        <f t="shared" si="2"/>
        <v>2526.2620574162675</v>
      </c>
      <c r="N4" s="67">
        <f t="shared" si="3"/>
        <v>4973.262057416267</v>
      </c>
      <c r="O4" s="99" t="s">
        <v>13</v>
      </c>
      <c r="P4" s="2">
        <f t="shared" si="4"/>
        <v>39.63104137348683</v>
      </c>
      <c r="R4" s="2">
        <v>2486.6310160427806</v>
      </c>
      <c r="S4" s="2">
        <f t="shared" si="5"/>
        <v>0</v>
      </c>
    </row>
    <row r="5" spans="1:19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39">
        <v>2447.368421052631</v>
      </c>
      <c r="G5" s="39">
        <v>2444</v>
      </c>
      <c r="H5" s="71">
        <f t="shared" si="0"/>
        <v>3.36842105263122</v>
      </c>
      <c r="I5" s="75">
        <v>2486.6310160427806</v>
      </c>
      <c r="J5" s="75"/>
      <c r="K5" s="96">
        <v>39.26262032085561</v>
      </c>
      <c r="L5" s="75">
        <f t="shared" si="1"/>
        <v>2525.8936363636362</v>
      </c>
      <c r="M5" s="101">
        <f t="shared" si="2"/>
        <v>2529.2620574162675</v>
      </c>
      <c r="N5" s="67">
        <f t="shared" si="3"/>
        <v>4973.262057416267</v>
      </c>
      <c r="O5" s="99" t="s">
        <v>16</v>
      </c>
      <c r="P5" s="2">
        <f t="shared" si="4"/>
        <v>42.63104137348683</v>
      </c>
      <c r="R5" s="2">
        <v>2486.6310160427806</v>
      </c>
      <c r="S5" s="2">
        <f t="shared" si="5"/>
        <v>0</v>
      </c>
    </row>
    <row r="6" spans="1:19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39">
        <v>2039.473684210526</v>
      </c>
      <c r="G6" s="39">
        <v>2031.2</v>
      </c>
      <c r="H6" s="71">
        <f t="shared" si="0"/>
        <v>8.273684210525971</v>
      </c>
      <c r="I6" s="75">
        <v>2072.1925133689842</v>
      </c>
      <c r="J6" s="75"/>
      <c r="K6" s="96">
        <v>32.71885026737967</v>
      </c>
      <c r="L6" s="75">
        <f t="shared" si="1"/>
        <v>2104.911363636364</v>
      </c>
      <c r="M6" s="101">
        <f t="shared" si="2"/>
        <v>2113.18504784689</v>
      </c>
      <c r="N6" s="67">
        <f t="shared" si="3"/>
        <v>4144.38504784689</v>
      </c>
      <c r="O6" s="99" t="s">
        <v>19</v>
      </c>
      <c r="P6" s="2">
        <f t="shared" si="4"/>
        <v>40.99253447790564</v>
      </c>
      <c r="R6" s="2">
        <v>2072.1925133689842</v>
      </c>
      <c r="S6" s="2">
        <f t="shared" si="5"/>
        <v>0</v>
      </c>
    </row>
    <row r="7" spans="1:19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39">
        <v>2447.368421052631</v>
      </c>
      <c r="G7" s="39">
        <v>2435</v>
      </c>
      <c r="H7" s="71">
        <f t="shared" si="0"/>
        <v>12.36842105263122</v>
      </c>
      <c r="I7" s="75">
        <v>2486.6310160427806</v>
      </c>
      <c r="J7" s="75"/>
      <c r="K7" s="96">
        <v>39.26262032085561</v>
      </c>
      <c r="L7" s="75">
        <f t="shared" si="1"/>
        <v>2525.8936363636362</v>
      </c>
      <c r="M7" s="101">
        <f t="shared" si="2"/>
        <v>2538.2620574162675</v>
      </c>
      <c r="N7" s="67">
        <f t="shared" si="3"/>
        <v>4973.262057416267</v>
      </c>
      <c r="O7" s="99" t="s">
        <v>22</v>
      </c>
      <c r="P7" s="2">
        <f t="shared" si="4"/>
        <v>51.63104137348683</v>
      </c>
      <c r="R7" s="2">
        <v>2486.6310160427806</v>
      </c>
      <c r="S7" s="2">
        <f t="shared" si="5"/>
        <v>0</v>
      </c>
    </row>
    <row r="8" spans="1:19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39">
        <v>1631.5789473684208</v>
      </c>
      <c r="G8" s="39">
        <v>1628</v>
      </c>
      <c r="H8" s="71">
        <f t="shared" si="0"/>
        <v>3.5789473684208133</v>
      </c>
      <c r="I8" s="75">
        <v>1657.7540106951872</v>
      </c>
      <c r="J8" s="75"/>
      <c r="K8" s="96">
        <v>26.17508021390374</v>
      </c>
      <c r="L8" s="75">
        <f t="shared" si="1"/>
        <v>1683.929090909091</v>
      </c>
      <c r="M8" s="101">
        <f t="shared" si="2"/>
        <v>1687.5080382775118</v>
      </c>
      <c r="N8" s="67">
        <f t="shared" si="3"/>
        <v>3315.508038277512</v>
      </c>
      <c r="O8" s="99" t="s">
        <v>25</v>
      </c>
      <c r="P8" s="2">
        <f t="shared" si="4"/>
        <v>29.754027582324554</v>
      </c>
      <c r="R8" s="2">
        <v>1657.7540106951872</v>
      </c>
      <c r="S8" s="2">
        <f t="shared" si="5"/>
        <v>0</v>
      </c>
    </row>
    <row r="9" spans="1:19" ht="15">
      <c r="A9" s="57">
        <v>8</v>
      </c>
      <c r="B9" s="58" t="s">
        <v>27</v>
      </c>
      <c r="C9" s="59" t="s">
        <v>218</v>
      </c>
      <c r="D9" s="73" t="s">
        <v>28</v>
      </c>
      <c r="E9" s="74">
        <v>2400</v>
      </c>
      <c r="F9" s="55">
        <v>2447.37</v>
      </c>
      <c r="G9" s="55">
        <v>0</v>
      </c>
      <c r="H9" s="62">
        <f t="shared" si="0"/>
        <v>2447.37</v>
      </c>
      <c r="I9" s="94">
        <v>0</v>
      </c>
      <c r="J9" s="94">
        <f>-2447.37</f>
        <v>-2447.37</v>
      </c>
      <c r="K9" s="98">
        <v>0</v>
      </c>
      <c r="L9" s="94">
        <f t="shared" si="1"/>
        <v>-2447.37</v>
      </c>
      <c r="M9" s="101">
        <f t="shared" si="2"/>
        <v>0</v>
      </c>
      <c r="N9" s="55">
        <f t="shared" si="3"/>
        <v>0</v>
      </c>
      <c r="O9" s="99" t="s">
        <v>229</v>
      </c>
      <c r="P9" s="2">
        <f t="shared" si="4"/>
        <v>2447.37</v>
      </c>
      <c r="R9" s="2">
        <v>0</v>
      </c>
      <c r="S9" s="2">
        <f t="shared" si="5"/>
        <v>0</v>
      </c>
    </row>
    <row r="10" spans="1:19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39">
        <v>3059.210526315789</v>
      </c>
      <c r="G10" s="39">
        <v>3052.4</v>
      </c>
      <c r="H10" s="71">
        <f t="shared" si="0"/>
        <v>6.810526315789048</v>
      </c>
      <c r="I10" s="75">
        <v>3108.288770053476</v>
      </c>
      <c r="J10" s="75"/>
      <c r="K10" s="96">
        <v>49.07827540106951</v>
      </c>
      <c r="L10" s="75">
        <f t="shared" si="1"/>
        <v>3157.367045454546</v>
      </c>
      <c r="M10" s="101">
        <f t="shared" si="2"/>
        <v>3164.177571770335</v>
      </c>
      <c r="N10" s="67">
        <f t="shared" si="3"/>
        <v>6216.5775717703345</v>
      </c>
      <c r="O10" s="99" t="s">
        <v>30</v>
      </c>
      <c r="P10" s="2">
        <f t="shared" si="4"/>
        <v>55.88880171685856</v>
      </c>
      <c r="R10" s="2">
        <v>3108.288770053476</v>
      </c>
      <c r="S10" s="2">
        <f t="shared" si="5"/>
        <v>0</v>
      </c>
    </row>
    <row r="11" spans="1:19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39">
        <v>2447.368421052631</v>
      </c>
      <c r="G11" s="39">
        <v>2434</v>
      </c>
      <c r="H11" s="71">
        <f t="shared" si="0"/>
        <v>13.36842105263122</v>
      </c>
      <c r="I11" s="75">
        <v>2486.6310160427806</v>
      </c>
      <c r="J11" s="75"/>
      <c r="K11" s="96">
        <v>39.26262032085561</v>
      </c>
      <c r="L11" s="75">
        <f t="shared" si="1"/>
        <v>2525.8936363636362</v>
      </c>
      <c r="M11" s="101">
        <f t="shared" si="2"/>
        <v>2539.2620574162675</v>
      </c>
      <c r="N11" s="67">
        <f t="shared" si="3"/>
        <v>4973.262057416267</v>
      </c>
      <c r="O11" s="99" t="s">
        <v>33</v>
      </c>
      <c r="P11" s="2">
        <f t="shared" si="4"/>
        <v>52.63104137348683</v>
      </c>
      <c r="R11" s="2">
        <v>2486.6310160427806</v>
      </c>
      <c r="S11" s="2">
        <f t="shared" si="5"/>
        <v>0</v>
      </c>
    </row>
    <row r="12" spans="1:19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39">
        <v>2039.473684210526</v>
      </c>
      <c r="G12" s="39">
        <v>2034</v>
      </c>
      <c r="H12" s="71">
        <f t="shared" si="0"/>
        <v>5.473684210526017</v>
      </c>
      <c r="I12" s="75">
        <v>2072.1925133689842</v>
      </c>
      <c r="J12" s="75"/>
      <c r="K12" s="96">
        <v>32.71885026737967</v>
      </c>
      <c r="L12" s="75">
        <f t="shared" si="1"/>
        <v>2104.911363636364</v>
      </c>
      <c r="M12" s="101">
        <f t="shared" si="2"/>
        <v>2110.3850478468903</v>
      </c>
      <c r="N12" s="67">
        <f t="shared" si="3"/>
        <v>4144.38504784689</v>
      </c>
      <c r="O12" s="99" t="s">
        <v>36</v>
      </c>
      <c r="P12" s="2">
        <f t="shared" si="4"/>
        <v>38.19253447790569</v>
      </c>
      <c r="R12" s="2">
        <v>2072.1925133689842</v>
      </c>
      <c r="S12" s="2">
        <f t="shared" si="5"/>
        <v>0</v>
      </c>
    </row>
    <row r="13" spans="1:19" ht="15">
      <c r="A13" s="25">
        <v>12</v>
      </c>
      <c r="B13" s="17" t="s">
        <v>38</v>
      </c>
      <c r="C13" s="44" t="s">
        <v>39</v>
      </c>
      <c r="D13" s="18" t="s">
        <v>40</v>
      </c>
      <c r="E13" s="7">
        <v>5600</v>
      </c>
      <c r="F13" s="39">
        <v>5710.526315789473</v>
      </c>
      <c r="G13" s="39">
        <v>5608.8</v>
      </c>
      <c r="H13" s="71">
        <f t="shared" si="0"/>
        <v>101.72631578947312</v>
      </c>
      <c r="I13" s="75">
        <v>5802.139037433155</v>
      </c>
      <c r="J13" s="75"/>
      <c r="K13" s="96">
        <v>91.61278074866308</v>
      </c>
      <c r="L13" s="75">
        <f t="shared" si="1"/>
        <v>5893.751818181818</v>
      </c>
      <c r="M13" s="101">
        <f t="shared" si="2"/>
        <v>5995.478133971291</v>
      </c>
      <c r="N13" s="67">
        <f t="shared" si="3"/>
        <v>11604.278133971291</v>
      </c>
      <c r="O13" s="99" t="s">
        <v>39</v>
      </c>
      <c r="P13" s="2">
        <f t="shared" si="4"/>
        <v>193.3390965381362</v>
      </c>
      <c r="R13" s="2">
        <v>5802.139037433155</v>
      </c>
      <c r="S13" s="2">
        <f t="shared" si="5"/>
        <v>0</v>
      </c>
    </row>
    <row r="14" spans="1:19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39">
        <v>2039.473684210526</v>
      </c>
      <c r="G14" s="39">
        <v>2017.4</v>
      </c>
      <c r="H14" s="71">
        <f t="shared" si="0"/>
        <v>22.073684210525926</v>
      </c>
      <c r="I14" s="75">
        <v>2072.1925133689842</v>
      </c>
      <c r="J14" s="75"/>
      <c r="K14" s="96">
        <v>32.71885026737967</v>
      </c>
      <c r="L14" s="75">
        <f t="shared" si="1"/>
        <v>2104.911363636364</v>
      </c>
      <c r="M14" s="101">
        <f t="shared" si="2"/>
        <v>2126.9850478468898</v>
      </c>
      <c r="N14" s="67">
        <f t="shared" si="3"/>
        <v>4144.38504784689</v>
      </c>
      <c r="O14" s="99" t="s">
        <v>42</v>
      </c>
      <c r="P14" s="2">
        <f t="shared" si="4"/>
        <v>54.7925344779056</v>
      </c>
      <c r="R14" s="2">
        <v>2072.1925133689842</v>
      </c>
      <c r="S14" s="2">
        <f t="shared" si="5"/>
        <v>0</v>
      </c>
    </row>
    <row r="15" spans="1:19" ht="15">
      <c r="A15" s="25">
        <v>14</v>
      </c>
      <c r="B15" s="11" t="s">
        <v>44</v>
      </c>
      <c r="C15" s="44" t="s">
        <v>45</v>
      </c>
      <c r="D15" s="13" t="s">
        <v>46</v>
      </c>
      <c r="E15" s="6">
        <v>2000</v>
      </c>
      <c r="F15" s="39">
        <v>2039.473684210526</v>
      </c>
      <c r="G15" s="39">
        <v>2027.6</v>
      </c>
      <c r="H15" s="71">
        <f t="shared" si="0"/>
        <v>11.873684210526108</v>
      </c>
      <c r="I15" s="75">
        <v>2072.1925133689842</v>
      </c>
      <c r="J15" s="75"/>
      <c r="K15" s="96">
        <v>32.71885026737967</v>
      </c>
      <c r="L15" s="75">
        <f t="shared" si="1"/>
        <v>2104.911363636364</v>
      </c>
      <c r="M15" s="101">
        <f t="shared" si="2"/>
        <v>2116.78504784689</v>
      </c>
      <c r="N15" s="67">
        <f t="shared" si="3"/>
        <v>4144.38504784689</v>
      </c>
      <c r="O15" s="99" t="s">
        <v>45</v>
      </c>
      <c r="P15" s="2">
        <f t="shared" si="4"/>
        <v>44.59253447790578</v>
      </c>
      <c r="R15" s="2">
        <v>2072.1925133689842</v>
      </c>
      <c r="S15" s="2">
        <f t="shared" si="5"/>
        <v>0</v>
      </c>
    </row>
    <row r="16" spans="1:19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39">
        <v>3059.210526315789</v>
      </c>
      <c r="G16" s="39">
        <v>3057</v>
      </c>
      <c r="H16" s="71">
        <f t="shared" si="0"/>
        <v>2.2105263157891386</v>
      </c>
      <c r="I16" s="75">
        <v>3108.288770053476</v>
      </c>
      <c r="J16" s="75"/>
      <c r="K16" s="96">
        <v>49.07827540106951</v>
      </c>
      <c r="L16" s="75">
        <f t="shared" si="1"/>
        <v>3157.367045454546</v>
      </c>
      <c r="M16" s="101">
        <f t="shared" si="2"/>
        <v>3159.577571770335</v>
      </c>
      <c r="N16" s="67">
        <f t="shared" si="3"/>
        <v>6216.5775717703345</v>
      </c>
      <c r="O16" s="99" t="s">
        <v>48</v>
      </c>
      <c r="P16" s="2">
        <f t="shared" si="4"/>
        <v>51.28880171685865</v>
      </c>
      <c r="R16" s="2">
        <v>3108.288770053476</v>
      </c>
      <c r="S16" s="2">
        <f t="shared" si="5"/>
        <v>0</v>
      </c>
    </row>
    <row r="17" spans="1:19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39">
        <v>2447.368421052631</v>
      </c>
      <c r="G17" s="39">
        <v>2437</v>
      </c>
      <c r="H17" s="71">
        <f t="shared" si="0"/>
        <v>10.36842105263122</v>
      </c>
      <c r="I17" s="75">
        <v>2486.6310160427806</v>
      </c>
      <c r="J17" s="75"/>
      <c r="K17" s="96">
        <v>39.26262032085561</v>
      </c>
      <c r="L17" s="75">
        <f t="shared" si="1"/>
        <v>2525.8936363636362</v>
      </c>
      <c r="M17" s="101">
        <f t="shared" si="2"/>
        <v>2536.2620574162675</v>
      </c>
      <c r="N17" s="67">
        <f t="shared" si="3"/>
        <v>4973.262057416267</v>
      </c>
      <c r="O17" s="99" t="s">
        <v>51</v>
      </c>
      <c r="P17" s="2">
        <f t="shared" si="4"/>
        <v>49.63104137348683</v>
      </c>
      <c r="R17" s="2">
        <v>2486.6310160427806</v>
      </c>
      <c r="S17" s="2">
        <f t="shared" si="5"/>
        <v>0</v>
      </c>
    </row>
    <row r="18" spans="1:19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39">
        <v>2447.368421052631</v>
      </c>
      <c r="G18" s="39">
        <v>1533</v>
      </c>
      <c r="H18" s="71">
        <f t="shared" si="0"/>
        <v>914.3684210526312</v>
      </c>
      <c r="I18" s="75">
        <v>2486.6310160427806</v>
      </c>
      <c r="J18" s="75"/>
      <c r="K18" s="96">
        <v>39.26262032085561</v>
      </c>
      <c r="L18" s="75">
        <f t="shared" si="1"/>
        <v>2525.8936363636362</v>
      </c>
      <c r="M18" s="101">
        <f t="shared" si="2"/>
        <v>3440.2620574162675</v>
      </c>
      <c r="N18" s="67">
        <f t="shared" si="3"/>
        <v>4973.262057416267</v>
      </c>
      <c r="O18" s="99" t="s">
        <v>54</v>
      </c>
      <c r="P18" s="2">
        <f t="shared" si="4"/>
        <v>953.6310413734868</v>
      </c>
      <c r="R18" s="2">
        <v>2486.6310160427806</v>
      </c>
      <c r="S18" s="2">
        <f t="shared" si="5"/>
        <v>0</v>
      </c>
    </row>
    <row r="19" spans="1:19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39">
        <v>1631.5789473684208</v>
      </c>
      <c r="G19" s="39">
        <v>1616</v>
      </c>
      <c r="H19" s="71">
        <f t="shared" si="0"/>
        <v>15.578947368420813</v>
      </c>
      <c r="I19" s="75">
        <v>1657.7540106951872</v>
      </c>
      <c r="J19" s="75"/>
      <c r="K19" s="96">
        <v>26.17508021390374</v>
      </c>
      <c r="L19" s="75">
        <f t="shared" si="1"/>
        <v>1683.929090909091</v>
      </c>
      <c r="M19" s="101">
        <f t="shared" si="2"/>
        <v>1699.5080382775118</v>
      </c>
      <c r="N19" s="67">
        <f t="shared" si="3"/>
        <v>3315.508038277512</v>
      </c>
      <c r="O19" s="99" t="s">
        <v>57</v>
      </c>
      <c r="P19" s="2">
        <f t="shared" si="4"/>
        <v>41.754027582324554</v>
      </c>
      <c r="R19" s="2">
        <v>1657.7540106951872</v>
      </c>
      <c r="S19" s="2">
        <f t="shared" si="5"/>
        <v>0</v>
      </c>
    </row>
    <row r="20" spans="1:19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39">
        <v>2447.368421052631</v>
      </c>
      <c r="G20" s="39">
        <v>2446.6</v>
      </c>
      <c r="H20" s="71">
        <f t="shared" si="0"/>
        <v>0.7684210526313109</v>
      </c>
      <c r="I20" s="75">
        <v>2486.6310160427806</v>
      </c>
      <c r="J20" s="75"/>
      <c r="K20" s="96">
        <v>39.26262032085561</v>
      </c>
      <c r="L20" s="75">
        <f t="shared" si="1"/>
        <v>2525.8936363636362</v>
      </c>
      <c r="M20" s="101">
        <f t="shared" si="2"/>
        <v>2526.6620574162675</v>
      </c>
      <c r="N20" s="67">
        <f t="shared" si="3"/>
        <v>4973.262057416267</v>
      </c>
      <c r="O20" s="99" t="s">
        <v>60</v>
      </c>
      <c r="P20" s="2">
        <f t="shared" si="4"/>
        <v>40.03104137348692</v>
      </c>
      <c r="R20" s="2">
        <v>2486.6310160427806</v>
      </c>
      <c r="S20" s="2">
        <f t="shared" si="5"/>
        <v>0</v>
      </c>
    </row>
    <row r="21" spans="1:19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39">
        <v>3059.210526315789</v>
      </c>
      <c r="G21" s="39">
        <v>3050</v>
      </c>
      <c r="H21" s="71">
        <f t="shared" si="0"/>
        <v>9.210526315789139</v>
      </c>
      <c r="I21" s="75">
        <v>3108.288770053476</v>
      </c>
      <c r="J21" s="75"/>
      <c r="K21" s="96">
        <v>49.07827540106951</v>
      </c>
      <c r="L21" s="75">
        <f t="shared" si="1"/>
        <v>3157.367045454546</v>
      </c>
      <c r="M21" s="101">
        <f t="shared" si="2"/>
        <v>3166.577571770335</v>
      </c>
      <c r="N21" s="67">
        <f t="shared" si="3"/>
        <v>6216.5775717703345</v>
      </c>
      <c r="O21" s="99" t="s">
        <v>63</v>
      </c>
      <c r="P21" s="2">
        <f t="shared" si="4"/>
        <v>58.28880171685865</v>
      </c>
      <c r="R21" s="2">
        <v>3108.288770053476</v>
      </c>
      <c r="S21" s="2">
        <f t="shared" si="5"/>
        <v>0</v>
      </c>
    </row>
    <row r="22" spans="1:19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39">
        <v>2039.473684210526</v>
      </c>
      <c r="G22" s="39">
        <v>2030.8</v>
      </c>
      <c r="H22" s="71">
        <f t="shared" si="0"/>
        <v>8.673684210526062</v>
      </c>
      <c r="I22" s="75">
        <v>2072.1925133689842</v>
      </c>
      <c r="J22" s="75"/>
      <c r="K22" s="96">
        <v>32.71885026737967</v>
      </c>
      <c r="L22" s="75">
        <f t="shared" si="1"/>
        <v>2104.911363636364</v>
      </c>
      <c r="M22" s="101">
        <f t="shared" si="2"/>
        <v>2113.58504784689</v>
      </c>
      <c r="N22" s="67">
        <f t="shared" si="3"/>
        <v>4144.38504784689</v>
      </c>
      <c r="O22" s="99" t="s">
        <v>66</v>
      </c>
      <c r="P22" s="2">
        <f t="shared" si="4"/>
        <v>41.392534477905734</v>
      </c>
      <c r="R22" s="2">
        <v>2072.1925133689842</v>
      </c>
      <c r="S22" s="2">
        <f t="shared" si="5"/>
        <v>0</v>
      </c>
    </row>
    <row r="23" spans="1:19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39">
        <v>3671.052631578947</v>
      </c>
      <c r="G23" s="39">
        <v>3668</v>
      </c>
      <c r="H23" s="71">
        <f t="shared" si="0"/>
        <v>3.0526315789470573</v>
      </c>
      <c r="I23" s="75">
        <v>3729.946524064171</v>
      </c>
      <c r="J23" s="75"/>
      <c r="K23" s="96">
        <v>58.89393048128341</v>
      </c>
      <c r="L23" s="75">
        <f t="shared" si="1"/>
        <v>3788.8404545454546</v>
      </c>
      <c r="M23" s="101">
        <f t="shared" si="2"/>
        <v>3791.8930861244016</v>
      </c>
      <c r="N23" s="67">
        <f t="shared" si="3"/>
        <v>7459.893086124402</v>
      </c>
      <c r="O23" s="99" t="s">
        <v>69</v>
      </c>
      <c r="P23" s="2">
        <f t="shared" si="4"/>
        <v>61.94656206023047</v>
      </c>
      <c r="R23" s="2">
        <v>3729.946524064171</v>
      </c>
      <c r="S23" s="2">
        <f t="shared" si="5"/>
        <v>0</v>
      </c>
    </row>
    <row r="24" spans="1:19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39">
        <v>1631.5789473684208</v>
      </c>
      <c r="G24" s="39">
        <v>1618</v>
      </c>
      <c r="H24" s="71">
        <f t="shared" si="0"/>
        <v>13.578947368420813</v>
      </c>
      <c r="I24" s="75">
        <v>1657.7540106951872</v>
      </c>
      <c r="J24" s="75"/>
      <c r="K24" s="96">
        <v>26.17508021390374</v>
      </c>
      <c r="L24" s="75">
        <f t="shared" si="1"/>
        <v>1683.929090909091</v>
      </c>
      <c r="M24" s="101">
        <f t="shared" si="2"/>
        <v>1697.5080382775118</v>
      </c>
      <c r="N24" s="67">
        <f t="shared" si="3"/>
        <v>3315.508038277512</v>
      </c>
      <c r="O24" s="99" t="s">
        <v>72</v>
      </c>
      <c r="P24" s="2">
        <f t="shared" si="4"/>
        <v>39.754027582324554</v>
      </c>
      <c r="R24" s="2">
        <v>1657.7540106951872</v>
      </c>
      <c r="S24" s="2">
        <f t="shared" si="5"/>
        <v>0</v>
      </c>
    </row>
    <row r="25" spans="1:19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39">
        <v>2447.368421052631</v>
      </c>
      <c r="G25" s="39">
        <v>2441.4</v>
      </c>
      <c r="H25" s="71">
        <f t="shared" si="0"/>
        <v>5.968421052631129</v>
      </c>
      <c r="I25" s="75">
        <v>2486.6310160427806</v>
      </c>
      <c r="J25" s="75"/>
      <c r="K25" s="96">
        <v>39.26262032085561</v>
      </c>
      <c r="L25" s="75">
        <f t="shared" si="1"/>
        <v>2525.8936363636362</v>
      </c>
      <c r="M25" s="101">
        <f t="shared" si="2"/>
        <v>2531.8620574162674</v>
      </c>
      <c r="N25" s="67">
        <f t="shared" si="3"/>
        <v>4973.262057416267</v>
      </c>
      <c r="O25" s="99" t="s">
        <v>75</v>
      </c>
      <c r="P25" s="2">
        <f t="shared" si="4"/>
        <v>45.23104137348674</v>
      </c>
      <c r="R25" s="2">
        <v>2486.6310160427806</v>
      </c>
      <c r="S25" s="2">
        <f t="shared" si="5"/>
        <v>0</v>
      </c>
    </row>
    <row r="26" spans="1:19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39">
        <v>2039.473684210526</v>
      </c>
      <c r="G26" s="39">
        <v>2039</v>
      </c>
      <c r="H26" s="71">
        <f t="shared" si="0"/>
        <v>0.4736842105260166</v>
      </c>
      <c r="I26" s="75">
        <v>2072.1925133689842</v>
      </c>
      <c r="J26" s="75"/>
      <c r="K26" s="96">
        <v>32.71885026737967</v>
      </c>
      <c r="L26" s="75">
        <f t="shared" si="1"/>
        <v>2104.911363636364</v>
      </c>
      <c r="M26" s="101">
        <f t="shared" si="2"/>
        <v>2105.3850478468903</v>
      </c>
      <c r="N26" s="67">
        <f t="shared" si="3"/>
        <v>4144.38504784689</v>
      </c>
      <c r="O26" s="99" t="s">
        <v>78</v>
      </c>
      <c r="P26" s="2">
        <f t="shared" si="4"/>
        <v>33.19253447790569</v>
      </c>
      <c r="R26" s="2">
        <v>2072.1925133689842</v>
      </c>
      <c r="S26" s="2">
        <f t="shared" si="5"/>
        <v>0</v>
      </c>
    </row>
    <row r="27" spans="1:19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39">
        <v>1631.5789473684208</v>
      </c>
      <c r="G27" s="39">
        <v>1617.4</v>
      </c>
      <c r="H27" s="71">
        <f t="shared" si="0"/>
        <v>14.178947368420722</v>
      </c>
      <c r="I27" s="75">
        <v>1657.7540106951872</v>
      </c>
      <c r="J27" s="75"/>
      <c r="K27" s="96">
        <v>26.17508021390374</v>
      </c>
      <c r="L27" s="75">
        <f t="shared" si="1"/>
        <v>1683.929090909091</v>
      </c>
      <c r="M27" s="101">
        <f t="shared" si="2"/>
        <v>1698.1080382775117</v>
      </c>
      <c r="N27" s="67">
        <f t="shared" si="3"/>
        <v>3315.508038277512</v>
      </c>
      <c r="O27" s="99" t="s">
        <v>81</v>
      </c>
      <c r="P27" s="2">
        <f t="shared" si="4"/>
        <v>40.35402758232446</v>
      </c>
      <c r="R27" s="2">
        <v>1657.7540106951872</v>
      </c>
      <c r="S27" s="2">
        <f t="shared" si="5"/>
        <v>0</v>
      </c>
    </row>
    <row r="28" spans="1:19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39">
        <v>2447.368421052631</v>
      </c>
      <c r="G28" s="39">
        <v>2437</v>
      </c>
      <c r="H28" s="71">
        <f t="shared" si="0"/>
        <v>10.36842105263122</v>
      </c>
      <c r="I28" s="75">
        <v>2486.6310160427806</v>
      </c>
      <c r="J28" s="75"/>
      <c r="K28" s="96">
        <v>39.26262032085561</v>
      </c>
      <c r="L28" s="75">
        <f t="shared" si="1"/>
        <v>2525.8936363636362</v>
      </c>
      <c r="M28" s="101">
        <f t="shared" si="2"/>
        <v>2536.2620574162675</v>
      </c>
      <c r="N28" s="67">
        <f t="shared" si="3"/>
        <v>4973.262057416267</v>
      </c>
      <c r="O28" s="99" t="s">
        <v>84</v>
      </c>
      <c r="P28" s="2">
        <f t="shared" si="4"/>
        <v>49.63104137348683</v>
      </c>
      <c r="R28" s="2">
        <v>2486.6310160427806</v>
      </c>
      <c r="S28" s="2">
        <f t="shared" si="5"/>
        <v>0</v>
      </c>
    </row>
    <row r="29" spans="1:19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39">
        <v>2447.368421052631</v>
      </c>
      <c r="G29" s="39">
        <v>2416.8</v>
      </c>
      <c r="H29" s="71">
        <f t="shared" si="0"/>
        <v>30.568421052631038</v>
      </c>
      <c r="I29" s="75">
        <v>2486.6310160427806</v>
      </c>
      <c r="J29" s="75"/>
      <c r="K29" s="96">
        <v>39.26262032085561</v>
      </c>
      <c r="L29" s="75">
        <f t="shared" si="1"/>
        <v>2525.8936363636362</v>
      </c>
      <c r="M29" s="101">
        <f t="shared" si="2"/>
        <v>2556.4620574162673</v>
      </c>
      <c r="N29" s="67">
        <f t="shared" si="3"/>
        <v>4973.262057416267</v>
      </c>
      <c r="O29" s="99" t="s">
        <v>87</v>
      </c>
      <c r="P29" s="2">
        <f t="shared" si="4"/>
        <v>69.83104137348664</v>
      </c>
      <c r="R29" s="2">
        <v>2486.6310160427806</v>
      </c>
      <c r="S29" s="2">
        <f t="shared" si="5"/>
        <v>0</v>
      </c>
    </row>
    <row r="30" spans="1:19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39">
        <v>2447.368421052631</v>
      </c>
      <c r="G30" s="39">
        <v>2447</v>
      </c>
      <c r="H30" s="71">
        <f t="shared" si="0"/>
        <v>0.36842105263121994</v>
      </c>
      <c r="I30" s="75">
        <v>2486.6310160427806</v>
      </c>
      <c r="J30" s="75"/>
      <c r="K30" s="96">
        <v>39.26262032085561</v>
      </c>
      <c r="L30" s="75">
        <f t="shared" si="1"/>
        <v>2525.8936363636362</v>
      </c>
      <c r="M30" s="101">
        <f t="shared" si="2"/>
        <v>2526.2620574162675</v>
      </c>
      <c r="N30" s="67">
        <f t="shared" si="3"/>
        <v>4973.262057416267</v>
      </c>
      <c r="O30" s="99" t="s">
        <v>90</v>
      </c>
      <c r="P30" s="2">
        <f t="shared" si="4"/>
        <v>39.63104137348683</v>
      </c>
      <c r="R30" s="2">
        <v>2486.6310160427806</v>
      </c>
      <c r="S30" s="2">
        <f t="shared" si="5"/>
        <v>0</v>
      </c>
    </row>
    <row r="31" spans="1:19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39">
        <v>1631.5789473684208</v>
      </c>
      <c r="G31" s="39">
        <v>1623</v>
      </c>
      <c r="H31" s="71">
        <f t="shared" si="0"/>
        <v>8.578947368420813</v>
      </c>
      <c r="I31" s="75">
        <v>1657.7540106951872</v>
      </c>
      <c r="J31" s="75"/>
      <c r="K31" s="96">
        <v>26.17508021390374</v>
      </c>
      <c r="L31" s="75">
        <f t="shared" si="1"/>
        <v>1683.929090909091</v>
      </c>
      <c r="M31" s="101">
        <f t="shared" si="2"/>
        <v>1692.5080382775118</v>
      </c>
      <c r="N31" s="67">
        <f t="shared" si="3"/>
        <v>3315.508038277512</v>
      </c>
      <c r="O31" s="99" t="s">
        <v>93</v>
      </c>
      <c r="P31" s="2">
        <f t="shared" si="4"/>
        <v>34.754027582324554</v>
      </c>
      <c r="R31" s="2">
        <v>1657.7540106951872</v>
      </c>
      <c r="S31" s="2">
        <f t="shared" si="5"/>
        <v>0</v>
      </c>
    </row>
    <row r="32" spans="1:19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39">
        <v>2447.368421052631</v>
      </c>
      <c r="G32" s="39">
        <v>2434.6</v>
      </c>
      <c r="H32" s="71">
        <f t="shared" si="0"/>
        <v>12.76842105263131</v>
      </c>
      <c r="I32" s="75">
        <v>2486.6310160427806</v>
      </c>
      <c r="J32" s="75"/>
      <c r="K32" s="96">
        <v>39.26262032085561</v>
      </c>
      <c r="L32" s="75">
        <f t="shared" si="1"/>
        <v>2525.8936363636362</v>
      </c>
      <c r="M32" s="101">
        <f t="shared" si="2"/>
        <v>2538.6620574162675</v>
      </c>
      <c r="N32" s="67">
        <f t="shared" si="3"/>
        <v>4973.262057416267</v>
      </c>
      <c r="O32" s="99" t="s">
        <v>96</v>
      </c>
      <c r="P32" s="2">
        <f t="shared" si="4"/>
        <v>52.03104137348692</v>
      </c>
      <c r="R32" s="2">
        <v>2486.6310160427806</v>
      </c>
      <c r="S32" s="2">
        <f t="shared" si="5"/>
        <v>0</v>
      </c>
    </row>
    <row r="33" spans="1:19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39">
        <v>2039.473684210526</v>
      </c>
      <c r="G33" s="39">
        <v>1962</v>
      </c>
      <c r="H33" s="71">
        <f t="shared" si="0"/>
        <v>77.47368421052602</v>
      </c>
      <c r="I33" s="75">
        <v>2072.1925133689842</v>
      </c>
      <c r="J33" s="75"/>
      <c r="K33" s="96">
        <v>32.71885026737967</v>
      </c>
      <c r="L33" s="75">
        <f t="shared" si="1"/>
        <v>2104.911363636364</v>
      </c>
      <c r="M33" s="101">
        <f t="shared" si="2"/>
        <v>2182.3850478468903</v>
      </c>
      <c r="N33" s="67">
        <f t="shared" si="3"/>
        <v>4144.38504784689</v>
      </c>
      <c r="O33" s="99" t="s">
        <v>99</v>
      </c>
      <c r="P33" s="2">
        <f t="shared" si="4"/>
        <v>110.1925344779057</v>
      </c>
      <c r="R33" s="2">
        <v>2072.1925133689842</v>
      </c>
      <c r="S33" s="2">
        <f t="shared" si="5"/>
        <v>0</v>
      </c>
    </row>
    <row r="34" spans="1:19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39">
        <v>2447.368421052631</v>
      </c>
      <c r="G34" s="39">
        <v>2417</v>
      </c>
      <c r="H34" s="71">
        <f t="shared" si="0"/>
        <v>30.36842105263122</v>
      </c>
      <c r="I34" s="75">
        <v>2486.6310160427806</v>
      </c>
      <c r="J34" s="75"/>
      <c r="K34" s="96">
        <v>39.26262032085561</v>
      </c>
      <c r="L34" s="75">
        <f t="shared" si="1"/>
        <v>2525.8936363636362</v>
      </c>
      <c r="M34" s="101">
        <f t="shared" si="2"/>
        <v>2556.2620574162675</v>
      </c>
      <c r="N34" s="67">
        <f t="shared" si="3"/>
        <v>4973.262057416267</v>
      </c>
      <c r="O34" s="99" t="s">
        <v>102</v>
      </c>
      <c r="P34" s="2">
        <f t="shared" si="4"/>
        <v>69.63104137348682</v>
      </c>
      <c r="R34" s="2">
        <v>2486.6310160427806</v>
      </c>
      <c r="S34" s="2">
        <f t="shared" si="5"/>
        <v>0</v>
      </c>
    </row>
    <row r="35" spans="1:19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39">
        <v>2447.368421052631</v>
      </c>
      <c r="G35" s="39">
        <v>2446.8</v>
      </c>
      <c r="H35" s="71">
        <f t="shared" si="0"/>
        <v>0.568421052631038</v>
      </c>
      <c r="I35" s="75">
        <v>2486.6310160427806</v>
      </c>
      <c r="J35" s="75"/>
      <c r="K35" s="96">
        <v>39.26262032085561</v>
      </c>
      <c r="L35" s="75">
        <f t="shared" si="1"/>
        <v>2525.8936363636362</v>
      </c>
      <c r="M35" s="101">
        <f t="shared" si="2"/>
        <v>2526.4620574162673</v>
      </c>
      <c r="N35" s="67">
        <f t="shared" si="3"/>
        <v>4973.262057416267</v>
      </c>
      <c r="O35" s="99" t="s">
        <v>105</v>
      </c>
      <c r="P35" s="2">
        <f t="shared" si="4"/>
        <v>39.83104137348665</v>
      </c>
      <c r="R35" s="2">
        <v>2486.6310160427806</v>
      </c>
      <c r="S35" s="2">
        <f t="shared" si="5"/>
        <v>0</v>
      </c>
    </row>
    <row r="36" spans="1:19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39">
        <v>1631.5789473684208</v>
      </c>
      <c r="G36" s="39">
        <v>1530</v>
      </c>
      <c r="H36" s="71">
        <f t="shared" si="0"/>
        <v>101.57894736842081</v>
      </c>
      <c r="I36" s="75">
        <v>1657.7540106951872</v>
      </c>
      <c r="J36" s="75"/>
      <c r="K36" s="96">
        <v>26.17508021390374</v>
      </c>
      <c r="L36" s="75">
        <f t="shared" si="1"/>
        <v>1683.929090909091</v>
      </c>
      <c r="M36" s="101">
        <f t="shared" si="2"/>
        <v>1785.5080382775118</v>
      </c>
      <c r="N36" s="67">
        <f t="shared" si="3"/>
        <v>3315.508038277512</v>
      </c>
      <c r="O36" s="99" t="s">
        <v>108</v>
      </c>
      <c r="P36" s="2">
        <f t="shared" si="4"/>
        <v>127.75402758232455</v>
      </c>
      <c r="R36" s="2">
        <v>1657.7540106951872</v>
      </c>
      <c r="S36" s="2">
        <f t="shared" si="5"/>
        <v>0</v>
      </c>
    </row>
    <row r="37" spans="1:19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39">
        <v>2039.473684210526</v>
      </c>
      <c r="G37" s="39">
        <v>1980</v>
      </c>
      <c r="H37" s="71">
        <f t="shared" si="0"/>
        <v>59.47368421052602</v>
      </c>
      <c r="I37" s="75">
        <v>2072.1925133689842</v>
      </c>
      <c r="J37" s="75"/>
      <c r="K37" s="96">
        <v>32.71885026737967</v>
      </c>
      <c r="L37" s="75">
        <f t="shared" si="1"/>
        <v>2104.911363636364</v>
      </c>
      <c r="M37" s="101">
        <f t="shared" si="2"/>
        <v>2164.3850478468903</v>
      </c>
      <c r="N37" s="67">
        <f t="shared" si="3"/>
        <v>4144.38504784689</v>
      </c>
      <c r="O37" s="99" t="s">
        <v>111</v>
      </c>
      <c r="P37" s="2">
        <f t="shared" si="4"/>
        <v>92.1925344779057</v>
      </c>
      <c r="R37" s="2">
        <v>2072.1925133689842</v>
      </c>
      <c r="S37" s="2">
        <f t="shared" si="5"/>
        <v>0</v>
      </c>
    </row>
    <row r="38" spans="1:19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39">
        <v>3059.210526315789</v>
      </c>
      <c r="G38" s="39">
        <v>2979.6</v>
      </c>
      <c r="H38" s="71">
        <f t="shared" si="0"/>
        <v>79.61052631578923</v>
      </c>
      <c r="I38" s="75">
        <v>3108.288770053476</v>
      </c>
      <c r="J38" s="75"/>
      <c r="K38" s="96">
        <v>49.07827540106951</v>
      </c>
      <c r="L38" s="75">
        <f t="shared" si="1"/>
        <v>3157.367045454546</v>
      </c>
      <c r="M38" s="101">
        <f t="shared" si="2"/>
        <v>3236.977571770335</v>
      </c>
      <c r="N38" s="67">
        <f t="shared" si="3"/>
        <v>6216.5775717703345</v>
      </c>
      <c r="O38" s="99" t="s">
        <v>114</v>
      </c>
      <c r="P38" s="2">
        <f t="shared" si="4"/>
        <v>128.68880171685873</v>
      </c>
      <c r="R38" s="2">
        <v>3108.288770053476</v>
      </c>
      <c r="S38" s="2">
        <f t="shared" si="5"/>
        <v>0</v>
      </c>
    </row>
    <row r="39" spans="1:19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39">
        <v>1631.5789473684208</v>
      </c>
      <c r="G39" s="39">
        <v>1618.6</v>
      </c>
      <c r="H39" s="71">
        <f t="shared" si="0"/>
        <v>12.978947368420904</v>
      </c>
      <c r="I39" s="75">
        <v>1657.7540106951872</v>
      </c>
      <c r="J39" s="75"/>
      <c r="K39" s="96">
        <v>26.17508021390374</v>
      </c>
      <c r="L39" s="75">
        <f t="shared" si="1"/>
        <v>1683.929090909091</v>
      </c>
      <c r="M39" s="101">
        <f t="shared" si="2"/>
        <v>1696.9080382775119</v>
      </c>
      <c r="N39" s="67">
        <f t="shared" si="3"/>
        <v>3315.508038277512</v>
      </c>
      <c r="O39" s="99" t="s">
        <v>117</v>
      </c>
      <c r="P39" s="2">
        <f t="shared" si="4"/>
        <v>39.154027582324645</v>
      </c>
      <c r="R39" s="2">
        <v>1657.7540106951872</v>
      </c>
      <c r="S39" s="2">
        <f t="shared" si="5"/>
        <v>0</v>
      </c>
    </row>
    <row r="40" spans="1:19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39">
        <v>1631.5789473684208</v>
      </c>
      <c r="G40" s="39">
        <v>1627</v>
      </c>
      <c r="H40" s="71">
        <f t="shared" si="0"/>
        <v>4.578947368420813</v>
      </c>
      <c r="I40" s="75">
        <v>1657.7540106951872</v>
      </c>
      <c r="J40" s="75"/>
      <c r="K40" s="96">
        <v>26.17508021390374</v>
      </c>
      <c r="L40" s="75">
        <f t="shared" si="1"/>
        <v>1683.929090909091</v>
      </c>
      <c r="M40" s="101">
        <f t="shared" si="2"/>
        <v>1688.5080382775118</v>
      </c>
      <c r="N40" s="67">
        <f t="shared" si="3"/>
        <v>3315.508038277512</v>
      </c>
      <c r="O40" s="99" t="s">
        <v>120</v>
      </c>
      <c r="P40" s="2">
        <f t="shared" si="4"/>
        <v>30.754027582324554</v>
      </c>
      <c r="R40" s="2">
        <v>1657.7540106951872</v>
      </c>
      <c r="S40" s="2">
        <f t="shared" si="5"/>
        <v>0</v>
      </c>
    </row>
    <row r="41" spans="1:19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39">
        <v>1631.5789473684208</v>
      </c>
      <c r="G41" s="39">
        <v>1608</v>
      </c>
      <c r="H41" s="71">
        <f t="shared" si="0"/>
        <v>23.578947368420813</v>
      </c>
      <c r="I41" s="75">
        <v>1657.7540106951872</v>
      </c>
      <c r="J41" s="75"/>
      <c r="K41" s="96">
        <v>26.17508021390374</v>
      </c>
      <c r="L41" s="75">
        <f t="shared" si="1"/>
        <v>1683.929090909091</v>
      </c>
      <c r="M41" s="101">
        <f t="shared" si="2"/>
        <v>1707.5080382775118</v>
      </c>
      <c r="N41" s="67">
        <f t="shared" si="3"/>
        <v>3315.508038277512</v>
      </c>
      <c r="O41" s="99" t="s">
        <v>123</v>
      </c>
      <c r="P41" s="2">
        <f t="shared" si="4"/>
        <v>49.754027582324554</v>
      </c>
      <c r="R41" s="2">
        <v>1657.7540106951872</v>
      </c>
      <c r="S41" s="2">
        <f t="shared" si="5"/>
        <v>0</v>
      </c>
    </row>
    <row r="42" spans="1:19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39">
        <v>5710.526315789473</v>
      </c>
      <c r="G42" s="39">
        <v>5694.2</v>
      </c>
      <c r="H42" s="71">
        <f t="shared" si="0"/>
        <v>16.326315789473483</v>
      </c>
      <c r="I42" s="75">
        <v>5802.139037433155</v>
      </c>
      <c r="J42" s="75"/>
      <c r="K42" s="96">
        <v>91.61278074866308</v>
      </c>
      <c r="L42" s="75">
        <f t="shared" si="1"/>
        <v>5893.751818181818</v>
      </c>
      <c r="M42" s="101">
        <f t="shared" si="2"/>
        <v>5910.078133971291</v>
      </c>
      <c r="N42" s="67">
        <f t="shared" si="3"/>
        <v>11604.278133971291</v>
      </c>
      <c r="O42" s="99" t="s">
        <v>126</v>
      </c>
      <c r="P42" s="2">
        <f t="shared" si="4"/>
        <v>107.93909653813657</v>
      </c>
      <c r="R42" s="2">
        <v>5802.139037433155</v>
      </c>
      <c r="S42" s="2">
        <f t="shared" si="5"/>
        <v>0</v>
      </c>
    </row>
    <row r="43" spans="1:19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39">
        <v>4078.947368421052</v>
      </c>
      <c r="G43" s="39">
        <v>4025.8</v>
      </c>
      <c r="H43" s="71">
        <f t="shared" si="0"/>
        <v>53.14736842105185</v>
      </c>
      <c r="I43" s="75">
        <v>4144.3850267379685</v>
      </c>
      <c r="J43" s="75"/>
      <c r="K43" s="96">
        <v>65.43770053475934</v>
      </c>
      <c r="L43" s="75">
        <f t="shared" si="1"/>
        <v>4209.822727272728</v>
      </c>
      <c r="M43" s="101">
        <f t="shared" si="2"/>
        <v>4262.9700956937795</v>
      </c>
      <c r="N43" s="67">
        <f t="shared" si="3"/>
        <v>8288.77009569378</v>
      </c>
      <c r="O43" s="99" t="s">
        <v>129</v>
      </c>
      <c r="P43" s="2">
        <f t="shared" si="4"/>
        <v>118.5850689558112</v>
      </c>
      <c r="R43" s="2">
        <v>4144.3850267379685</v>
      </c>
      <c r="S43" s="2">
        <f t="shared" si="5"/>
        <v>0</v>
      </c>
    </row>
    <row r="44" spans="1:19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39">
        <v>2447.368421052631</v>
      </c>
      <c r="G44" s="39">
        <v>2427</v>
      </c>
      <c r="H44" s="71">
        <f t="shared" si="0"/>
        <v>20.36842105263122</v>
      </c>
      <c r="I44" s="75">
        <v>2486.6310160427806</v>
      </c>
      <c r="J44" s="75"/>
      <c r="K44" s="96">
        <v>39.26262032085561</v>
      </c>
      <c r="L44" s="75">
        <f t="shared" si="1"/>
        <v>2525.8936363636362</v>
      </c>
      <c r="M44" s="101">
        <f t="shared" si="2"/>
        <v>2546.2620574162675</v>
      </c>
      <c r="N44" s="67">
        <f t="shared" si="3"/>
        <v>4973.262057416267</v>
      </c>
      <c r="O44" s="99" t="s">
        <v>132</v>
      </c>
      <c r="P44" s="2">
        <f t="shared" si="4"/>
        <v>59.63104137348683</v>
      </c>
      <c r="R44" s="2">
        <v>2486.6310160427806</v>
      </c>
      <c r="S44" s="2">
        <f t="shared" si="5"/>
        <v>0</v>
      </c>
    </row>
    <row r="45" spans="1:19" ht="15">
      <c r="A45" s="25">
        <v>44</v>
      </c>
      <c r="B45" s="11" t="s">
        <v>134</v>
      </c>
      <c r="C45" s="44" t="s">
        <v>135</v>
      </c>
      <c r="D45" s="13" t="s">
        <v>136</v>
      </c>
      <c r="E45" s="6">
        <v>3200</v>
      </c>
      <c r="F45" s="39">
        <v>3263.1578947368416</v>
      </c>
      <c r="G45" s="39">
        <v>3174.4</v>
      </c>
      <c r="H45" s="71">
        <f t="shared" si="0"/>
        <v>88.75789473684154</v>
      </c>
      <c r="I45" s="75">
        <v>3315.5080213903743</v>
      </c>
      <c r="J45" s="75"/>
      <c r="K45" s="96">
        <v>52.35016042780748</v>
      </c>
      <c r="L45" s="75">
        <f t="shared" si="1"/>
        <v>3367.858181818182</v>
      </c>
      <c r="M45" s="101">
        <f t="shared" si="2"/>
        <v>3456.6160765550235</v>
      </c>
      <c r="N45" s="67">
        <f t="shared" si="3"/>
        <v>6631.016076555024</v>
      </c>
      <c r="O45" s="99" t="s">
        <v>135</v>
      </c>
      <c r="P45" s="2">
        <f t="shared" si="4"/>
        <v>141.10805516464902</v>
      </c>
      <c r="R45" s="2">
        <v>3315.5080213903743</v>
      </c>
      <c r="S45" s="2">
        <f t="shared" si="5"/>
        <v>0</v>
      </c>
    </row>
    <row r="46" spans="1:19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102">
        <v>2448</v>
      </c>
      <c r="G46" s="39">
        <v>2448</v>
      </c>
      <c r="H46" s="71">
        <f t="shared" si="0"/>
        <v>0</v>
      </c>
      <c r="I46" s="75">
        <v>2486</v>
      </c>
      <c r="J46" s="75"/>
      <c r="K46" s="96">
        <v>39.26262032085561</v>
      </c>
      <c r="L46" s="75">
        <f t="shared" si="1"/>
        <v>2525.2626203208556</v>
      </c>
      <c r="M46" s="101">
        <f t="shared" si="2"/>
        <v>2525.2626203208556</v>
      </c>
      <c r="N46" s="67">
        <f t="shared" si="3"/>
        <v>4973.262620320856</v>
      </c>
      <c r="O46" s="99" t="s">
        <v>138</v>
      </c>
      <c r="P46" s="2">
        <f t="shared" si="4"/>
        <v>39.26262032085561</v>
      </c>
      <c r="R46" s="2">
        <v>2486.6310160427806</v>
      </c>
      <c r="S46" s="2">
        <f t="shared" si="5"/>
        <v>0.6310160427806295</v>
      </c>
    </row>
    <row r="47" spans="1:19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39">
        <v>1631.5789473684208</v>
      </c>
      <c r="G47" s="39">
        <v>1621</v>
      </c>
      <c r="H47" s="71">
        <f t="shared" si="0"/>
        <v>10.578947368420813</v>
      </c>
      <c r="I47" s="75">
        <v>1657.7540106951872</v>
      </c>
      <c r="J47" s="75"/>
      <c r="K47" s="96">
        <v>26.17508021390374</v>
      </c>
      <c r="L47" s="75">
        <f t="shared" si="1"/>
        <v>1683.929090909091</v>
      </c>
      <c r="M47" s="101">
        <f t="shared" si="2"/>
        <v>1694.5080382775118</v>
      </c>
      <c r="N47" s="67">
        <f t="shared" si="3"/>
        <v>3315.508038277512</v>
      </c>
      <c r="O47" s="99" t="s">
        <v>141</v>
      </c>
      <c r="P47" s="2">
        <f t="shared" si="4"/>
        <v>36.754027582324554</v>
      </c>
      <c r="R47" s="2">
        <v>1657.7540106951872</v>
      </c>
      <c r="S47" s="2">
        <f t="shared" si="5"/>
        <v>0</v>
      </c>
    </row>
    <row r="48" spans="1:19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39">
        <v>1631.5789473684208</v>
      </c>
      <c r="G48" s="39">
        <v>1627</v>
      </c>
      <c r="H48" s="71">
        <f t="shared" si="0"/>
        <v>4.578947368420813</v>
      </c>
      <c r="I48" s="75">
        <v>1657.7540106951872</v>
      </c>
      <c r="J48" s="75"/>
      <c r="K48" s="96">
        <v>26.17508021390374</v>
      </c>
      <c r="L48" s="75">
        <f t="shared" si="1"/>
        <v>1683.929090909091</v>
      </c>
      <c r="M48" s="101">
        <f t="shared" si="2"/>
        <v>1688.5080382775118</v>
      </c>
      <c r="N48" s="67">
        <f t="shared" si="3"/>
        <v>3315.508038277512</v>
      </c>
      <c r="O48" s="99" t="s">
        <v>144</v>
      </c>
      <c r="P48" s="2">
        <f t="shared" si="4"/>
        <v>30.754027582324554</v>
      </c>
      <c r="R48" s="2">
        <v>1657.7540106951872</v>
      </c>
      <c r="S48" s="2">
        <f t="shared" si="5"/>
        <v>0</v>
      </c>
    </row>
    <row r="49" spans="1:19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39">
        <v>3263.1578947368416</v>
      </c>
      <c r="G49" s="39">
        <v>2945.2</v>
      </c>
      <c r="H49" s="71">
        <f t="shared" si="0"/>
        <v>317.9578947368418</v>
      </c>
      <c r="I49" s="75">
        <v>3315.5080213903743</v>
      </c>
      <c r="J49" s="75"/>
      <c r="K49" s="96">
        <v>52.35016042780748</v>
      </c>
      <c r="L49" s="75">
        <f t="shared" si="1"/>
        <v>3367.858181818182</v>
      </c>
      <c r="M49" s="101">
        <f t="shared" si="2"/>
        <v>3685.8160765550238</v>
      </c>
      <c r="N49" s="67">
        <f t="shared" si="3"/>
        <v>6631.016076555024</v>
      </c>
      <c r="O49" s="99" t="s">
        <v>147</v>
      </c>
      <c r="P49" s="2">
        <f t="shared" si="4"/>
        <v>370.3080551646493</v>
      </c>
      <c r="R49" s="2">
        <v>3315.5080213903743</v>
      </c>
      <c r="S49" s="2">
        <f t="shared" si="5"/>
        <v>0</v>
      </c>
    </row>
    <row r="50" spans="1:19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39">
        <v>4894.736842105262</v>
      </c>
      <c r="G50" s="39">
        <v>4880.6</v>
      </c>
      <c r="H50" s="71">
        <f t="shared" si="0"/>
        <v>14.136842105262076</v>
      </c>
      <c r="I50" s="75">
        <v>4973.262032085561</v>
      </c>
      <c r="J50" s="75"/>
      <c r="K50" s="96">
        <v>78.52524064171122</v>
      </c>
      <c r="L50" s="75">
        <f t="shared" si="1"/>
        <v>5051.7872727272725</v>
      </c>
      <c r="M50" s="101">
        <f t="shared" si="2"/>
        <v>5065.9241148325345</v>
      </c>
      <c r="N50" s="67">
        <f t="shared" si="3"/>
        <v>9946.524114832535</v>
      </c>
      <c r="O50" s="99" t="s">
        <v>150</v>
      </c>
      <c r="P50" s="2">
        <f t="shared" si="4"/>
        <v>92.6620827469733</v>
      </c>
      <c r="R50" s="2">
        <v>4973.262032085561</v>
      </c>
      <c r="S50" s="2">
        <f t="shared" si="5"/>
        <v>0</v>
      </c>
    </row>
    <row r="51" spans="1:19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39">
        <v>1631.5789473684208</v>
      </c>
      <c r="G51" s="39">
        <v>1455.2</v>
      </c>
      <c r="H51" s="71">
        <f t="shared" si="0"/>
        <v>176.37894736842077</v>
      </c>
      <c r="I51" s="75">
        <v>1657.7540106951872</v>
      </c>
      <c r="J51" s="75"/>
      <c r="K51" s="96">
        <v>26.17508021390374</v>
      </c>
      <c r="L51" s="75">
        <f t="shared" si="1"/>
        <v>1683.929090909091</v>
      </c>
      <c r="M51" s="101">
        <f t="shared" si="2"/>
        <v>1860.3080382775117</v>
      </c>
      <c r="N51" s="67">
        <f t="shared" si="3"/>
        <v>3315.508038277512</v>
      </c>
      <c r="O51" s="99" t="s">
        <v>153</v>
      </c>
      <c r="P51" s="2">
        <f t="shared" si="4"/>
        <v>202.55402758232452</v>
      </c>
      <c r="R51" s="2">
        <v>1657.7540106951872</v>
      </c>
      <c r="S51" s="2">
        <f t="shared" si="5"/>
        <v>0</v>
      </c>
    </row>
    <row r="52" spans="1:19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39">
        <v>3263.1578947368416</v>
      </c>
      <c r="G52" s="39">
        <v>3088</v>
      </c>
      <c r="H52" s="71">
        <f t="shared" si="0"/>
        <v>175.15789473684163</v>
      </c>
      <c r="I52" s="75">
        <v>3315.5080213903743</v>
      </c>
      <c r="J52" s="75"/>
      <c r="K52" s="96">
        <v>52.35016042780748</v>
      </c>
      <c r="L52" s="75">
        <f t="shared" si="1"/>
        <v>3367.858181818182</v>
      </c>
      <c r="M52" s="101">
        <f t="shared" si="2"/>
        <v>3543.0160765550236</v>
      </c>
      <c r="N52" s="67">
        <f t="shared" si="3"/>
        <v>6631.016076555024</v>
      </c>
      <c r="O52" s="99" t="s">
        <v>156</v>
      </c>
      <c r="P52" s="2">
        <f t="shared" si="4"/>
        <v>227.5080551646491</v>
      </c>
      <c r="R52" s="2">
        <v>3315.5080213903743</v>
      </c>
      <c r="S52" s="2">
        <f t="shared" si="5"/>
        <v>0</v>
      </c>
    </row>
    <row r="53" spans="1:19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39">
        <v>3263.1578947368416</v>
      </c>
      <c r="G53" s="39">
        <v>3164</v>
      </c>
      <c r="H53" s="71">
        <f t="shared" si="0"/>
        <v>99.15789473684163</v>
      </c>
      <c r="I53" s="75">
        <v>3315.5080213903743</v>
      </c>
      <c r="J53" s="75"/>
      <c r="K53" s="96">
        <v>52.35016042780748</v>
      </c>
      <c r="L53" s="75">
        <f t="shared" si="1"/>
        <v>3367.858181818182</v>
      </c>
      <c r="M53" s="101">
        <f t="shared" si="2"/>
        <v>3467.0160765550236</v>
      </c>
      <c r="N53" s="67">
        <f t="shared" si="3"/>
        <v>6631.016076555024</v>
      </c>
      <c r="O53" s="99" t="s">
        <v>159</v>
      </c>
      <c r="P53" s="2">
        <f t="shared" si="4"/>
        <v>151.5080551646491</v>
      </c>
      <c r="R53" s="2">
        <v>3315.5080213903743</v>
      </c>
      <c r="S53" s="2">
        <f t="shared" si="5"/>
        <v>0</v>
      </c>
    </row>
    <row r="54" spans="1:19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39">
        <v>5302.631578947368</v>
      </c>
      <c r="G54" s="39">
        <v>2944</v>
      </c>
      <c r="H54" s="71">
        <f t="shared" si="0"/>
        <v>2358.6315789473683</v>
      </c>
      <c r="I54" s="75">
        <v>5387.700534759359</v>
      </c>
      <c r="J54" s="75"/>
      <c r="K54" s="96">
        <v>85.06901069518716</v>
      </c>
      <c r="L54" s="75">
        <f t="shared" si="1"/>
        <v>5472.769545454546</v>
      </c>
      <c r="M54" s="101">
        <f t="shared" si="2"/>
        <v>7831.401124401914</v>
      </c>
      <c r="N54" s="67">
        <f t="shared" si="3"/>
        <v>10775.401124401913</v>
      </c>
      <c r="O54" s="99" t="s">
        <v>162</v>
      </c>
      <c r="P54" s="2">
        <f t="shared" si="4"/>
        <v>2443.7005896425553</v>
      </c>
      <c r="R54" s="2">
        <v>5387.700534759359</v>
      </c>
      <c r="S54" s="2">
        <f t="shared" si="5"/>
        <v>0</v>
      </c>
    </row>
    <row r="55" spans="1:19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39">
        <v>1631.5789473684208</v>
      </c>
      <c r="G55" s="39">
        <v>1598</v>
      </c>
      <c r="H55" s="71">
        <f t="shared" si="0"/>
        <v>33.57894736842081</v>
      </c>
      <c r="I55" s="75">
        <v>1657.7540106951872</v>
      </c>
      <c r="J55" s="75"/>
      <c r="K55" s="96">
        <v>26.17508021390374</v>
      </c>
      <c r="L55" s="75">
        <f t="shared" si="1"/>
        <v>1683.929090909091</v>
      </c>
      <c r="M55" s="101">
        <f t="shared" si="2"/>
        <v>1717.5080382775118</v>
      </c>
      <c r="N55" s="67">
        <f t="shared" si="3"/>
        <v>3315.508038277512</v>
      </c>
      <c r="O55" s="99" t="s">
        <v>165</v>
      </c>
      <c r="P55" s="2">
        <f t="shared" si="4"/>
        <v>59.754027582324554</v>
      </c>
      <c r="R55" s="2">
        <v>1657.7540106951872</v>
      </c>
      <c r="S55" s="2">
        <f t="shared" si="5"/>
        <v>0</v>
      </c>
    </row>
    <row r="56" spans="1:19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39">
        <v>2447.368421052631</v>
      </c>
      <c r="G56" s="39">
        <v>2301</v>
      </c>
      <c r="H56" s="71">
        <f t="shared" si="0"/>
        <v>146.36842105263122</v>
      </c>
      <c r="I56" s="75">
        <v>2486.6310160427806</v>
      </c>
      <c r="J56" s="75"/>
      <c r="K56" s="96">
        <v>39.26262032085561</v>
      </c>
      <c r="L56" s="75">
        <f t="shared" si="1"/>
        <v>2525.8936363636362</v>
      </c>
      <c r="M56" s="101">
        <f t="shared" si="2"/>
        <v>2672.2620574162675</v>
      </c>
      <c r="N56" s="67">
        <f t="shared" si="3"/>
        <v>4973.262057416267</v>
      </c>
      <c r="O56" s="99" t="s">
        <v>168</v>
      </c>
      <c r="P56" s="2">
        <f t="shared" si="4"/>
        <v>185.63104137348682</v>
      </c>
      <c r="R56" s="2">
        <v>2486.6310160427806</v>
      </c>
      <c r="S56" s="2">
        <f t="shared" si="5"/>
        <v>0</v>
      </c>
    </row>
    <row r="57" spans="1:19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39">
        <v>2447.368421052631</v>
      </c>
      <c r="G57" s="39">
        <v>1464</v>
      </c>
      <c r="H57" s="71">
        <f t="shared" si="0"/>
        <v>983.3684210526312</v>
      </c>
      <c r="I57" s="75">
        <v>2486.6310160427806</v>
      </c>
      <c r="J57" s="75"/>
      <c r="K57" s="96">
        <v>39.26262032085561</v>
      </c>
      <c r="L57" s="75">
        <f t="shared" si="1"/>
        <v>2525.8936363636362</v>
      </c>
      <c r="M57" s="101">
        <f t="shared" si="2"/>
        <v>3509.2620574162675</v>
      </c>
      <c r="N57" s="67">
        <f t="shared" si="3"/>
        <v>4973.262057416267</v>
      </c>
      <c r="O57" s="99" t="s">
        <v>171</v>
      </c>
      <c r="P57" s="2">
        <f t="shared" si="4"/>
        <v>1022.6310413734868</v>
      </c>
      <c r="R57" s="2">
        <v>2486.6310160427806</v>
      </c>
      <c r="S57" s="2">
        <f t="shared" si="5"/>
        <v>0</v>
      </c>
    </row>
    <row r="58" spans="1:19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39">
        <v>3263.1578947368416</v>
      </c>
      <c r="G58" s="39">
        <v>3189.6</v>
      </c>
      <c r="H58" s="71">
        <f t="shared" si="0"/>
        <v>73.55789473684172</v>
      </c>
      <c r="I58" s="75">
        <v>3315.5080213903743</v>
      </c>
      <c r="J58" s="75"/>
      <c r="K58" s="96">
        <v>52.35016042780748</v>
      </c>
      <c r="L58" s="75">
        <f t="shared" si="1"/>
        <v>3367.858181818182</v>
      </c>
      <c r="M58" s="101">
        <f t="shared" si="2"/>
        <v>3441.4160765550237</v>
      </c>
      <c r="N58" s="67">
        <f t="shared" si="3"/>
        <v>6631.016076555024</v>
      </c>
      <c r="O58" s="99" t="s">
        <v>174</v>
      </c>
      <c r="P58" s="2">
        <f t="shared" si="4"/>
        <v>125.9080551646492</v>
      </c>
      <c r="R58" s="2">
        <v>3315.5080213903743</v>
      </c>
      <c r="S58" s="2">
        <f t="shared" si="5"/>
        <v>0</v>
      </c>
    </row>
    <row r="59" spans="1:19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39">
        <v>2039.473684210526</v>
      </c>
      <c r="G59" s="39">
        <v>2032</v>
      </c>
      <c r="H59" s="71">
        <f t="shared" si="0"/>
        <v>7.473684210526017</v>
      </c>
      <c r="I59" s="75">
        <v>2072.1925133689842</v>
      </c>
      <c r="J59" s="75"/>
      <c r="K59" s="96">
        <v>32.71885026737967</v>
      </c>
      <c r="L59" s="75">
        <f t="shared" si="1"/>
        <v>2104.911363636364</v>
      </c>
      <c r="M59" s="101">
        <f t="shared" si="2"/>
        <v>2112.3850478468903</v>
      </c>
      <c r="N59" s="67">
        <f t="shared" si="3"/>
        <v>4144.38504784689</v>
      </c>
      <c r="O59" s="99" t="s">
        <v>177</v>
      </c>
      <c r="P59" s="2">
        <f t="shared" si="4"/>
        <v>40.19253447790569</v>
      </c>
      <c r="R59" s="2">
        <v>2072.1925133689842</v>
      </c>
      <c r="S59" s="2">
        <f t="shared" si="5"/>
        <v>0</v>
      </c>
    </row>
    <row r="60" spans="1:19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39">
        <v>4894.736842105262</v>
      </c>
      <c r="G60" s="39">
        <v>4822</v>
      </c>
      <c r="H60" s="71">
        <f t="shared" si="0"/>
        <v>72.73684210526244</v>
      </c>
      <c r="I60" s="75">
        <v>4973.262032085561</v>
      </c>
      <c r="J60" s="75"/>
      <c r="K60" s="96">
        <v>78.52524064171122</v>
      </c>
      <c r="L60" s="75">
        <f t="shared" si="1"/>
        <v>5051.7872727272725</v>
      </c>
      <c r="M60" s="101">
        <f t="shared" si="2"/>
        <v>5124.524114832535</v>
      </c>
      <c r="N60" s="67">
        <f t="shared" si="3"/>
        <v>9946.524114832535</v>
      </c>
      <c r="O60" s="99" t="s">
        <v>180</v>
      </c>
      <c r="P60" s="2">
        <f t="shared" si="4"/>
        <v>151.26208274697365</v>
      </c>
      <c r="R60" s="2">
        <v>4973.262032085561</v>
      </c>
      <c r="S60" s="2">
        <f t="shared" si="5"/>
        <v>0</v>
      </c>
    </row>
    <row r="61" spans="1:19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39">
        <v>1631.5789473684208</v>
      </c>
      <c r="G61" s="39">
        <v>1597.2</v>
      </c>
      <c r="H61" s="71">
        <f t="shared" si="0"/>
        <v>34.37894736842077</v>
      </c>
      <c r="I61" s="75">
        <v>1657.7540106951872</v>
      </c>
      <c r="J61" s="75"/>
      <c r="K61" s="96">
        <v>26.17508021390374</v>
      </c>
      <c r="L61" s="75">
        <f t="shared" si="1"/>
        <v>1683.929090909091</v>
      </c>
      <c r="M61" s="101">
        <f t="shared" si="2"/>
        <v>1718.3080382775117</v>
      </c>
      <c r="N61" s="67">
        <f t="shared" si="3"/>
        <v>3315.508038277512</v>
      </c>
      <c r="O61" s="99" t="s">
        <v>183</v>
      </c>
      <c r="P61" s="2">
        <f t="shared" si="4"/>
        <v>60.55402758232451</v>
      </c>
      <c r="R61" s="2">
        <v>1657.7540106951872</v>
      </c>
      <c r="S61" s="2">
        <f t="shared" si="5"/>
        <v>0</v>
      </c>
    </row>
    <row r="62" spans="1:19" ht="15">
      <c r="A62" s="26" t="s">
        <v>185</v>
      </c>
      <c r="B62" s="19"/>
      <c r="C62" s="20" t="s">
        <v>186</v>
      </c>
      <c r="D62" s="20"/>
      <c r="E62" s="6">
        <v>152000</v>
      </c>
      <c r="F62" s="39">
        <f>SUM(F2:F61)</f>
        <v>155000.63315789477</v>
      </c>
      <c r="G62" s="39">
        <f>SUM(G2:G61)</f>
        <v>146209.20000000004</v>
      </c>
      <c r="H62" s="71">
        <f>SUM(H2:H61)</f>
        <v>8791.433157894719</v>
      </c>
      <c r="I62" s="75">
        <f>SUM(I2:I61)</f>
        <v>154999.36898395728</v>
      </c>
      <c r="J62" s="75">
        <f>SUM(J2:J61)</f>
        <v>-2447.37</v>
      </c>
      <c r="K62" s="96">
        <v>2447.3699999999994</v>
      </c>
      <c r="L62" s="75">
        <f>SUM(L2:L61)</f>
        <v>154999.36898395722</v>
      </c>
      <c r="M62" s="101">
        <f>SUM(M2:M61)</f>
        <v>163790.8021418519</v>
      </c>
      <c r="N62" s="67">
        <f>SUM(N2:N61)</f>
        <v>310000.0021418517</v>
      </c>
      <c r="O62" s="76">
        <v>310000</v>
      </c>
      <c r="P62" s="2">
        <f t="shared" si="4"/>
        <v>11238.803157894718</v>
      </c>
      <c r="R62" s="2">
        <f>SUM(R2:R61)</f>
        <v>155000.00000000006</v>
      </c>
      <c r="S62" s="2">
        <f t="shared" si="5"/>
        <v>0.6310160427819937</v>
      </c>
    </row>
    <row r="63" spans="5:8" ht="15">
      <c r="E63" s="4"/>
      <c r="G63" s="2">
        <v>146209.20000000004</v>
      </c>
      <c r="H63" s="72">
        <v>6343.4299999999785</v>
      </c>
    </row>
    <row r="64" ht="15">
      <c r="H64" s="2">
        <f>H63-H62</f>
        <v>-2448.00315789474</v>
      </c>
    </row>
    <row r="65" ht="15">
      <c r="H65" s="72">
        <f>J62</f>
        <v>-2447.37</v>
      </c>
    </row>
    <row r="66" ht="15">
      <c r="H66" s="72">
        <v>-0.63</v>
      </c>
    </row>
    <row r="67" ht="15">
      <c r="H67" s="72">
        <f>H65+H66</f>
        <v>-2448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58">
      <selection activeCell="E73" sqref="E73"/>
    </sheetView>
  </sheetViews>
  <sheetFormatPr defaultColWidth="9.140625" defaultRowHeight="15"/>
  <cols>
    <col min="1" max="2" width="8.421875" style="116" customWidth="1"/>
    <col min="3" max="3" width="12.7109375" style="116" customWidth="1"/>
    <col min="4" max="4" width="52.57421875" style="116" customWidth="1"/>
    <col min="5" max="5" width="34.140625" style="116" customWidth="1"/>
    <col min="6" max="6" width="8.7109375" style="117" customWidth="1"/>
    <col min="7" max="8" width="11.28125" style="118" bestFit="1" customWidth="1"/>
    <col min="9" max="9" width="12.28125" style="118" customWidth="1"/>
    <col min="10" max="16384" width="9.140625" style="116" customWidth="1"/>
  </cols>
  <sheetData>
    <row r="1" spans="1:9" ht="29.25" customHeight="1">
      <c r="A1" s="24" t="s">
        <v>0</v>
      </c>
      <c r="B1" s="24" t="s">
        <v>235</v>
      </c>
      <c r="C1" s="8" t="s">
        <v>1</v>
      </c>
      <c r="D1" s="9" t="s">
        <v>2</v>
      </c>
      <c r="E1" s="10" t="s">
        <v>3</v>
      </c>
      <c r="F1" s="111" t="s">
        <v>223</v>
      </c>
      <c r="G1" s="14" t="s">
        <v>222</v>
      </c>
      <c r="H1" s="14" t="s">
        <v>234</v>
      </c>
      <c r="I1" s="120" t="s">
        <v>219</v>
      </c>
    </row>
    <row r="2" spans="1:9" ht="12.75">
      <c r="A2" s="25">
        <v>1</v>
      </c>
      <c r="B2" s="25">
        <v>11</v>
      </c>
      <c r="C2" s="11" t="s">
        <v>6</v>
      </c>
      <c r="D2" s="44" t="s">
        <v>7</v>
      </c>
      <c r="E2" s="13" t="s">
        <v>8</v>
      </c>
      <c r="F2" s="113">
        <v>15.36842105263122</v>
      </c>
      <c r="G2" s="14">
        <v>2432</v>
      </c>
      <c r="H2" s="14">
        <v>2541.2620574162675</v>
      </c>
      <c r="I2" s="14">
        <f>G2+H2</f>
        <v>4973.262057416267</v>
      </c>
    </row>
    <row r="3" spans="1:9" ht="12.75">
      <c r="A3" s="25">
        <v>2</v>
      </c>
      <c r="B3" s="25">
        <v>11</v>
      </c>
      <c r="C3" s="11" t="s">
        <v>9</v>
      </c>
      <c r="D3" s="44" t="s">
        <v>10</v>
      </c>
      <c r="E3" s="13" t="s">
        <v>11</v>
      </c>
      <c r="F3" s="113">
        <v>1.4736842105260166</v>
      </c>
      <c r="G3" s="14">
        <v>2038</v>
      </c>
      <c r="H3" s="14">
        <v>2106.3850478468903</v>
      </c>
      <c r="I3" s="14">
        <f aca="true" t="shared" si="0" ref="I3:I61">G3+H3</f>
        <v>4144.38504784689</v>
      </c>
    </row>
    <row r="4" spans="1:9" ht="12.75">
      <c r="A4" s="25">
        <v>3</v>
      </c>
      <c r="B4" s="25">
        <v>11</v>
      </c>
      <c r="C4" s="11" t="s">
        <v>12</v>
      </c>
      <c r="D4" s="44" t="s">
        <v>13</v>
      </c>
      <c r="E4" s="13" t="s">
        <v>14</v>
      </c>
      <c r="F4" s="113">
        <v>0.36842105263121994</v>
      </c>
      <c r="G4" s="14">
        <v>2447</v>
      </c>
      <c r="H4" s="14">
        <v>2526.2620574162675</v>
      </c>
      <c r="I4" s="14">
        <f t="shared" si="0"/>
        <v>4973.262057416267</v>
      </c>
    </row>
    <row r="5" spans="1:9" ht="12.75">
      <c r="A5" s="25">
        <v>4</v>
      </c>
      <c r="B5" s="25">
        <v>11</v>
      </c>
      <c r="C5" s="14" t="s">
        <v>15</v>
      </c>
      <c r="D5" s="15" t="s">
        <v>16</v>
      </c>
      <c r="E5" s="16" t="s">
        <v>17</v>
      </c>
      <c r="F5" s="114">
        <v>3.36842105263122</v>
      </c>
      <c r="G5" s="14">
        <v>2444</v>
      </c>
      <c r="H5" s="14">
        <v>2529.2620574162675</v>
      </c>
      <c r="I5" s="14">
        <f t="shared" si="0"/>
        <v>4973.262057416267</v>
      </c>
    </row>
    <row r="6" spans="1:9" ht="12.75">
      <c r="A6" s="25">
        <v>5</v>
      </c>
      <c r="B6" s="25">
        <v>11</v>
      </c>
      <c r="C6" s="14" t="s">
        <v>18</v>
      </c>
      <c r="D6" s="15" t="s">
        <v>19</v>
      </c>
      <c r="E6" s="16" t="s">
        <v>20</v>
      </c>
      <c r="F6" s="114">
        <v>8.273684210525971</v>
      </c>
      <c r="G6" s="14">
        <v>2031.2</v>
      </c>
      <c r="H6" s="14">
        <v>2113.18504784689</v>
      </c>
      <c r="I6" s="14">
        <f t="shared" si="0"/>
        <v>4144.38504784689</v>
      </c>
    </row>
    <row r="7" spans="1:9" ht="12.75">
      <c r="A7" s="25">
        <v>6</v>
      </c>
      <c r="B7" s="25">
        <v>11</v>
      </c>
      <c r="C7" s="14" t="s">
        <v>21</v>
      </c>
      <c r="D7" s="15" t="s">
        <v>22</v>
      </c>
      <c r="E7" s="16" t="s">
        <v>23</v>
      </c>
      <c r="F7" s="114">
        <v>12.36842105263122</v>
      </c>
      <c r="G7" s="14">
        <v>2435</v>
      </c>
      <c r="H7" s="14">
        <v>2538.2620574162675</v>
      </c>
      <c r="I7" s="14">
        <f t="shared" si="0"/>
        <v>4973.262057416267</v>
      </c>
    </row>
    <row r="8" spans="1:9" ht="12.75">
      <c r="A8" s="25">
        <v>7</v>
      </c>
      <c r="B8" s="25">
        <v>11</v>
      </c>
      <c r="C8" s="14" t="s">
        <v>24</v>
      </c>
      <c r="D8" s="15" t="s">
        <v>25</v>
      </c>
      <c r="E8" s="16" t="s">
        <v>26</v>
      </c>
      <c r="F8" s="114">
        <v>3.5789473684208133</v>
      </c>
      <c r="G8" s="14">
        <v>1628</v>
      </c>
      <c r="H8" s="14">
        <v>1687.5080382775118</v>
      </c>
      <c r="I8" s="14">
        <f t="shared" si="0"/>
        <v>3315.508038277512</v>
      </c>
    </row>
    <row r="9" spans="1:9" ht="12.75">
      <c r="A9" s="57">
        <v>8</v>
      </c>
      <c r="B9" s="57" t="s">
        <v>236</v>
      </c>
      <c r="C9" s="58" t="s">
        <v>27</v>
      </c>
      <c r="D9" s="59" t="s">
        <v>218</v>
      </c>
      <c r="E9" s="73" t="s">
        <v>28</v>
      </c>
      <c r="F9" s="115">
        <v>0</v>
      </c>
      <c r="G9" s="58">
        <v>0</v>
      </c>
      <c r="H9" s="58">
        <v>0</v>
      </c>
      <c r="I9" s="58">
        <f t="shared" si="0"/>
        <v>0</v>
      </c>
    </row>
    <row r="10" spans="1:9" ht="12.75">
      <c r="A10" s="25">
        <v>9</v>
      </c>
      <c r="B10" s="25">
        <v>11</v>
      </c>
      <c r="C10" s="14" t="s">
        <v>29</v>
      </c>
      <c r="D10" s="15" t="s">
        <v>30</v>
      </c>
      <c r="E10" s="16" t="s">
        <v>31</v>
      </c>
      <c r="F10" s="114">
        <v>6.810526315789048</v>
      </c>
      <c r="G10" s="14">
        <v>3052.4</v>
      </c>
      <c r="H10" s="14">
        <v>3164.177571770335</v>
      </c>
      <c r="I10" s="14">
        <f t="shared" si="0"/>
        <v>6216.5775717703345</v>
      </c>
    </row>
    <row r="11" spans="1:9" ht="12.75">
      <c r="A11" s="25">
        <v>10</v>
      </c>
      <c r="B11" s="25">
        <v>11</v>
      </c>
      <c r="C11" s="14" t="s">
        <v>32</v>
      </c>
      <c r="D11" s="15" t="s">
        <v>33</v>
      </c>
      <c r="E11" s="16" t="s">
        <v>34</v>
      </c>
      <c r="F11" s="114">
        <v>13.36842105263122</v>
      </c>
      <c r="G11" s="14">
        <v>2434</v>
      </c>
      <c r="H11" s="14">
        <v>2539.2620574162675</v>
      </c>
      <c r="I11" s="14">
        <f t="shared" si="0"/>
        <v>4973.262057416267</v>
      </c>
    </row>
    <row r="12" spans="1:9" ht="12.75">
      <c r="A12" s="25">
        <v>11</v>
      </c>
      <c r="B12" s="25">
        <v>11</v>
      </c>
      <c r="C12" s="14" t="s">
        <v>35</v>
      </c>
      <c r="D12" s="15" t="s">
        <v>36</v>
      </c>
      <c r="E12" s="16" t="s">
        <v>37</v>
      </c>
      <c r="F12" s="114">
        <v>5.473684210526017</v>
      </c>
      <c r="G12" s="14">
        <v>2034</v>
      </c>
      <c r="H12" s="14">
        <v>2110.3850478468903</v>
      </c>
      <c r="I12" s="14">
        <f t="shared" si="0"/>
        <v>4144.38504784689</v>
      </c>
    </row>
    <row r="13" spans="1:9" ht="12.75">
      <c r="A13" s="25">
        <v>12</v>
      </c>
      <c r="B13" s="25">
        <v>11</v>
      </c>
      <c r="C13" s="17" t="s">
        <v>38</v>
      </c>
      <c r="D13" s="44" t="s">
        <v>39</v>
      </c>
      <c r="E13" s="18" t="s">
        <v>40</v>
      </c>
      <c r="F13" s="113">
        <v>101.72631578947312</v>
      </c>
      <c r="G13" s="14">
        <v>5608.8</v>
      </c>
      <c r="H13" s="14">
        <v>5995.478133971291</v>
      </c>
      <c r="I13" s="14">
        <f t="shared" si="0"/>
        <v>11604.278133971291</v>
      </c>
    </row>
    <row r="14" spans="1:9" ht="12.75">
      <c r="A14" s="25">
        <v>13</v>
      </c>
      <c r="B14" s="25">
        <v>11</v>
      </c>
      <c r="C14" s="14" t="s">
        <v>41</v>
      </c>
      <c r="D14" s="15" t="s">
        <v>42</v>
      </c>
      <c r="E14" s="16" t="s">
        <v>43</v>
      </c>
      <c r="F14" s="114">
        <v>22.073684210525926</v>
      </c>
      <c r="G14" s="14">
        <v>2017.4</v>
      </c>
      <c r="H14" s="14">
        <v>2126.9850478468898</v>
      </c>
      <c r="I14" s="14">
        <f t="shared" si="0"/>
        <v>4144.38504784689</v>
      </c>
    </row>
    <row r="15" spans="1:9" ht="12.75">
      <c r="A15" s="25">
        <v>14</v>
      </c>
      <c r="B15" s="25">
        <v>11</v>
      </c>
      <c r="C15" s="11" t="s">
        <v>44</v>
      </c>
      <c r="D15" s="44" t="s">
        <v>45</v>
      </c>
      <c r="E15" s="13" t="s">
        <v>46</v>
      </c>
      <c r="F15" s="113">
        <v>11.873684210526108</v>
      </c>
      <c r="G15" s="14">
        <v>2027.6</v>
      </c>
      <c r="H15" s="14">
        <v>2116.78504784689</v>
      </c>
      <c r="I15" s="14">
        <f t="shared" si="0"/>
        <v>4144.38504784689</v>
      </c>
    </row>
    <row r="16" spans="1:9" ht="12.75">
      <c r="A16" s="25">
        <v>15</v>
      </c>
      <c r="B16" s="25">
        <v>11</v>
      </c>
      <c r="C16" s="14" t="s">
        <v>47</v>
      </c>
      <c r="D16" s="15" t="s">
        <v>48</v>
      </c>
      <c r="E16" s="16" t="s">
        <v>49</v>
      </c>
      <c r="F16" s="114">
        <v>2.2105263157891386</v>
      </c>
      <c r="G16" s="14">
        <v>3057</v>
      </c>
      <c r="H16" s="14">
        <v>3159.577571770335</v>
      </c>
      <c r="I16" s="14">
        <f t="shared" si="0"/>
        <v>6216.5775717703345</v>
      </c>
    </row>
    <row r="17" spans="1:9" ht="12.75">
      <c r="A17" s="25">
        <v>16</v>
      </c>
      <c r="B17" s="25">
        <v>11</v>
      </c>
      <c r="C17" s="14" t="s">
        <v>50</v>
      </c>
      <c r="D17" s="15" t="s">
        <v>51</v>
      </c>
      <c r="E17" s="16" t="s">
        <v>52</v>
      </c>
      <c r="F17" s="114">
        <v>10.36842105263122</v>
      </c>
      <c r="G17" s="14">
        <v>2437</v>
      </c>
      <c r="H17" s="14">
        <v>2536.2620574162675</v>
      </c>
      <c r="I17" s="14">
        <f t="shared" si="0"/>
        <v>4973.262057416267</v>
      </c>
    </row>
    <row r="18" spans="1:9" ht="12.75">
      <c r="A18" s="25">
        <v>17</v>
      </c>
      <c r="B18" s="25">
        <v>11</v>
      </c>
      <c r="C18" s="14" t="s">
        <v>53</v>
      </c>
      <c r="D18" s="15" t="s">
        <v>54</v>
      </c>
      <c r="E18" s="16" t="s">
        <v>55</v>
      </c>
      <c r="F18" s="114">
        <v>914.3684210526312</v>
      </c>
      <c r="G18" s="14">
        <v>1533</v>
      </c>
      <c r="H18" s="14">
        <v>3440.2620574162675</v>
      </c>
      <c r="I18" s="14">
        <f t="shared" si="0"/>
        <v>4973.262057416267</v>
      </c>
    </row>
    <row r="19" spans="1:9" ht="12.75">
      <c r="A19" s="25">
        <v>18</v>
      </c>
      <c r="B19" s="25">
        <v>11</v>
      </c>
      <c r="C19" s="14" t="s">
        <v>56</v>
      </c>
      <c r="D19" s="15" t="s">
        <v>57</v>
      </c>
      <c r="E19" s="16" t="s">
        <v>58</v>
      </c>
      <c r="F19" s="114">
        <v>15.578947368420813</v>
      </c>
      <c r="G19" s="14">
        <v>1616</v>
      </c>
      <c r="H19" s="14">
        <v>1699.5080382775118</v>
      </c>
      <c r="I19" s="14">
        <f t="shared" si="0"/>
        <v>3315.508038277512</v>
      </c>
    </row>
    <row r="20" spans="1:9" ht="12.75">
      <c r="A20" s="25">
        <v>19</v>
      </c>
      <c r="B20" s="25">
        <v>11</v>
      </c>
      <c r="C20" s="14" t="s">
        <v>59</v>
      </c>
      <c r="D20" s="15" t="s">
        <v>60</v>
      </c>
      <c r="E20" s="16" t="s">
        <v>61</v>
      </c>
      <c r="F20" s="114">
        <v>0.7684210526313109</v>
      </c>
      <c r="G20" s="14">
        <v>2446.6</v>
      </c>
      <c r="H20" s="14">
        <v>2526.6620574162675</v>
      </c>
      <c r="I20" s="14">
        <f t="shared" si="0"/>
        <v>4973.262057416267</v>
      </c>
    </row>
    <row r="21" spans="1:9" ht="12.75">
      <c r="A21" s="25">
        <v>20</v>
      </c>
      <c r="B21" s="25">
        <v>11</v>
      </c>
      <c r="C21" s="14" t="s">
        <v>62</v>
      </c>
      <c r="D21" s="15" t="s">
        <v>63</v>
      </c>
      <c r="E21" s="16" t="s">
        <v>64</v>
      </c>
      <c r="F21" s="114">
        <v>9.210526315789139</v>
      </c>
      <c r="G21" s="14">
        <v>3050</v>
      </c>
      <c r="H21" s="14">
        <v>3166.577571770335</v>
      </c>
      <c r="I21" s="14">
        <f t="shared" si="0"/>
        <v>6216.5775717703345</v>
      </c>
    </row>
    <row r="22" spans="1:9" ht="12.75">
      <c r="A22" s="25">
        <v>21</v>
      </c>
      <c r="B22" s="25">
        <v>11</v>
      </c>
      <c r="C22" s="14" t="s">
        <v>65</v>
      </c>
      <c r="D22" s="15" t="s">
        <v>66</v>
      </c>
      <c r="E22" s="16" t="s">
        <v>67</v>
      </c>
      <c r="F22" s="114">
        <v>8.673684210526062</v>
      </c>
      <c r="G22" s="14">
        <v>2030.8</v>
      </c>
      <c r="H22" s="14">
        <v>2113.58504784689</v>
      </c>
      <c r="I22" s="14">
        <f t="shared" si="0"/>
        <v>4144.38504784689</v>
      </c>
    </row>
    <row r="23" spans="1:9" ht="12.75">
      <c r="A23" s="25">
        <v>22</v>
      </c>
      <c r="B23" s="25">
        <v>11</v>
      </c>
      <c r="C23" s="14" t="s">
        <v>68</v>
      </c>
      <c r="D23" s="15" t="s">
        <v>69</v>
      </c>
      <c r="E23" s="16" t="s">
        <v>70</v>
      </c>
      <c r="F23" s="114">
        <v>3.0526315789470573</v>
      </c>
      <c r="G23" s="14">
        <v>3668</v>
      </c>
      <c r="H23" s="14">
        <v>3791.8930861244016</v>
      </c>
      <c r="I23" s="14">
        <f t="shared" si="0"/>
        <v>7459.893086124402</v>
      </c>
    </row>
    <row r="24" spans="1:9" ht="12.75">
      <c r="A24" s="25">
        <v>23</v>
      </c>
      <c r="B24" s="25">
        <v>11</v>
      </c>
      <c r="C24" s="14" t="s">
        <v>71</v>
      </c>
      <c r="D24" s="15" t="s">
        <v>72</v>
      </c>
      <c r="E24" s="16" t="s">
        <v>73</v>
      </c>
      <c r="F24" s="114">
        <v>13.578947368420813</v>
      </c>
      <c r="G24" s="14">
        <v>1618</v>
      </c>
      <c r="H24" s="14">
        <v>1697.5080382775118</v>
      </c>
      <c r="I24" s="14">
        <f t="shared" si="0"/>
        <v>3315.508038277512</v>
      </c>
    </row>
    <row r="25" spans="1:9" ht="12.75">
      <c r="A25" s="25">
        <v>24</v>
      </c>
      <c r="B25" s="25">
        <v>11</v>
      </c>
      <c r="C25" s="14" t="s">
        <v>74</v>
      </c>
      <c r="D25" s="15" t="s">
        <v>75</v>
      </c>
      <c r="E25" s="16" t="s">
        <v>76</v>
      </c>
      <c r="F25" s="114">
        <v>5.968421052631129</v>
      </c>
      <c r="G25" s="14">
        <v>2441.4</v>
      </c>
      <c r="H25" s="14">
        <v>2531.8620574162674</v>
      </c>
      <c r="I25" s="14">
        <f t="shared" si="0"/>
        <v>4973.262057416267</v>
      </c>
    </row>
    <row r="26" spans="1:9" ht="12.75">
      <c r="A26" s="25">
        <v>25</v>
      </c>
      <c r="B26" s="25">
        <v>11</v>
      </c>
      <c r="C26" s="14" t="s">
        <v>77</v>
      </c>
      <c r="D26" s="15" t="s">
        <v>78</v>
      </c>
      <c r="E26" s="16" t="s">
        <v>79</v>
      </c>
      <c r="F26" s="114">
        <v>0.4736842105260166</v>
      </c>
      <c r="G26" s="14">
        <v>2039</v>
      </c>
      <c r="H26" s="14">
        <v>2105.3850478468903</v>
      </c>
      <c r="I26" s="14">
        <f t="shared" si="0"/>
        <v>4144.38504784689</v>
      </c>
    </row>
    <row r="27" spans="1:9" ht="12.75">
      <c r="A27" s="25">
        <v>26</v>
      </c>
      <c r="B27" s="25">
        <v>11</v>
      </c>
      <c r="C27" s="14" t="s">
        <v>80</v>
      </c>
      <c r="D27" s="15" t="s">
        <v>81</v>
      </c>
      <c r="E27" s="16" t="s">
        <v>82</v>
      </c>
      <c r="F27" s="114">
        <v>14.178947368420722</v>
      </c>
      <c r="G27" s="14">
        <v>1617.4</v>
      </c>
      <c r="H27" s="14">
        <v>1698.1080382775117</v>
      </c>
      <c r="I27" s="14">
        <f t="shared" si="0"/>
        <v>3315.508038277512</v>
      </c>
    </row>
    <row r="28" spans="1:9" ht="12.75">
      <c r="A28" s="25">
        <v>27</v>
      </c>
      <c r="B28" s="25">
        <v>11</v>
      </c>
      <c r="C28" s="14" t="s">
        <v>83</v>
      </c>
      <c r="D28" s="15" t="s">
        <v>84</v>
      </c>
      <c r="E28" s="16" t="s">
        <v>85</v>
      </c>
      <c r="F28" s="114">
        <v>10.36842105263122</v>
      </c>
      <c r="G28" s="14">
        <v>2437</v>
      </c>
      <c r="H28" s="14">
        <v>2536.2620574162675</v>
      </c>
      <c r="I28" s="14">
        <f t="shared" si="0"/>
        <v>4973.262057416267</v>
      </c>
    </row>
    <row r="29" spans="1:9" ht="12.75">
      <c r="A29" s="25">
        <v>28</v>
      </c>
      <c r="B29" s="25">
        <v>11</v>
      </c>
      <c r="C29" s="14" t="s">
        <v>86</v>
      </c>
      <c r="D29" s="15" t="s">
        <v>87</v>
      </c>
      <c r="E29" s="16" t="s">
        <v>88</v>
      </c>
      <c r="F29" s="114">
        <v>30.568421052631038</v>
      </c>
      <c r="G29" s="14">
        <v>2416.8</v>
      </c>
      <c r="H29" s="14">
        <v>2556.4620574162673</v>
      </c>
      <c r="I29" s="14">
        <f t="shared" si="0"/>
        <v>4973.262057416267</v>
      </c>
    </row>
    <row r="30" spans="1:9" ht="12.75">
      <c r="A30" s="25">
        <v>29</v>
      </c>
      <c r="B30" s="25">
        <v>11</v>
      </c>
      <c r="C30" s="14" t="s">
        <v>89</v>
      </c>
      <c r="D30" s="15" t="s">
        <v>90</v>
      </c>
      <c r="E30" s="16" t="s">
        <v>91</v>
      </c>
      <c r="F30" s="114">
        <v>0.36842105263121994</v>
      </c>
      <c r="G30" s="14">
        <v>2447</v>
      </c>
      <c r="H30" s="14">
        <v>2526.2620574162675</v>
      </c>
      <c r="I30" s="14">
        <f t="shared" si="0"/>
        <v>4973.262057416267</v>
      </c>
    </row>
    <row r="31" spans="1:9" ht="12.75">
      <c r="A31" s="25">
        <v>30</v>
      </c>
      <c r="B31" s="25">
        <v>11</v>
      </c>
      <c r="C31" s="14" t="s">
        <v>92</v>
      </c>
      <c r="D31" s="15" t="s">
        <v>93</v>
      </c>
      <c r="E31" s="16" t="s">
        <v>94</v>
      </c>
      <c r="F31" s="114">
        <v>8.578947368420813</v>
      </c>
      <c r="G31" s="14">
        <v>1623</v>
      </c>
      <c r="H31" s="14">
        <v>1692.5080382775118</v>
      </c>
      <c r="I31" s="14">
        <f t="shared" si="0"/>
        <v>3315.508038277512</v>
      </c>
    </row>
    <row r="32" spans="1:9" ht="12.75">
      <c r="A32" s="25">
        <v>31</v>
      </c>
      <c r="B32" s="25">
        <v>11</v>
      </c>
      <c r="C32" s="14" t="s">
        <v>95</v>
      </c>
      <c r="D32" s="15" t="s">
        <v>96</v>
      </c>
      <c r="E32" s="16" t="s">
        <v>97</v>
      </c>
      <c r="F32" s="114">
        <v>12.76842105263131</v>
      </c>
      <c r="G32" s="14">
        <v>2434.6</v>
      </c>
      <c r="H32" s="14">
        <v>2538.6620574162675</v>
      </c>
      <c r="I32" s="14">
        <f t="shared" si="0"/>
        <v>4973.262057416267</v>
      </c>
    </row>
    <row r="33" spans="1:9" ht="12.75">
      <c r="A33" s="25">
        <v>32</v>
      </c>
      <c r="B33" s="25">
        <v>11</v>
      </c>
      <c r="C33" s="14" t="s">
        <v>98</v>
      </c>
      <c r="D33" s="15" t="s">
        <v>99</v>
      </c>
      <c r="E33" s="16" t="s">
        <v>100</v>
      </c>
      <c r="F33" s="114">
        <v>77.47368421052602</v>
      </c>
      <c r="G33" s="14">
        <v>1962</v>
      </c>
      <c r="H33" s="14">
        <v>2182.3850478468903</v>
      </c>
      <c r="I33" s="14">
        <f t="shared" si="0"/>
        <v>4144.38504784689</v>
      </c>
    </row>
    <row r="34" spans="1:9" ht="12.75">
      <c r="A34" s="25">
        <v>33</v>
      </c>
      <c r="B34" s="25">
        <v>11</v>
      </c>
      <c r="C34" s="14" t="s">
        <v>101</v>
      </c>
      <c r="D34" s="15" t="s">
        <v>102</v>
      </c>
      <c r="E34" s="16" t="s">
        <v>103</v>
      </c>
      <c r="F34" s="114">
        <v>30.36842105263122</v>
      </c>
      <c r="G34" s="14">
        <v>2417</v>
      </c>
      <c r="H34" s="14">
        <v>2556.2620574162675</v>
      </c>
      <c r="I34" s="14">
        <f t="shared" si="0"/>
        <v>4973.262057416267</v>
      </c>
    </row>
    <row r="35" spans="1:9" ht="12.75">
      <c r="A35" s="25">
        <v>34</v>
      </c>
      <c r="B35" s="25">
        <v>11</v>
      </c>
      <c r="C35" s="14" t="s">
        <v>104</v>
      </c>
      <c r="D35" s="15" t="s">
        <v>105</v>
      </c>
      <c r="E35" s="16" t="s">
        <v>106</v>
      </c>
      <c r="F35" s="114">
        <v>0.568421052631038</v>
      </c>
      <c r="G35" s="14">
        <v>2446.8</v>
      </c>
      <c r="H35" s="14">
        <v>2526.4620574162673</v>
      </c>
      <c r="I35" s="14">
        <f t="shared" si="0"/>
        <v>4973.262057416267</v>
      </c>
    </row>
    <row r="36" spans="1:9" ht="12.75">
      <c r="A36" s="25">
        <v>35</v>
      </c>
      <c r="B36" s="25">
        <v>11</v>
      </c>
      <c r="C36" s="14" t="s">
        <v>107</v>
      </c>
      <c r="D36" s="15" t="s">
        <v>108</v>
      </c>
      <c r="E36" s="16" t="s">
        <v>109</v>
      </c>
      <c r="F36" s="114">
        <v>101.57894736842081</v>
      </c>
      <c r="G36" s="14">
        <v>1530</v>
      </c>
      <c r="H36" s="14">
        <v>1785.5080382775118</v>
      </c>
      <c r="I36" s="14">
        <f t="shared" si="0"/>
        <v>3315.508038277512</v>
      </c>
    </row>
    <row r="37" spans="1:9" ht="12.75">
      <c r="A37" s="25">
        <v>36</v>
      </c>
      <c r="B37" s="25">
        <v>11</v>
      </c>
      <c r="C37" s="14" t="s">
        <v>110</v>
      </c>
      <c r="D37" s="15" t="s">
        <v>111</v>
      </c>
      <c r="E37" s="16" t="s">
        <v>112</v>
      </c>
      <c r="F37" s="114">
        <v>59.47368421052602</v>
      </c>
      <c r="G37" s="14">
        <v>1980</v>
      </c>
      <c r="H37" s="14">
        <v>2164.3850478468903</v>
      </c>
      <c r="I37" s="14">
        <f t="shared" si="0"/>
        <v>4144.38504784689</v>
      </c>
    </row>
    <row r="38" spans="1:9" ht="12.75">
      <c r="A38" s="25">
        <v>37</v>
      </c>
      <c r="B38" s="25">
        <v>11</v>
      </c>
      <c r="C38" s="14" t="s">
        <v>113</v>
      </c>
      <c r="D38" s="15" t="s">
        <v>114</v>
      </c>
      <c r="E38" s="16" t="s">
        <v>115</v>
      </c>
      <c r="F38" s="114">
        <v>79.61052631578923</v>
      </c>
      <c r="G38" s="14">
        <v>2979.6</v>
      </c>
      <c r="H38" s="14">
        <v>3236.977571770335</v>
      </c>
      <c r="I38" s="14">
        <f t="shared" si="0"/>
        <v>6216.5775717703345</v>
      </c>
    </row>
    <row r="39" spans="1:9" ht="12.75">
      <c r="A39" s="25">
        <v>38</v>
      </c>
      <c r="B39" s="25">
        <v>11</v>
      </c>
      <c r="C39" s="14" t="s">
        <v>116</v>
      </c>
      <c r="D39" s="15" t="s">
        <v>117</v>
      </c>
      <c r="E39" s="16" t="s">
        <v>118</v>
      </c>
      <c r="F39" s="114">
        <v>12.978947368420904</v>
      </c>
      <c r="G39" s="14">
        <v>1618.6</v>
      </c>
      <c r="H39" s="14">
        <v>1696.9080382775119</v>
      </c>
      <c r="I39" s="14">
        <f t="shared" si="0"/>
        <v>3315.508038277512</v>
      </c>
    </row>
    <row r="40" spans="1:9" ht="12.75">
      <c r="A40" s="25">
        <v>39</v>
      </c>
      <c r="B40" s="25">
        <v>11</v>
      </c>
      <c r="C40" s="14" t="s">
        <v>119</v>
      </c>
      <c r="D40" s="15" t="s">
        <v>120</v>
      </c>
      <c r="E40" s="16" t="s">
        <v>121</v>
      </c>
      <c r="F40" s="114">
        <v>4.578947368420813</v>
      </c>
      <c r="G40" s="14">
        <v>1627</v>
      </c>
      <c r="H40" s="14">
        <v>1688.5080382775118</v>
      </c>
      <c r="I40" s="14">
        <f t="shared" si="0"/>
        <v>3315.508038277512</v>
      </c>
    </row>
    <row r="41" spans="1:9" ht="12.75">
      <c r="A41" s="25">
        <v>40</v>
      </c>
      <c r="B41" s="25">
        <v>11</v>
      </c>
      <c r="C41" s="14" t="s">
        <v>122</v>
      </c>
      <c r="D41" s="15" t="s">
        <v>123</v>
      </c>
      <c r="E41" s="16" t="s">
        <v>124</v>
      </c>
      <c r="F41" s="114">
        <v>23.578947368420813</v>
      </c>
      <c r="G41" s="14">
        <v>1608</v>
      </c>
      <c r="H41" s="14">
        <v>1707.5080382775118</v>
      </c>
      <c r="I41" s="14">
        <f t="shared" si="0"/>
        <v>3315.508038277512</v>
      </c>
    </row>
    <row r="42" spans="1:9" ht="12.75">
      <c r="A42" s="25">
        <v>41</v>
      </c>
      <c r="B42" s="25">
        <v>11</v>
      </c>
      <c r="C42" s="14" t="s">
        <v>125</v>
      </c>
      <c r="D42" s="15" t="s">
        <v>126</v>
      </c>
      <c r="E42" s="16" t="s">
        <v>127</v>
      </c>
      <c r="F42" s="114">
        <v>16.326315789473483</v>
      </c>
      <c r="G42" s="14">
        <v>5694.2</v>
      </c>
      <c r="H42" s="14">
        <v>5910.078133971291</v>
      </c>
      <c r="I42" s="14">
        <f t="shared" si="0"/>
        <v>11604.278133971291</v>
      </c>
    </row>
    <row r="43" spans="1:9" ht="12.75">
      <c r="A43" s="25">
        <v>42</v>
      </c>
      <c r="B43" s="25">
        <v>11</v>
      </c>
      <c r="C43" s="14" t="s">
        <v>128</v>
      </c>
      <c r="D43" s="15" t="s">
        <v>129</v>
      </c>
      <c r="E43" s="16" t="s">
        <v>130</v>
      </c>
      <c r="F43" s="114">
        <v>53.14736842105185</v>
      </c>
      <c r="G43" s="14">
        <v>4025.8</v>
      </c>
      <c r="H43" s="14">
        <v>4262.9700956937795</v>
      </c>
      <c r="I43" s="14">
        <f t="shared" si="0"/>
        <v>8288.77009569378</v>
      </c>
    </row>
    <row r="44" spans="1:9" ht="12.75">
      <c r="A44" s="25">
        <v>43</v>
      </c>
      <c r="B44" s="25">
        <v>11</v>
      </c>
      <c r="C44" s="14" t="s">
        <v>131</v>
      </c>
      <c r="D44" s="15" t="s">
        <v>132</v>
      </c>
      <c r="E44" s="16" t="s">
        <v>133</v>
      </c>
      <c r="F44" s="114">
        <v>20.36842105263122</v>
      </c>
      <c r="G44" s="14">
        <v>2427</v>
      </c>
      <c r="H44" s="14">
        <v>2546.2620574162675</v>
      </c>
      <c r="I44" s="14">
        <f t="shared" si="0"/>
        <v>4973.262057416267</v>
      </c>
    </row>
    <row r="45" spans="1:9" ht="12.75">
      <c r="A45" s="25">
        <v>44</v>
      </c>
      <c r="B45" s="25">
        <v>11</v>
      </c>
      <c r="C45" s="11" t="s">
        <v>134</v>
      </c>
      <c r="D45" s="44" t="s">
        <v>135</v>
      </c>
      <c r="E45" s="13" t="s">
        <v>136</v>
      </c>
      <c r="F45" s="113">
        <v>88.75789473684154</v>
      </c>
      <c r="G45" s="14">
        <v>3174.4</v>
      </c>
      <c r="H45" s="14">
        <v>3456.6160765550235</v>
      </c>
      <c r="I45" s="14">
        <f t="shared" si="0"/>
        <v>6631.016076555024</v>
      </c>
    </row>
    <row r="46" spans="1:9" ht="12.75">
      <c r="A46" s="25">
        <v>45</v>
      </c>
      <c r="B46" s="25">
        <v>11</v>
      </c>
      <c r="C46" s="14" t="s">
        <v>137</v>
      </c>
      <c r="D46" s="15" t="s">
        <v>138</v>
      </c>
      <c r="E46" s="16" t="s">
        <v>139</v>
      </c>
      <c r="F46" s="114">
        <v>0</v>
      </c>
      <c r="G46" s="14">
        <v>2448</v>
      </c>
      <c r="H46" s="14">
        <v>2525.2626203208556</v>
      </c>
      <c r="I46" s="14">
        <f t="shared" si="0"/>
        <v>4973.262620320856</v>
      </c>
    </row>
    <row r="47" spans="1:9" ht="12.75">
      <c r="A47" s="25">
        <v>46</v>
      </c>
      <c r="B47" s="25">
        <v>11</v>
      </c>
      <c r="C47" s="14" t="s">
        <v>140</v>
      </c>
      <c r="D47" s="15" t="s">
        <v>141</v>
      </c>
      <c r="E47" s="16" t="s">
        <v>142</v>
      </c>
      <c r="F47" s="114">
        <v>10.578947368420813</v>
      </c>
      <c r="G47" s="14">
        <v>1621</v>
      </c>
      <c r="H47" s="14">
        <v>1694.5080382775118</v>
      </c>
      <c r="I47" s="14">
        <f t="shared" si="0"/>
        <v>3315.508038277512</v>
      </c>
    </row>
    <row r="48" spans="1:9" ht="12.75">
      <c r="A48" s="25">
        <v>47</v>
      </c>
      <c r="B48" s="25">
        <v>11</v>
      </c>
      <c r="C48" s="14" t="s">
        <v>143</v>
      </c>
      <c r="D48" s="15" t="s">
        <v>144</v>
      </c>
      <c r="E48" s="16" t="s">
        <v>145</v>
      </c>
      <c r="F48" s="114">
        <v>4.578947368420813</v>
      </c>
      <c r="G48" s="14">
        <v>1627</v>
      </c>
      <c r="H48" s="14">
        <v>1688.5080382775118</v>
      </c>
      <c r="I48" s="14">
        <f t="shared" si="0"/>
        <v>3315.508038277512</v>
      </c>
    </row>
    <row r="49" spans="1:9" ht="12.75">
      <c r="A49" s="25">
        <v>48</v>
      </c>
      <c r="B49" s="25">
        <v>11</v>
      </c>
      <c r="C49" s="11" t="s">
        <v>146</v>
      </c>
      <c r="D49" s="44" t="s">
        <v>147</v>
      </c>
      <c r="E49" s="18" t="s">
        <v>148</v>
      </c>
      <c r="F49" s="113">
        <v>317.9578947368418</v>
      </c>
      <c r="G49" s="14">
        <v>2945.2</v>
      </c>
      <c r="H49" s="14">
        <v>3685.8160765550238</v>
      </c>
      <c r="I49" s="14">
        <f t="shared" si="0"/>
        <v>6631.016076555024</v>
      </c>
    </row>
    <row r="50" spans="1:9" ht="12.75">
      <c r="A50" s="25">
        <v>49</v>
      </c>
      <c r="B50" s="25">
        <v>11</v>
      </c>
      <c r="C50" s="14" t="s">
        <v>149</v>
      </c>
      <c r="D50" s="15" t="s">
        <v>150</v>
      </c>
      <c r="E50" s="16" t="s">
        <v>151</v>
      </c>
      <c r="F50" s="114">
        <v>14.136842105262076</v>
      </c>
      <c r="G50" s="14">
        <v>4880.6</v>
      </c>
      <c r="H50" s="14">
        <v>5065.9241148325345</v>
      </c>
      <c r="I50" s="14">
        <f t="shared" si="0"/>
        <v>9946.524114832535</v>
      </c>
    </row>
    <row r="51" spans="1:9" ht="12.75">
      <c r="A51" s="25">
        <v>50</v>
      </c>
      <c r="B51" s="25">
        <v>11</v>
      </c>
      <c r="C51" s="14" t="s">
        <v>152</v>
      </c>
      <c r="D51" s="15" t="s">
        <v>153</v>
      </c>
      <c r="E51" s="21" t="s">
        <v>154</v>
      </c>
      <c r="F51" s="114">
        <v>176.37894736842077</v>
      </c>
      <c r="G51" s="14">
        <v>1455.2</v>
      </c>
      <c r="H51" s="14">
        <v>1860.3080382775117</v>
      </c>
      <c r="I51" s="14">
        <f t="shared" si="0"/>
        <v>3315.508038277512</v>
      </c>
    </row>
    <row r="52" spans="1:9" ht="12.75">
      <c r="A52" s="25">
        <v>51</v>
      </c>
      <c r="B52" s="25">
        <v>11</v>
      </c>
      <c r="C52" s="14" t="s">
        <v>155</v>
      </c>
      <c r="D52" s="15" t="s">
        <v>156</v>
      </c>
      <c r="E52" s="21" t="s">
        <v>157</v>
      </c>
      <c r="F52" s="114">
        <v>175.15789473684163</v>
      </c>
      <c r="G52" s="14">
        <v>3088</v>
      </c>
      <c r="H52" s="14">
        <v>3543.0160765550236</v>
      </c>
      <c r="I52" s="14">
        <f t="shared" si="0"/>
        <v>6631.016076555024</v>
      </c>
    </row>
    <row r="53" spans="1:9" ht="12.75">
      <c r="A53" s="25">
        <v>52</v>
      </c>
      <c r="B53" s="25">
        <v>11</v>
      </c>
      <c r="C53" s="14" t="s">
        <v>158</v>
      </c>
      <c r="D53" s="15" t="s">
        <v>159</v>
      </c>
      <c r="E53" s="21" t="s">
        <v>160</v>
      </c>
      <c r="F53" s="114">
        <v>99.15789473684163</v>
      </c>
      <c r="G53" s="14">
        <v>3164</v>
      </c>
      <c r="H53" s="14">
        <v>3467.0160765550236</v>
      </c>
      <c r="I53" s="14">
        <f t="shared" si="0"/>
        <v>6631.016076555024</v>
      </c>
    </row>
    <row r="54" spans="1:9" ht="12.75">
      <c r="A54" s="25">
        <v>53</v>
      </c>
      <c r="B54" s="25">
        <v>11</v>
      </c>
      <c r="C54" s="14" t="s">
        <v>161</v>
      </c>
      <c r="D54" s="15" t="s">
        <v>162</v>
      </c>
      <c r="E54" s="21" t="s">
        <v>163</v>
      </c>
      <c r="F54" s="114">
        <v>2358.6315789473683</v>
      </c>
      <c r="G54" s="14">
        <v>2944</v>
      </c>
      <c r="H54" s="14">
        <v>7831.401124401914</v>
      </c>
      <c r="I54" s="14">
        <f t="shared" si="0"/>
        <v>10775.401124401913</v>
      </c>
    </row>
    <row r="55" spans="1:9" ht="12.75">
      <c r="A55" s="25">
        <v>54</v>
      </c>
      <c r="B55" s="25">
        <v>11</v>
      </c>
      <c r="C55" s="17" t="s">
        <v>164</v>
      </c>
      <c r="D55" s="15" t="s">
        <v>165</v>
      </c>
      <c r="E55" s="21" t="s">
        <v>166</v>
      </c>
      <c r="F55" s="114">
        <v>33.57894736842081</v>
      </c>
      <c r="G55" s="14">
        <v>1598</v>
      </c>
      <c r="H55" s="14">
        <v>1717.5080382775118</v>
      </c>
      <c r="I55" s="14">
        <f t="shared" si="0"/>
        <v>3315.508038277512</v>
      </c>
    </row>
    <row r="56" spans="1:9" ht="12.75">
      <c r="A56" s="25">
        <v>55</v>
      </c>
      <c r="B56" s="25">
        <v>11</v>
      </c>
      <c r="C56" s="17" t="s">
        <v>167</v>
      </c>
      <c r="D56" s="44" t="s">
        <v>168</v>
      </c>
      <c r="E56" s="18" t="s">
        <v>169</v>
      </c>
      <c r="F56" s="113">
        <v>146.36842105263122</v>
      </c>
      <c r="G56" s="14">
        <v>2301</v>
      </c>
      <c r="H56" s="14">
        <v>2672.2620574162675</v>
      </c>
      <c r="I56" s="14">
        <f t="shared" si="0"/>
        <v>4973.262057416267</v>
      </c>
    </row>
    <row r="57" spans="1:9" ht="12.75">
      <c r="A57" s="25">
        <v>56</v>
      </c>
      <c r="B57" s="25">
        <v>11</v>
      </c>
      <c r="C57" s="17" t="s">
        <v>170</v>
      </c>
      <c r="D57" s="44" t="s">
        <v>171</v>
      </c>
      <c r="E57" s="18" t="s">
        <v>172</v>
      </c>
      <c r="F57" s="113">
        <v>983.3684210526312</v>
      </c>
      <c r="G57" s="14">
        <v>1464</v>
      </c>
      <c r="H57" s="14">
        <v>3509.2620574162675</v>
      </c>
      <c r="I57" s="14">
        <f t="shared" si="0"/>
        <v>4973.262057416267</v>
      </c>
    </row>
    <row r="58" spans="1:9" ht="12.75">
      <c r="A58" s="25">
        <v>57</v>
      </c>
      <c r="B58" s="25">
        <v>11</v>
      </c>
      <c r="C58" s="17" t="s">
        <v>173</v>
      </c>
      <c r="D58" s="44" t="s">
        <v>174</v>
      </c>
      <c r="E58" s="18" t="s">
        <v>175</v>
      </c>
      <c r="F58" s="113">
        <v>73.55789473684172</v>
      </c>
      <c r="G58" s="14">
        <v>3189.6</v>
      </c>
      <c r="H58" s="14">
        <v>3441.4160765550237</v>
      </c>
      <c r="I58" s="14">
        <f t="shared" si="0"/>
        <v>6631.016076555024</v>
      </c>
    </row>
    <row r="59" spans="1:9" ht="12.75">
      <c r="A59" s="25">
        <v>58</v>
      </c>
      <c r="B59" s="25">
        <v>11</v>
      </c>
      <c r="C59" s="11" t="s">
        <v>176</v>
      </c>
      <c r="D59" s="15" t="s">
        <v>177</v>
      </c>
      <c r="E59" s="18" t="s">
        <v>178</v>
      </c>
      <c r="F59" s="113">
        <v>7.473684210526017</v>
      </c>
      <c r="G59" s="14">
        <v>2032</v>
      </c>
      <c r="H59" s="14">
        <v>2112.3850478468903</v>
      </c>
      <c r="I59" s="14">
        <f t="shared" si="0"/>
        <v>4144.38504784689</v>
      </c>
    </row>
    <row r="60" spans="1:9" ht="12.75">
      <c r="A60" s="25">
        <v>59</v>
      </c>
      <c r="B60" s="25">
        <v>11</v>
      </c>
      <c r="C60" s="11" t="s">
        <v>179</v>
      </c>
      <c r="D60" s="44" t="s">
        <v>180</v>
      </c>
      <c r="E60" s="18" t="s">
        <v>181</v>
      </c>
      <c r="F60" s="113">
        <v>72.73684210526244</v>
      </c>
      <c r="G60" s="14">
        <v>4822</v>
      </c>
      <c r="H60" s="14">
        <v>5124.524114832535</v>
      </c>
      <c r="I60" s="14">
        <f t="shared" si="0"/>
        <v>9946.524114832535</v>
      </c>
    </row>
    <row r="61" spans="1:9" ht="12.75">
      <c r="A61" s="25">
        <v>60</v>
      </c>
      <c r="B61" s="25">
        <v>11</v>
      </c>
      <c r="C61" s="14" t="s">
        <v>182</v>
      </c>
      <c r="D61" s="15" t="s">
        <v>183</v>
      </c>
      <c r="E61" s="44" t="s">
        <v>184</v>
      </c>
      <c r="F61" s="113">
        <v>34.37894736842077</v>
      </c>
      <c r="G61" s="14">
        <v>1597.2</v>
      </c>
      <c r="H61" s="14">
        <v>1718.3080382775117</v>
      </c>
      <c r="I61" s="14">
        <f t="shared" si="0"/>
        <v>3315.508038277512</v>
      </c>
    </row>
    <row r="62" spans="1:9" ht="12.75">
      <c r="A62" s="26" t="s">
        <v>185</v>
      </c>
      <c r="B62" s="26"/>
      <c r="C62" s="19"/>
      <c r="D62" s="20" t="s">
        <v>186</v>
      </c>
      <c r="E62" s="20"/>
      <c r="F62" s="112">
        <f>SUM(F2:F61)</f>
        <v>6344.063157894716</v>
      </c>
      <c r="G62" s="14">
        <f>SUM(G2:G61)</f>
        <v>146209.20000000004</v>
      </c>
      <c r="H62" s="14">
        <f>SUM(H2:H61)</f>
        <v>163790.8021418519</v>
      </c>
      <c r="I62" s="14">
        <f>SUM(I2:I61)</f>
        <v>310000.0021418517</v>
      </c>
    </row>
    <row r="64" ht="12.75">
      <c r="F64" s="11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66"/>
  <sheetViews>
    <sheetView zoomScalePageLayoutView="0" workbookViewId="0" topLeftCell="A43">
      <selection activeCell="J27" sqref="J27"/>
    </sheetView>
  </sheetViews>
  <sheetFormatPr defaultColWidth="9.140625" defaultRowHeight="15"/>
  <cols>
    <col min="1" max="1" width="8.421875" style="33" customWidth="1"/>
    <col min="2" max="2" width="12.7109375" style="33" customWidth="1"/>
    <col min="3" max="3" width="52.57421875" style="33" customWidth="1"/>
    <col min="4" max="4" width="34.140625" style="33" customWidth="1"/>
    <col min="5" max="5" width="13.8515625" style="33" customWidth="1"/>
    <col min="6" max="8" width="10.140625" style="0" bestFit="1" customWidth="1"/>
  </cols>
  <sheetData>
    <row r="1" spans="1:8" ht="45">
      <c r="A1" s="24" t="s">
        <v>0</v>
      </c>
      <c r="B1" s="8" t="s">
        <v>1</v>
      </c>
      <c r="C1" s="9" t="s">
        <v>2</v>
      </c>
      <c r="D1" s="10" t="s">
        <v>3</v>
      </c>
      <c r="E1" s="5" t="s">
        <v>4</v>
      </c>
      <c r="F1" s="3" t="s">
        <v>222</v>
      </c>
      <c r="G1" s="3" t="s">
        <v>230</v>
      </c>
      <c r="H1" s="3" t="s">
        <v>219</v>
      </c>
    </row>
    <row r="2" spans="1:8" ht="15">
      <c r="A2" s="25">
        <v>1</v>
      </c>
      <c r="B2" s="11" t="s">
        <v>6</v>
      </c>
      <c r="C2" s="44" t="s">
        <v>7</v>
      </c>
      <c r="D2" s="13" t="s">
        <v>8</v>
      </c>
      <c r="E2" s="6">
        <v>2400</v>
      </c>
      <c r="F2" s="39">
        <v>2432</v>
      </c>
      <c r="G2" s="39">
        <v>2541.2620574162675</v>
      </c>
      <c r="H2" s="39">
        <f>F2+G2</f>
        <v>4973.262057416267</v>
      </c>
    </row>
    <row r="3" spans="1:8" ht="15">
      <c r="A3" s="25">
        <v>2</v>
      </c>
      <c r="B3" s="11" t="s">
        <v>9</v>
      </c>
      <c r="C3" s="44" t="s">
        <v>10</v>
      </c>
      <c r="D3" s="13" t="s">
        <v>11</v>
      </c>
      <c r="E3" s="6">
        <v>2000</v>
      </c>
      <c r="F3" s="39">
        <v>2038</v>
      </c>
      <c r="G3" s="39">
        <v>2106.3850478468903</v>
      </c>
      <c r="H3" s="39">
        <f aca="true" t="shared" si="0" ref="H3:H61">F3+G3</f>
        <v>4144.38504784689</v>
      </c>
    </row>
    <row r="4" spans="1:8" ht="15">
      <c r="A4" s="25">
        <v>3</v>
      </c>
      <c r="B4" s="11" t="s">
        <v>12</v>
      </c>
      <c r="C4" s="44" t="s">
        <v>13</v>
      </c>
      <c r="D4" s="13" t="s">
        <v>14</v>
      </c>
      <c r="E4" s="6">
        <v>2400</v>
      </c>
      <c r="F4" s="39">
        <v>2447</v>
      </c>
      <c r="G4" s="39">
        <v>2526.2620574162675</v>
      </c>
      <c r="H4" s="39">
        <f t="shared" si="0"/>
        <v>4973.262057416267</v>
      </c>
    </row>
    <row r="5" spans="1:8" ht="15">
      <c r="A5" s="25">
        <v>4</v>
      </c>
      <c r="B5" s="14" t="s">
        <v>15</v>
      </c>
      <c r="C5" s="15" t="s">
        <v>16</v>
      </c>
      <c r="D5" s="16" t="s">
        <v>17</v>
      </c>
      <c r="E5" s="6">
        <v>2400</v>
      </c>
      <c r="F5" s="39">
        <v>2444</v>
      </c>
      <c r="G5" s="39">
        <v>2529.2620574162675</v>
      </c>
      <c r="H5" s="39">
        <f t="shared" si="0"/>
        <v>4973.262057416267</v>
      </c>
    </row>
    <row r="6" spans="1:8" ht="15">
      <c r="A6" s="25">
        <v>5</v>
      </c>
      <c r="B6" s="14" t="s">
        <v>18</v>
      </c>
      <c r="C6" s="15" t="s">
        <v>19</v>
      </c>
      <c r="D6" s="16" t="s">
        <v>20</v>
      </c>
      <c r="E6" s="6">
        <v>2000</v>
      </c>
      <c r="F6" s="39">
        <v>2031.2</v>
      </c>
      <c r="G6" s="39">
        <v>2113.18504784689</v>
      </c>
      <c r="H6" s="39">
        <f t="shared" si="0"/>
        <v>4144.38504784689</v>
      </c>
    </row>
    <row r="7" spans="1:8" ht="15">
      <c r="A7" s="25">
        <v>6</v>
      </c>
      <c r="B7" s="14" t="s">
        <v>21</v>
      </c>
      <c r="C7" s="15" t="s">
        <v>22</v>
      </c>
      <c r="D7" s="16" t="s">
        <v>23</v>
      </c>
      <c r="E7" s="6">
        <v>2400</v>
      </c>
      <c r="F7" s="39">
        <v>2435</v>
      </c>
      <c r="G7" s="39">
        <v>2538.2620574162675</v>
      </c>
      <c r="H7" s="39">
        <f t="shared" si="0"/>
        <v>4973.262057416267</v>
      </c>
    </row>
    <row r="8" spans="1:8" ht="15">
      <c r="A8" s="25">
        <v>7</v>
      </c>
      <c r="B8" s="14" t="s">
        <v>24</v>
      </c>
      <c r="C8" s="15" t="s">
        <v>25</v>
      </c>
      <c r="D8" s="16" t="s">
        <v>26</v>
      </c>
      <c r="E8" s="6">
        <v>1600</v>
      </c>
      <c r="F8" s="39">
        <v>1628</v>
      </c>
      <c r="G8" s="39">
        <v>1687.5080382775118</v>
      </c>
      <c r="H8" s="39">
        <f t="shared" si="0"/>
        <v>3315.508038277512</v>
      </c>
    </row>
    <row r="9" spans="1:8" ht="15">
      <c r="A9" s="57">
        <v>8</v>
      </c>
      <c r="B9" s="58" t="s">
        <v>27</v>
      </c>
      <c r="C9" s="59" t="s">
        <v>218</v>
      </c>
      <c r="D9" s="73" t="s">
        <v>28</v>
      </c>
      <c r="E9" s="61">
        <v>2400</v>
      </c>
      <c r="F9" s="55">
        <v>0</v>
      </c>
      <c r="G9" s="55">
        <v>0</v>
      </c>
      <c r="H9" s="55">
        <f t="shared" si="0"/>
        <v>0</v>
      </c>
    </row>
    <row r="10" spans="1:8" ht="15">
      <c r="A10" s="25">
        <v>9</v>
      </c>
      <c r="B10" s="14" t="s">
        <v>29</v>
      </c>
      <c r="C10" s="15" t="s">
        <v>30</v>
      </c>
      <c r="D10" s="16" t="s">
        <v>31</v>
      </c>
      <c r="E10" s="6">
        <v>3000</v>
      </c>
      <c r="F10" s="39">
        <v>3052.4</v>
      </c>
      <c r="G10" s="39">
        <v>3164.177571770335</v>
      </c>
      <c r="H10" s="39">
        <f t="shared" si="0"/>
        <v>6216.5775717703345</v>
      </c>
    </row>
    <row r="11" spans="1:8" ht="15">
      <c r="A11" s="25">
        <v>10</v>
      </c>
      <c r="B11" s="14" t="s">
        <v>32</v>
      </c>
      <c r="C11" s="15" t="s">
        <v>33</v>
      </c>
      <c r="D11" s="16" t="s">
        <v>34</v>
      </c>
      <c r="E11" s="6">
        <v>2400</v>
      </c>
      <c r="F11" s="39">
        <v>2434</v>
      </c>
      <c r="G11" s="39">
        <v>2539.2620574162675</v>
      </c>
      <c r="H11" s="39">
        <f t="shared" si="0"/>
        <v>4973.262057416267</v>
      </c>
    </row>
    <row r="12" spans="1:8" ht="15">
      <c r="A12" s="25">
        <v>11</v>
      </c>
      <c r="B12" s="14" t="s">
        <v>35</v>
      </c>
      <c r="C12" s="15" t="s">
        <v>36</v>
      </c>
      <c r="D12" s="16" t="s">
        <v>37</v>
      </c>
      <c r="E12" s="6">
        <v>2000</v>
      </c>
      <c r="F12" s="39">
        <v>2034</v>
      </c>
      <c r="G12" s="39">
        <v>2110.3850478468903</v>
      </c>
      <c r="H12" s="39">
        <f t="shared" si="0"/>
        <v>4144.38504784689</v>
      </c>
    </row>
    <row r="13" spans="1:8" ht="15">
      <c r="A13" s="25">
        <v>12</v>
      </c>
      <c r="B13" s="17" t="s">
        <v>38</v>
      </c>
      <c r="C13" s="44" t="s">
        <v>39</v>
      </c>
      <c r="D13" s="18" t="s">
        <v>40</v>
      </c>
      <c r="E13" s="7">
        <v>5600</v>
      </c>
      <c r="F13" s="39">
        <v>5608.8</v>
      </c>
      <c r="G13" s="39">
        <v>5995.478133971291</v>
      </c>
      <c r="H13" s="39">
        <f t="shared" si="0"/>
        <v>11604.278133971291</v>
      </c>
    </row>
    <row r="14" spans="1:8" ht="15">
      <c r="A14" s="25">
        <v>13</v>
      </c>
      <c r="B14" s="14" t="s">
        <v>41</v>
      </c>
      <c r="C14" s="15" t="s">
        <v>42</v>
      </c>
      <c r="D14" s="16" t="s">
        <v>43</v>
      </c>
      <c r="E14" s="6">
        <v>2000</v>
      </c>
      <c r="F14" s="39">
        <v>2017.4</v>
      </c>
      <c r="G14" s="39">
        <v>2126.9850478468898</v>
      </c>
      <c r="H14" s="39">
        <f t="shared" si="0"/>
        <v>4144.38504784689</v>
      </c>
    </row>
    <row r="15" spans="1:8" ht="15">
      <c r="A15" s="25">
        <v>14</v>
      </c>
      <c r="B15" s="11" t="s">
        <v>44</v>
      </c>
      <c r="C15" s="44" t="s">
        <v>45</v>
      </c>
      <c r="D15" s="13" t="s">
        <v>46</v>
      </c>
      <c r="E15" s="6">
        <v>2000</v>
      </c>
      <c r="F15" s="39">
        <v>2027.6</v>
      </c>
      <c r="G15" s="39">
        <v>2116.78504784689</v>
      </c>
      <c r="H15" s="39">
        <f t="shared" si="0"/>
        <v>4144.38504784689</v>
      </c>
    </row>
    <row r="16" spans="1:8" ht="15">
      <c r="A16" s="25">
        <v>15</v>
      </c>
      <c r="B16" s="14" t="s">
        <v>47</v>
      </c>
      <c r="C16" s="15" t="s">
        <v>48</v>
      </c>
      <c r="D16" s="16" t="s">
        <v>49</v>
      </c>
      <c r="E16" s="6">
        <v>3000</v>
      </c>
      <c r="F16" s="39">
        <v>3057</v>
      </c>
      <c r="G16" s="39">
        <v>3159.577571770335</v>
      </c>
      <c r="H16" s="39">
        <f t="shared" si="0"/>
        <v>6216.5775717703345</v>
      </c>
    </row>
    <row r="17" spans="1:8" ht="15">
      <c r="A17" s="25">
        <v>16</v>
      </c>
      <c r="B17" s="14" t="s">
        <v>50</v>
      </c>
      <c r="C17" s="15" t="s">
        <v>51</v>
      </c>
      <c r="D17" s="16" t="s">
        <v>52</v>
      </c>
      <c r="E17" s="6">
        <v>2400</v>
      </c>
      <c r="F17" s="39">
        <v>2437</v>
      </c>
      <c r="G17" s="39">
        <v>2536.2620574162675</v>
      </c>
      <c r="H17" s="39">
        <f t="shared" si="0"/>
        <v>4973.262057416267</v>
      </c>
    </row>
    <row r="18" spans="1:8" ht="15">
      <c r="A18" s="25">
        <v>17</v>
      </c>
      <c r="B18" s="14" t="s">
        <v>53</v>
      </c>
      <c r="C18" s="15" t="s">
        <v>54</v>
      </c>
      <c r="D18" s="16" t="s">
        <v>55</v>
      </c>
      <c r="E18" s="6">
        <v>2400</v>
      </c>
      <c r="F18" s="39">
        <v>1533</v>
      </c>
      <c r="G18" s="39">
        <v>3440.2620574162675</v>
      </c>
      <c r="H18" s="39">
        <f t="shared" si="0"/>
        <v>4973.262057416267</v>
      </c>
    </row>
    <row r="19" spans="1:8" ht="15">
      <c r="A19" s="25">
        <v>18</v>
      </c>
      <c r="B19" s="14" t="s">
        <v>56</v>
      </c>
      <c r="C19" s="15" t="s">
        <v>57</v>
      </c>
      <c r="D19" s="16" t="s">
        <v>58</v>
      </c>
      <c r="E19" s="6">
        <v>1600</v>
      </c>
      <c r="F19" s="39">
        <v>1616</v>
      </c>
      <c r="G19" s="39">
        <v>1699.5080382775118</v>
      </c>
      <c r="H19" s="39">
        <f t="shared" si="0"/>
        <v>3315.508038277512</v>
      </c>
    </row>
    <row r="20" spans="1:8" ht="15">
      <c r="A20" s="25">
        <v>19</v>
      </c>
      <c r="B20" s="14" t="s">
        <v>59</v>
      </c>
      <c r="C20" s="15" t="s">
        <v>60</v>
      </c>
      <c r="D20" s="16" t="s">
        <v>61</v>
      </c>
      <c r="E20" s="6">
        <v>2400</v>
      </c>
      <c r="F20" s="39">
        <v>2446.6</v>
      </c>
      <c r="G20" s="39">
        <v>2526.6620574162675</v>
      </c>
      <c r="H20" s="39">
        <f t="shared" si="0"/>
        <v>4973.262057416267</v>
      </c>
    </row>
    <row r="21" spans="1:8" ht="15">
      <c r="A21" s="25">
        <v>20</v>
      </c>
      <c r="B21" s="14" t="s">
        <v>62</v>
      </c>
      <c r="C21" s="15" t="s">
        <v>63</v>
      </c>
      <c r="D21" s="16" t="s">
        <v>64</v>
      </c>
      <c r="E21" s="6">
        <v>3000</v>
      </c>
      <c r="F21" s="39">
        <v>3050</v>
      </c>
      <c r="G21" s="39">
        <v>3166.577571770335</v>
      </c>
      <c r="H21" s="39">
        <f t="shared" si="0"/>
        <v>6216.5775717703345</v>
      </c>
    </row>
    <row r="22" spans="1:8" ht="15">
      <c r="A22" s="25">
        <v>21</v>
      </c>
      <c r="B22" s="14" t="s">
        <v>65</v>
      </c>
      <c r="C22" s="15" t="s">
        <v>66</v>
      </c>
      <c r="D22" s="16" t="s">
        <v>67</v>
      </c>
      <c r="E22" s="6">
        <v>2000</v>
      </c>
      <c r="F22" s="39">
        <v>2030.8</v>
      </c>
      <c r="G22" s="39">
        <v>2113.58504784689</v>
      </c>
      <c r="H22" s="39">
        <f t="shared" si="0"/>
        <v>4144.38504784689</v>
      </c>
    </row>
    <row r="23" spans="1:8" ht="15">
      <c r="A23" s="25">
        <v>22</v>
      </c>
      <c r="B23" s="14" t="s">
        <v>68</v>
      </c>
      <c r="C23" s="15" t="s">
        <v>69</v>
      </c>
      <c r="D23" s="16" t="s">
        <v>70</v>
      </c>
      <c r="E23" s="6">
        <v>3600</v>
      </c>
      <c r="F23" s="39">
        <v>3668</v>
      </c>
      <c r="G23" s="39">
        <v>3791.8930861244016</v>
      </c>
      <c r="H23" s="39">
        <f t="shared" si="0"/>
        <v>7459.893086124402</v>
      </c>
    </row>
    <row r="24" spans="1:8" ht="15">
      <c r="A24" s="25">
        <v>23</v>
      </c>
      <c r="B24" s="14" t="s">
        <v>71</v>
      </c>
      <c r="C24" s="15" t="s">
        <v>72</v>
      </c>
      <c r="D24" s="16" t="s">
        <v>73</v>
      </c>
      <c r="E24" s="6">
        <v>1600</v>
      </c>
      <c r="F24" s="39">
        <v>1618</v>
      </c>
      <c r="G24" s="39">
        <v>1697.5080382775118</v>
      </c>
      <c r="H24" s="39">
        <f t="shared" si="0"/>
        <v>3315.508038277512</v>
      </c>
    </row>
    <row r="25" spans="1:8" ht="15">
      <c r="A25" s="25">
        <v>24</v>
      </c>
      <c r="B25" s="14" t="s">
        <v>74</v>
      </c>
      <c r="C25" s="15" t="s">
        <v>75</v>
      </c>
      <c r="D25" s="16" t="s">
        <v>76</v>
      </c>
      <c r="E25" s="6">
        <v>2400</v>
      </c>
      <c r="F25" s="39">
        <v>2441.4</v>
      </c>
      <c r="G25" s="39">
        <v>2531.8620574162674</v>
      </c>
      <c r="H25" s="39">
        <f t="shared" si="0"/>
        <v>4973.262057416267</v>
      </c>
    </row>
    <row r="26" spans="1:8" ht="15">
      <c r="A26" s="25">
        <v>25</v>
      </c>
      <c r="B26" s="14" t="s">
        <v>77</v>
      </c>
      <c r="C26" s="15" t="s">
        <v>78</v>
      </c>
      <c r="D26" s="16" t="s">
        <v>79</v>
      </c>
      <c r="E26" s="6">
        <v>2000</v>
      </c>
      <c r="F26" s="39">
        <v>2039</v>
      </c>
      <c r="G26" s="39">
        <v>2105.3850478468903</v>
      </c>
      <c r="H26" s="39">
        <f t="shared" si="0"/>
        <v>4144.38504784689</v>
      </c>
    </row>
    <row r="27" spans="1:8" ht="15">
      <c r="A27" s="25">
        <v>26</v>
      </c>
      <c r="B27" s="14" t="s">
        <v>80</v>
      </c>
      <c r="C27" s="15" t="s">
        <v>81</v>
      </c>
      <c r="D27" s="16" t="s">
        <v>82</v>
      </c>
      <c r="E27" s="6">
        <v>1600</v>
      </c>
      <c r="F27" s="39">
        <v>1617.4</v>
      </c>
      <c r="G27" s="39">
        <v>1698.1080382775117</v>
      </c>
      <c r="H27" s="39">
        <f t="shared" si="0"/>
        <v>3315.508038277512</v>
      </c>
    </row>
    <row r="28" spans="1:8" ht="15">
      <c r="A28" s="25">
        <v>27</v>
      </c>
      <c r="B28" s="14" t="s">
        <v>83</v>
      </c>
      <c r="C28" s="15" t="s">
        <v>84</v>
      </c>
      <c r="D28" s="16" t="s">
        <v>85</v>
      </c>
      <c r="E28" s="6">
        <v>2400</v>
      </c>
      <c r="F28" s="39">
        <v>2437</v>
      </c>
      <c r="G28" s="39">
        <v>2536.2620574162675</v>
      </c>
      <c r="H28" s="39">
        <f t="shared" si="0"/>
        <v>4973.262057416267</v>
      </c>
    </row>
    <row r="29" spans="1:8" ht="15">
      <c r="A29" s="25">
        <v>28</v>
      </c>
      <c r="B29" s="14" t="s">
        <v>86</v>
      </c>
      <c r="C29" s="15" t="s">
        <v>87</v>
      </c>
      <c r="D29" s="16" t="s">
        <v>88</v>
      </c>
      <c r="E29" s="6">
        <v>2400</v>
      </c>
      <c r="F29" s="39">
        <v>2416.8</v>
      </c>
      <c r="G29" s="39">
        <v>2556.4620574162673</v>
      </c>
      <c r="H29" s="39">
        <f t="shared" si="0"/>
        <v>4973.262057416267</v>
      </c>
    </row>
    <row r="30" spans="1:8" ht="15">
      <c r="A30" s="25">
        <v>29</v>
      </c>
      <c r="B30" s="14" t="s">
        <v>89</v>
      </c>
      <c r="C30" s="15" t="s">
        <v>90</v>
      </c>
      <c r="D30" s="16" t="s">
        <v>91</v>
      </c>
      <c r="E30" s="6">
        <v>2400</v>
      </c>
      <c r="F30" s="39">
        <v>2447</v>
      </c>
      <c r="G30" s="39">
        <v>2526.2620574162675</v>
      </c>
      <c r="H30" s="39">
        <f t="shared" si="0"/>
        <v>4973.262057416267</v>
      </c>
    </row>
    <row r="31" spans="1:8" ht="15">
      <c r="A31" s="25">
        <v>30</v>
      </c>
      <c r="B31" s="14" t="s">
        <v>92</v>
      </c>
      <c r="C31" s="15" t="s">
        <v>93</v>
      </c>
      <c r="D31" s="16" t="s">
        <v>94</v>
      </c>
      <c r="E31" s="6">
        <v>1600</v>
      </c>
      <c r="F31" s="39">
        <v>1623</v>
      </c>
      <c r="G31" s="39">
        <v>1692.5080382775118</v>
      </c>
      <c r="H31" s="39">
        <f t="shared" si="0"/>
        <v>3315.508038277512</v>
      </c>
    </row>
    <row r="32" spans="1:8" ht="15">
      <c r="A32" s="25">
        <v>31</v>
      </c>
      <c r="B32" s="14" t="s">
        <v>95</v>
      </c>
      <c r="C32" s="15" t="s">
        <v>96</v>
      </c>
      <c r="D32" s="16" t="s">
        <v>97</v>
      </c>
      <c r="E32" s="6">
        <v>2400</v>
      </c>
      <c r="F32" s="39">
        <v>2434.6</v>
      </c>
      <c r="G32" s="39">
        <v>2538.6620574162675</v>
      </c>
      <c r="H32" s="39">
        <f t="shared" si="0"/>
        <v>4973.262057416267</v>
      </c>
    </row>
    <row r="33" spans="1:8" ht="15">
      <c r="A33" s="25">
        <v>32</v>
      </c>
      <c r="B33" s="14" t="s">
        <v>98</v>
      </c>
      <c r="C33" s="15" t="s">
        <v>99</v>
      </c>
      <c r="D33" s="16" t="s">
        <v>100</v>
      </c>
      <c r="E33" s="6">
        <v>2000</v>
      </c>
      <c r="F33" s="39">
        <v>1962</v>
      </c>
      <c r="G33" s="39">
        <v>2182.3850478468903</v>
      </c>
      <c r="H33" s="39">
        <f t="shared" si="0"/>
        <v>4144.38504784689</v>
      </c>
    </row>
    <row r="34" spans="1:8" ht="15">
      <c r="A34" s="25">
        <v>33</v>
      </c>
      <c r="B34" s="14" t="s">
        <v>101</v>
      </c>
      <c r="C34" s="15" t="s">
        <v>102</v>
      </c>
      <c r="D34" s="16" t="s">
        <v>103</v>
      </c>
      <c r="E34" s="6">
        <v>2400</v>
      </c>
      <c r="F34" s="39">
        <v>2417</v>
      </c>
      <c r="G34" s="39">
        <v>2556.2620574162675</v>
      </c>
      <c r="H34" s="39">
        <f t="shared" si="0"/>
        <v>4973.262057416267</v>
      </c>
    </row>
    <row r="35" spans="1:8" ht="15">
      <c r="A35" s="25">
        <v>34</v>
      </c>
      <c r="B35" s="14" t="s">
        <v>104</v>
      </c>
      <c r="C35" s="15" t="s">
        <v>105</v>
      </c>
      <c r="D35" s="16" t="s">
        <v>106</v>
      </c>
      <c r="E35" s="6">
        <v>2400</v>
      </c>
      <c r="F35" s="39">
        <v>2446.8</v>
      </c>
      <c r="G35" s="39">
        <v>2526.4620574162673</v>
      </c>
      <c r="H35" s="39">
        <f t="shared" si="0"/>
        <v>4973.262057416267</v>
      </c>
    </row>
    <row r="36" spans="1:8" ht="15">
      <c r="A36" s="25">
        <v>35</v>
      </c>
      <c r="B36" s="14" t="s">
        <v>107</v>
      </c>
      <c r="C36" s="15" t="s">
        <v>108</v>
      </c>
      <c r="D36" s="16" t="s">
        <v>109</v>
      </c>
      <c r="E36" s="6">
        <v>1600</v>
      </c>
      <c r="F36" s="39">
        <v>1530</v>
      </c>
      <c r="G36" s="39">
        <v>1785.5080382775118</v>
      </c>
      <c r="H36" s="39">
        <f t="shared" si="0"/>
        <v>3315.508038277512</v>
      </c>
    </row>
    <row r="37" spans="1:8" ht="15">
      <c r="A37" s="25">
        <v>36</v>
      </c>
      <c r="B37" s="14" t="s">
        <v>110</v>
      </c>
      <c r="C37" s="15" t="s">
        <v>111</v>
      </c>
      <c r="D37" s="16" t="s">
        <v>112</v>
      </c>
      <c r="E37" s="6">
        <v>2000</v>
      </c>
      <c r="F37" s="39">
        <v>1980</v>
      </c>
      <c r="G37" s="39">
        <v>2164.3850478468903</v>
      </c>
      <c r="H37" s="39">
        <f t="shared" si="0"/>
        <v>4144.38504784689</v>
      </c>
    </row>
    <row r="38" spans="1:8" ht="15">
      <c r="A38" s="25">
        <v>37</v>
      </c>
      <c r="B38" s="14" t="s">
        <v>113</v>
      </c>
      <c r="C38" s="15" t="s">
        <v>114</v>
      </c>
      <c r="D38" s="16" t="s">
        <v>115</v>
      </c>
      <c r="E38" s="6">
        <v>3000</v>
      </c>
      <c r="F38" s="39">
        <v>2979.6</v>
      </c>
      <c r="G38" s="39">
        <v>3236.977571770335</v>
      </c>
      <c r="H38" s="39">
        <f t="shared" si="0"/>
        <v>6216.5775717703345</v>
      </c>
    </row>
    <row r="39" spans="1:8" ht="15">
      <c r="A39" s="25">
        <v>38</v>
      </c>
      <c r="B39" s="14" t="s">
        <v>116</v>
      </c>
      <c r="C39" s="15" t="s">
        <v>117</v>
      </c>
      <c r="D39" s="16" t="s">
        <v>118</v>
      </c>
      <c r="E39" s="6">
        <v>1600</v>
      </c>
      <c r="F39" s="39">
        <v>1618.6</v>
      </c>
      <c r="G39" s="39">
        <v>1696.9080382775119</v>
      </c>
      <c r="H39" s="39">
        <f t="shared" si="0"/>
        <v>3315.508038277512</v>
      </c>
    </row>
    <row r="40" spans="1:8" ht="15">
      <c r="A40" s="25">
        <v>39</v>
      </c>
      <c r="B40" s="14" t="s">
        <v>119</v>
      </c>
      <c r="C40" s="15" t="s">
        <v>120</v>
      </c>
      <c r="D40" s="16" t="s">
        <v>121</v>
      </c>
      <c r="E40" s="6">
        <v>1600</v>
      </c>
      <c r="F40" s="39">
        <v>1627</v>
      </c>
      <c r="G40" s="39">
        <v>1688.5080382775118</v>
      </c>
      <c r="H40" s="39">
        <f t="shared" si="0"/>
        <v>3315.508038277512</v>
      </c>
    </row>
    <row r="41" spans="1:8" ht="15">
      <c r="A41" s="25">
        <v>40</v>
      </c>
      <c r="B41" s="14" t="s">
        <v>122</v>
      </c>
      <c r="C41" s="15" t="s">
        <v>123</v>
      </c>
      <c r="D41" s="16" t="s">
        <v>124</v>
      </c>
      <c r="E41" s="6">
        <v>1600</v>
      </c>
      <c r="F41" s="39">
        <v>1608</v>
      </c>
      <c r="G41" s="39">
        <v>1707.5080382775118</v>
      </c>
      <c r="H41" s="39">
        <f t="shared" si="0"/>
        <v>3315.508038277512</v>
      </c>
    </row>
    <row r="42" spans="1:8" ht="15">
      <c r="A42" s="25">
        <v>41</v>
      </c>
      <c r="B42" s="14" t="s">
        <v>125</v>
      </c>
      <c r="C42" s="15" t="s">
        <v>126</v>
      </c>
      <c r="D42" s="16" t="s">
        <v>127</v>
      </c>
      <c r="E42" s="6">
        <v>5600</v>
      </c>
      <c r="F42" s="39">
        <v>5694.2</v>
      </c>
      <c r="G42" s="39">
        <v>5910.078133971291</v>
      </c>
      <c r="H42" s="39">
        <f t="shared" si="0"/>
        <v>11604.278133971291</v>
      </c>
    </row>
    <row r="43" spans="1:8" ht="15">
      <c r="A43" s="25">
        <v>42</v>
      </c>
      <c r="B43" s="14" t="s">
        <v>128</v>
      </c>
      <c r="C43" s="15" t="s">
        <v>129</v>
      </c>
      <c r="D43" s="16" t="s">
        <v>130</v>
      </c>
      <c r="E43" s="6">
        <v>4000</v>
      </c>
      <c r="F43" s="39">
        <v>4025.8</v>
      </c>
      <c r="G43" s="39">
        <v>4262.9700956937795</v>
      </c>
      <c r="H43" s="39">
        <f t="shared" si="0"/>
        <v>8288.77009569378</v>
      </c>
    </row>
    <row r="44" spans="1:8" ht="15">
      <c r="A44" s="25">
        <v>43</v>
      </c>
      <c r="B44" s="14" t="s">
        <v>131</v>
      </c>
      <c r="C44" s="15" t="s">
        <v>132</v>
      </c>
      <c r="D44" s="16" t="s">
        <v>133</v>
      </c>
      <c r="E44" s="6">
        <v>2400</v>
      </c>
      <c r="F44" s="39">
        <v>2427</v>
      </c>
      <c r="G44" s="39">
        <v>2546.2620574162675</v>
      </c>
      <c r="H44" s="39">
        <f t="shared" si="0"/>
        <v>4973.262057416267</v>
      </c>
    </row>
    <row r="45" spans="1:8" ht="15">
      <c r="A45" s="25">
        <v>44</v>
      </c>
      <c r="B45" s="11" t="s">
        <v>134</v>
      </c>
      <c r="C45" s="44" t="s">
        <v>135</v>
      </c>
      <c r="D45" s="13" t="s">
        <v>136</v>
      </c>
      <c r="E45" s="6">
        <v>3200</v>
      </c>
      <c r="F45" s="39">
        <v>3174.4</v>
      </c>
      <c r="G45" s="39">
        <v>3456.6160765550235</v>
      </c>
      <c r="H45" s="39">
        <f t="shared" si="0"/>
        <v>6631.016076555024</v>
      </c>
    </row>
    <row r="46" spans="1:8" ht="15">
      <c r="A46" s="25">
        <v>45</v>
      </c>
      <c r="B46" s="14" t="s">
        <v>137</v>
      </c>
      <c r="C46" s="15" t="s">
        <v>138</v>
      </c>
      <c r="D46" s="16" t="s">
        <v>139</v>
      </c>
      <c r="E46" s="6">
        <v>2400</v>
      </c>
      <c r="F46" s="39">
        <v>2448</v>
      </c>
      <c r="G46" s="39">
        <v>2525.2626203208556</v>
      </c>
      <c r="H46" s="39">
        <f t="shared" si="0"/>
        <v>4973.262620320856</v>
      </c>
    </row>
    <row r="47" spans="1:8" ht="15">
      <c r="A47" s="25">
        <v>46</v>
      </c>
      <c r="B47" s="14" t="s">
        <v>140</v>
      </c>
      <c r="C47" s="15" t="s">
        <v>141</v>
      </c>
      <c r="D47" s="16" t="s">
        <v>142</v>
      </c>
      <c r="E47" s="6">
        <v>1600</v>
      </c>
      <c r="F47" s="39">
        <v>1621</v>
      </c>
      <c r="G47" s="39">
        <v>1694.5080382775118</v>
      </c>
      <c r="H47" s="39">
        <f t="shared" si="0"/>
        <v>3315.508038277512</v>
      </c>
    </row>
    <row r="48" spans="1:8" ht="15">
      <c r="A48" s="25">
        <v>47</v>
      </c>
      <c r="B48" s="14" t="s">
        <v>143</v>
      </c>
      <c r="C48" s="15" t="s">
        <v>144</v>
      </c>
      <c r="D48" s="16" t="s">
        <v>145</v>
      </c>
      <c r="E48" s="6">
        <v>1600</v>
      </c>
      <c r="F48" s="39">
        <v>1627</v>
      </c>
      <c r="G48" s="39">
        <v>1688.5080382775118</v>
      </c>
      <c r="H48" s="39">
        <f t="shared" si="0"/>
        <v>3315.508038277512</v>
      </c>
    </row>
    <row r="49" spans="1:8" ht="15">
      <c r="A49" s="25">
        <v>48</v>
      </c>
      <c r="B49" s="11" t="s">
        <v>146</v>
      </c>
      <c r="C49" s="44" t="s">
        <v>147</v>
      </c>
      <c r="D49" s="18" t="s">
        <v>148</v>
      </c>
      <c r="E49" s="6">
        <v>3200</v>
      </c>
      <c r="F49" s="39">
        <v>2945.2</v>
      </c>
      <c r="G49" s="39">
        <v>3685.8160765550238</v>
      </c>
      <c r="H49" s="39">
        <f t="shared" si="0"/>
        <v>6631.016076555024</v>
      </c>
    </row>
    <row r="50" spans="1:8" ht="15">
      <c r="A50" s="25">
        <v>49</v>
      </c>
      <c r="B50" s="14" t="s">
        <v>149</v>
      </c>
      <c r="C50" s="15" t="s">
        <v>150</v>
      </c>
      <c r="D50" s="16" t="s">
        <v>151</v>
      </c>
      <c r="E50" s="6">
        <v>4800</v>
      </c>
      <c r="F50" s="39">
        <v>4880.6</v>
      </c>
      <c r="G50" s="39">
        <v>5065.9241148325345</v>
      </c>
      <c r="H50" s="39">
        <f t="shared" si="0"/>
        <v>9946.524114832535</v>
      </c>
    </row>
    <row r="51" spans="1:8" ht="15">
      <c r="A51" s="25">
        <v>50</v>
      </c>
      <c r="B51" s="14" t="s">
        <v>152</v>
      </c>
      <c r="C51" s="15" t="s">
        <v>153</v>
      </c>
      <c r="D51" s="21" t="s">
        <v>154</v>
      </c>
      <c r="E51" s="6">
        <v>1600</v>
      </c>
      <c r="F51" s="39">
        <v>1455.2</v>
      </c>
      <c r="G51" s="39">
        <v>1860.3080382775117</v>
      </c>
      <c r="H51" s="39">
        <f t="shared" si="0"/>
        <v>3315.508038277512</v>
      </c>
    </row>
    <row r="52" spans="1:8" ht="15">
      <c r="A52" s="25">
        <v>51</v>
      </c>
      <c r="B52" s="14" t="s">
        <v>155</v>
      </c>
      <c r="C52" s="15" t="s">
        <v>156</v>
      </c>
      <c r="D52" s="21" t="s">
        <v>157</v>
      </c>
      <c r="E52" s="6">
        <v>3200</v>
      </c>
      <c r="F52" s="39">
        <v>3088</v>
      </c>
      <c r="G52" s="39">
        <v>3543.0160765550236</v>
      </c>
      <c r="H52" s="39">
        <f t="shared" si="0"/>
        <v>6631.016076555024</v>
      </c>
    </row>
    <row r="53" spans="1:8" ht="15">
      <c r="A53" s="25">
        <v>52</v>
      </c>
      <c r="B53" s="14" t="s">
        <v>158</v>
      </c>
      <c r="C53" s="15" t="s">
        <v>159</v>
      </c>
      <c r="D53" s="21" t="s">
        <v>160</v>
      </c>
      <c r="E53" s="6">
        <v>3200</v>
      </c>
      <c r="F53" s="39">
        <v>3164</v>
      </c>
      <c r="G53" s="39">
        <v>3467.0160765550236</v>
      </c>
      <c r="H53" s="39">
        <f t="shared" si="0"/>
        <v>6631.016076555024</v>
      </c>
    </row>
    <row r="54" spans="1:8" ht="15">
      <c r="A54" s="25">
        <v>53</v>
      </c>
      <c r="B54" s="14" t="s">
        <v>161</v>
      </c>
      <c r="C54" s="15" t="s">
        <v>162</v>
      </c>
      <c r="D54" s="21" t="s">
        <v>163</v>
      </c>
      <c r="E54" s="7">
        <v>5200</v>
      </c>
      <c r="F54" s="39">
        <v>2944</v>
      </c>
      <c r="G54" s="39">
        <v>7831.401124401914</v>
      </c>
      <c r="H54" s="39">
        <f t="shared" si="0"/>
        <v>10775.401124401913</v>
      </c>
    </row>
    <row r="55" spans="1:8" ht="15">
      <c r="A55" s="25">
        <v>54</v>
      </c>
      <c r="B55" s="17" t="s">
        <v>164</v>
      </c>
      <c r="C55" s="15" t="s">
        <v>165</v>
      </c>
      <c r="D55" s="21" t="s">
        <v>166</v>
      </c>
      <c r="E55" s="7">
        <v>1600</v>
      </c>
      <c r="F55" s="39">
        <v>1598</v>
      </c>
      <c r="G55" s="39">
        <v>1717.5080382775118</v>
      </c>
      <c r="H55" s="39">
        <f t="shared" si="0"/>
        <v>3315.508038277512</v>
      </c>
    </row>
    <row r="56" spans="1:8" ht="15">
      <c r="A56" s="25">
        <v>55</v>
      </c>
      <c r="B56" s="17" t="s">
        <v>167</v>
      </c>
      <c r="C56" s="44" t="s">
        <v>168</v>
      </c>
      <c r="D56" s="18" t="s">
        <v>169</v>
      </c>
      <c r="E56" s="7">
        <v>2400</v>
      </c>
      <c r="F56" s="39">
        <v>2301</v>
      </c>
      <c r="G56" s="39">
        <v>2672.2620574162675</v>
      </c>
      <c r="H56" s="39">
        <f t="shared" si="0"/>
        <v>4973.262057416267</v>
      </c>
    </row>
    <row r="57" spans="1:8" ht="15">
      <c r="A57" s="25">
        <v>56</v>
      </c>
      <c r="B57" s="17" t="s">
        <v>170</v>
      </c>
      <c r="C57" s="44" t="s">
        <v>171</v>
      </c>
      <c r="D57" s="18" t="s">
        <v>172</v>
      </c>
      <c r="E57" s="7">
        <v>2400</v>
      </c>
      <c r="F57" s="39">
        <v>1464</v>
      </c>
      <c r="G57" s="39">
        <v>3509.2620574162675</v>
      </c>
      <c r="H57" s="39">
        <f t="shared" si="0"/>
        <v>4973.262057416267</v>
      </c>
    </row>
    <row r="58" spans="1:8" ht="15">
      <c r="A58" s="25">
        <v>57</v>
      </c>
      <c r="B58" s="17" t="s">
        <v>173</v>
      </c>
      <c r="C58" s="44" t="s">
        <v>174</v>
      </c>
      <c r="D58" s="18" t="s">
        <v>175</v>
      </c>
      <c r="E58" s="7">
        <v>3200</v>
      </c>
      <c r="F58" s="39">
        <v>3189.6</v>
      </c>
      <c r="G58" s="39">
        <v>3441.4160765550237</v>
      </c>
      <c r="H58" s="39">
        <f t="shared" si="0"/>
        <v>6631.016076555024</v>
      </c>
    </row>
    <row r="59" spans="1:8" ht="15">
      <c r="A59" s="25">
        <v>58</v>
      </c>
      <c r="B59" s="11" t="s">
        <v>176</v>
      </c>
      <c r="C59" s="15" t="s">
        <v>177</v>
      </c>
      <c r="D59" s="22" t="s">
        <v>178</v>
      </c>
      <c r="E59" s="7">
        <v>2000</v>
      </c>
      <c r="F59" s="39">
        <v>2032</v>
      </c>
      <c r="G59" s="39">
        <v>2112.3850478468903</v>
      </c>
      <c r="H59" s="39">
        <f t="shared" si="0"/>
        <v>4144.38504784689</v>
      </c>
    </row>
    <row r="60" spans="1:8" ht="15">
      <c r="A60" s="25">
        <v>59</v>
      </c>
      <c r="B60" s="11" t="s">
        <v>179</v>
      </c>
      <c r="C60" s="44" t="s">
        <v>180</v>
      </c>
      <c r="D60" s="18" t="s">
        <v>181</v>
      </c>
      <c r="E60" s="6">
        <v>4800</v>
      </c>
      <c r="F60" s="39">
        <v>4822</v>
      </c>
      <c r="G60" s="39">
        <v>5124.524114832535</v>
      </c>
      <c r="H60" s="39">
        <f t="shared" si="0"/>
        <v>9946.524114832535</v>
      </c>
    </row>
    <row r="61" spans="1:8" ht="15">
      <c r="A61" s="25">
        <v>60</v>
      </c>
      <c r="B61" s="14" t="s">
        <v>182</v>
      </c>
      <c r="C61" s="15" t="s">
        <v>183</v>
      </c>
      <c r="D61" s="23" t="s">
        <v>184</v>
      </c>
      <c r="E61" s="6">
        <v>1600</v>
      </c>
      <c r="F61" s="39">
        <v>1597.2</v>
      </c>
      <c r="G61" s="39">
        <v>1718.3080382775117</v>
      </c>
      <c r="H61" s="39">
        <f t="shared" si="0"/>
        <v>3315.508038277512</v>
      </c>
    </row>
    <row r="62" spans="1:8" ht="15">
      <c r="A62" s="26" t="s">
        <v>185</v>
      </c>
      <c r="B62" s="19"/>
      <c r="C62" s="20" t="s">
        <v>186</v>
      </c>
      <c r="D62" s="20"/>
      <c r="E62" s="6">
        <v>152000</v>
      </c>
      <c r="F62" s="39">
        <f>SUM(F2:F61)</f>
        <v>146209.20000000004</v>
      </c>
      <c r="G62" s="39">
        <f>SUM(G2:G61)</f>
        <v>163790.8021418519</v>
      </c>
      <c r="H62" s="39">
        <f>SUM(H2:H61)</f>
        <v>310000.0021418517</v>
      </c>
    </row>
    <row r="63" spans="5:8" ht="15">
      <c r="E63" s="4"/>
      <c r="F63" s="2">
        <v>155000</v>
      </c>
      <c r="G63" s="2">
        <v>155000</v>
      </c>
      <c r="H63" s="2"/>
    </row>
    <row r="64" spans="6:7" ht="15">
      <c r="F64" s="105">
        <f>F62-F63</f>
        <v>-8790.79999999996</v>
      </c>
      <c r="G64" s="2">
        <f>G62-G63</f>
        <v>8790.802141851891</v>
      </c>
    </row>
    <row r="65" spans="5:6" ht="15">
      <c r="E65" s="103" t="s">
        <v>231</v>
      </c>
      <c r="F65" s="104">
        <f>'CTR-PLT, ec 01(17.02.22)'!J62</f>
        <v>-2447.37</v>
      </c>
    </row>
    <row r="66" spans="5:6" ht="15">
      <c r="E66" s="103" t="s">
        <v>223</v>
      </c>
      <c r="F66" s="104">
        <f>'CTR-PLT, ec 01(17.02.22)'!H63</f>
        <v>6343.4299999999785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2022-04-29T10:07:36Z</cp:lastPrinted>
  <dcterms:created xsi:type="dcterms:W3CDTF">2022-01-05T07:46:09Z</dcterms:created>
  <dcterms:modified xsi:type="dcterms:W3CDTF">2022-05-17T10:55:27Z</dcterms:modified>
  <cp:category/>
  <cp:version/>
  <cp:contentType/>
  <cp:contentStatus/>
</cp:coreProperties>
</file>