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45" activeTab="3"/>
  </bookViews>
  <sheets>
    <sheet name="centralizator" sheetId="1" r:id="rId1"/>
    <sheet name="Anexa 1-SC-DRG-2018" sheetId="2" r:id="rId2"/>
    <sheet name="Anexa 2 SUMA cr-recup 2018 " sheetId="3" r:id="rId3"/>
    <sheet name="Anexa 2a serv. paliative-2018 " sheetId="4" r:id="rId4"/>
    <sheet name="Anexa 2b-cazuri de diminuat cr" sheetId="5" r:id="rId5"/>
    <sheet name="Anexa 3 centralizator sp. de zi" sheetId="6" r:id="rId6"/>
    <sheet name="Lista B.1-TCR" sheetId="7" r:id="rId7"/>
    <sheet name="Lista B.2-TCR " sheetId="8" r:id="rId8"/>
    <sheet name="Lista B.3.1-TSM" sheetId="9" r:id="rId9"/>
    <sheet name="Lista B.3.2-TSM " sheetId="10" r:id="rId10"/>
    <sheet name="Lista B.4.1-TSM" sheetId="11" r:id="rId11"/>
    <sheet name="Lista B.4.2-TSM" sheetId="12" r:id="rId12"/>
    <sheet name="model pacient" sheetId="13" r:id="rId13"/>
    <sheet name="Anexa 4-indicat.calitativi" sheetId="14" r:id="rId14"/>
    <sheet name="Fisa de fundamentere" sheetId="15" r:id="rId15"/>
  </sheets>
  <definedNames>
    <definedName name="Excel_BuiltIn__FilterDatabase" localSheetId="6">'Lista B.1-TCR'!$A$9:$M$9</definedName>
    <definedName name="Excel_BuiltIn__FilterDatabase" localSheetId="7">'Lista B.2-TCR '!$A$9:$N$9</definedName>
  </definedNames>
  <calcPr fullCalcOnLoad="1"/>
</workbook>
</file>

<file path=xl/sharedStrings.xml><?xml version="1.0" encoding="utf-8"?>
<sst xmlns="http://schemas.openxmlformats.org/spreadsheetml/2006/main" count="1037" uniqueCount="610">
  <si>
    <t>****Tariful propus spre contractare pentru fiecare tip de caz rezolvat/serviciu, reprezintă tariful fundamentat din  tabelul  de  mai  sus  diminuat  cu  procentul  calculat  la numarul  de  cazuri  rezolvate/servicii  pentru  care  se estimează că nu se efectuează întreaga listă de servicii(elementele de cheltuiala:1-15) din total cazuri rezolvate/servicii de același tip  estimat a se realiza și propus la contractare.</t>
  </si>
  <si>
    <t>Procent calculat la numarul de cazuri rezolvate/servicii pentru care se estimeaza ca nu se efectueaza intreaga lista de servicii (elemente de cheltuiala 1-15)</t>
  </si>
  <si>
    <t>6=5/4*100</t>
  </si>
  <si>
    <t>Tarif propus (lei)</t>
  </si>
  <si>
    <t>8=c7-(c7*c6/100)</t>
  </si>
  <si>
    <t>10=4*8</t>
  </si>
  <si>
    <t>UNITATEA SANITARA___________________________</t>
  </si>
  <si>
    <t>Nr.crt.</t>
  </si>
  <si>
    <t>Explicatia</t>
  </si>
  <si>
    <t>Nr.cazuri
/servicii</t>
  </si>
  <si>
    <t>Valoare(lei)</t>
  </si>
  <si>
    <t>TOTAL SERVICII MEDICALE SPITALICESTI</t>
  </si>
  <si>
    <t>x</t>
  </si>
  <si>
    <t>Răspundem de realitatea si exactitatea datelor.</t>
  </si>
  <si>
    <t>Reprezentant legal,</t>
  </si>
  <si>
    <t>Manager,</t>
  </si>
  <si>
    <t>Director medical,</t>
  </si>
  <si>
    <t>Dir.Financiar-contabil,</t>
  </si>
  <si>
    <t>Director de îngrijiri,</t>
  </si>
  <si>
    <t>Director pt. cercetare-dezvoltare,</t>
  </si>
  <si>
    <t>Anexa 1</t>
  </si>
  <si>
    <t>lei</t>
  </si>
  <si>
    <t>Nr.
crt.</t>
  </si>
  <si>
    <t>Denumire unitate sanitara cu paturi</t>
  </si>
  <si>
    <t>Categoria de clasificare a spitalului</t>
  </si>
  <si>
    <t>Anexa 2</t>
  </si>
  <si>
    <r>
      <t xml:space="preserve">Secţiii/compartimente
</t>
    </r>
    <r>
      <rPr>
        <b/>
        <sz val="10"/>
        <color indexed="12"/>
        <rFont val="Arial"/>
        <family val="2"/>
      </rPr>
      <t xml:space="preserve">prevazute ca structuri distincte 
</t>
    </r>
    <r>
      <rPr>
        <b/>
        <sz val="10"/>
        <rFont val="Arial"/>
        <family val="2"/>
      </rPr>
      <t>in structura spitalului aprobata prin Ordin M.S</t>
    </r>
  </si>
  <si>
    <t>Cod sectie</t>
  </si>
  <si>
    <r>
      <t xml:space="preserve">Numar zile spitalizare stabilit in baza </t>
    </r>
    <r>
      <rPr>
        <b/>
        <sz val="10"/>
        <color indexed="12"/>
        <rFont val="Arial"/>
        <family val="2"/>
      </rPr>
      <t>indicelui mediu de utilizare a paturilor LA NIVEL NATIONAL</t>
    </r>
  </si>
  <si>
    <t>DURATA DE SPITALIZARE</t>
  </si>
  <si>
    <t>Numar cazuri externate</t>
  </si>
  <si>
    <t>75% din Durata de spitalizare</t>
  </si>
  <si>
    <t>1a</t>
  </si>
  <si>
    <t>4=col.2xcol.3</t>
  </si>
  <si>
    <t>6= col.5*75%</t>
  </si>
  <si>
    <t>10=col.2*col.3/col.8</t>
  </si>
  <si>
    <t>TOTAL:</t>
  </si>
  <si>
    <t>Anexa 2a</t>
  </si>
  <si>
    <r>
      <t xml:space="preserve">Secţiii/compartimente
</t>
    </r>
    <r>
      <rPr>
        <b/>
        <sz val="10"/>
        <color indexed="10"/>
        <rFont val="Arial"/>
        <family val="2"/>
      </rPr>
      <t xml:space="preserve">prevazute ca structuri distincte 
</t>
    </r>
    <r>
      <rPr>
        <b/>
        <sz val="10"/>
        <rFont val="Arial"/>
        <family val="2"/>
      </rPr>
      <t>in structura spitalului aprobata prin Ordin M.S</t>
    </r>
  </si>
  <si>
    <t>4=col.2*col.3</t>
  </si>
  <si>
    <t>6=col2*col3*col.5</t>
  </si>
  <si>
    <t>Anexa 2b</t>
  </si>
  <si>
    <t>SECTII SI COMPARTIMENTE DE CRONICI</t>
  </si>
  <si>
    <r>
      <t xml:space="preserve">Secţiii/compartimente
</t>
    </r>
    <r>
      <rPr>
        <b/>
        <sz val="12"/>
        <color indexed="10"/>
        <rFont val="Arial"/>
        <family val="2"/>
      </rPr>
      <t>prevazute ca structuri distincte</t>
    </r>
    <r>
      <rPr>
        <b/>
        <sz val="12"/>
        <rFont val="Arial"/>
        <family val="2"/>
      </rPr>
      <t xml:space="preserve"> 
in structura spitalului aprobata prin Ordin M.S</t>
    </r>
  </si>
  <si>
    <t>Număr cazuri externate posibil de diminuat</t>
  </si>
  <si>
    <t>4=col.3</t>
  </si>
  <si>
    <t>TOTAL CRONICI:</t>
  </si>
  <si>
    <t>Anexa 3</t>
  </si>
  <si>
    <t xml:space="preserve">SPITALUL……………..  </t>
  </si>
  <si>
    <t>Anexa 3a</t>
  </si>
  <si>
    <t>TARIF/SERVICIU MEDICAL sau TARIF/CAZ REZOLVAT</t>
  </si>
  <si>
    <t>LEI</t>
  </si>
  <si>
    <t>Element de cheltuiala</t>
  </si>
  <si>
    <t>U.M.</t>
  </si>
  <si>
    <t>Cantitate</t>
  </si>
  <si>
    <t>Pret unitar</t>
  </si>
  <si>
    <t>VALOARE</t>
  </si>
  <si>
    <t>…</t>
  </si>
  <si>
    <t xml:space="preserve">TOTAL </t>
  </si>
  <si>
    <t>Nota:</t>
  </si>
  <si>
    <t>LISTA B.1</t>
  </si>
  <si>
    <t>SUMA  (lei )</t>
  </si>
  <si>
    <t>Sectia/Compartimentul…..</t>
  </si>
  <si>
    <t>….</t>
  </si>
  <si>
    <t>X</t>
  </si>
  <si>
    <t>LISTA B.2</t>
  </si>
  <si>
    <t>Denumire caz rezolvat cu procedura chirurgicala</t>
  </si>
  <si>
    <t>Cod procedura</t>
  </si>
  <si>
    <t>Denumire procedura chirurgicala</t>
  </si>
  <si>
    <t>LISTA B.3.1</t>
  </si>
  <si>
    <t>Secţiii/compartimente
prevazute ca structuri distincte 
in structura spitalului aprobata prin Ordin M.S</t>
  </si>
  <si>
    <t>LISTA B.3.2</t>
  </si>
  <si>
    <t>TOTAL SECTII</t>
  </si>
  <si>
    <t>3</t>
  </si>
  <si>
    <t>Camera de garda….</t>
  </si>
  <si>
    <t>4</t>
  </si>
  <si>
    <t>5</t>
  </si>
  <si>
    <t>CPUS</t>
  </si>
  <si>
    <t>6</t>
  </si>
  <si>
    <t>CPU</t>
  </si>
  <si>
    <r>
      <t>TOTAL STRUCTURI URGENTA</t>
    </r>
    <r>
      <rPr>
        <b/>
        <sz val="20"/>
        <rFont val="Arial"/>
        <family val="2"/>
      </rPr>
      <t>*</t>
    </r>
  </si>
  <si>
    <t>TOTAL  :</t>
  </si>
  <si>
    <t>UNITATEA SANITARA__________________________</t>
  </si>
  <si>
    <t>Anexa 4</t>
  </si>
  <si>
    <t>INDICATORI CALITATIVI</t>
  </si>
  <si>
    <t xml:space="preserve">1.Gradul de complexitate a serviciilor medicale spitalicesti acordate in functie de morbiditatea spitalizata, de dotarea spitalului cu aparatura si de incadrarea cu personal de specialitate </t>
  </si>
  <si>
    <t>2.Infectii nosocomiale raportate la numarul total de externari conform indicatorilor asumati prin contractul de management</t>
  </si>
  <si>
    <t xml:space="preserve">3.Gradul de operabilitate inregistrat pe sectiile/compartimentele de specialitate chirurgicala, conform indicatorilor asumati prin contractul de management </t>
  </si>
  <si>
    <t>5.Numar de cazuri de urgenta medico-chirurgicala prezentate in structurile de urgenta(camere de garda), din care numarul cazurilor internate</t>
  </si>
  <si>
    <t>Grad de operabilitate %</t>
  </si>
  <si>
    <t>.</t>
  </si>
  <si>
    <t>Total sectii DRG</t>
  </si>
  <si>
    <t>Total sectii cronici</t>
  </si>
  <si>
    <t xml:space="preserve"> </t>
  </si>
  <si>
    <r>
      <t>(P)</t>
    </r>
    <r>
      <rPr>
        <b/>
        <sz val="16"/>
        <color indexed="12"/>
        <rFont val="Arial"/>
        <family val="2"/>
      </rPr>
      <t xml:space="preserve">
Valoarea procentului de referinta conform clasificarii spitalului in functie de competente</t>
    </r>
  </si>
  <si>
    <r>
      <t>Număr de cazuri</t>
    </r>
    <r>
      <rPr>
        <b/>
        <sz val="18"/>
        <rFont val="Arial"/>
        <family val="2"/>
      </rPr>
      <t xml:space="preserve"> externate</t>
    </r>
    <r>
      <rPr>
        <sz val="14"/>
        <rFont val="Arial"/>
        <family val="2"/>
      </rPr>
      <t xml:space="preserve"> ce poate fi contractat</t>
    </r>
  </si>
  <si>
    <t>Cod CNAS</t>
  </si>
  <si>
    <t xml:space="preserve">12=col.10xcol.11*col.8 </t>
  </si>
  <si>
    <t>2a</t>
  </si>
  <si>
    <t xml:space="preserve">Cod diagnostic/
Cod procedura chirurgicala </t>
  </si>
  <si>
    <t>A04.9</t>
  </si>
  <si>
    <t>Ex:
Infectia intestinala bacteriana, nespecificata
(poz.1)</t>
  </si>
  <si>
    <t>Cod SIUI
(conform Nomenclator)</t>
  </si>
  <si>
    <t>3a</t>
  </si>
  <si>
    <t>Cod SIUI 
Conform Nomenclator</t>
  </si>
  <si>
    <r>
      <t>Nota 1:</t>
    </r>
    <r>
      <rPr>
        <b/>
        <sz val="12"/>
        <color indexed="12"/>
        <rFont val="Arial"/>
        <family val="2"/>
      </rPr>
      <t xml:space="preserve"> Serviciile medicale spitaliceşti acordate în regim de spitalizare de zi, se pot contracta de casele de asigurări de sănătate cu unităţile sanitare cu paturi şi cu unităţile sanitare autorizate de Ministerul Sănătăţii să efectueze aceste servicii, inclusiv în centrele de sănătate multifuncţionale cu personalitate juridică, </t>
    </r>
    <r>
      <rPr>
        <b/>
        <sz val="12"/>
        <color indexed="10"/>
        <rFont val="Arial"/>
        <family val="2"/>
      </rPr>
      <t>care au avizate/aprobate de Ministerul Sănătăţii</t>
    </r>
    <r>
      <rPr>
        <b/>
        <sz val="12"/>
        <color indexed="12"/>
        <rFont val="Arial"/>
        <family val="2"/>
      </rPr>
      <t xml:space="preserve"> </t>
    </r>
    <r>
      <rPr>
        <b/>
        <u val="single"/>
        <sz val="12"/>
        <color indexed="10"/>
        <rFont val="Arial"/>
        <family val="2"/>
      </rPr>
      <t>structuri de spitalizare de zi.</t>
    </r>
    <r>
      <rPr>
        <b/>
        <sz val="12"/>
        <color indexed="12"/>
        <rFont val="Arial"/>
        <family val="2"/>
      </rPr>
      <t xml:space="preserve"> </t>
    </r>
  </si>
  <si>
    <r>
      <t>Nota 3</t>
    </r>
    <r>
      <rPr>
        <b/>
        <sz val="12"/>
        <color indexed="12"/>
        <rFont val="Arial"/>
        <family val="2"/>
      </rPr>
      <t>: Serviciile vor fi prezentate in tabel grupate pe sectii iar in cadrul sectiei in ordinea crescatoare a codului SIUI.</t>
    </r>
  </si>
  <si>
    <r>
      <t>Spitalizare de zi-TOTAL</t>
    </r>
    <r>
      <rPr>
        <b/>
        <sz val="12"/>
        <rFont val="Arial"/>
        <family val="2"/>
      </rPr>
      <t xml:space="preserve"> din care:</t>
    </r>
  </si>
  <si>
    <t>SECTIA/COMPARTIMENTUL………………...….</t>
  </si>
  <si>
    <r>
      <t>Nota 1:</t>
    </r>
    <r>
      <rPr>
        <b/>
        <sz val="12"/>
        <color indexed="12"/>
        <rFont val="Arial"/>
        <family val="2"/>
      </rPr>
      <t xml:space="preserve"> Serviciile medicale spitaliceşti acordate în regim de spitalizare de zi, se pot contracta de casele de asigurări de sănătate cu unităţile sanitare cu paturi şi cu unităţile sanitare autorizate de Ministerul Sănătăţii să efectueze aceste servicii, inclusiv în centrele de sănătate multifuncţionale cu personalitate juridică, </t>
    </r>
    <r>
      <rPr>
        <b/>
        <u val="single"/>
        <sz val="14"/>
        <color indexed="10"/>
        <rFont val="Arial"/>
        <family val="2"/>
      </rPr>
      <t>care au avizate/aprobate de Ministerul Sănătăţii</t>
    </r>
    <r>
      <rPr>
        <b/>
        <u val="single"/>
        <sz val="14"/>
        <color indexed="12"/>
        <rFont val="Arial"/>
        <family val="2"/>
      </rPr>
      <t xml:space="preserve"> </t>
    </r>
    <r>
      <rPr>
        <b/>
        <u val="single"/>
        <sz val="14"/>
        <color indexed="10"/>
        <rFont val="Arial"/>
        <family val="2"/>
      </rPr>
      <t>structuri de spitalizare de zi.</t>
    </r>
    <r>
      <rPr>
        <b/>
        <u val="single"/>
        <sz val="14"/>
        <color indexed="12"/>
        <rFont val="Arial"/>
        <family val="2"/>
      </rPr>
      <t xml:space="preserve"> </t>
    </r>
  </si>
  <si>
    <t>Numar cazuri</t>
  </si>
  <si>
    <t>Durata de spitalizare</t>
  </si>
  <si>
    <t>Nr.zile spitalizare</t>
  </si>
  <si>
    <t>Suma(lei)</t>
  </si>
  <si>
    <t>Tarif pe zi spitalizare(lei)</t>
  </si>
  <si>
    <t>4=2+3</t>
  </si>
  <si>
    <t>7=2*5</t>
  </si>
  <si>
    <t>8=3*6</t>
  </si>
  <si>
    <t>9=7+8</t>
  </si>
  <si>
    <t>12=2*5*10</t>
  </si>
  <si>
    <t>13=3*6*11</t>
  </si>
  <si>
    <t>14=12+13</t>
  </si>
  <si>
    <t>*</t>
  </si>
  <si>
    <t>**</t>
  </si>
  <si>
    <t>2.Indicatori propusi an 2015</t>
  </si>
  <si>
    <r>
      <t xml:space="preserve">Lista B.1  </t>
    </r>
    <r>
      <rPr>
        <b/>
        <sz val="12"/>
        <rFont val="Arial"/>
        <family val="2"/>
      </rPr>
      <t xml:space="preserve"> total din care:</t>
    </r>
  </si>
  <si>
    <r>
      <t xml:space="preserve">Lista B.2  </t>
    </r>
    <r>
      <rPr>
        <b/>
        <sz val="12"/>
        <rFont val="Arial"/>
        <family val="2"/>
      </rPr>
      <t xml:space="preserve"> total din care:</t>
    </r>
  </si>
  <si>
    <r>
      <t xml:space="preserve">Lista B.3.1  </t>
    </r>
    <r>
      <rPr>
        <b/>
        <sz val="12"/>
        <rFont val="Arial"/>
        <family val="2"/>
      </rPr>
      <t xml:space="preserve"> total din care:</t>
    </r>
  </si>
  <si>
    <r>
      <t>Lista B.3.2</t>
    </r>
    <r>
      <rPr>
        <b/>
        <sz val="12"/>
        <rFont val="Arial"/>
        <family val="2"/>
      </rPr>
      <t xml:space="preserve">   total din care:</t>
    </r>
  </si>
  <si>
    <r>
      <t xml:space="preserve">SUMA CONTRACTATA
(SC)1
</t>
    </r>
    <r>
      <rPr>
        <b/>
        <sz val="16"/>
        <rFont val="Arial"/>
        <family val="2"/>
      </rPr>
      <t xml:space="preserve">calculata in functie de clasificarea spitalului în functie de competente
</t>
    </r>
  </si>
  <si>
    <r>
      <t>Servicii medicale</t>
    </r>
    <r>
      <rPr>
        <b/>
        <sz val="12"/>
        <rFont val="Arial"/>
        <family val="2"/>
      </rPr>
      <t xml:space="preserve"> </t>
    </r>
    <r>
      <rPr>
        <b/>
        <sz val="12"/>
        <color indexed="12"/>
        <rFont val="Arial"/>
        <family val="2"/>
      </rPr>
      <t xml:space="preserve">paliative
 </t>
    </r>
    <r>
      <rPr>
        <b/>
        <sz val="12"/>
        <rFont val="Arial"/>
        <family val="2"/>
      </rPr>
      <t>in regim de spitalizare continua
(Indicatori propuşi)</t>
    </r>
  </si>
  <si>
    <r>
      <t xml:space="preserve">CRONICI SI RECUPERARE
</t>
    </r>
    <r>
      <rPr>
        <b/>
        <sz val="12"/>
        <rFont val="Arial"/>
        <family val="2"/>
      </rPr>
      <t xml:space="preserve">(Indicatori propuşi)          </t>
    </r>
  </si>
  <si>
    <t>DRG-(SC)</t>
  </si>
  <si>
    <r>
      <t xml:space="preserve">Spitalizare continua -TOTAL
</t>
    </r>
    <r>
      <rPr>
        <b/>
        <sz val="12"/>
        <rFont val="Arial"/>
        <family val="2"/>
      </rPr>
      <t xml:space="preserve">                               din care:</t>
    </r>
  </si>
  <si>
    <t>Lista B.1</t>
  </si>
  <si>
    <t>Lista B.2</t>
  </si>
  <si>
    <t>Lista B.3.1</t>
  </si>
  <si>
    <t>Lista B.3.2</t>
  </si>
  <si>
    <r>
      <t>TCR</t>
    </r>
    <r>
      <rPr>
        <b/>
        <sz val="12"/>
        <color indexed="10"/>
        <rFont val="Arial"/>
        <family val="2"/>
      </rPr>
      <t xml:space="preserve"> din care:</t>
    </r>
  </si>
  <si>
    <r>
      <t>TSM</t>
    </r>
    <r>
      <rPr>
        <b/>
        <sz val="12"/>
        <color indexed="10"/>
        <rFont val="Arial"/>
        <family val="2"/>
      </rPr>
      <t xml:space="preserve"> din care:</t>
    </r>
  </si>
  <si>
    <t>9 =P x (Nr_pat x IU_pat / DMS_spital) x ICM x TCP</t>
  </si>
  <si>
    <t>Denumire afectiune (diagnostic) 
-caz rezolvat medical in spitalizare de zi 
conf.NORME</t>
  </si>
  <si>
    <t>Cod diagnostic 
conf.
NORME</t>
  </si>
  <si>
    <t>Important!!!!!   TARIFUL PE SERVICIU MEDICAL/CAZ REZOLVAT NEGOCIAT ESTE UNIC PENTRU FIECARE TIP DE CAZ/SERVICIU PREVAZUT IN ANEXA 22 LA NORME, INDIFERENT DE STRUCTURA DE SPITALIZARE DE ZI IN CARE SE ACORDA SERVICIUL/CAZUL REZOLVAT( la nivelul unui spital nu pot exista mai multe tarife negociate contractate pentru acelasi tip de serviciu).</t>
  </si>
  <si>
    <t>TOTAL SECTIA......</t>
  </si>
  <si>
    <r>
      <t xml:space="preserve">Denumire afectiune/caz rezolvat cu procedura chirurgicala/serviciu medical * si </t>
    </r>
    <r>
      <rPr>
        <b/>
        <sz val="12"/>
        <color indexed="12"/>
        <rFont val="Arial"/>
        <family val="2"/>
      </rPr>
      <t xml:space="preserve">pozitia din lista </t>
    </r>
  </si>
  <si>
    <r>
      <t>Important!!!!!</t>
    </r>
    <r>
      <rPr>
        <b/>
        <sz val="12"/>
        <color indexed="17"/>
        <rFont val="Arial"/>
        <family val="2"/>
      </rPr>
      <t xml:space="preserve">   TARIFUL PE SERVICIU MEDICAL/CAZ REZOLVAT NEGOCIAT ESTE UNIC PENTRU FIECARE TIP DE CAZ/SERVICIU PREVAZUT IN ANEXA 22 LA NORME, INDIFERENT DE STRUCTURA DE SPITALIZARE DE ZI IN CARE SE ACORDA SERVICIUL/CAZUL REZOLVAT( la nivelul unui spital nu pot exista mai multe tarife negociate contractate pentru acelasi tip de serviciu).</t>
    </r>
  </si>
  <si>
    <t>TOTAL SPITALIZARE DE ZI din care:</t>
  </si>
  <si>
    <t xml:space="preserve">Hemoleucogramă completă - hemoglobină, hematocrit, numărătoare eritrocite, numărătoare leucocite, numărătoare trombocite, formulă  leucocitară, indici eritrocitari*1)         </t>
  </si>
  <si>
    <t xml:space="preserve">Numărătoare reticulocite                     </t>
  </si>
  <si>
    <r>
      <t>Nota 2</t>
    </r>
    <r>
      <rPr>
        <b/>
        <sz val="12"/>
        <color indexed="17"/>
        <rFont val="Arial"/>
        <family val="2"/>
      </rPr>
      <t xml:space="preserve">: **Se va atasa </t>
    </r>
    <r>
      <rPr>
        <b/>
        <u val="single"/>
        <sz val="12"/>
        <color indexed="17"/>
        <rFont val="Arial"/>
        <family val="2"/>
      </rPr>
      <t>Fisa de fundamentare a tarifului pe elemente de cheltuieli</t>
    </r>
    <r>
      <rPr>
        <b/>
        <sz val="12"/>
        <color indexed="17"/>
        <rFont val="Arial"/>
        <family val="2"/>
      </rPr>
      <t xml:space="preserve"> </t>
    </r>
    <r>
      <rPr>
        <b/>
        <sz val="12"/>
        <color indexed="10"/>
        <rFont val="Arial"/>
        <family val="2"/>
      </rPr>
      <t xml:space="preserve">(in lei) </t>
    </r>
    <r>
      <rPr>
        <b/>
        <sz val="12"/>
        <color indexed="17"/>
        <rFont val="Arial"/>
        <family val="2"/>
      </rPr>
      <t>conform model din Anexa 22A, la Norme 2018, pentru fiecare tarif/zi spitalizare.Modelul de fisa de fundamentare pe elemente de cheltuieli se regaseste in acest fisier in sheet separat.</t>
    </r>
  </si>
  <si>
    <r>
      <t xml:space="preserve">Tarif pe zi spitalizare </t>
    </r>
    <r>
      <rPr>
        <b/>
        <sz val="10"/>
        <color indexed="12"/>
        <rFont val="Arial"/>
        <family val="2"/>
      </rPr>
      <t>NEGOCIAT</t>
    </r>
    <r>
      <rPr>
        <b/>
        <sz val="10"/>
        <rFont val="Arial"/>
        <family val="2"/>
      </rPr>
      <t xml:space="preserve"> an 2018 (lei)</t>
    </r>
    <r>
      <rPr>
        <b/>
        <sz val="20"/>
        <rFont val="Arial"/>
        <family val="2"/>
      </rPr>
      <t>**</t>
    </r>
  </si>
  <si>
    <t>Pentru secţiile/spitalele cu internări obligatorii pentru bolnavii aflaţi sub incidenţa art. 109, art. 110, art. 124 şi art. 125 din Legea nr. 286/2009 privind Codul penal, cu modificările şi completările ulterioare şi cele dispuse prin ordonanţa procurorului pe timpul judecării sau urmăririi penale, pentru bolnavii care necesită asistenţă medicală spitalicească de lungă durată (ani), precum şi pentru secţiile/compartimentele de neonatologie - prematuri din maternităţile de gradul II şi III, psihiatrie cronici şi pneumoftiziologie adulţi şi copii se ia în considerare durata de spitalizare efectiv realizată în anul 2017</t>
  </si>
  <si>
    <r>
      <t xml:space="preserve">Durata de spitalizare efectiv realizata an 2017
</t>
    </r>
    <r>
      <rPr>
        <b/>
        <sz val="10"/>
        <rFont val="Arial"/>
        <family val="2"/>
      </rPr>
      <t>(calculata statistic)</t>
    </r>
    <r>
      <rPr>
        <b/>
        <sz val="20"/>
        <rFont val="Arial"/>
        <family val="2"/>
      </rPr>
      <t xml:space="preserve">
</t>
    </r>
  </si>
  <si>
    <r>
      <t xml:space="preserve">Suma calculata
</t>
    </r>
    <r>
      <rPr>
        <b/>
        <sz val="10"/>
        <rFont val="Arial"/>
        <family val="2"/>
      </rPr>
      <t xml:space="preserve"> aferenta serviciilor medicale paliative in regim de spitalizare continua
</t>
    </r>
    <r>
      <rPr>
        <b/>
        <sz val="14"/>
        <color indexed="10"/>
        <rFont val="Arial"/>
        <family val="2"/>
      </rPr>
      <t>anul 2018</t>
    </r>
  </si>
  <si>
    <t xml:space="preserve">Examen citologic al frotiului sanguin*3)        </t>
  </si>
  <si>
    <t xml:space="preserve">VSH*1)                                   </t>
  </si>
  <si>
    <t>Determinare la gravidă a grupului sanguin ABO*1)</t>
  </si>
  <si>
    <t>Determinare la gravidă a grupului sanguin Rh*1)</t>
  </si>
  <si>
    <t>Anticorpi specifici anti Rh la gravidă</t>
  </si>
  <si>
    <t xml:space="preserve">Timp Quick şi INR*1) (International Normalised Ratio)             </t>
  </si>
  <si>
    <t xml:space="preserve">APTT                                 </t>
  </si>
  <si>
    <t xml:space="preserve">Fibrinogenemie*1)                        </t>
  </si>
  <si>
    <t xml:space="preserve">Proteine totale serice*1)            </t>
  </si>
  <si>
    <t xml:space="preserve">Electroforeza proteinelor serice*1)  </t>
  </si>
  <si>
    <t xml:space="preserve">Feritină serică*1)  </t>
  </si>
  <si>
    <t xml:space="preserve">Uree serică*1)                   </t>
  </si>
  <si>
    <t xml:space="preserve">Acid uric seric*1)                   </t>
  </si>
  <si>
    <t xml:space="preserve">Creatinină serică*1), **)                    </t>
  </si>
  <si>
    <t xml:space="preserve">Bilirubină totală*1)          </t>
  </si>
  <si>
    <t xml:space="preserve">Bilirubină directă*1)   </t>
  </si>
  <si>
    <t xml:space="preserve">Glicemie*1)                  </t>
  </si>
  <si>
    <t xml:space="preserve">Colesterol seric total*1)         </t>
  </si>
  <si>
    <t xml:space="preserve">HDL colesterol*1)      </t>
  </si>
  <si>
    <t xml:space="preserve">LDL colesterol*1)                          </t>
  </si>
  <si>
    <t xml:space="preserve">Trigliceride serice*1)           </t>
  </si>
  <si>
    <t xml:space="preserve">TGP*1)                                         </t>
  </si>
  <si>
    <t xml:space="preserve">TGO*1)                                        </t>
  </si>
  <si>
    <t xml:space="preserve">Creatinkinaza CK                             </t>
  </si>
  <si>
    <t xml:space="preserve">Gama GT*1)                                  </t>
  </si>
  <si>
    <t xml:space="preserve">Fosfatază alcalină*1)       </t>
  </si>
  <si>
    <t xml:space="preserve">Sodiu seric*1)  </t>
  </si>
  <si>
    <t xml:space="preserve">Potasiu seric*1)         </t>
  </si>
  <si>
    <t xml:space="preserve">Calciu seric total*1)       </t>
  </si>
  <si>
    <t xml:space="preserve">Calciu ionic seric*1)         </t>
  </si>
  <si>
    <t xml:space="preserve">Magneziemie*1)     </t>
  </si>
  <si>
    <t xml:space="preserve">Sideremie*1)     </t>
  </si>
  <si>
    <t xml:space="preserve">Fosfor (fosfat seric)*9)                </t>
  </si>
  <si>
    <t xml:space="preserve">Examen complet de urină (sumar + sediment)*1) </t>
  </si>
  <si>
    <t>Microalbuminuria (albumină urinară)*8)</t>
  </si>
  <si>
    <t xml:space="preserve">Dozare glucoză urinară*1)    </t>
  </si>
  <si>
    <t xml:space="preserve">Creatinină urinară*8)            </t>
  </si>
  <si>
    <t xml:space="preserve">TSH*1)                                 </t>
  </si>
  <si>
    <t xml:space="preserve">FT4*1)                                      </t>
  </si>
  <si>
    <t xml:space="preserve">Parathormonul seric (PTH)          </t>
  </si>
  <si>
    <t xml:space="preserve">Hormonul foliculinostimulant FSH     </t>
  </si>
  <si>
    <t xml:space="preserve">Hormonul luteinizant (LH)     </t>
  </si>
  <si>
    <t xml:space="preserve">Cortizol                    </t>
  </si>
  <si>
    <t xml:space="preserve">Testosteron                                  </t>
  </si>
  <si>
    <t xml:space="preserve">Estradiol                                     </t>
  </si>
  <si>
    <t xml:space="preserve">Progesteron                     </t>
  </si>
  <si>
    <t xml:space="preserve">Prolactină                         </t>
  </si>
  <si>
    <t xml:space="preserve">Anti-HAV IgM*2)                           </t>
  </si>
  <si>
    <t xml:space="preserve">Ag HBs*1)                     </t>
  </si>
  <si>
    <t xml:space="preserve">Anticorpi Anti HCV*1)          </t>
  </si>
  <si>
    <t>Testare HIV la gravidă*1)</t>
  </si>
  <si>
    <t xml:space="preserve">ASLO*1)                                  </t>
  </si>
  <si>
    <t xml:space="preserve">VDRL*1) sau RPR*1)                   </t>
  </si>
  <si>
    <t>Complement seric C3</t>
  </si>
  <si>
    <t>Complement seric C4</t>
  </si>
  <si>
    <t xml:space="preserve">IgG seric                                   </t>
  </si>
  <si>
    <t xml:space="preserve">IgA seric         </t>
  </si>
  <si>
    <t xml:space="preserve">IgM seric                         </t>
  </si>
  <si>
    <t xml:space="preserve">IgE seric                              </t>
  </si>
  <si>
    <t xml:space="preserve">Proteina C reactivă*1)  </t>
  </si>
  <si>
    <t xml:space="preserve">Factor reumatoid *1)           </t>
  </si>
  <si>
    <t xml:space="preserve">ATPO        </t>
  </si>
  <si>
    <t xml:space="preserve">PSA*1)                        </t>
  </si>
  <si>
    <t xml:space="preserve">free PSA*6)                  </t>
  </si>
  <si>
    <t xml:space="preserve">Examen bacteriologic exudat faringian - Examen microscopic nativ şi colorat, cultură şi identificare bacteriană*1)   </t>
  </si>
  <si>
    <t xml:space="preserve">Examen fungic exudat faringian - Examen microscopic nativ şi colorat, cultură şi identificare fungică*1)            </t>
  </si>
  <si>
    <t xml:space="preserve">Urocultură*1) - Examen microscopic nativ şi colorat, cultură şi identificare bacteriană    </t>
  </si>
  <si>
    <t xml:space="preserve">Coprocultură*1) - Examen microscopic nativ şi colorat, cultură şi identificare bacteriană   </t>
  </si>
  <si>
    <t xml:space="preserve">Examen micologic materii fecale - Examen  microscopic nativ şi colorat, cultură şi identificare fungică*1)         </t>
  </si>
  <si>
    <t xml:space="preserve">Examen coproparazitologic*1)                   </t>
  </si>
  <si>
    <t xml:space="preserve">Depistare hemoragii oculte*1)                 </t>
  </si>
  <si>
    <t xml:space="preserve">Examene din secreţii vaginale - Examen  microscopic nativ şi colorat, cultură şi identificare bacteriană*1)              </t>
  </si>
  <si>
    <t xml:space="preserve">Examene din secreţii vaginale - Examen  microscopic nativ şi colorat, cultură şi  identificare fungică*1)             </t>
  </si>
  <si>
    <t xml:space="preserve">Examene din secreţii uretrale - Examen microscopic nativ şi colorat, cultură şi identificare bacteriană*1)                            </t>
  </si>
  <si>
    <t xml:space="preserve">Examene din secreţii uretrale - Examen  microscopic nativ şi colorat, cultură şi  identificare fungică*1)                 </t>
  </si>
  <si>
    <t xml:space="preserve">Examen bacteriologic din secreţii otice - Examen microscopic nativ şi colorat, cultură şi identificare bacteriană*1)          </t>
  </si>
  <si>
    <t xml:space="preserve">Examen fungic din secreţii otice - Examen  microscopic nativ şi colorat, cultură şi identificare fungică*1)       </t>
  </si>
  <si>
    <t xml:space="preserve">Examen bacteriologic din secreţii nazale - Examen microscopic nativ şi colorat, cultură şi identificare bacteriană*1)    </t>
  </si>
  <si>
    <t xml:space="preserve">Examen fungic din secreţii nazale - Examen microscopic nativ şi colorat, cultură şi identificare fungică*1)      </t>
  </si>
  <si>
    <t>Examen bacteriologic din secreţii conjunctivale -Examen microscopic nativ şi colorat, cultură şi identificare bacteriană*1)</t>
  </si>
  <si>
    <t xml:space="preserve">Examen fungic din secreţii conjunctivale -Examen microscopic nativ şi colorat, cultură şi identificare fungică*1)       </t>
  </si>
  <si>
    <t xml:space="preserve">Examen bacteriologic din colecţie purulentă - Examen microscopic nativ şi colorat, cultură şi identificare bacteriană*1)   </t>
  </si>
  <si>
    <t xml:space="preserve">Examen fungic din colecţie purulentă - Examen microscopic nativ şi colorat, cultură şi identificare fungică*1)             </t>
  </si>
  <si>
    <t xml:space="preserve">Antibiogramă*5)                                </t>
  </si>
  <si>
    <t xml:space="preserve">Antifungigramă*5)                              </t>
  </si>
  <si>
    <t xml:space="preserve">Examen histopatologic procedura completă HE (1 -3 blocuri)*7)     </t>
  </si>
  <si>
    <t xml:space="preserve">Examen histopatologic procedura completă HE (4 -6 blocuri)*7)     </t>
  </si>
  <si>
    <t xml:space="preserve">Examen histopatologic procedura completă HE şi coloraţii speciale (1 - 3 blocuri)*7)   </t>
  </si>
  <si>
    <t xml:space="preserve">Examen histopatologic procedura completă HE şi coloraţii speciale (4 - 6 blocuri)*7)     </t>
  </si>
  <si>
    <t xml:space="preserve">Teste imunohistochimice*)  [LEI/SET]       </t>
  </si>
  <si>
    <t xml:space="preserve">Citodiagnostic spută prin incluzii la parafină (1 - 3 blocuri)     </t>
  </si>
  <si>
    <t xml:space="preserve">Examen citologic cervico-vaginal Babeş-Papanicolau*1)                  </t>
  </si>
  <si>
    <t xml:space="preserve">Citodiagnostic lichid de puncţie           </t>
  </si>
  <si>
    <t xml:space="preserve">Ecografie generală (abdomen + pelvis)*1)   </t>
  </si>
  <si>
    <t xml:space="preserve">Ecografie abdomen*1)                            </t>
  </si>
  <si>
    <t xml:space="preserve">Ecografie pelvis*1)                                   </t>
  </si>
  <si>
    <t xml:space="preserve">Ecografie transvaginală/transrectală         </t>
  </si>
  <si>
    <t xml:space="preserve">Ecografie de vase (vene)                   </t>
  </si>
  <si>
    <t xml:space="preserve">Ecografie de vase (artere)                         </t>
  </si>
  <si>
    <t xml:space="preserve">Ecografie ganglionară                               </t>
  </si>
  <si>
    <t xml:space="preserve">Ecografie transfontanelară                             </t>
  </si>
  <si>
    <t xml:space="preserve">Ecografie de organ/articulaţie/părţi moi*2)          </t>
  </si>
  <si>
    <t xml:space="preserve">Ecografie obstetricală anomalii trimestrul II             </t>
  </si>
  <si>
    <t xml:space="preserve">Ecografie obstetricală anomalii trimestrul I cu TN        </t>
  </si>
  <si>
    <t xml:space="preserve">Senologie imagistică*1)                                    </t>
  </si>
  <si>
    <t xml:space="preserve">Ecocardiografie                                        </t>
  </si>
  <si>
    <t xml:space="preserve">Ecocardiografie + Doppler                              </t>
  </si>
  <si>
    <t xml:space="preserve">Ecocardiografie + Doppler color                            </t>
  </si>
  <si>
    <t xml:space="preserve">Ecocardiografie transesofagiană                           </t>
  </si>
  <si>
    <t xml:space="preserve">Examen radiologic cranian standard*1)                     </t>
  </si>
  <si>
    <t xml:space="preserve">Examen radiologic cranian în proiecţie sinusuri anterioare ale feţei*1)  </t>
  </si>
  <si>
    <t xml:space="preserve">Examen radiologic părţi schelet în 2 planuri*1)           </t>
  </si>
  <si>
    <t xml:space="preserve">Radiografie de membre*1):                              </t>
  </si>
  <si>
    <t xml:space="preserve">a) Braţ                                                  </t>
  </si>
  <si>
    <t xml:space="preserve">b) Cot                                                    </t>
  </si>
  <si>
    <t xml:space="preserve">c) Antebraţ                                        </t>
  </si>
  <si>
    <t xml:space="preserve">d) Pumn                                           </t>
  </si>
  <si>
    <t xml:space="preserve">e) Mână                                                    </t>
  </si>
  <si>
    <t xml:space="preserve">f) Şold                                                    </t>
  </si>
  <si>
    <t xml:space="preserve">g) Coapsă                                                </t>
  </si>
  <si>
    <t xml:space="preserve">h) Genunchi                                              </t>
  </si>
  <si>
    <t xml:space="preserve">i) Gambă                                                </t>
  </si>
  <si>
    <t xml:space="preserve">j) Gleznă                                                </t>
  </si>
  <si>
    <t xml:space="preserve">k) Picior                                             </t>
  </si>
  <si>
    <t xml:space="preserve">l) Calcaneu                                            </t>
  </si>
  <si>
    <t xml:space="preserve">Examen radiologic articulaţii sacroiliace*1)             </t>
  </si>
  <si>
    <t xml:space="preserve">Examen radiologic centură scapulară*1)                  </t>
  </si>
  <si>
    <t xml:space="preserve">Examen radiologic coloană vertebrală/segment*1)         </t>
  </si>
  <si>
    <t xml:space="preserve">Examen radiologic torace ansamblu*1)                     </t>
  </si>
  <si>
    <t xml:space="preserve">Examen radiologic torace osos (sau părţi) în mai multe planuri/Examen radiologic torace şi organe toracice*1)      </t>
  </si>
  <si>
    <t xml:space="preserve">Examen radiologic vizualizare generală a abdomenului  nativ*1)                    </t>
  </si>
  <si>
    <t xml:space="preserve">Examen radiologic tract digestiv superior (inclusiv unghiul duodenojejunal) cu substanţă de contrast*1)  </t>
  </si>
  <si>
    <t xml:space="preserve">Examen radiologic tract digestiv până la regiunea ileocecală, cu substanţă de contrast*1)              </t>
  </si>
  <si>
    <t xml:space="preserve">Examen radiologic colon dublu contrast                  </t>
  </si>
  <si>
    <t xml:space="preserve">Examen radiologic colon la copil, inclusiv dezinvaginare  </t>
  </si>
  <si>
    <t xml:space="preserve">Examen radiologic tract urinar (urografie minutată) cu  substanţă de contrast             </t>
  </si>
  <si>
    <t xml:space="preserve">Cistografie de reflux cu substanţă de contrast           </t>
  </si>
  <si>
    <t xml:space="preserve">Pielografie                                        </t>
  </si>
  <si>
    <t xml:space="preserve">Examen radiologie retrograd de uretră sau vezică urinară cu substanţă de contrast </t>
  </si>
  <si>
    <t xml:space="preserve">Examen radiologic uretră, vezică urinară la copil cu  substanţă de contrast    </t>
  </si>
  <si>
    <t>Examen radiologic uter şi oviduct cu substanţă de contrast</t>
  </si>
  <si>
    <t xml:space="preserve">Radiografie retroalveolară                        </t>
  </si>
  <si>
    <t xml:space="preserve">Radiografie panoramică                    </t>
  </si>
  <si>
    <t xml:space="preserve">Mamografie în două planuri*1)                </t>
  </si>
  <si>
    <t xml:space="preserve">Sialografia, galactografia sinusuri, fistulografie cu substanţă de contrast   </t>
  </si>
  <si>
    <t xml:space="preserve">Osteodensitometrie segmentară (DXA)*1)              </t>
  </si>
  <si>
    <t xml:space="preserve">Scintigrafia renală                                     </t>
  </si>
  <si>
    <t xml:space="preserve">Scintigrafia cerebrală (scintigrafie SPECT perfuzie cerebrală - 30/90 min de la inj.)       </t>
  </si>
  <si>
    <t xml:space="preserve">Studiu radioizotopic de perfuzie miocardică la efort (scintigrafie SPECT perfuzie miocardică efort)       </t>
  </si>
  <si>
    <t xml:space="preserve">Studiu radioizotopic de perfuzie miocardică în repaus (scintigrafie SPECT perfuzie miocardică repaus)         </t>
  </si>
  <si>
    <t xml:space="preserve">Studiu radioizotopic de perfuzie pulmonară/scintigrafie perfuzie pulmonară         </t>
  </si>
  <si>
    <t xml:space="preserve">Scintigrafia osoasă localizată                          </t>
  </si>
  <si>
    <t xml:space="preserve">Scintigrafia osoasă completă                             </t>
  </si>
  <si>
    <t xml:space="preserve">Scintigrafia hepatobiliară                               </t>
  </si>
  <si>
    <t xml:space="preserve">Scintigrafia tiroidiană                               </t>
  </si>
  <si>
    <t xml:space="preserve">Scintigrafia paratiroidiană                             </t>
  </si>
  <si>
    <t xml:space="preserve">CT craniu nativ                                          </t>
  </si>
  <si>
    <t xml:space="preserve">CT buco-maxilo-facial nativ                               </t>
  </si>
  <si>
    <t xml:space="preserve">CT regiune gât nativ                                     </t>
  </si>
  <si>
    <t xml:space="preserve">CT regiune toracică nativ                                </t>
  </si>
  <si>
    <t xml:space="preserve">CT abdomen nativ                                          </t>
  </si>
  <si>
    <t xml:space="preserve">CT pelvis nativ                                        </t>
  </si>
  <si>
    <t xml:space="preserve">CT coloană vertebrală nativ/segment                     </t>
  </si>
  <si>
    <t xml:space="preserve">CT membre nativ/membru                          </t>
  </si>
  <si>
    <t xml:space="preserve">CT mastoidă                                   </t>
  </si>
  <si>
    <t xml:space="preserve">CT sinusuri                               </t>
  </si>
  <si>
    <t xml:space="preserve">CT hipofiză cu substanţă de contrast     </t>
  </si>
  <si>
    <t>CT buco-maxilo-facial nativ şi cu substanţă de contrast</t>
  </si>
  <si>
    <t>CT regiune gât nativ şi cu substanţă de contrast</t>
  </si>
  <si>
    <t>CT regiune toracică nativ şi cu substanţă de contrast</t>
  </si>
  <si>
    <t xml:space="preserve">CT abdomen nativ şi cu substanţă de contrast administrată intravenos    </t>
  </si>
  <si>
    <t xml:space="preserve">CT pelvis nativ şi cu substanţă de contrast administrată intravenos    </t>
  </si>
  <si>
    <t xml:space="preserve">CT coloană vertebrală nativ şi cu substanţă de contrast administrată intravenos/segment      </t>
  </si>
  <si>
    <t xml:space="preserve">CT membre nativ şi cu substanţă de contrast administrată  intravenos/membru          </t>
  </si>
  <si>
    <t xml:space="preserve">CT ureche internă                                       </t>
  </si>
  <si>
    <t xml:space="preserve">Uro CT                                                    </t>
  </si>
  <si>
    <t xml:space="preserve">Angiografie CT membre                                     </t>
  </si>
  <si>
    <t xml:space="preserve">Angiografie CT craniu                                      </t>
  </si>
  <si>
    <t xml:space="preserve">Angiografie CT regiune cervicală                          </t>
  </si>
  <si>
    <t xml:space="preserve">Angiografie CT torace                                   </t>
  </si>
  <si>
    <t xml:space="preserve">Angiografie CT abdomen                                  </t>
  </si>
  <si>
    <t xml:space="preserve">Angiografie CT pelvis                         </t>
  </si>
  <si>
    <t xml:space="preserve">Angiocoronarografie CT                                   </t>
  </si>
  <si>
    <t xml:space="preserve">RMN craniocerebral nativ                              </t>
  </si>
  <si>
    <t xml:space="preserve">RMN sinusuri                                            </t>
  </si>
  <si>
    <t>Unitatea sanitara_____________________</t>
  </si>
  <si>
    <t>Fisa de fundamentare a tarifului pe elemente de cheltuieli</t>
  </si>
  <si>
    <t xml:space="preserve"> lei</t>
  </si>
  <si>
    <t>Denumirea indicatorilor</t>
  </si>
  <si>
    <t>Clasificatie bugetara</t>
  </si>
  <si>
    <t>Valoare=Tarif</t>
  </si>
  <si>
    <t>CHELTUIELI CURENTE(I+II+VI)</t>
  </si>
  <si>
    <t>.01.</t>
  </si>
  <si>
    <t>TITLUL I CHELTUIELI DE PERSONAL</t>
  </si>
  <si>
    <t>Cheltuieli salariale in bani</t>
  </si>
  <si>
    <t>Salarii de baza</t>
  </si>
  <si>
    <t>.01</t>
  </si>
  <si>
    <t>Salarii de merit</t>
  </si>
  <si>
    <t>.02</t>
  </si>
  <si>
    <t>Indemnizatii de conducere</t>
  </si>
  <si>
    <t>.03</t>
  </si>
  <si>
    <t>Spor de vechime</t>
  </si>
  <si>
    <t>.04</t>
  </si>
  <si>
    <t>Alte sporuri</t>
  </si>
  <si>
    <t>.06</t>
  </si>
  <si>
    <t>Ore suplimentare</t>
  </si>
  <si>
    <t>.07</t>
  </si>
  <si>
    <t>Fond de premii</t>
  </si>
  <si>
    <t>.08</t>
  </si>
  <si>
    <t>Prima de vacanta</t>
  </si>
  <si>
    <t>.09</t>
  </si>
  <si>
    <t>Indemnizatii platite unor persoane din afara unitatii</t>
  </si>
  <si>
    <t>.12</t>
  </si>
  <si>
    <t>Indemnizatii de delegare</t>
  </si>
  <si>
    <t>.13</t>
  </si>
  <si>
    <t>Indemnizatii de detasare</t>
  </si>
  <si>
    <t>.14</t>
  </si>
  <si>
    <t>Alocatii pentru locuinte</t>
  </si>
  <si>
    <t>.16</t>
  </si>
  <si>
    <t>Alte drepturi salariale in bani</t>
  </si>
  <si>
    <t xml:space="preserve">Contributii </t>
  </si>
  <si>
    <t>Contributii pentru asigurari sociale de stat</t>
  </si>
  <si>
    <t>Contributii pentru asigurarile de somaj</t>
  </si>
  <si>
    <t>Contributii pentru asigurarile sociale de sanatate</t>
  </si>
  <si>
    <t>Contributii de asigurari pentru accidente de munca si boli profesionale</t>
  </si>
  <si>
    <t>Contributii pentru concedii si indemnizatii</t>
  </si>
  <si>
    <t>Contributii la Fondul de garantare a creantelor salariale</t>
  </si>
  <si>
    <t>TITLUL II BUNURI SI SERVICII</t>
  </si>
  <si>
    <t xml:space="preserve">Bunuri si servicii </t>
  </si>
  <si>
    <t>Furnituri de birou</t>
  </si>
  <si>
    <t>Materiale de curatenie</t>
  </si>
  <si>
    <t>Iluminat, incalzit si forta motrica</t>
  </si>
  <si>
    <t>Apa, canal si salubritate</t>
  </si>
  <si>
    <t>Carburanti si lubrifianti</t>
  </si>
  <si>
    <t>.05</t>
  </si>
  <si>
    <t>Piese de schimb</t>
  </si>
  <si>
    <t xml:space="preserve">Transport  </t>
  </si>
  <si>
    <t>Posta, telecomunicatii, radio, tv, internet</t>
  </si>
  <si>
    <t>Materiale si prestari de servicii pentru intretinere cu caracter functional</t>
  </si>
  <si>
    <t>Alte bunuri si servicii pentru intretinere si functionare</t>
  </si>
  <si>
    <t>Reparatii curente</t>
  </si>
  <si>
    <t>Hrana</t>
  </si>
  <si>
    <t>Hrana pentru oameni</t>
  </si>
  <si>
    <t>Hrana pentru animale</t>
  </si>
  <si>
    <t>Medicamente si materiale sanitare</t>
  </si>
  <si>
    <t xml:space="preserve">Medicamente </t>
  </si>
  <si>
    <t xml:space="preserve">Materiale sanitare </t>
  </si>
  <si>
    <t>Reactivi</t>
  </si>
  <si>
    <t>Dezinfectanti</t>
  </si>
  <si>
    <t>Bunuri de natura obiectelor de inventar</t>
  </si>
  <si>
    <t>Alte obiecte de inventar</t>
  </si>
  <si>
    <t>.30</t>
  </si>
  <si>
    <t>Deplasari, detasari, transferari</t>
  </si>
  <si>
    <t>Deplasari interne, detasari, transferari</t>
  </si>
  <si>
    <t>Deplasari in strainatate</t>
  </si>
  <si>
    <t>Materiale de laborator</t>
  </si>
  <si>
    <t>Carti, publicatii si materiale documentare</t>
  </si>
  <si>
    <t>Consultanta si expertiza</t>
  </si>
  <si>
    <t>Pregatire profesionala</t>
  </si>
  <si>
    <t>Protectia muncii</t>
  </si>
  <si>
    <t>Comisioane si alte costuri aferente imprumuturilor externe</t>
  </si>
  <si>
    <t>Cheltuieli judiciare si extrajudiciare derivate din actiuni in reprezentarea intereselor statului, potrivit dispozitiilor legale</t>
  </si>
  <si>
    <t>Alte cheltuieli</t>
  </si>
  <si>
    <t>Protocol si reprezentare</t>
  </si>
  <si>
    <t>02</t>
  </si>
  <si>
    <t>Alte cheltuieli cu bunuri si servicii</t>
  </si>
  <si>
    <t>TITLUL VI TRANSFERURI INTRE UNITATI ALE ADMINISTRATIEI PUBLICE-TOTAL din care:</t>
  </si>
  <si>
    <t>Actiuni de sanatate</t>
  </si>
  <si>
    <t>03</t>
  </si>
  <si>
    <t>Programe pentru sanatate</t>
  </si>
  <si>
    <t>25</t>
  </si>
  <si>
    <t>Transferuri din bugetul de stat catre bugetele locale pentru finantarea unitatilor de asistenta medico-sociale</t>
  </si>
  <si>
    <t>38</t>
  </si>
  <si>
    <t>Aparatura si echipamente de comunicatii in urgenta</t>
  </si>
  <si>
    <t>08</t>
  </si>
  <si>
    <t>Transferuri pentru reparatii capitale la spitale</t>
  </si>
  <si>
    <t>11</t>
  </si>
  <si>
    <t>Transferuri pentru finantarea investitiilor spitalelor</t>
  </si>
  <si>
    <t>12</t>
  </si>
  <si>
    <t>MANAGER                                                 DIRECTOR MEDICAL</t>
  </si>
  <si>
    <t>DIRECTOR FINANCIAR CONTABIL</t>
  </si>
  <si>
    <r>
      <t xml:space="preserve">Nota:Fisa de fundamentare pe elemente de cheltuieli se completeaza pentru fiecare sectie/compartiment pentru care plata se face prin </t>
    </r>
    <r>
      <rPr>
        <b/>
        <u val="single"/>
        <sz val="10"/>
        <color indexed="10"/>
        <rFont val="Arial"/>
        <family val="2"/>
      </rPr>
      <t>tarif/zi spitalizare (cronici)</t>
    </r>
    <r>
      <rPr>
        <b/>
        <sz val="10"/>
        <color indexed="10"/>
        <rFont val="Arial"/>
        <family val="2"/>
      </rPr>
      <t xml:space="preserve"> </t>
    </r>
  </si>
  <si>
    <t>Sectia/Compartimentul_____________________________________</t>
  </si>
  <si>
    <t>Anexa 22 A</t>
  </si>
  <si>
    <t>***Total coloana 7 reprezintă tariful fundamentat și propus de furnizor pentru cazurile în care se efectuează întreaga listă de servicii propusă.</t>
  </si>
  <si>
    <r>
      <t xml:space="preserve">Important!!!  </t>
    </r>
    <r>
      <rPr>
        <b/>
        <sz val="12"/>
        <color indexed="12"/>
        <rFont val="Arial"/>
        <family val="2"/>
      </rPr>
      <t xml:space="preserve">  La intocmirea modelului de pacient (fundamentarea tarifului pe caz rezolvat/serviciu in regim de spitalizare de zi) vor fi studiate cu mare atentie si luate in considerare notele din subsolul Listelor B.1, B.2, B.3.1, B.3.2, B 4.1 si B 4.2.la Anexa 22 Norme.</t>
    </r>
  </si>
  <si>
    <r>
      <t>Nota 2</t>
    </r>
    <r>
      <rPr>
        <b/>
        <sz val="12"/>
        <color indexed="12"/>
        <rFont val="Arial"/>
        <family val="2"/>
      </rPr>
      <t xml:space="preserve">: Pentru fiecare serviciu medical-caz rezolvat, se va atasa </t>
    </r>
    <r>
      <rPr>
        <b/>
        <u val="single"/>
        <sz val="12"/>
        <color indexed="12"/>
        <rFont val="Arial"/>
        <family val="2"/>
      </rPr>
      <t>Modelul de pacient</t>
    </r>
    <r>
      <rPr>
        <b/>
        <sz val="12"/>
        <color indexed="12"/>
        <rFont val="Arial"/>
        <family val="2"/>
      </rPr>
      <t xml:space="preserve"> conform </t>
    </r>
    <r>
      <rPr>
        <b/>
        <sz val="14"/>
        <color indexed="10"/>
        <rFont val="Arial"/>
        <family val="2"/>
      </rPr>
      <t>Anexei  3a</t>
    </r>
  </si>
  <si>
    <t>Nota 2: Pentru fiecare serviciu medical-caz rezolvat, se va atasa Modelul de pacient conform Anexei  3a</t>
  </si>
  <si>
    <r>
      <t xml:space="preserve">Nota:  </t>
    </r>
    <r>
      <rPr>
        <b/>
        <sz val="12"/>
        <color indexed="17"/>
        <rFont val="Arial"/>
        <family val="2"/>
      </rPr>
      <t xml:space="preserve">Se va atasa </t>
    </r>
    <r>
      <rPr>
        <b/>
        <u val="single"/>
        <sz val="12"/>
        <color indexed="17"/>
        <rFont val="Arial"/>
        <family val="2"/>
      </rPr>
      <t>Fisa de fundamentare a tarifului pe elemente de cheltuieli</t>
    </r>
    <r>
      <rPr>
        <b/>
        <sz val="12"/>
        <color indexed="17"/>
        <rFont val="Arial"/>
        <family val="2"/>
      </rPr>
      <t xml:space="preserve"> </t>
    </r>
    <r>
      <rPr>
        <b/>
        <sz val="12"/>
        <color indexed="10"/>
        <rFont val="Arial"/>
        <family val="2"/>
      </rPr>
      <t xml:space="preserve">(in lei) </t>
    </r>
    <r>
      <rPr>
        <b/>
        <sz val="12"/>
        <color indexed="17"/>
        <rFont val="Arial"/>
        <family val="2"/>
      </rPr>
      <t>conform model din Anexa 22A, la Norme 2018, pentru fiecare tarif/zi spitalizare.Modelul de fisa de fundamentare pe elemente de cheltuieli se regaseste in acest fisier in sheet separat.</t>
    </r>
  </si>
  <si>
    <r>
      <t>Nota 4</t>
    </r>
    <r>
      <rPr>
        <b/>
        <sz val="12"/>
        <color indexed="12"/>
        <rFont val="Arial"/>
        <family val="2"/>
      </rPr>
      <t>:*Se cuprind doar serviciile efectuate in structurile de urgenta din cadrul spitalelor pentru care finantarea nu se face din bugetul Ministerului Sanatatii si numai pentru situatiile neinternate prin spitalizare continua; acestea sunt prevazute in Anexa 22 litera B Lista B.3.2 pozitiile 34 si 35.</t>
    </r>
  </si>
  <si>
    <r>
      <t>Nota 1:</t>
    </r>
    <r>
      <rPr>
        <b/>
        <sz val="12"/>
        <color indexed="12"/>
        <rFont val="Arial"/>
        <family val="2"/>
      </rPr>
      <t xml:space="preserve"> Serviciile medicale spitaliceşti acordate în regim de spitalizare de zi, se pot contracta de casele de asigurări de sănătate cu unităţile sanitare cu paturi şi cu unităţile sanitare autorizate de Ministerul Sănătăţii să efectueze aceste servicii, inclusiv în centrele de sănătate multifuncţionale cu personalitate juridică, care au avizate/aprobate de Ministerul Sănătăţii </t>
    </r>
    <r>
      <rPr>
        <b/>
        <u val="single"/>
        <sz val="12"/>
        <color indexed="12"/>
        <rFont val="Arial"/>
        <family val="2"/>
      </rPr>
      <t xml:space="preserve">structuri de spitalizare de zi cu exceptia </t>
    </r>
    <r>
      <rPr>
        <b/>
        <u val="single"/>
        <sz val="12"/>
        <color indexed="10"/>
        <rFont val="Arial"/>
        <family val="2"/>
      </rPr>
      <t>Pct 17</t>
    </r>
    <r>
      <rPr>
        <b/>
        <u val="single"/>
        <sz val="12"/>
        <color indexed="12"/>
        <rFont val="Arial"/>
        <family val="2"/>
      </rPr>
      <t>, Anexa 22 la Norme 2018 care se contractează numai cu spitalele de specialitate obstetrică-ginecologie şi celelalte unităţi sanitare cu paturi, care au în structură secţii sau compartimente de obstetrică-ginecologie şi neonatologie ierarhizate la nivelul 3 conform prevederilor Ordinului ministrului sănătății nr. 1881/2006 privind ierarhizarea unităţilor spitaliceşti, a secţiilor şi compartimentelor de obstetrică-ginecologie şi neonatologie, cu modificările și completările ulterioare</t>
    </r>
  </si>
  <si>
    <r>
      <t>Nota 1:</t>
    </r>
    <r>
      <rPr>
        <b/>
        <sz val="12"/>
        <color indexed="12"/>
        <rFont val="Arial"/>
        <family val="2"/>
      </rPr>
      <t xml:space="preserve"> Serviciile medicale spitaliceşti acordate în regim de spitalizare de zi, se pot contracta de casele de asigurări de sănătate cu unităţile sanitare cu paturi, cu unităţile sanitare autorizate de Ministerul Sănătăţii să efectueze aceste servicii, inclusiv în centrele de sănătate multifuncţionale cu personalitate juridică, </t>
    </r>
    <r>
      <rPr>
        <b/>
        <sz val="12"/>
        <color indexed="10"/>
        <rFont val="Arial"/>
        <family val="2"/>
      </rPr>
      <t>care au avizate/aprobate de Ministerul Sănătăţii</t>
    </r>
    <r>
      <rPr>
        <b/>
        <sz val="12"/>
        <color indexed="12"/>
        <rFont val="Arial"/>
        <family val="2"/>
      </rPr>
      <t xml:space="preserve"> </t>
    </r>
    <r>
      <rPr>
        <b/>
        <u val="single"/>
        <sz val="12"/>
        <color indexed="10"/>
        <rFont val="Arial"/>
        <family val="2"/>
      </rPr>
      <t>structuri de spitalizare de zi si in ambulatoriul de specialitate clinic.</t>
    </r>
  </si>
  <si>
    <t>LISTA B.4.2</t>
  </si>
  <si>
    <t>7=4*5</t>
  </si>
  <si>
    <t>TARIF/ SERVICIU MEDICAL
TOTAL an 2018 din care:</t>
  </si>
  <si>
    <t>Numar cazuri de urgenta medico-chirurgicala prezentate in structurile de urgenta(camere de garda) an 2017 din care:</t>
  </si>
  <si>
    <t>4.Mortalitatea raportata la numarul total de externari conform indicatorilor asumati prin contractul de management</t>
  </si>
  <si>
    <t>11=col.10*ICM*TCP</t>
  </si>
  <si>
    <t xml:space="preserve">RMN torace nativ                                         </t>
  </si>
  <si>
    <t xml:space="preserve">RMN gât nativ                                           </t>
  </si>
  <si>
    <t xml:space="preserve">RMN regiuni coloana vertebrală (cervicală, toracică,  lombosacrată) nativ              </t>
  </si>
  <si>
    <t xml:space="preserve">RMN abdominal nativ                                       </t>
  </si>
  <si>
    <t xml:space="preserve">RMN pelvin nativ                                         </t>
  </si>
  <si>
    <t>RMN extremităţi nativ/segment (genunchi, cot, gleznă etc.)</t>
  </si>
  <si>
    <t xml:space="preserve">RMN umăr nativ                                        </t>
  </si>
  <si>
    <t xml:space="preserve">RMN umăr nativ şi cu substanţă de contrast              </t>
  </si>
  <si>
    <t xml:space="preserve">RMN torace nativ şi cu substanţă de contrast             </t>
  </si>
  <si>
    <t xml:space="preserve">RMN regiune cervicală nativ şi cu substanţă de contrast   </t>
  </si>
  <si>
    <t xml:space="preserve">RMN cranio-cerebral nativ şi cu substanţă de contrast     </t>
  </si>
  <si>
    <t xml:space="preserve">RMN abdominal nativ şi cu substanţă de contrast        </t>
  </si>
  <si>
    <t xml:space="preserve">RMN pelvin nativ şi cu substanţă de contrast              </t>
  </si>
  <si>
    <t xml:space="preserve">RMN extrem, nativ/seg. (genunchi, cot, gleznă etc.) cu substanţă de contrast   </t>
  </si>
  <si>
    <t xml:space="preserve">RMN cord nativ                                          </t>
  </si>
  <si>
    <t xml:space="preserve">RMN cord nativ şi cu substanţă de contrast               </t>
  </si>
  <si>
    <t xml:space="preserve">RMN hipofiză cu substanţă de contrast                  </t>
  </si>
  <si>
    <t xml:space="preserve">Uro RMN cu substanţă de contrast                          </t>
  </si>
  <si>
    <t xml:space="preserve">Angiografia RMN trunchiuri supraaortice                  </t>
  </si>
  <si>
    <t xml:space="preserve">Angiografia RMN artere renale sau aorta                 </t>
  </si>
  <si>
    <t xml:space="preserve">Angiografie RMN/segment (craniu, abdomen, pelvis, membre  etc.)     </t>
  </si>
  <si>
    <t xml:space="preserve">Angiografia carotidiană cu substanţă de contrast       </t>
  </si>
  <si>
    <t xml:space="preserve">RMN abdominal cu substanţă de contrast şi colangio RMN     </t>
  </si>
  <si>
    <t xml:space="preserve">Colangio RMN                                             </t>
  </si>
  <si>
    <t xml:space="preserve">RMN sâni nativ                                            </t>
  </si>
  <si>
    <t xml:space="preserve">RMN sâni nativ şi cu substanţă de contrast                </t>
  </si>
  <si>
    <t xml:space="preserve">RMN regiuni coloana vertebrală (cervicală, toracală,lombosacrată) nativ şi cu substanţă de contrast              </t>
  </si>
  <si>
    <r>
      <t xml:space="preserve">OFERTA CONTRACTARE AN </t>
    </r>
    <r>
      <rPr>
        <b/>
        <u val="single"/>
        <sz val="22"/>
        <rFont val="Georgia"/>
        <family val="1"/>
      </rPr>
      <t>2018</t>
    </r>
    <r>
      <rPr>
        <b/>
        <u val="single"/>
        <sz val="16"/>
        <rFont val="Georgia"/>
        <family val="1"/>
      </rPr>
      <t xml:space="preserve"> (Indicatori specifici)
SERVICII MEDICALE SPITALICESTI </t>
    </r>
  </si>
  <si>
    <r>
      <t xml:space="preserve">Nr_pat
</t>
    </r>
    <r>
      <rPr>
        <b/>
        <sz val="12"/>
        <rFont val="Arial"/>
        <family val="2"/>
      </rPr>
      <t xml:space="preserve">Numar paturi 2018 aprobate  si </t>
    </r>
    <r>
      <rPr>
        <b/>
        <sz val="12"/>
        <color indexed="12"/>
        <rFont val="Arial"/>
        <family val="2"/>
      </rPr>
      <t>CONTRACTABILE</t>
    </r>
    <r>
      <rPr>
        <b/>
        <sz val="12"/>
        <rFont val="Arial"/>
        <family val="2"/>
      </rPr>
      <t xml:space="preserve"> dupa  aplicarea prevederilor Planului National de paturi în care nu sunt incluse paturile pentru secțiile și compartimentele de ATI</t>
    </r>
    <r>
      <rPr>
        <b/>
        <sz val="18"/>
        <rFont val="Arial"/>
        <family val="2"/>
      </rPr>
      <t>*</t>
    </r>
  </si>
  <si>
    <r>
      <t xml:space="preserve">I.U_pat
</t>
    </r>
    <r>
      <rPr>
        <b/>
        <sz val="12"/>
        <rFont val="Arial"/>
        <family val="2"/>
      </rPr>
      <t xml:space="preserve"> la nivel national
stabilit prin Anexa 23 la NORME 2018</t>
    </r>
  </si>
  <si>
    <r>
      <t xml:space="preserve">DMS_spital
</t>
    </r>
    <r>
      <rPr>
        <b/>
        <sz val="12"/>
        <rFont val="Arial"/>
        <family val="2"/>
      </rPr>
      <t>conform Anexa 23 A la Norme 2018</t>
    </r>
  </si>
  <si>
    <r>
      <t>ICM spital</t>
    </r>
    <r>
      <rPr>
        <b/>
        <sz val="12"/>
        <rFont val="Arial"/>
        <family val="2"/>
      </rPr>
      <t xml:space="preserve"> conform Anexei 23A la Norme 2018</t>
    </r>
  </si>
  <si>
    <r>
      <t>TCP spital</t>
    </r>
    <r>
      <rPr>
        <b/>
        <sz val="12"/>
        <rFont val="Arial"/>
        <family val="2"/>
      </rPr>
      <t xml:space="preserve"> conform Anexei 23A la Norme 2018</t>
    </r>
  </si>
  <si>
    <t>10=SC/(ICM*TCP)</t>
  </si>
  <si>
    <r>
      <t xml:space="preserve">SUMA CONTRACTATĂ
(SC) FINALA
</t>
    </r>
    <r>
      <rPr>
        <b/>
        <sz val="16"/>
        <rFont val="Arial"/>
        <family val="2"/>
      </rPr>
      <t xml:space="preserve">
 </t>
    </r>
    <r>
      <rPr>
        <b/>
        <sz val="16"/>
        <color indexed="10"/>
        <rFont val="Arial"/>
        <family val="2"/>
      </rPr>
      <t>an 2018</t>
    </r>
  </si>
  <si>
    <r>
      <t xml:space="preserve"> </t>
    </r>
    <r>
      <rPr>
        <b/>
        <u val="single"/>
        <sz val="24"/>
        <color indexed="12"/>
        <rFont val="Georgia"/>
        <family val="1"/>
      </rPr>
      <t>Anul 2018</t>
    </r>
    <r>
      <rPr>
        <b/>
        <u val="single"/>
        <sz val="18"/>
        <color indexed="12"/>
        <rFont val="Georgia"/>
        <family val="1"/>
      </rPr>
      <t>-</t>
    </r>
    <r>
      <rPr>
        <b/>
        <u val="single"/>
        <sz val="24"/>
        <color indexed="12"/>
        <rFont val="Georgia"/>
        <family val="1"/>
      </rPr>
      <t>SUMA  CONTRACTATA(SC)</t>
    </r>
    <r>
      <rPr>
        <u val="single"/>
        <sz val="24"/>
        <color indexed="12"/>
        <rFont val="Georgia"/>
        <family val="1"/>
      </rPr>
      <t xml:space="preserve"> 
</t>
    </r>
    <r>
      <rPr>
        <b/>
        <sz val="20"/>
        <color indexed="10"/>
        <rFont val="Georgia"/>
        <family val="1"/>
      </rPr>
      <t xml:space="preserve">de fiecare spital prevăzut în anexa 23 A la ordin cu casa de asigurări de sănătate, pentru servicii de spitalizare continuă pentru afecţiuni acute în </t>
    </r>
    <r>
      <rPr>
        <b/>
        <u val="single"/>
        <sz val="20"/>
        <color indexed="10"/>
        <rFont val="Georgia"/>
        <family val="1"/>
      </rPr>
      <t xml:space="preserve">sistem DRG
</t>
    </r>
  </si>
  <si>
    <t>Lista B.4.1</t>
  </si>
  <si>
    <t>Lista B.4.2</t>
  </si>
  <si>
    <r>
      <t>1</t>
    </r>
    <r>
      <rPr>
        <u val="single"/>
        <sz val="18"/>
        <color indexed="17"/>
        <rFont val="Georgia"/>
        <family val="1"/>
      </rPr>
      <t xml:space="preserve">. ANUL 2018---Suma pentru </t>
    </r>
    <r>
      <rPr>
        <b/>
        <u val="single"/>
        <sz val="20"/>
        <color indexed="17"/>
        <rFont val="Georgia"/>
        <family val="1"/>
      </rPr>
      <t>spitalele de cronici</t>
    </r>
    <r>
      <rPr>
        <u val="single"/>
        <sz val="18"/>
        <color indexed="17"/>
        <rFont val="Georgia"/>
        <family val="1"/>
      </rPr>
      <t xml:space="preserve"> precum şi pentru secţiile şi compartimentele de cronici, (prevăzute ca structuri distincte în structura spitalului aprobată/avizată de Ministerul Sănătătii) din alte spitale</t>
    </r>
  </si>
  <si>
    <r>
      <t xml:space="preserve">Numar paturi aprobate </t>
    </r>
    <r>
      <rPr>
        <b/>
        <sz val="10"/>
        <color indexed="12"/>
        <rFont val="Arial"/>
        <family val="2"/>
      </rPr>
      <t>CONTRACTABILE an 2018</t>
    </r>
    <r>
      <rPr>
        <b/>
        <sz val="20"/>
        <color indexed="12"/>
        <rFont val="Arial"/>
        <family val="2"/>
      </rPr>
      <t>*</t>
    </r>
  </si>
  <si>
    <t>Indicele mediu de utilizare a paturilor la NIVEL NATIONAL pentru sectii/compartimente de cronici stabilit  prin Anexa 23 la NORME 2018</t>
  </si>
  <si>
    <r>
      <t xml:space="preserve">Durata </t>
    </r>
    <r>
      <rPr>
        <b/>
        <sz val="10"/>
        <rFont val="Arial"/>
        <family val="2"/>
      </rPr>
      <t>de spitalizare 
conf.Anexei 25 la Norme 2018</t>
    </r>
  </si>
  <si>
    <r>
      <t xml:space="preserve">Durata de spitalizare </t>
    </r>
    <r>
      <rPr>
        <b/>
        <sz val="14"/>
        <color indexed="10"/>
        <rFont val="Arial"/>
        <family val="2"/>
      </rPr>
      <t>acceptata</t>
    </r>
    <r>
      <rPr>
        <b/>
        <sz val="10"/>
        <color indexed="12"/>
        <rFont val="Arial"/>
        <family val="2"/>
      </rPr>
      <t xml:space="preserve"> pentru calculul numarului de cazuri estimat a fi externate in </t>
    </r>
    <r>
      <rPr>
        <b/>
        <sz val="16"/>
        <color indexed="12"/>
        <rFont val="Arial"/>
        <family val="2"/>
      </rPr>
      <t>anul 2018</t>
    </r>
    <r>
      <rPr>
        <b/>
        <sz val="10"/>
        <color indexed="12"/>
        <rFont val="Arial"/>
        <family val="2"/>
      </rPr>
      <t xml:space="preserve">
</t>
    </r>
    <r>
      <rPr>
        <b/>
        <sz val="10"/>
        <rFont val="Arial"/>
        <family val="2"/>
      </rPr>
      <t>( calculata conf.art.5 alin(1) lit.b)  pct.1 din Norme 2018)</t>
    </r>
  </si>
  <si>
    <r>
      <t xml:space="preserve">Media cazurilor externate in ultimii 5 ani 
</t>
    </r>
    <r>
      <rPr>
        <b/>
        <sz val="10"/>
        <rFont val="Arial"/>
        <family val="2"/>
      </rPr>
      <t>(2013-2017)</t>
    </r>
  </si>
  <si>
    <r>
      <t xml:space="preserve">Numar cazuri estimate a fi externate in anul 2018
 </t>
    </r>
    <r>
      <rPr>
        <b/>
        <sz val="12"/>
        <rFont val="Arial"/>
        <family val="2"/>
      </rPr>
      <t>(</t>
    </r>
    <r>
      <rPr>
        <b/>
        <sz val="10"/>
        <rFont val="Arial"/>
        <family val="2"/>
      </rPr>
      <t>in functie de numar paturi contractabile, IU la nivel national si durata acceptata)</t>
    </r>
  </si>
  <si>
    <t>Suma calculata conform NORME an 2018
(lei)</t>
  </si>
  <si>
    <r>
      <t>Nota 1</t>
    </r>
    <r>
      <rPr>
        <b/>
        <sz val="12"/>
        <color indexed="12"/>
        <rFont val="Arial"/>
        <family val="2"/>
      </rPr>
      <t>:*Conform Art.4 alin (1), litera a) pct.3 din Anexa 23 la Norme 2018.</t>
    </r>
  </si>
  <si>
    <t>Tarifele/zi spitalizare propuse de Dvs.trebuie sa respecte prevederile din Anexa 23C la Norme 2018.</t>
  </si>
  <si>
    <t>2.Indicatori propusi de spital an 2018</t>
  </si>
  <si>
    <t>Numar cazuri contractate IAN-MAR 2018</t>
  </si>
  <si>
    <r>
      <t>Numar cazuri propuse pentru contractare</t>
    </r>
    <r>
      <rPr>
        <b/>
        <sz val="10"/>
        <color indexed="12"/>
        <rFont val="Arial"/>
        <family val="2"/>
      </rPr>
      <t xml:space="preserve"> APR-DEC</t>
    </r>
    <r>
      <rPr>
        <b/>
        <sz val="10"/>
        <rFont val="Arial"/>
        <family val="2"/>
      </rPr>
      <t xml:space="preserve"> </t>
    </r>
    <r>
      <rPr>
        <b/>
        <sz val="10"/>
        <color indexed="12"/>
        <rFont val="Arial"/>
        <family val="2"/>
      </rPr>
      <t>2018</t>
    </r>
  </si>
  <si>
    <t>TOTAL nr.
 cazuri an 2018</t>
  </si>
  <si>
    <t>Durata de spitalizare contractata IAN-MAR 2018</t>
  </si>
  <si>
    <r>
      <t xml:space="preserve">Durata de spitalizare contractata </t>
    </r>
    <r>
      <rPr>
        <b/>
        <sz val="10"/>
        <color indexed="12"/>
        <rFont val="Arial"/>
        <family val="2"/>
      </rPr>
      <t>APR-DEC 2018</t>
    </r>
  </si>
  <si>
    <t>Numar zile spitalizare 
 IAN-MAR 2018</t>
  </si>
  <si>
    <r>
      <t xml:space="preserve">Numar zile spitalizare 
</t>
    </r>
    <r>
      <rPr>
        <b/>
        <sz val="10"/>
        <color indexed="12"/>
        <rFont val="Arial"/>
        <family val="2"/>
      </rPr>
      <t>APR-DEC 2018</t>
    </r>
  </si>
  <si>
    <t>TOTAL nr. Zile spitalizare an 2018</t>
  </si>
  <si>
    <t>Tarif pe zi spitalizare contractat 
 IAN-MAR 2018 (lei)</t>
  </si>
  <si>
    <r>
      <t xml:space="preserve">Tarif pe zi spitalizare </t>
    </r>
    <r>
      <rPr>
        <b/>
        <sz val="10"/>
        <color indexed="12"/>
        <rFont val="Arial"/>
        <family val="2"/>
      </rPr>
      <t>NEGOCIAT</t>
    </r>
    <r>
      <rPr>
        <b/>
        <sz val="10"/>
        <rFont val="Arial"/>
        <family val="2"/>
      </rPr>
      <t xml:space="preserve"> </t>
    </r>
    <r>
      <rPr>
        <b/>
        <sz val="10"/>
        <color indexed="12"/>
        <rFont val="Arial"/>
        <family val="2"/>
      </rPr>
      <t>APR-DEC 2018</t>
    </r>
    <r>
      <rPr>
        <b/>
        <sz val="10"/>
        <rFont val="Arial"/>
        <family val="2"/>
      </rPr>
      <t xml:space="preserve"> (lei)</t>
    </r>
  </si>
  <si>
    <t>Suma contractata 
 IAN-MAR 2018</t>
  </si>
  <si>
    <r>
      <t xml:space="preserve">Suma propusa </t>
    </r>
    <r>
      <rPr>
        <b/>
        <sz val="10"/>
        <color indexed="12"/>
        <rFont val="Arial"/>
        <family val="2"/>
      </rPr>
      <t>APR-DEC 2018</t>
    </r>
  </si>
  <si>
    <r>
      <t xml:space="preserve">TOTAL SUMA PROPUSA CRONICI 
</t>
    </r>
    <r>
      <rPr>
        <b/>
        <sz val="12"/>
        <color indexed="12"/>
        <rFont val="Arial"/>
        <family val="2"/>
      </rPr>
      <t>AN 2018</t>
    </r>
    <r>
      <rPr>
        <b/>
        <sz val="26"/>
        <color indexed="12"/>
        <rFont val="Arial"/>
        <family val="2"/>
      </rPr>
      <t>**</t>
    </r>
  </si>
  <si>
    <r>
      <t>Conf.art.5(1) litera b) pct. 2 Anexa 23 Norme 2018</t>
    </r>
    <r>
      <rPr>
        <b/>
        <sz val="11"/>
        <color indexed="12"/>
        <rFont val="Arial"/>
        <family val="2"/>
      </rPr>
      <t>- Durata de spitalizare pe secţii este valabilă pentru toate categoriile de spitale şi este prevăzută în anexa nr. 25 la ordin.</t>
    </r>
  </si>
  <si>
    <t>Suma propusa pentru anul 2018 nu poate depasi suma calculata conform tabelului de la pct.1</t>
  </si>
  <si>
    <r>
      <t xml:space="preserve">Nota 1 </t>
    </r>
    <r>
      <rPr>
        <b/>
        <sz val="12"/>
        <color indexed="12"/>
        <rFont val="Arial"/>
        <family val="2"/>
      </rPr>
      <t>:* Art.5(1) lit.a1)  din Anexa 23 la Norme 2018</t>
    </r>
  </si>
  <si>
    <r>
      <t>1</t>
    </r>
    <r>
      <rPr>
        <u val="single"/>
        <sz val="20"/>
        <color indexed="17"/>
        <rFont val="Georgia"/>
        <family val="1"/>
      </rPr>
      <t>. ANUL 2018---Suma aferenta serviciilor medicale paliative acordate in unitatile sanitare cu paturi, in regim de spitalizare continua</t>
    </r>
  </si>
  <si>
    <r>
      <t xml:space="preserve">Numar paturi aprobate </t>
    </r>
    <r>
      <rPr>
        <b/>
        <sz val="10"/>
        <color indexed="12"/>
        <rFont val="Arial"/>
        <family val="2"/>
      </rPr>
      <t>CONTRACTABILE an 2018</t>
    </r>
  </si>
  <si>
    <t>Indicele mediu de utilizare a paturilor la NIVEL NATIONAL pentru sectii/compartimente de ingrijiri paliative stabilit prin NORME 2018</t>
  </si>
  <si>
    <t>TOTAL 
nr zile spitalizare calculat an 2018</t>
  </si>
  <si>
    <r>
      <t xml:space="preserve">Tarif pe zi spitalizare </t>
    </r>
    <r>
      <rPr>
        <b/>
        <sz val="10"/>
        <color indexed="12"/>
        <rFont val="Arial"/>
        <family val="2"/>
      </rPr>
      <t>NEGOCIAT</t>
    </r>
    <r>
      <rPr>
        <b/>
        <sz val="10"/>
        <rFont val="Arial"/>
        <family val="2"/>
      </rPr>
      <t xml:space="preserve"> an 2018 (lei)*</t>
    </r>
  </si>
  <si>
    <t>Numar zile spitalizare
 IAN-MAR 2018</t>
  </si>
  <si>
    <r>
      <t xml:space="preserve">Numar zile spitalizare propuse
</t>
    </r>
    <r>
      <rPr>
        <b/>
        <sz val="10"/>
        <color indexed="12"/>
        <rFont val="Arial"/>
        <family val="2"/>
      </rPr>
      <t>APR-DEC 2018</t>
    </r>
  </si>
  <si>
    <t>Tarif pe zi spitalizare contractat 
IAN-MAR 2018
(lei)</t>
  </si>
  <si>
    <r>
      <t xml:space="preserve">Tarif pe zi spitalizare </t>
    </r>
    <r>
      <rPr>
        <b/>
        <sz val="10"/>
        <color indexed="12"/>
        <rFont val="Arial"/>
        <family val="2"/>
      </rPr>
      <t xml:space="preserve">NEGOCIAT
</t>
    </r>
    <r>
      <rPr>
        <b/>
        <sz val="10"/>
        <rFont val="Arial"/>
        <family val="2"/>
      </rPr>
      <t xml:space="preserve"> </t>
    </r>
    <r>
      <rPr>
        <b/>
        <sz val="10"/>
        <color indexed="12"/>
        <rFont val="Arial"/>
        <family val="2"/>
      </rPr>
      <t>APR-DEC 2018</t>
    </r>
    <r>
      <rPr>
        <b/>
        <sz val="10"/>
        <rFont val="Arial"/>
        <family val="2"/>
      </rPr>
      <t xml:space="preserve"> 
(lei)</t>
    </r>
  </si>
  <si>
    <t>Suma contractata 
IAN-MAR 2018</t>
  </si>
  <si>
    <r>
      <t xml:space="preserve">Suma propusa
</t>
    </r>
    <r>
      <rPr>
        <b/>
        <sz val="10"/>
        <color indexed="12"/>
        <rFont val="Arial"/>
        <family val="2"/>
      </rPr>
      <t>APR-DEC 2018</t>
    </r>
  </si>
  <si>
    <r>
      <t>TOTAL SUMA PROPUSA PALIATIVE AN 2018</t>
    </r>
    <r>
      <rPr>
        <b/>
        <sz val="26"/>
        <color indexed="10"/>
        <rFont val="Arial"/>
        <family val="2"/>
      </rPr>
      <t>**</t>
    </r>
  </si>
  <si>
    <t>Nr.externări realizat în anul 2017, validate de Scoala Nationala</t>
  </si>
  <si>
    <t>Nr.cazuri pentru care nu s-a justificat internarea in anul 2017</t>
  </si>
  <si>
    <r>
      <t xml:space="preserve">CENTRALIZATOR
</t>
    </r>
    <r>
      <rPr>
        <b/>
        <u val="single"/>
        <sz val="16"/>
        <rFont val="Georgia"/>
        <family val="1"/>
      </rPr>
      <t xml:space="preserve"> SERVICII MEDICALE SPITALICESTI ACORDATE IN REGIM </t>
    </r>
    <r>
      <rPr>
        <b/>
        <u val="single"/>
        <sz val="22"/>
        <rFont val="Georgia"/>
        <family val="1"/>
      </rPr>
      <t>SPITALIZARE DE ZI AN 2018</t>
    </r>
  </si>
  <si>
    <t>TARIF/ CAZ REZOLVAT
TOTAL an 2018 din care:</t>
  </si>
  <si>
    <t>Contract IAN-MAR 2018</t>
  </si>
  <si>
    <t>Oferta APR-DEC 2018</t>
  </si>
  <si>
    <r>
      <t>Lista B.4.1</t>
    </r>
    <r>
      <rPr>
        <b/>
        <sz val="12"/>
        <rFont val="Arial"/>
        <family val="2"/>
      </rPr>
      <t xml:space="preserve">   total din care:</t>
    </r>
  </si>
  <si>
    <r>
      <t>Lista B.4.2</t>
    </r>
    <r>
      <rPr>
        <b/>
        <sz val="12"/>
        <rFont val="Arial"/>
        <family val="2"/>
      </rPr>
      <t xml:space="preserve">   total din care:</t>
    </r>
  </si>
  <si>
    <t>6. EXPLORARI FUNCTIONALE</t>
  </si>
  <si>
    <t>11. MEDICAMENTE</t>
  </si>
  <si>
    <r>
      <t>B.1-lista afectiunilor (diagnosticelor) medicale-caz rezolvat medical in spitalizare de zi -</t>
    </r>
    <r>
      <rPr>
        <b/>
        <u val="single"/>
        <sz val="16"/>
        <color indexed="10"/>
        <rFont val="Georgia"/>
        <family val="1"/>
      </rPr>
      <t xml:space="preserve">TARIF/CAZ REZOLVAT
</t>
    </r>
    <r>
      <rPr>
        <b/>
        <u val="single"/>
        <sz val="20"/>
        <color indexed="12"/>
        <rFont val="Georgia"/>
        <family val="1"/>
      </rPr>
      <t>APRILIE-DECEMBRIE 2018</t>
    </r>
    <r>
      <rPr>
        <b/>
        <u val="single"/>
        <sz val="16"/>
        <color indexed="12"/>
        <rFont val="Georgia"/>
        <family val="1"/>
      </rPr>
      <t xml:space="preserve">
</t>
    </r>
  </si>
  <si>
    <t>Cap.I lit.B, lista B.1, Anexa 22, Norme 2018</t>
  </si>
  <si>
    <r>
      <t xml:space="preserve">Nr.servicii medicale-caz rezolvat medical
</t>
    </r>
    <r>
      <rPr>
        <b/>
        <sz val="12"/>
        <color indexed="12"/>
        <rFont val="Arial"/>
        <family val="2"/>
      </rPr>
      <t>ESTIMAT
APRILIE-DECEMBRIE 2018</t>
    </r>
  </si>
  <si>
    <r>
      <t xml:space="preserve">Nr.servicii medicale-caz rezolvat medical
</t>
    </r>
    <r>
      <rPr>
        <b/>
        <sz val="12"/>
        <color indexed="12"/>
        <rFont val="Arial"/>
        <family val="2"/>
      </rPr>
      <t xml:space="preserve">ESTIMAT
APRILIE-DECEMBRIE 2018
</t>
    </r>
    <r>
      <rPr>
        <b/>
        <sz val="12"/>
        <rFont val="Arial"/>
        <family val="2"/>
      </rPr>
      <t>pentru care se estimeaza ca nu se efectueaza intreaga lista de servicii (elemente de cheltuiala 1-15)</t>
    </r>
  </si>
  <si>
    <r>
      <t xml:space="preserve">Tarif fundamentat (lei)
</t>
    </r>
    <r>
      <rPr>
        <b/>
        <sz val="12"/>
        <color indexed="10"/>
        <rFont val="Arial"/>
        <family val="2"/>
      </rPr>
      <t xml:space="preserve">(in limita tarifului maximal din Lista B.1, Anexa 22 din Norme 2018)
</t>
    </r>
  </si>
  <si>
    <t>Tarif maximal
conf.Norme 2018</t>
  </si>
  <si>
    <r>
      <t xml:space="preserve">B.2-lista cazurilor rezolvate cu procedura chirurgicala-in spitalizare de zi-
</t>
    </r>
    <r>
      <rPr>
        <b/>
        <u val="single"/>
        <sz val="16"/>
        <color indexed="10"/>
        <rFont val="Georgia"/>
        <family val="1"/>
      </rPr>
      <t xml:space="preserve">TARIF/CAZ REZOLVAT
</t>
    </r>
    <r>
      <rPr>
        <b/>
        <u val="single"/>
        <sz val="20"/>
        <color indexed="12"/>
        <rFont val="Georgia"/>
        <family val="1"/>
      </rPr>
      <t>APRILIE-DECEMBRIE 2018</t>
    </r>
    <r>
      <rPr>
        <b/>
        <u val="single"/>
        <sz val="16"/>
        <color indexed="12"/>
        <rFont val="Georgia"/>
        <family val="1"/>
      </rPr>
      <t xml:space="preserve">
</t>
    </r>
  </si>
  <si>
    <t>Cap.I lit.B, lista B.2, Anexa 22, Norme 2018</t>
  </si>
  <si>
    <r>
      <t xml:space="preserve">Nr.cazuri rezolvate cu procedura chirurgicala
</t>
    </r>
    <r>
      <rPr>
        <b/>
        <sz val="12"/>
        <color indexed="12"/>
        <rFont val="Arial"/>
        <family val="2"/>
      </rPr>
      <t>ESTIMAT
APRILIE-DECEMBRIE 2018</t>
    </r>
  </si>
  <si>
    <r>
      <t xml:space="preserve">Nr.cazuri rezolvate cu procedura chirurgicala
</t>
    </r>
    <r>
      <rPr>
        <b/>
        <sz val="12"/>
        <color indexed="12"/>
        <rFont val="Arial"/>
        <family val="2"/>
      </rPr>
      <t xml:space="preserve">ESTIMAT
APRILIE-DECEMBRIE 2018
</t>
    </r>
    <r>
      <rPr>
        <b/>
        <sz val="12"/>
        <rFont val="Arial"/>
        <family val="2"/>
      </rPr>
      <t>pentru care se estimeaza ca nu se efectueaza intreaga lista de servicii (elemente de cheltuiala 1-15)</t>
    </r>
  </si>
  <si>
    <r>
      <t xml:space="preserve">Tarif fundamentat (lei)
</t>
    </r>
    <r>
      <rPr>
        <b/>
        <sz val="12"/>
        <color indexed="10"/>
        <rFont val="Arial"/>
        <family val="2"/>
      </rPr>
      <t xml:space="preserve">(in limita tarifului maximal din Lista B.2, Anexa 22 din Norme 2018)
</t>
    </r>
  </si>
  <si>
    <r>
      <t xml:space="preserve">B.3.1-lista serviciilor medicale in regim spitalizare de zi decontate asiguratilor prin-TARIF/SERVICIU MEDICAL /vizita(zi) si pentru care in vederea decontarii nu este necesara inchiderea fisei de spitalizare de zi (FSZ) dupa fiecare vizita(zi)
</t>
    </r>
    <r>
      <rPr>
        <b/>
        <u val="single"/>
        <sz val="20"/>
        <color indexed="12"/>
        <rFont val="Georgia"/>
        <family val="1"/>
      </rPr>
      <t>APRILIE-DECEMBRIE 2018</t>
    </r>
  </si>
  <si>
    <t>Denumire 
serviciu medical
(conform listei B.3.1 din Anexa 22 la Norme 2018)</t>
  </si>
  <si>
    <r>
      <t xml:space="preserve">Nr.servicii medicale 
</t>
    </r>
    <r>
      <rPr>
        <b/>
        <sz val="12"/>
        <color indexed="12"/>
        <rFont val="Arial"/>
        <family val="2"/>
      </rPr>
      <t>ESTIMAT
APRILIE-DECEMBRIE 2018</t>
    </r>
  </si>
  <si>
    <r>
      <t xml:space="preserve">Nr.servicii medicale
</t>
    </r>
    <r>
      <rPr>
        <b/>
        <sz val="12"/>
        <color indexed="12"/>
        <rFont val="Arial"/>
        <family val="2"/>
      </rPr>
      <t xml:space="preserve">ESTIMAT
APRILIE-DECEMBRIE 2018
</t>
    </r>
    <r>
      <rPr>
        <b/>
        <sz val="12"/>
        <rFont val="Arial"/>
        <family val="2"/>
      </rPr>
      <t>pentru care se estimeaza ca nu se efectueaza intreaga lista de servicii (elemente de cheltuiala 1-15)</t>
    </r>
  </si>
  <si>
    <r>
      <t xml:space="preserve">Tarif fundamentat (lei)
</t>
    </r>
    <r>
      <rPr>
        <b/>
        <sz val="12"/>
        <color indexed="10"/>
        <rFont val="Arial"/>
        <family val="2"/>
      </rPr>
      <t xml:space="preserve">(in limita tarifului maximal din Lista B.3.1, Anexa 22 din Norme 2018)
</t>
    </r>
  </si>
  <si>
    <t>Cap.I lit.B, lista B.3.1, Anexa 22, Norme 2018</t>
  </si>
  <si>
    <r>
      <t xml:space="preserve">B.3.2-lista serviciilor medicale in regim spitalizare de zi decontate asiguratilor prin-TARIF/SERVICIU MEDICAL si pentru care in vederea decontarii se inchide fisa de spitalizare de zi (FSZ) dupa terminarea vizitei/vizitelor necesare finalizarii serviciului medical
</t>
    </r>
    <r>
      <rPr>
        <b/>
        <u val="single"/>
        <sz val="20"/>
        <color indexed="12"/>
        <rFont val="Georgia"/>
        <family val="1"/>
      </rPr>
      <t>APRILIE-DECEMBRIE 2018</t>
    </r>
  </si>
  <si>
    <t>Cap.I lit.B, lista B.3.2, Anexa 22, Norme 2018</t>
  </si>
  <si>
    <r>
      <t xml:space="preserve">Nr.servicii medicale estimat </t>
    </r>
    <r>
      <rPr>
        <b/>
        <sz val="12"/>
        <color indexed="12"/>
        <rFont val="Arial"/>
        <family val="2"/>
      </rPr>
      <t>APRILIE-DECEMBRIE 2018</t>
    </r>
    <r>
      <rPr>
        <b/>
        <sz val="12"/>
        <rFont val="Arial"/>
        <family val="2"/>
      </rPr>
      <t xml:space="preserve">
</t>
    </r>
  </si>
  <si>
    <t>Cap.I lit.B, lista B.4.1, Anexa 22, Norme 2018</t>
  </si>
  <si>
    <r>
      <t xml:space="preserve">Tarif fundamentat (lei)
</t>
    </r>
    <r>
      <rPr>
        <b/>
        <sz val="12"/>
        <color indexed="10"/>
        <rFont val="Arial"/>
        <family val="2"/>
      </rPr>
      <t xml:space="preserve">(in limita tarifului maximal din Lista B.4.1, Anexa 22 din Norme 2018)
</t>
    </r>
  </si>
  <si>
    <r>
      <t xml:space="preserve">Tarif fundamentat (lei)
</t>
    </r>
    <r>
      <rPr>
        <b/>
        <sz val="12"/>
        <color indexed="10"/>
        <rFont val="Arial"/>
        <family val="2"/>
      </rPr>
      <t xml:space="preserve">(in limita tarifului maximal din Lista B.3.2, Anexa 22 din Norme 2018)
</t>
    </r>
  </si>
  <si>
    <t>LISTA B.4.1</t>
  </si>
  <si>
    <t>B.4.1-Lista serviciilor medicale standardizate acordate în regim de spitalizare de zi care se decontează numai dacă s-au efectuat toate serviciile obligatorii și pentru care în vederea decontării se închide fişa de spitalizare de zi (FSZ) după terminarea vizitei/vizitelor necesare finalizării serviciului medical.</t>
  </si>
  <si>
    <t xml:space="preserve">Important!!!!!   TARIFUL PE SERVICIU MEDICAL/CAZ REZOLVAT NEGOCIAT ESTE UNIC PENTRU FIECARE TIP DE CAZ/SERVICIU PREVAZUT IN ANEXA 22 LA NORME, INDIFERENT DE STRUCTURA DE SPITALIZARE DE ZI IN CARE SE ACORDA SERVICIUL/CAZUL REZOLVAT( la nivelul unui spital) </t>
  </si>
  <si>
    <t>Important!!!!!   TARIFUL PE SERVICIU MEDICAL/CAZ REZOLVAT NEGOCIAT ESTE UNIC PENTRU FIECARE TIP DE CAZ/SERVICIU PREVAZUT IN ANEXA 22 LA NORME, INDIFERENT DE STRUCTURA DE SPITALIZARE DE ZI IN CARE SE ACORDA SERVICIUL/CAZUL REZOLVAT( la nivelul unui spital)</t>
  </si>
  <si>
    <t>B.4.2-Lista serviciilor medicale standardizate acordate în regim de spitalizare de zi care se contactează și în ambulatoriul de specialitate clinic și se decontează numai dacă s-au efectuat toate serviciile obligatorii, și pentru care în vederea decontării se închide fişa de spitalizare de zi (FSZ) după terminarea vizitei/vizitelor necesare finalizării serviciului medical.</t>
  </si>
  <si>
    <t>Cap.I lit.B, lista B.4.2, Anexa 22, Norme 2018</t>
  </si>
  <si>
    <t>Denumire 
serviciu medical
(conform listei  B.4.2 din Anexa 22 la Norme 2018)</t>
  </si>
  <si>
    <r>
      <t xml:space="preserve">Tarif fundamentat (lei)
</t>
    </r>
    <r>
      <rPr>
        <b/>
        <sz val="12"/>
        <color indexed="10"/>
        <rFont val="Arial"/>
        <family val="2"/>
      </rPr>
      <t xml:space="preserve">(in limita tarifului maximal din Lista B.4.2, Anexa 22 din Norme 2018)
</t>
    </r>
  </si>
  <si>
    <t>Denumire 
serviciu medical
(conform listei  B.4.1 din Anexa 22 la Norme 2018)</t>
  </si>
  <si>
    <t>Denumire 
serviciu medical
(conform listei  B.3.2 din Anexa 22 la Norme 2018)</t>
  </si>
  <si>
    <t>MODEL DE PACIENT- SPITALIZARE DE ZI---AN 2018</t>
  </si>
  <si>
    <t>LISTA…………………Anexa 22 din Norme 2018</t>
  </si>
  <si>
    <t>TARIF MAXIMAL Anexa 22 Norme 2018
(lei)</t>
  </si>
  <si>
    <r>
      <t xml:space="preserve"> * In coloana 1 se vor utiliza </t>
    </r>
    <r>
      <rPr>
        <b/>
        <u val="single"/>
        <sz val="14"/>
        <color indexed="10"/>
        <rFont val="Arial"/>
        <family val="2"/>
      </rPr>
      <t>denumirile exacte</t>
    </r>
    <r>
      <rPr>
        <b/>
        <u val="single"/>
        <sz val="14"/>
        <rFont val="Arial"/>
        <family val="2"/>
      </rPr>
      <t xml:space="preserve"> </t>
    </r>
    <r>
      <rPr>
        <b/>
        <sz val="12"/>
        <rFont val="Arial"/>
        <family val="2"/>
      </rPr>
      <t>prevazute in Anexa 22 Norme 2018, listele B.1, B.2, B.3.1, B.3.2, B 4.1 si B 4.2.</t>
    </r>
  </si>
  <si>
    <t xml:space="preserve"> Pentru investigatii paraclinice si proceduri care nu se regasesc in Norme 2018, se vor utiliza tarife proprii aprobate de Consiliul de Administratie al spitalului.</t>
  </si>
  <si>
    <t>Tarifele propuse de Dvs.pentru spitalizare de zi se vor incadra obligatoriu in tarifele maximale prevazute in Anexa 22 din Norme 2018.</t>
  </si>
  <si>
    <t>Număr infecţii nosocomiale an 2017</t>
  </si>
  <si>
    <t>% în total externări an 2017</t>
  </si>
  <si>
    <t>Numar cazuri externate an 2017</t>
  </si>
  <si>
    <t>Numar cazuri operate an 2017</t>
  </si>
  <si>
    <t>Nr. Decese an 2017</t>
  </si>
  <si>
    <t>Numar cazuri internate an 2017</t>
  </si>
  <si>
    <t>6.Gradul de realizare a indicatorilor de management contractati pentru anul 2017 sau pentru perioada corespunzatoare dupa caz*</t>
  </si>
  <si>
    <t>Nota*-Indicatorii de management contractati pentru anul 2017, respectiv gradul de realizare al acestora, se vor prezenta intr-o anexa detaliata
 conform contractului de management, cu exceptia spitalelor publice care au avut manager interimar.</t>
  </si>
  <si>
    <r>
      <t>Nota 3</t>
    </r>
    <r>
      <rPr>
        <b/>
        <sz val="14"/>
        <color indexed="12"/>
        <rFont val="Arial"/>
        <family val="2"/>
      </rPr>
      <t>: Serviciile vor fi prezentate in tabel grupate pe sectii iar in cadrul sectiei in ordinea crescatoare a codului SIUI.</t>
    </r>
  </si>
  <si>
    <r>
      <t>Nota 3</t>
    </r>
    <r>
      <rPr>
        <b/>
        <sz val="14"/>
        <color indexed="12"/>
        <rFont val="Arial"/>
        <family val="2"/>
      </rPr>
      <t>: Serviciile vor fi prezentate in tabel grupate pe sectii iar in cadrul sectiei in ordinea crescatoare a codului SIUI.</t>
    </r>
  </si>
  <si>
    <t xml:space="preserve">Dozare proteine urinare*1) </t>
  </si>
  <si>
    <t>Confirmare TPHA*4)</t>
  </si>
  <si>
    <t>Antigen Helicobacter Pylori*1)</t>
  </si>
  <si>
    <t xml:space="preserve">CT craniu nativ şi cu substanţă de contrast </t>
  </si>
  <si>
    <t>Medicină nucleară</t>
  </si>
  <si>
    <t>1. CONSULTATII DE SPECIALITATE
(se va trece specialitatea/specialitatile)</t>
  </si>
  <si>
    <t>2. ANALIZE DE LABORATOR</t>
  </si>
  <si>
    <t>4. INVESTIGATII RADIOLOGICE</t>
  </si>
  <si>
    <t>5. INVESTIGATII DE INALTA PERFORMANTA</t>
  </si>
  <si>
    <t>7. ANESTEZIE (se va preciza tipul acesteia)</t>
  </si>
  <si>
    <t>8.  INTERVENTII CHIRURGICALE</t>
  </si>
  <si>
    <t>9.  BIOPSIE-EXAMEN ANATOMO-PATOLOGIC</t>
  </si>
  <si>
    <t>10.  ADMINISTRARE MEDICAMENTE INJECTABIL/PERFUZII/ALTE TIPURI DE ADMINISTRARI</t>
  </si>
  <si>
    <t>12. IMOBILIZARE GIPSATA</t>
  </si>
  <si>
    <t>13. PARACENTEZA/TORACOCENTEZA/ALTE PUNCTII:</t>
  </si>
  <si>
    <t>14. EXAMINARE SI CONSILIERE PSIHOLOGICA</t>
  </si>
  <si>
    <t>15. ALTE SERVICII:</t>
  </si>
  <si>
    <t>TOTAL = tarif fundamentat</t>
  </si>
  <si>
    <t>**In coloana 3- pentru consultațiile / investigațiile paraclinice în situația în care printre acestea se regăsesc consultații / investigații paraclinice din pachetul de bază din ambulatoriu, tarifele aferente nu pot depăși tarifele decontate de casa de asigurări de sănătate în regim ambulatoriu</t>
  </si>
  <si>
    <t>3. INVESTIGATII IMAGISTICE (ecografii)</t>
  </si>
  <si>
    <t>TARIF PROPUS(a se vedea pct **** al notei de subsol)</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</si>
</sst>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
    <numFmt numFmtId="174" formatCode="&quot;Yes&quot;;&quot;Yes&quot;;&quot;No&quot;"/>
    <numFmt numFmtId="175" formatCode="&quot;True&quot;;&quot;True&quot;;&quot;False&quot;"/>
    <numFmt numFmtId="176" formatCode="&quot;On&quot;;&quot;On&quot;;&quot;Off&quot;"/>
    <numFmt numFmtId="177" formatCode="[$€-2]\ #,##0.00_);[Red]\([$€-2]\ #,##0.00\)"/>
  </numFmts>
  <fonts count="8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2"/>
      <name val="Arial"/>
      <family val="2"/>
    </font>
    <font>
      <b/>
      <u val="single"/>
      <sz val="16"/>
      <name val="Georgia"/>
      <family val="1"/>
    </font>
    <font>
      <b/>
      <sz val="8"/>
      <name val="Arial"/>
      <family val="2"/>
    </font>
    <font>
      <b/>
      <sz val="16"/>
      <color indexed="12"/>
      <name val="Arial"/>
      <family val="2"/>
    </font>
    <font>
      <b/>
      <sz val="12"/>
      <color indexed="12"/>
      <name val="Arial"/>
      <family val="2"/>
    </font>
    <font>
      <b/>
      <sz val="14"/>
      <color indexed="12"/>
      <name val="Arial"/>
      <family val="2"/>
    </font>
    <font>
      <b/>
      <sz val="16"/>
      <color indexed="10"/>
      <name val="Arial"/>
      <family val="2"/>
    </font>
    <font>
      <b/>
      <sz val="12"/>
      <color indexed="10"/>
      <name val="Arial"/>
      <family val="2"/>
    </font>
    <font>
      <b/>
      <sz val="14"/>
      <name val="Arial"/>
      <family val="2"/>
    </font>
    <font>
      <b/>
      <sz val="16"/>
      <name val="Arial"/>
      <family val="2"/>
    </font>
    <font>
      <b/>
      <sz val="20"/>
      <name val="Arial"/>
      <family val="2"/>
    </font>
    <font>
      <b/>
      <u val="single"/>
      <sz val="18"/>
      <color indexed="12"/>
      <name val="Georgia"/>
      <family val="1"/>
    </font>
    <font>
      <b/>
      <u val="single"/>
      <sz val="24"/>
      <color indexed="12"/>
      <name val="Georgia"/>
      <family val="1"/>
    </font>
    <font>
      <u val="single"/>
      <sz val="24"/>
      <color indexed="12"/>
      <name val="Georgia"/>
      <family val="1"/>
    </font>
    <font>
      <b/>
      <sz val="20"/>
      <color indexed="10"/>
      <name val="Georgia"/>
      <family val="1"/>
    </font>
    <font>
      <b/>
      <u val="single"/>
      <sz val="20"/>
      <color indexed="10"/>
      <name val="Georgia"/>
      <family val="1"/>
    </font>
    <font>
      <b/>
      <u val="single"/>
      <sz val="16"/>
      <color indexed="10"/>
      <name val="Georgia"/>
      <family val="1"/>
    </font>
    <font>
      <b/>
      <u val="single"/>
      <sz val="10"/>
      <name val="Arial"/>
      <family val="2"/>
    </font>
    <font>
      <b/>
      <sz val="18"/>
      <name val="Arial"/>
      <family val="2"/>
    </font>
    <font>
      <b/>
      <sz val="12"/>
      <color indexed="8"/>
      <name val="Arial"/>
      <family val="2"/>
    </font>
    <font>
      <b/>
      <sz val="14"/>
      <color indexed="10"/>
      <name val="Arial"/>
      <family val="2"/>
    </font>
    <font>
      <b/>
      <sz val="10"/>
      <color indexed="10"/>
      <name val="Arial"/>
      <family val="2"/>
    </font>
    <font>
      <b/>
      <u val="single"/>
      <sz val="12"/>
      <color indexed="12"/>
      <name val="Arial"/>
      <family val="2"/>
    </font>
    <font>
      <b/>
      <sz val="12"/>
      <color indexed="17"/>
      <name val="Arial"/>
      <family val="2"/>
    </font>
    <font>
      <u val="single"/>
      <sz val="18"/>
      <color indexed="17"/>
      <name val="Georgia"/>
      <family val="1"/>
    </font>
    <font>
      <b/>
      <u val="single"/>
      <sz val="20"/>
      <color indexed="17"/>
      <name val="Georgia"/>
      <family val="1"/>
    </font>
    <font>
      <b/>
      <sz val="10"/>
      <color indexed="12"/>
      <name val="Arial"/>
      <family val="2"/>
    </font>
    <font>
      <b/>
      <sz val="20"/>
      <color indexed="12"/>
      <name val="Arial"/>
      <family val="2"/>
    </font>
    <font>
      <b/>
      <sz val="11"/>
      <name val="Arial"/>
      <family val="2"/>
    </font>
    <font>
      <b/>
      <sz val="9"/>
      <name val="Arial"/>
      <family val="2"/>
    </font>
    <font>
      <b/>
      <u val="single"/>
      <sz val="12"/>
      <color indexed="17"/>
      <name val="Arial"/>
      <family val="2"/>
    </font>
    <font>
      <b/>
      <u val="single"/>
      <sz val="14"/>
      <name val="Arial"/>
      <family val="2"/>
    </font>
    <font>
      <b/>
      <u val="single"/>
      <sz val="22"/>
      <name val="Georgia"/>
      <family val="1"/>
    </font>
    <font>
      <b/>
      <u val="single"/>
      <sz val="22"/>
      <color indexed="12"/>
      <name val="Arial"/>
      <family val="2"/>
    </font>
    <font>
      <b/>
      <u val="single"/>
      <sz val="14"/>
      <color indexed="10"/>
      <name val="Arial"/>
      <family val="2"/>
    </font>
    <font>
      <b/>
      <u val="single"/>
      <sz val="10"/>
      <color indexed="12"/>
      <name val="Arial"/>
      <family val="2"/>
    </font>
    <font>
      <b/>
      <u val="single"/>
      <sz val="16"/>
      <color indexed="12"/>
      <name val="Georgia"/>
      <family val="1"/>
    </font>
    <font>
      <b/>
      <u val="single"/>
      <sz val="12"/>
      <name val="Georgia"/>
      <family val="1"/>
    </font>
    <font>
      <b/>
      <u val="single"/>
      <sz val="18"/>
      <color indexed="10"/>
      <name val="Georgia"/>
      <family val="1"/>
    </font>
    <font>
      <b/>
      <u val="single"/>
      <sz val="18"/>
      <name val="Georgia"/>
      <family val="1"/>
    </font>
    <font>
      <b/>
      <u val="single"/>
      <sz val="12"/>
      <color indexed="10"/>
      <name val="Arial"/>
      <family val="2"/>
    </font>
    <font>
      <sz val="14"/>
      <name val="Arial"/>
      <family val="2"/>
    </font>
    <font>
      <sz val="18"/>
      <name val="Arial"/>
      <family val="2"/>
    </font>
    <font>
      <sz val="8"/>
      <name val="Arial"/>
      <family val="2"/>
    </font>
    <font>
      <u val="single"/>
      <sz val="20"/>
      <color indexed="17"/>
      <name val="Georgia"/>
      <family val="1"/>
    </font>
    <font>
      <b/>
      <sz val="7"/>
      <name val="Arial"/>
      <family val="2"/>
    </font>
    <font>
      <b/>
      <u val="single"/>
      <sz val="14"/>
      <color indexed="12"/>
      <name val="Arial"/>
      <family val="2"/>
    </font>
    <font>
      <sz val="9"/>
      <name val="Arial"/>
      <family val="2"/>
    </font>
    <font>
      <b/>
      <sz val="26"/>
      <color indexed="12"/>
      <name val="Arial"/>
      <family val="2"/>
    </font>
    <font>
      <b/>
      <sz val="11"/>
      <color indexed="12"/>
      <name val="Arial"/>
      <family val="2"/>
    </font>
    <font>
      <b/>
      <u val="single"/>
      <sz val="11"/>
      <color indexed="12"/>
      <name val="Arial"/>
      <family val="2"/>
    </font>
    <font>
      <u val="single"/>
      <sz val="22"/>
      <color indexed="17"/>
      <name val="Georgia"/>
      <family val="1"/>
    </font>
    <font>
      <b/>
      <sz val="22"/>
      <color indexed="10"/>
      <name val="Arial"/>
      <family val="2"/>
    </font>
    <font>
      <b/>
      <sz val="26"/>
      <color indexed="10"/>
      <name val="Arial"/>
      <family val="2"/>
    </font>
    <font>
      <b/>
      <u val="single"/>
      <sz val="20"/>
      <color indexed="12"/>
      <name val="Georgia"/>
      <family val="1"/>
    </font>
    <font>
      <b/>
      <u val="single"/>
      <sz val="22"/>
      <color indexed="12"/>
      <name val="Palatino Linotype"/>
      <family val="1"/>
    </font>
    <font>
      <sz val="8"/>
      <color indexed="8"/>
      <name val="Times New Roman"/>
      <family val="1"/>
    </font>
    <font>
      <sz val="9"/>
      <color indexed="8"/>
      <name val="Times New Roman"/>
      <family val="1"/>
    </font>
    <font>
      <b/>
      <sz val="9"/>
      <color indexed="10"/>
      <name val="Arial"/>
      <family val="0"/>
    </font>
    <font>
      <b/>
      <sz val="8"/>
      <color indexed="10"/>
      <name val="Times New Roman"/>
      <family val="1"/>
    </font>
    <font>
      <b/>
      <i/>
      <sz val="10"/>
      <name val="Arial"/>
      <family val="2"/>
    </font>
    <font>
      <b/>
      <u val="single"/>
      <sz val="16"/>
      <name val="Arial"/>
      <family val="2"/>
    </font>
    <font>
      <b/>
      <i/>
      <sz val="12"/>
      <name val="Arial"/>
      <family val="2"/>
    </font>
    <font>
      <b/>
      <u val="single"/>
      <sz val="10"/>
      <color indexed="1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14"/>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style="medium">
        <color indexed="8"/>
      </bottom>
    </border>
    <border>
      <left>
        <color indexed="63"/>
      </left>
      <right>
        <color indexed="63"/>
      </right>
      <top>
        <color indexed="63"/>
      </top>
      <bottom style="thin">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right style="medium"/>
      <top style="medium">
        <color indexed="8"/>
      </top>
      <bottom style="medium"/>
    </border>
    <border>
      <left style="medium">
        <color indexed="8"/>
      </left>
      <right style="medium"/>
      <top style="medium"/>
      <bottom style="medium"/>
    </border>
    <border>
      <left style="medium">
        <color indexed="8"/>
      </left>
      <right style="medium">
        <color indexed="8"/>
      </right>
      <top style="thin">
        <color indexed="8"/>
      </top>
      <bottom style="thin"/>
    </border>
    <border>
      <left>
        <color indexed="63"/>
      </left>
      <right style="medium">
        <color indexed="8"/>
      </right>
      <top style="thin">
        <color indexed="8"/>
      </top>
      <bottom style="thin"/>
    </border>
    <border>
      <left style="medium"/>
      <right style="medium"/>
      <top style="medium"/>
      <bottom style="medium"/>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color indexed="8"/>
      </left>
      <right>
        <color indexed="63"/>
      </right>
      <top style="thin">
        <color indexed="8"/>
      </top>
      <bottom>
        <color indexed="63"/>
      </bottom>
    </border>
    <border>
      <left style="medium">
        <color indexed="8"/>
      </left>
      <right style="medium">
        <color indexed="8"/>
      </right>
      <top style="thin"/>
      <bottom style="thin"/>
    </border>
    <border>
      <left style="medium"/>
      <right style="medium"/>
      <top style="medium"/>
      <bottom style="medium">
        <color indexed="8"/>
      </bottom>
    </border>
    <border>
      <left>
        <color indexed="63"/>
      </left>
      <right>
        <color indexed="63"/>
      </right>
      <top style="medium"/>
      <bottom style="medium"/>
    </border>
    <border>
      <left style="medium">
        <color indexed="8"/>
      </left>
      <right>
        <color indexed="63"/>
      </right>
      <top style="medium"/>
      <bottom style="medium"/>
    </border>
    <border>
      <left style="medium"/>
      <right style="medium">
        <color indexed="8"/>
      </right>
      <top style="medium"/>
      <bottom style="medium"/>
    </border>
    <border>
      <left style="medium">
        <color indexed="8"/>
      </left>
      <right style="medium">
        <color indexed="8"/>
      </right>
      <top style="medium"/>
      <bottom style="medium"/>
    </border>
    <border>
      <left style="thin">
        <color indexed="8"/>
      </left>
      <right style="thin">
        <color indexed="8"/>
      </right>
      <top>
        <color indexed="63"/>
      </top>
      <bottom>
        <color indexed="63"/>
      </bottom>
    </border>
    <border>
      <left style="medium">
        <color indexed="8"/>
      </left>
      <right style="medium">
        <color indexed="8"/>
      </right>
      <top style="medium">
        <color indexed="8"/>
      </top>
      <bottom>
        <color indexed="63"/>
      </bottom>
    </border>
    <border>
      <left style="thin"/>
      <right style="thin"/>
      <top>
        <color indexed="63"/>
      </top>
      <bottom style="thin"/>
    </border>
    <border>
      <left style="medium"/>
      <right>
        <color indexed="63"/>
      </right>
      <top style="medium"/>
      <bottom style="mediu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color indexed="8"/>
      </top>
      <bottom style="medium"/>
    </border>
    <border>
      <left style="medium">
        <color indexed="8"/>
      </left>
      <right>
        <color indexed="63"/>
      </right>
      <top style="medium">
        <color indexed="8"/>
      </top>
      <bottom style="medium"/>
    </border>
    <border>
      <left style="medium"/>
      <right>
        <color indexed="63"/>
      </right>
      <top style="medium"/>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color indexed="8"/>
      </right>
      <top>
        <color indexed="63"/>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color indexed="63"/>
      </left>
      <right style="thin"/>
      <top style="thin"/>
      <bottom style="thin"/>
    </border>
    <border>
      <left style="hair">
        <color indexed="8"/>
      </left>
      <right style="hair">
        <color indexed="8"/>
      </right>
      <top style="hair">
        <color indexed="8"/>
      </top>
      <bottom style="hair">
        <color indexed="8"/>
      </bottom>
    </border>
    <border>
      <left>
        <color indexed="63"/>
      </left>
      <right style="thin"/>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03">
    <xf numFmtId="0" fontId="0" fillId="0" borderId="0" xfId="0" applyAlignment="1">
      <alignment/>
    </xf>
    <xf numFmtId="0" fontId="18"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21" fillId="0" borderId="0" xfId="0" applyFont="1" applyAlignment="1">
      <alignment horizontal="center" vertical="center"/>
    </xf>
    <xf numFmtId="0" fontId="19" fillId="0" borderId="12" xfId="0" applyFont="1" applyBorder="1" applyAlignment="1">
      <alignment horizontal="center" vertical="center"/>
    </xf>
    <xf numFmtId="0" fontId="22" fillId="0" borderId="12" xfId="0" applyFont="1" applyBorder="1" applyAlignment="1">
      <alignment horizontal="left" vertical="center" wrapText="1"/>
    </xf>
    <xf numFmtId="3" fontId="23" fillId="0" borderId="12" xfId="0" applyNumberFormat="1" applyFont="1" applyBorder="1" applyAlignment="1">
      <alignment horizontal="center" vertical="center"/>
    </xf>
    <xf numFmtId="4" fontId="23" fillId="0" borderId="13" xfId="0" applyNumberFormat="1" applyFont="1" applyBorder="1" applyAlignment="1">
      <alignment horizontal="center" vertical="center"/>
    </xf>
    <xf numFmtId="3" fontId="19" fillId="0" borderId="12" xfId="0" applyNumberFormat="1" applyFont="1" applyBorder="1" applyAlignment="1">
      <alignment horizontal="center" vertical="center"/>
    </xf>
    <xf numFmtId="4" fontId="19" fillId="0" borderId="13" xfId="0" applyNumberFormat="1" applyFont="1" applyBorder="1" applyAlignment="1">
      <alignment horizontal="center" vertical="center"/>
    </xf>
    <xf numFmtId="0" fontId="25" fillId="0" borderId="12" xfId="0" applyFont="1" applyBorder="1" applyAlignment="1">
      <alignment horizontal="left" vertical="center" wrapText="1"/>
    </xf>
    <xf numFmtId="3" fontId="26" fillId="0" borderId="12" xfId="0" applyNumberFormat="1" applyFont="1" applyBorder="1" applyAlignment="1">
      <alignment horizontal="center" vertical="center"/>
    </xf>
    <xf numFmtId="4" fontId="26" fillId="0" borderId="13" xfId="0" applyNumberFormat="1" applyFont="1" applyBorder="1" applyAlignment="1">
      <alignment horizontal="center" vertical="center"/>
    </xf>
    <xf numFmtId="0" fontId="19" fillId="0" borderId="0" xfId="0" applyFont="1" applyAlignment="1">
      <alignment/>
    </xf>
    <xf numFmtId="0" fontId="18" fillId="0" borderId="0" xfId="0" applyFont="1" applyBorder="1" applyAlignment="1">
      <alignment/>
    </xf>
    <xf numFmtId="0" fontId="28" fillId="0" borderId="0" xfId="0" applyFont="1" applyAlignment="1">
      <alignment horizontal="center"/>
    </xf>
    <xf numFmtId="0" fontId="29" fillId="0" borderId="0" xfId="0" applyFont="1" applyAlignment="1">
      <alignment/>
    </xf>
    <xf numFmtId="0" fontId="30" fillId="0" borderId="0" xfId="0" applyFont="1" applyAlignment="1">
      <alignment vertical="center" wrapText="1"/>
    </xf>
    <xf numFmtId="0" fontId="18" fillId="0" borderId="0" xfId="0" applyFont="1" applyFill="1" applyAlignment="1">
      <alignment/>
    </xf>
    <xf numFmtId="0" fontId="18" fillId="0" borderId="0" xfId="0" applyFont="1" applyAlignment="1">
      <alignment horizontal="left" vertical="center" wrapText="1"/>
    </xf>
    <xf numFmtId="0" fontId="36" fillId="0" borderId="0" xfId="0" applyFont="1" applyAlignment="1">
      <alignment horizontal="center" vertical="center"/>
    </xf>
    <xf numFmtId="0" fontId="29" fillId="0" borderId="0" xfId="0" applyFont="1" applyBorder="1" applyAlignment="1">
      <alignment horizontal="center"/>
    </xf>
    <xf numFmtId="0" fontId="18" fillId="0" borderId="0" xfId="0" applyFont="1" applyBorder="1" applyAlignment="1">
      <alignment horizontal="center"/>
    </xf>
    <xf numFmtId="0" fontId="26" fillId="0" borderId="14"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14" xfId="0" applyFont="1" applyBorder="1" applyAlignment="1">
      <alignment horizontal="center"/>
    </xf>
    <xf numFmtId="3" fontId="18" fillId="0" borderId="14" xfId="0" applyNumberFormat="1" applyFont="1" applyBorder="1" applyAlignment="1">
      <alignment horizontal="center"/>
    </xf>
    <xf numFmtId="0" fontId="18" fillId="0" borderId="14" xfId="0" applyFont="1" applyFill="1" applyBorder="1" applyAlignment="1">
      <alignment horizontal="center"/>
    </xf>
    <xf numFmtId="3" fontId="18" fillId="24" borderId="14" xfId="0" applyNumberFormat="1" applyFont="1" applyFill="1" applyBorder="1" applyAlignment="1">
      <alignment horizontal="center"/>
    </xf>
    <xf numFmtId="0" fontId="18" fillId="24" borderId="14" xfId="0" applyFont="1" applyFill="1" applyBorder="1" applyAlignment="1">
      <alignment horizontal="center"/>
    </xf>
    <xf numFmtId="0" fontId="27" fillId="0" borderId="14" xfId="0" applyFont="1" applyFill="1" applyBorder="1" applyAlignment="1">
      <alignment horizontal="center"/>
    </xf>
    <xf numFmtId="0" fontId="27" fillId="0" borderId="14" xfId="0" applyFont="1" applyFill="1" applyBorder="1" applyAlignment="1">
      <alignment/>
    </xf>
    <xf numFmtId="3" fontId="27" fillId="0" borderId="14" xfId="0" applyNumberFormat="1" applyFont="1" applyFill="1" applyBorder="1" applyAlignment="1">
      <alignment/>
    </xf>
    <xf numFmtId="4" fontId="27" fillId="0" borderId="14" xfId="0" applyNumberFormat="1" applyFont="1" applyFill="1" applyBorder="1" applyAlignment="1">
      <alignment/>
    </xf>
    <xf numFmtId="172" fontId="27" fillId="0" borderId="14" xfId="0" applyNumberFormat="1" applyFont="1" applyFill="1" applyBorder="1" applyAlignment="1">
      <alignment horizontal="right"/>
    </xf>
    <xf numFmtId="3" fontId="27" fillId="0" borderId="14" xfId="0" applyNumberFormat="1" applyFont="1" applyFill="1" applyBorder="1" applyAlignment="1">
      <alignment horizontal="right"/>
    </xf>
    <xf numFmtId="3" fontId="27" fillId="0" borderId="14" xfId="0" applyNumberFormat="1" applyFont="1" applyFill="1" applyBorder="1" applyAlignment="1">
      <alignment horizontal="center"/>
    </xf>
    <xf numFmtId="3" fontId="27" fillId="24" borderId="14" xfId="0" applyNumberFormat="1" applyFont="1" applyFill="1" applyBorder="1" applyAlignment="1">
      <alignment horizontal="center"/>
    </xf>
    <xf numFmtId="3" fontId="27" fillId="24" borderId="14" xfId="0" applyNumberFormat="1" applyFont="1" applyFill="1" applyBorder="1" applyAlignment="1">
      <alignment/>
    </xf>
    <xf numFmtId="0" fontId="27" fillId="0" borderId="0" xfId="0" applyFont="1" applyBorder="1" applyAlignment="1">
      <alignment/>
    </xf>
    <xf numFmtId="0" fontId="41" fillId="0" borderId="0" xfId="0" applyFont="1" applyAlignment="1">
      <alignment/>
    </xf>
    <xf numFmtId="0" fontId="42" fillId="24" borderId="0" xfId="0" applyFont="1" applyFill="1" applyAlignment="1">
      <alignment horizontal="left" wrapText="1"/>
    </xf>
    <xf numFmtId="0" fontId="18" fillId="0" borderId="0" xfId="0" applyFont="1" applyAlignment="1">
      <alignment horizontal="center"/>
    </xf>
    <xf numFmtId="0" fontId="27" fillId="0" borderId="0" xfId="0" applyFont="1" applyAlignment="1">
      <alignment/>
    </xf>
    <xf numFmtId="0" fontId="18" fillId="0" borderId="14"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18" fillId="0" borderId="0" xfId="0" applyFont="1" applyFill="1" applyAlignment="1">
      <alignment horizontal="center" vertical="center"/>
    </xf>
    <xf numFmtId="0" fontId="21" fillId="0" borderId="14" xfId="0" applyFont="1" applyFill="1" applyBorder="1" applyAlignment="1">
      <alignment horizontal="center"/>
    </xf>
    <xf numFmtId="0" fontId="21" fillId="0" borderId="14" xfId="0" applyFont="1" applyFill="1" applyBorder="1" applyAlignment="1">
      <alignment horizontal="center" vertical="center" wrapText="1"/>
    </xf>
    <xf numFmtId="3" fontId="21" fillId="0" borderId="14" xfId="0" applyNumberFormat="1" applyFont="1" applyFill="1" applyBorder="1" applyAlignment="1">
      <alignment horizontal="center"/>
    </xf>
    <xf numFmtId="0" fontId="21" fillId="0" borderId="0" xfId="0" applyFont="1" applyFill="1" applyAlignment="1">
      <alignment horizontal="center"/>
    </xf>
    <xf numFmtId="0" fontId="47" fillId="0" borderId="14" xfId="0" applyFont="1" applyFill="1" applyBorder="1" applyAlignment="1">
      <alignment horizontal="center" vertical="center"/>
    </xf>
    <xf numFmtId="0" fontId="48" fillId="0" borderId="14" xfId="0" applyFont="1" applyFill="1" applyBorder="1" applyAlignment="1">
      <alignment horizontal="center" vertical="center" wrapText="1"/>
    </xf>
    <xf numFmtId="3" fontId="47" fillId="0" borderId="14" xfId="0" applyNumberFormat="1" applyFont="1" applyFill="1" applyBorder="1" applyAlignment="1">
      <alignment horizontal="center" vertical="center" wrapText="1"/>
    </xf>
    <xf numFmtId="4" fontId="47" fillId="0" borderId="14" xfId="0" applyNumberFormat="1" applyFont="1" applyFill="1" applyBorder="1" applyAlignment="1">
      <alignment horizontal="center" vertical="center" wrapText="1"/>
    </xf>
    <xf numFmtId="0" fontId="47" fillId="0" borderId="0" xfId="0" applyFont="1" applyFill="1" applyAlignment="1">
      <alignment horizontal="center"/>
    </xf>
    <xf numFmtId="0" fontId="23" fillId="0" borderId="0" xfId="0" applyFont="1" applyAlignment="1">
      <alignment/>
    </xf>
    <xf numFmtId="0" fontId="23" fillId="0" borderId="0" xfId="0" applyFont="1" applyAlignment="1">
      <alignment/>
    </xf>
    <xf numFmtId="0" fontId="27" fillId="0" borderId="0" xfId="0" applyFont="1" applyAlignment="1">
      <alignment horizontal="center"/>
    </xf>
    <xf numFmtId="0" fontId="19" fillId="0" borderId="10" xfId="0" applyFont="1" applyBorder="1" applyAlignment="1">
      <alignment horizontal="center"/>
    </xf>
    <xf numFmtId="3" fontId="19" fillId="0" borderId="10" xfId="0" applyNumberFormat="1" applyFont="1" applyBorder="1" applyAlignment="1">
      <alignment horizontal="center"/>
    </xf>
    <xf numFmtId="3" fontId="19" fillId="0" borderId="15" xfId="0" applyNumberFormat="1" applyFont="1" applyBorder="1" applyAlignment="1">
      <alignment horizontal="center"/>
    </xf>
    <xf numFmtId="0" fontId="21" fillId="0" borderId="0" xfId="0" applyFont="1" applyAlignment="1">
      <alignment horizontal="center"/>
    </xf>
    <xf numFmtId="0" fontId="19" fillId="0" borderId="12" xfId="0" applyFont="1" applyBorder="1" applyAlignment="1">
      <alignment horizontal="center"/>
    </xf>
    <xf numFmtId="0" fontId="19" fillId="0" borderId="12" xfId="0" applyFont="1" applyBorder="1" applyAlignment="1">
      <alignment/>
    </xf>
    <xf numFmtId="3" fontId="19" fillId="0" borderId="12" xfId="0" applyNumberFormat="1" applyFont="1" applyBorder="1" applyAlignment="1">
      <alignment horizontal="right"/>
    </xf>
    <xf numFmtId="3" fontId="19" fillId="0" borderId="16" xfId="0" applyNumberFormat="1" applyFont="1" applyBorder="1" applyAlignment="1">
      <alignment horizontal="right"/>
    </xf>
    <xf numFmtId="3" fontId="19" fillId="24" borderId="10" xfId="0" applyNumberFormat="1" applyFont="1" applyFill="1" applyBorder="1" applyAlignment="1">
      <alignment horizontal="right"/>
    </xf>
    <xf numFmtId="0" fontId="19" fillId="22" borderId="12" xfId="0" applyFont="1" applyFill="1" applyBorder="1" applyAlignment="1">
      <alignment horizontal="center" vertical="center"/>
    </xf>
    <xf numFmtId="0" fontId="22" fillId="22" borderId="12" xfId="0" applyFont="1" applyFill="1" applyBorder="1" applyAlignment="1">
      <alignment horizontal="left" vertical="center" wrapText="1"/>
    </xf>
    <xf numFmtId="3" fontId="23" fillId="22" borderId="12" xfId="0" applyNumberFormat="1" applyFont="1" applyFill="1" applyBorder="1" applyAlignment="1">
      <alignment horizontal="center" vertical="center"/>
    </xf>
    <xf numFmtId="4" fontId="23" fillId="22" borderId="13" xfId="0" applyNumberFormat="1" applyFont="1" applyFill="1" applyBorder="1" applyAlignment="1">
      <alignment horizontal="center" vertical="center"/>
    </xf>
    <xf numFmtId="0" fontId="25" fillId="22" borderId="12" xfId="0" applyFont="1" applyFill="1" applyBorder="1" applyAlignment="1">
      <alignment horizontal="left" vertical="center" wrapText="1"/>
    </xf>
    <xf numFmtId="3" fontId="26" fillId="22" borderId="12" xfId="0" applyNumberFormat="1" applyFont="1" applyFill="1" applyBorder="1" applyAlignment="1">
      <alignment horizontal="center" vertical="center"/>
    </xf>
    <xf numFmtId="4" fontId="26" fillId="22" borderId="13" xfId="0" applyNumberFormat="1" applyFont="1" applyFill="1" applyBorder="1" applyAlignment="1">
      <alignment horizontal="center" vertical="center"/>
    </xf>
    <xf numFmtId="0" fontId="45" fillId="0" borderId="0" xfId="0" applyFont="1" applyAlignment="1">
      <alignment horizontal="left" wrapText="1"/>
    </xf>
    <xf numFmtId="0" fontId="45" fillId="0" borderId="0" xfId="0" applyFont="1" applyAlignment="1">
      <alignment wrapText="1"/>
    </xf>
    <xf numFmtId="0" fontId="40" fillId="0" borderId="0" xfId="0" applyFont="1" applyAlignment="1">
      <alignment/>
    </xf>
    <xf numFmtId="0" fontId="41" fillId="0" borderId="0" xfId="0" applyFont="1" applyAlignment="1">
      <alignment/>
    </xf>
    <xf numFmtId="0" fontId="54" fillId="0" borderId="0" xfId="0" applyFont="1" applyAlignment="1">
      <alignment/>
    </xf>
    <xf numFmtId="0" fontId="54" fillId="0" borderId="0" xfId="0" applyFont="1" applyAlignment="1">
      <alignment horizontal="center"/>
    </xf>
    <xf numFmtId="0" fontId="22" fillId="0" borderId="0" xfId="0" applyFont="1" applyAlignment="1">
      <alignment/>
    </xf>
    <xf numFmtId="0" fontId="0" fillId="0" borderId="0" xfId="0" applyBorder="1" applyAlignment="1">
      <alignment/>
    </xf>
    <xf numFmtId="0" fontId="0" fillId="0" borderId="0" xfId="0" applyAlignment="1">
      <alignment horizontal="center" vertic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18" fillId="4" borderId="17" xfId="0" applyFont="1" applyFill="1" applyBorder="1" applyAlignment="1">
      <alignment wrapText="1"/>
    </xf>
    <xf numFmtId="0" fontId="18" fillId="4" borderId="20" xfId="0" applyFont="1" applyFill="1" applyBorder="1" applyAlignment="1">
      <alignment horizontal="right"/>
    </xf>
    <xf numFmtId="0" fontId="18" fillId="0" borderId="21" xfId="0" applyFont="1" applyBorder="1" applyAlignment="1">
      <alignment/>
    </xf>
    <xf numFmtId="0" fontId="0" fillId="0" borderId="22" xfId="0" applyBorder="1" applyAlignment="1">
      <alignment/>
    </xf>
    <xf numFmtId="3" fontId="0" fillId="0" borderId="16" xfId="0" applyNumberFormat="1" applyBorder="1" applyAlignment="1">
      <alignment/>
    </xf>
    <xf numFmtId="0" fontId="18" fillId="0" borderId="23" xfId="0" applyFont="1" applyBorder="1" applyAlignment="1">
      <alignment/>
    </xf>
    <xf numFmtId="0" fontId="0" fillId="0" borderId="14" xfId="0" applyBorder="1" applyAlignment="1">
      <alignment/>
    </xf>
    <xf numFmtId="3" fontId="0" fillId="0" borderId="24" xfId="0" applyNumberFormat="1" applyBorder="1" applyAlignment="1">
      <alignment/>
    </xf>
    <xf numFmtId="0" fontId="18" fillId="0" borderId="25" xfId="0" applyFont="1" applyBorder="1" applyAlignment="1">
      <alignment/>
    </xf>
    <xf numFmtId="0" fontId="0" fillId="0" borderId="26" xfId="0" applyBorder="1" applyAlignment="1">
      <alignment/>
    </xf>
    <xf numFmtId="3" fontId="0" fillId="0" borderId="27" xfId="0" applyNumberFormat="1" applyBorder="1" applyAlignment="1">
      <alignment/>
    </xf>
    <xf numFmtId="0" fontId="0" fillId="0" borderId="22" xfId="0" applyFill="1" applyBorder="1" applyAlignment="1">
      <alignment/>
    </xf>
    <xf numFmtId="3" fontId="0" fillId="0" borderId="22" xfId="0" applyNumberFormat="1" applyFill="1" applyBorder="1" applyAlignment="1">
      <alignment/>
    </xf>
    <xf numFmtId="0" fontId="0" fillId="0" borderId="14" xfId="0" applyFill="1" applyBorder="1" applyAlignment="1">
      <alignment/>
    </xf>
    <xf numFmtId="3" fontId="0" fillId="0" borderId="14" xfId="0" applyNumberFormat="1" applyFill="1" applyBorder="1" applyAlignment="1">
      <alignment/>
    </xf>
    <xf numFmtId="0" fontId="0" fillId="0" borderId="26" xfId="0" applyFill="1" applyBorder="1" applyAlignment="1">
      <alignment/>
    </xf>
    <xf numFmtId="3" fontId="0" fillId="0" borderId="26" xfId="0" applyNumberFormat="1" applyFill="1" applyBorder="1" applyAlignment="1">
      <alignment/>
    </xf>
    <xf numFmtId="0" fontId="28" fillId="5" borderId="17" xfId="0" applyFont="1" applyFill="1" applyBorder="1" applyAlignment="1">
      <alignment horizontal="center"/>
    </xf>
    <xf numFmtId="0" fontId="28" fillId="5" borderId="20" xfId="0" applyFont="1" applyFill="1" applyBorder="1" applyAlignment="1">
      <alignment horizontal="right"/>
    </xf>
    <xf numFmtId="3" fontId="28" fillId="5" borderId="20" xfId="0" applyNumberFormat="1" applyFont="1" applyFill="1" applyBorder="1" applyAlignment="1">
      <alignment horizontal="right"/>
    </xf>
    <xf numFmtId="0" fontId="40" fillId="0" borderId="0" xfId="0" applyFont="1" applyAlignment="1">
      <alignment horizontal="left"/>
    </xf>
    <xf numFmtId="0" fontId="45" fillId="0" borderId="0" xfId="0" applyFont="1" applyAlignment="1">
      <alignment/>
    </xf>
    <xf numFmtId="0" fontId="21" fillId="24" borderId="0" xfId="0" applyFont="1" applyFill="1" applyAlignment="1">
      <alignment horizontal="center"/>
    </xf>
    <xf numFmtId="0" fontId="46" fillId="0" borderId="0" xfId="0" applyFont="1" applyAlignment="1">
      <alignment horizontal="left"/>
    </xf>
    <xf numFmtId="0" fontId="56" fillId="0" borderId="0" xfId="0" applyFont="1" applyAlignment="1">
      <alignment horizontal="center" vertical="center" wrapText="1"/>
    </xf>
    <xf numFmtId="0" fontId="18" fillId="0" borderId="10" xfId="0" applyFont="1" applyBorder="1" applyAlignment="1">
      <alignment horizontal="center" vertical="center" wrapText="1"/>
    </xf>
    <xf numFmtId="0" fontId="21" fillId="0" borderId="10" xfId="0" applyFont="1" applyBorder="1" applyAlignment="1">
      <alignment horizontal="center" vertical="center"/>
    </xf>
    <xf numFmtId="3" fontId="21" fillId="0" borderId="10" xfId="0" applyNumberFormat="1" applyFont="1" applyBorder="1" applyAlignment="1">
      <alignment horizontal="center" vertical="center"/>
    </xf>
    <xf numFmtId="3" fontId="21" fillId="4" borderId="10" xfId="0" applyNumberFormat="1" applyFont="1" applyFill="1" applyBorder="1" applyAlignment="1">
      <alignment horizontal="center" vertical="center"/>
    </xf>
    <xf numFmtId="49" fontId="18" fillId="0" borderId="28" xfId="0" applyNumberFormat="1" applyFont="1" applyBorder="1" applyAlignment="1">
      <alignment/>
    </xf>
    <xf numFmtId="49" fontId="18" fillId="0" borderId="28" xfId="0" applyNumberFormat="1" applyFont="1" applyBorder="1" applyAlignment="1">
      <alignment horizontal="left"/>
    </xf>
    <xf numFmtId="4" fontId="19" fillId="0" borderId="12" xfId="0" applyNumberFormat="1" applyFont="1" applyBorder="1" applyAlignment="1">
      <alignment/>
    </xf>
    <xf numFmtId="4" fontId="19" fillId="7" borderId="12" xfId="0" applyNumberFormat="1" applyFont="1" applyFill="1" applyBorder="1" applyAlignment="1">
      <alignment horizontal="right" vertical="center"/>
    </xf>
    <xf numFmtId="0" fontId="19" fillId="24" borderId="0" xfId="0" applyFont="1" applyFill="1" applyBorder="1" applyAlignment="1">
      <alignment horizontal="center"/>
    </xf>
    <xf numFmtId="3" fontId="19" fillId="24" borderId="0" xfId="0" applyNumberFormat="1" applyFont="1" applyFill="1" applyBorder="1" applyAlignment="1">
      <alignment horizontal="right"/>
    </xf>
    <xf numFmtId="4" fontId="19" fillId="24" borderId="0" xfId="0" applyNumberFormat="1" applyFont="1" applyFill="1" applyBorder="1" applyAlignment="1">
      <alignment horizontal="right"/>
    </xf>
    <xf numFmtId="49" fontId="18" fillId="0" borderId="29" xfId="0" applyNumberFormat="1" applyFont="1" applyBorder="1" applyAlignment="1">
      <alignment/>
    </xf>
    <xf numFmtId="49" fontId="18" fillId="0" borderId="16" xfId="0" applyNumberFormat="1" applyFont="1" applyBorder="1" applyAlignment="1">
      <alignment horizontal="left"/>
    </xf>
    <xf numFmtId="49" fontId="18" fillId="0" borderId="12" xfId="0" applyNumberFormat="1" applyFont="1" applyBorder="1" applyAlignment="1">
      <alignment/>
    </xf>
    <xf numFmtId="49" fontId="18" fillId="0" borderId="30" xfId="0" applyNumberFormat="1" applyFont="1" applyBorder="1" applyAlignment="1">
      <alignment horizontal="left"/>
    </xf>
    <xf numFmtId="49" fontId="18" fillId="0" borderId="31" xfId="0" applyNumberFormat="1" applyFont="1" applyBorder="1" applyAlignment="1">
      <alignment/>
    </xf>
    <xf numFmtId="49" fontId="18" fillId="0" borderId="0" xfId="0" applyNumberFormat="1" applyFont="1" applyBorder="1" applyAlignment="1">
      <alignment horizontal="left"/>
    </xf>
    <xf numFmtId="49" fontId="18" fillId="0" borderId="0" xfId="0" applyNumberFormat="1" applyFont="1" applyAlignment="1">
      <alignment/>
    </xf>
    <xf numFmtId="0" fontId="58" fillId="0" borderId="0" xfId="0" applyFont="1" applyAlignment="1">
      <alignment vertical="center" wrapText="1"/>
    </xf>
    <xf numFmtId="0" fontId="18" fillId="0" borderId="0" xfId="0" applyFont="1" applyAlignment="1">
      <alignment horizontal="left"/>
    </xf>
    <xf numFmtId="0" fontId="36" fillId="0" borderId="0" xfId="0" applyFont="1" applyAlignment="1">
      <alignment horizontal="left"/>
    </xf>
    <xf numFmtId="0" fontId="18" fillId="0" borderId="10" xfId="0" applyFont="1" applyBorder="1" applyAlignment="1">
      <alignment horizontal="center"/>
    </xf>
    <xf numFmtId="3" fontId="19" fillId="0" borderId="28" xfId="0" applyNumberFormat="1" applyFont="1" applyBorder="1" applyAlignment="1">
      <alignment horizontal="center"/>
    </xf>
    <xf numFmtId="4" fontId="19" fillId="0" borderId="28" xfId="0" applyNumberFormat="1" applyFont="1" applyBorder="1" applyAlignment="1">
      <alignment horizontal="center"/>
    </xf>
    <xf numFmtId="3" fontId="19" fillId="0" borderId="30" xfId="0" applyNumberFormat="1" applyFont="1" applyBorder="1" applyAlignment="1">
      <alignment horizontal="center"/>
    </xf>
    <xf numFmtId="4" fontId="19" fillId="0" borderId="30" xfId="0" applyNumberFormat="1" applyFont="1" applyBorder="1" applyAlignment="1">
      <alignment horizontal="center"/>
    </xf>
    <xf numFmtId="49" fontId="19" fillId="4" borderId="11" xfId="0" applyNumberFormat="1" applyFont="1" applyFill="1" applyBorder="1" applyAlignment="1">
      <alignment horizontal="center"/>
    </xf>
    <xf numFmtId="3" fontId="19" fillId="4" borderId="11" xfId="0" applyNumberFormat="1" applyFont="1" applyFill="1" applyBorder="1" applyAlignment="1">
      <alignment horizontal="center"/>
    </xf>
    <xf numFmtId="4" fontId="19" fillId="4" borderId="11" xfId="0" applyNumberFormat="1" applyFont="1" applyFill="1" applyBorder="1" applyAlignment="1">
      <alignment horizontal="center"/>
    </xf>
    <xf numFmtId="4" fontId="19" fillId="4" borderId="10" xfId="0" applyNumberFormat="1" applyFont="1" applyFill="1" applyBorder="1" applyAlignment="1">
      <alignment/>
    </xf>
    <xf numFmtId="3" fontId="19" fillId="24" borderId="0" xfId="0" applyNumberFormat="1" applyFont="1" applyFill="1" applyBorder="1" applyAlignment="1">
      <alignment/>
    </xf>
    <xf numFmtId="0" fontId="19" fillId="0" borderId="0" xfId="0" applyFont="1" applyAlignment="1">
      <alignment horizontal="left"/>
    </xf>
    <xf numFmtId="0" fontId="56" fillId="0" borderId="0" xfId="0" applyFont="1" applyAlignment="1">
      <alignment vertical="center" wrapText="1"/>
    </xf>
    <xf numFmtId="49" fontId="19" fillId="0" borderId="28" xfId="0" applyNumberFormat="1" applyFont="1" applyBorder="1" applyAlignment="1">
      <alignment horizontal="center"/>
    </xf>
    <xf numFmtId="49" fontId="19" fillId="0" borderId="30" xfId="0" applyNumberFormat="1" applyFont="1" applyBorder="1" applyAlignment="1">
      <alignment horizontal="center"/>
    </xf>
    <xf numFmtId="0" fontId="18" fillId="0" borderId="11" xfId="0" applyFont="1" applyBorder="1" applyAlignment="1">
      <alignment horizontal="center" vertical="center" wrapText="1"/>
    </xf>
    <xf numFmtId="0" fontId="18" fillId="0" borderId="12" xfId="0" applyFont="1" applyBorder="1" applyAlignment="1">
      <alignment horizontal="center"/>
    </xf>
    <xf numFmtId="3" fontId="18" fillId="0" borderId="12" xfId="0" applyNumberFormat="1" applyFont="1" applyBorder="1" applyAlignment="1">
      <alignment horizontal="right"/>
    </xf>
    <xf numFmtId="10" fontId="18" fillId="0" borderId="12" xfId="0" applyNumberFormat="1" applyFont="1" applyBorder="1" applyAlignment="1">
      <alignment horizontal="right"/>
    </xf>
    <xf numFmtId="4" fontId="18" fillId="0" borderId="12" xfId="0" applyNumberFormat="1" applyFont="1" applyBorder="1" applyAlignment="1">
      <alignment horizontal="right"/>
    </xf>
    <xf numFmtId="0" fontId="18" fillId="4" borderId="12" xfId="0" applyFont="1" applyFill="1" applyBorder="1" applyAlignment="1">
      <alignment horizontal="center"/>
    </xf>
    <xf numFmtId="3" fontId="18" fillId="4" borderId="12" xfId="0" applyNumberFormat="1" applyFont="1" applyFill="1" applyBorder="1" applyAlignment="1">
      <alignment horizontal="right"/>
    </xf>
    <xf numFmtId="10" fontId="18" fillId="4" borderId="12" xfId="0" applyNumberFormat="1" applyFont="1" applyFill="1" applyBorder="1" applyAlignment="1">
      <alignment horizontal="right"/>
    </xf>
    <xf numFmtId="4" fontId="18" fillId="4" borderId="12" xfId="0" applyNumberFormat="1" applyFont="1" applyFill="1" applyBorder="1" applyAlignment="1">
      <alignment horizontal="right"/>
    </xf>
    <xf numFmtId="3" fontId="18" fillId="4" borderId="10" xfId="0" applyNumberFormat="1" applyFont="1" applyFill="1" applyBorder="1" applyAlignment="1">
      <alignment horizontal="right"/>
    </xf>
    <xf numFmtId="10" fontId="18" fillId="4" borderId="10" xfId="0" applyNumberFormat="1" applyFont="1" applyFill="1" applyBorder="1" applyAlignment="1">
      <alignment horizontal="right"/>
    </xf>
    <xf numFmtId="4" fontId="18" fillId="4" borderId="10" xfId="0" applyNumberFormat="1" applyFont="1" applyFill="1" applyBorder="1" applyAlignment="1">
      <alignment horizontal="right"/>
    </xf>
    <xf numFmtId="0" fontId="18" fillId="0" borderId="0" xfId="0" applyFont="1" applyAlignment="1">
      <alignment/>
    </xf>
    <xf numFmtId="0" fontId="41" fillId="25" borderId="0" xfId="0" applyFont="1" applyFill="1" applyAlignment="1">
      <alignment/>
    </xf>
    <xf numFmtId="0" fontId="18" fillId="25" borderId="0" xfId="0" applyFont="1" applyFill="1" applyAlignment="1">
      <alignment/>
    </xf>
    <xf numFmtId="0" fontId="23" fillId="0" borderId="0" xfId="0" applyFont="1" applyAlignment="1">
      <alignment horizontal="left"/>
    </xf>
    <xf numFmtId="0" fontId="18" fillId="26" borderId="14" xfId="0" applyFont="1" applyFill="1" applyBorder="1" applyAlignment="1">
      <alignment horizontal="center"/>
    </xf>
    <xf numFmtId="4" fontId="27" fillId="26" borderId="14" xfId="0" applyNumberFormat="1" applyFont="1" applyFill="1" applyBorder="1" applyAlignment="1">
      <alignment/>
    </xf>
    <xf numFmtId="4" fontId="27" fillId="0" borderId="14" xfId="0" applyNumberFormat="1" applyFont="1" applyFill="1" applyBorder="1" applyAlignment="1">
      <alignment horizontal="right"/>
    </xf>
    <xf numFmtId="3" fontId="21" fillId="0" borderId="14" xfId="0" applyNumberFormat="1" applyFont="1" applyFill="1" applyBorder="1" applyAlignment="1">
      <alignment horizontal="center" wrapText="1"/>
    </xf>
    <xf numFmtId="0" fontId="42" fillId="0" borderId="0" xfId="0" applyFont="1" applyAlignment="1">
      <alignment horizontal="left"/>
    </xf>
    <xf numFmtId="0" fontId="24" fillId="0" borderId="0" xfId="0" applyFont="1" applyAlignment="1">
      <alignment/>
    </xf>
    <xf numFmtId="0" fontId="22" fillId="0" borderId="0" xfId="0" applyFont="1" applyAlignment="1">
      <alignment/>
    </xf>
    <xf numFmtId="0" fontId="26" fillId="0" borderId="0" xfId="0" applyFont="1" applyAlignment="1">
      <alignment horizontal="left" wrapText="1"/>
    </xf>
    <xf numFmtId="0" fontId="21" fillId="0" borderId="11" xfId="0" applyFont="1" applyBorder="1" applyAlignment="1">
      <alignment horizontal="center"/>
    </xf>
    <xf numFmtId="0" fontId="21" fillId="0" borderId="32" xfId="0" applyFont="1" applyBorder="1" applyAlignment="1">
      <alignment horizontal="center"/>
    </xf>
    <xf numFmtId="0" fontId="26" fillId="0" borderId="0" xfId="0" applyFont="1" applyAlignment="1">
      <alignment horizontal="center" wrapText="1"/>
    </xf>
    <xf numFmtId="0" fontId="62" fillId="0" borderId="0" xfId="0" applyFont="1" applyAlignment="1">
      <alignment/>
    </xf>
    <xf numFmtId="49" fontId="18" fillId="0" borderId="28" xfId="0" applyNumberFormat="1" applyFont="1" applyBorder="1" applyAlignment="1">
      <alignment horizontal="left" vertical="center"/>
    </xf>
    <xf numFmtId="49" fontId="18" fillId="0" borderId="30" xfId="0" applyNumberFormat="1" applyFont="1" applyBorder="1" applyAlignment="1">
      <alignment horizontal="left" vertical="center"/>
    </xf>
    <xf numFmtId="4" fontId="19" fillId="7" borderId="33" xfId="0" applyNumberFormat="1" applyFont="1" applyFill="1" applyBorder="1" applyAlignment="1">
      <alignment horizontal="right" vertical="center"/>
    </xf>
    <xf numFmtId="49" fontId="18" fillId="4" borderId="11" xfId="0" applyNumberFormat="1" applyFont="1" applyFill="1" applyBorder="1" applyAlignment="1">
      <alignment horizontal="center"/>
    </xf>
    <xf numFmtId="0" fontId="23" fillId="0" borderId="0" xfId="0" applyFont="1" applyFill="1" applyAlignment="1">
      <alignment/>
    </xf>
    <xf numFmtId="0" fontId="26" fillId="0" borderId="12" xfId="0" applyFont="1" applyBorder="1" applyAlignment="1">
      <alignment horizontal="right" vertical="center" wrapText="1"/>
    </xf>
    <xf numFmtId="0" fontId="19" fillId="0" borderId="34" xfId="0" applyFont="1" applyBorder="1" applyAlignment="1">
      <alignment horizontal="center" vertical="center"/>
    </xf>
    <xf numFmtId="3" fontId="19" fillId="0" borderId="34" xfId="0" applyNumberFormat="1" applyFont="1" applyBorder="1" applyAlignment="1">
      <alignment horizontal="center" vertical="center"/>
    </xf>
    <xf numFmtId="4" fontId="19" fillId="0" borderId="35" xfId="0" applyNumberFormat="1" applyFont="1" applyBorder="1" applyAlignment="1">
      <alignment horizontal="center" vertical="center"/>
    </xf>
    <xf numFmtId="0" fontId="26" fillId="0" borderId="34" xfId="0" applyFont="1" applyBorder="1" applyAlignment="1">
      <alignment horizontal="right" vertical="center" wrapText="1"/>
    </xf>
    <xf numFmtId="3" fontId="28" fillId="24" borderId="11" xfId="0" applyNumberFormat="1" applyFont="1" applyFill="1" applyBorder="1" applyAlignment="1">
      <alignment horizontal="center" vertical="center"/>
    </xf>
    <xf numFmtId="4" fontId="28" fillId="24" borderId="36" xfId="0" applyNumberFormat="1" applyFont="1" applyFill="1" applyBorder="1" applyAlignment="1">
      <alignment horizontal="center" vertical="center"/>
    </xf>
    <xf numFmtId="0" fontId="41" fillId="24" borderId="0" xfId="0" applyFont="1" applyFill="1" applyBorder="1" applyAlignment="1">
      <alignment wrapText="1"/>
    </xf>
    <xf numFmtId="0" fontId="41" fillId="0" borderId="0" xfId="0" applyFont="1" applyFill="1" applyBorder="1" applyAlignment="1">
      <alignment wrapText="1"/>
    </xf>
    <xf numFmtId="3" fontId="64" fillId="0" borderId="14" xfId="0" applyNumberFormat="1" applyFont="1" applyFill="1" applyBorder="1" applyAlignment="1">
      <alignment horizontal="center"/>
    </xf>
    <xf numFmtId="3" fontId="19" fillId="0" borderId="14" xfId="0" applyNumberFormat="1" applyFont="1" applyFill="1" applyBorder="1" applyAlignment="1">
      <alignment horizontal="center" vertical="center"/>
    </xf>
    <xf numFmtId="3" fontId="19" fillId="0" borderId="14" xfId="0" applyNumberFormat="1" applyFont="1" applyFill="1" applyBorder="1" applyAlignment="1">
      <alignment horizontal="center" vertical="center" wrapText="1"/>
    </xf>
    <xf numFmtId="4" fontId="19" fillId="0" borderId="14" xfId="0" applyNumberFormat="1" applyFont="1" applyFill="1" applyBorder="1" applyAlignment="1">
      <alignment horizontal="center" vertical="center"/>
    </xf>
    <xf numFmtId="4" fontId="19"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center" vertical="center"/>
    </xf>
    <xf numFmtId="4" fontId="23" fillId="0" borderId="14" xfId="0" applyNumberFormat="1" applyFont="1" applyFill="1" applyBorder="1" applyAlignment="1">
      <alignment horizontal="center" vertical="center"/>
    </xf>
    <xf numFmtId="0" fontId="40" fillId="0" borderId="14" xfId="0" applyFont="1" applyFill="1" applyBorder="1" applyAlignment="1">
      <alignment horizontal="center" vertical="center" wrapText="1"/>
    </xf>
    <xf numFmtId="3" fontId="19" fillId="0" borderId="37" xfId="0" applyNumberFormat="1" applyFont="1" applyFill="1" applyBorder="1" applyAlignment="1">
      <alignment horizontal="center" vertical="center"/>
    </xf>
    <xf numFmtId="3" fontId="47" fillId="0" borderId="37" xfId="0" applyNumberFormat="1" applyFont="1" applyFill="1" applyBorder="1" applyAlignment="1">
      <alignment horizontal="center" vertical="center" wrapText="1"/>
    </xf>
    <xf numFmtId="3" fontId="19" fillId="0" borderId="38" xfId="0" applyNumberFormat="1" applyFont="1" applyFill="1" applyBorder="1" applyAlignment="1">
      <alignment horizontal="center" vertical="center"/>
    </xf>
    <xf numFmtId="0" fontId="19" fillId="0" borderId="38" xfId="0" applyFont="1" applyBorder="1" applyAlignment="1">
      <alignment/>
    </xf>
    <xf numFmtId="3" fontId="47" fillId="0" borderId="38" xfId="0" applyNumberFormat="1"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9" fillId="0" borderId="38" xfId="0" applyFont="1" applyBorder="1" applyAlignment="1">
      <alignment horizontal="center"/>
    </xf>
    <xf numFmtId="3" fontId="19" fillId="0" borderId="38" xfId="0" applyNumberFormat="1" applyFont="1" applyBorder="1" applyAlignment="1">
      <alignment horizontal="center"/>
    </xf>
    <xf numFmtId="0" fontId="19" fillId="0" borderId="39" xfId="0" applyFont="1" applyBorder="1" applyAlignment="1">
      <alignment/>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9" fillId="0" borderId="0" xfId="0" applyFont="1" applyBorder="1" applyAlignment="1">
      <alignment/>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9" fillId="0" borderId="39" xfId="0" applyFont="1" applyBorder="1" applyAlignment="1">
      <alignment horizontal="center"/>
    </xf>
    <xf numFmtId="4" fontId="19" fillId="0" borderId="38" xfId="0" applyNumberFormat="1" applyFont="1" applyBorder="1" applyAlignment="1">
      <alignment horizontal="center"/>
    </xf>
    <xf numFmtId="0" fontId="66" fillId="0" borderId="14" xfId="0" applyFont="1" applyFill="1" applyBorder="1" applyAlignment="1">
      <alignment horizontal="center" vertical="center" wrapText="1"/>
    </xf>
    <xf numFmtId="0" fontId="48" fillId="0" borderId="42" xfId="0" applyFont="1" applyFill="1" applyBorder="1" applyAlignment="1">
      <alignment horizontal="center" vertical="center" wrapText="1"/>
    </xf>
    <xf numFmtId="0" fontId="48" fillId="0" borderId="38"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Alignment="1">
      <alignment/>
    </xf>
    <xf numFmtId="0" fontId="71" fillId="0" borderId="0" xfId="0" applyFont="1" applyAlignment="1">
      <alignment/>
    </xf>
    <xf numFmtId="0" fontId="26" fillId="0" borderId="0" xfId="0" applyFont="1" applyAlignment="1">
      <alignment/>
    </xf>
    <xf numFmtId="0" fontId="52" fillId="0" borderId="0" xfId="0" applyFont="1" applyAlignment="1">
      <alignment/>
    </xf>
    <xf numFmtId="49" fontId="18" fillId="0" borderId="30" xfId="0" applyNumberFormat="1" applyFont="1" applyBorder="1" applyAlignment="1">
      <alignment/>
    </xf>
    <xf numFmtId="49" fontId="18" fillId="0" borderId="34" xfId="0" applyNumberFormat="1" applyFont="1" applyBorder="1" applyAlignment="1">
      <alignment horizontal="left" vertical="center"/>
    </xf>
    <xf numFmtId="49" fontId="18" fillId="0" borderId="43" xfId="0" applyNumberFormat="1" applyFont="1" applyBorder="1" applyAlignment="1">
      <alignment horizontal="left" vertical="center"/>
    </xf>
    <xf numFmtId="0" fontId="19" fillId="0" borderId="12" xfId="0" applyFont="1" applyFill="1" applyBorder="1" applyAlignment="1">
      <alignment horizontal="right" vertical="center" wrapText="1"/>
    </xf>
    <xf numFmtId="0" fontId="27" fillId="0" borderId="12" xfId="0" applyFont="1" applyBorder="1" applyAlignment="1">
      <alignment horizontal="left" vertical="center"/>
    </xf>
    <xf numFmtId="3" fontId="40" fillId="0" borderId="12" xfId="0" applyNumberFormat="1" applyFont="1" applyBorder="1" applyAlignment="1">
      <alignment horizontal="right"/>
    </xf>
    <xf numFmtId="3" fontId="40" fillId="4" borderId="12" xfId="0" applyNumberFormat="1" applyFont="1" applyFill="1" applyBorder="1" applyAlignment="1">
      <alignment horizontal="right"/>
    </xf>
    <xf numFmtId="3" fontId="40" fillId="4" borderId="10" xfId="0" applyNumberFormat="1" applyFont="1" applyFill="1" applyBorder="1" applyAlignment="1">
      <alignment horizontal="right"/>
    </xf>
    <xf numFmtId="0" fontId="23" fillId="0" borderId="12" xfId="0" applyFont="1" applyBorder="1" applyAlignment="1">
      <alignment horizontal="center" vertical="center" wrapText="1"/>
    </xf>
    <xf numFmtId="0" fontId="23" fillId="0" borderId="12" xfId="0" applyFont="1" applyFill="1" applyBorder="1" applyAlignment="1">
      <alignment horizontal="center" vertical="center" wrapText="1"/>
    </xf>
    <xf numFmtId="0" fontId="24" fillId="0" borderId="12" xfId="0" applyFont="1" applyBorder="1" applyAlignment="1">
      <alignment horizontal="center" vertical="center"/>
    </xf>
    <xf numFmtId="0" fontId="39" fillId="0" borderId="12" xfId="0" applyFont="1" applyBorder="1" applyAlignment="1">
      <alignment horizontal="center" vertical="center" wrapText="1"/>
    </xf>
    <xf numFmtId="0" fontId="46" fillId="0" borderId="0" xfId="0" applyFont="1" applyAlignment="1">
      <alignment horizontal="center"/>
    </xf>
    <xf numFmtId="0" fontId="19" fillId="0" borderId="11" xfId="0" applyFont="1" applyBorder="1" applyAlignment="1">
      <alignment horizontal="center" vertical="center"/>
    </xf>
    <xf numFmtId="0" fontId="19" fillId="0" borderId="17" xfId="0" applyFont="1" applyBorder="1" applyAlignment="1">
      <alignment horizontal="center" vertical="center"/>
    </xf>
    <xf numFmtId="0" fontId="19" fillId="0" borderId="20" xfId="0" applyFont="1" applyBorder="1" applyAlignment="1">
      <alignment horizontal="center" vertical="center"/>
    </xf>
    <xf numFmtId="0" fontId="18" fillId="0" borderId="44" xfId="0" applyFont="1" applyBorder="1" applyAlignment="1">
      <alignment horizontal="center" vertical="center" wrapText="1"/>
    </xf>
    <xf numFmtId="3" fontId="19" fillId="4" borderId="28" xfId="0" applyNumberFormat="1" applyFont="1" applyFill="1" applyBorder="1" applyAlignment="1">
      <alignment horizontal="center"/>
    </xf>
    <xf numFmtId="4" fontId="19" fillId="4" borderId="28" xfId="0" applyNumberFormat="1" applyFont="1" applyFill="1" applyBorder="1" applyAlignment="1">
      <alignment horizontal="center"/>
    </xf>
    <xf numFmtId="3" fontId="19" fillId="7" borderId="28" xfId="0" applyNumberFormat="1" applyFont="1" applyFill="1" applyBorder="1" applyAlignment="1">
      <alignment horizontal="center" vertical="center"/>
    </xf>
    <xf numFmtId="4" fontId="19" fillId="4" borderId="30" xfId="0" applyNumberFormat="1" applyFont="1" applyFill="1" applyBorder="1" applyAlignment="1">
      <alignment horizontal="center"/>
    </xf>
    <xf numFmtId="3" fontId="19" fillId="7" borderId="45" xfId="0" applyNumberFormat="1" applyFont="1" applyFill="1" applyBorder="1" applyAlignment="1">
      <alignment horizontal="center" vertical="center"/>
    </xf>
    <xf numFmtId="3" fontId="19" fillId="7" borderId="46" xfId="0" applyNumberFormat="1" applyFont="1" applyFill="1" applyBorder="1" applyAlignment="1">
      <alignment horizontal="center" vertical="center"/>
    </xf>
    <xf numFmtId="49" fontId="19" fillId="7" borderId="28" xfId="0" applyNumberFormat="1" applyFont="1" applyFill="1" applyBorder="1" applyAlignment="1">
      <alignment horizontal="center" vertical="center"/>
    </xf>
    <xf numFmtId="49" fontId="19" fillId="7" borderId="45" xfId="0" applyNumberFormat="1" applyFont="1" applyFill="1" applyBorder="1" applyAlignment="1">
      <alignment horizontal="center" vertical="center"/>
    </xf>
    <xf numFmtId="49" fontId="19" fillId="7" borderId="36" xfId="0" applyNumberFormat="1" applyFont="1" applyFill="1" applyBorder="1" applyAlignment="1">
      <alignment horizontal="center" vertical="center"/>
    </xf>
    <xf numFmtId="0" fontId="42" fillId="0" borderId="0" xfId="0" applyFont="1" applyAlignment="1">
      <alignment wrapText="1"/>
    </xf>
    <xf numFmtId="0" fontId="19" fillId="0" borderId="47" xfId="0" applyFont="1" applyBorder="1" applyAlignment="1">
      <alignment horizontal="center" vertical="center"/>
    </xf>
    <xf numFmtId="0" fontId="19" fillId="0" borderId="48"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33" xfId="0" applyFont="1" applyBorder="1" applyAlignment="1">
      <alignment horizontal="center" vertical="center" wrapText="1"/>
    </xf>
    <xf numFmtId="3" fontId="28" fillId="27" borderId="10" xfId="0" applyNumberFormat="1" applyFont="1" applyFill="1" applyBorder="1" applyAlignment="1">
      <alignment horizontal="center" vertical="center"/>
    </xf>
    <xf numFmtId="4" fontId="28" fillId="27" borderId="10" xfId="0" applyNumberFormat="1" applyFont="1" applyFill="1" applyBorder="1" applyAlignment="1">
      <alignment horizontal="center" vertical="center"/>
    </xf>
    <xf numFmtId="0" fontId="19" fillId="0" borderId="0" xfId="0" applyFont="1" applyBorder="1" applyAlignment="1">
      <alignment horizontal="left"/>
    </xf>
    <xf numFmtId="0" fontId="0" fillId="0" borderId="49" xfId="0" applyFill="1" applyBorder="1" applyAlignment="1">
      <alignment/>
    </xf>
    <xf numFmtId="3" fontId="0" fillId="0" borderId="49" xfId="0" applyNumberFormat="1" applyFill="1" applyBorder="1" applyAlignment="1">
      <alignment/>
    </xf>
    <xf numFmtId="0" fontId="28" fillId="28" borderId="20" xfId="0" applyFont="1" applyFill="1" applyBorder="1" applyAlignment="1">
      <alignment horizontal="right"/>
    </xf>
    <xf numFmtId="3" fontId="28" fillId="28" borderId="20" xfId="0" applyNumberFormat="1" applyFont="1" applyFill="1" applyBorder="1" applyAlignment="1">
      <alignment horizontal="right"/>
    </xf>
    <xf numFmtId="0" fontId="28" fillId="28" borderId="17" xfId="0" applyFont="1" applyFill="1" applyBorder="1" applyAlignment="1">
      <alignment horizontal="left" wrapText="1"/>
    </xf>
    <xf numFmtId="3" fontId="21" fillId="4" borderId="50" xfId="0" applyNumberFormat="1" applyFont="1" applyFill="1" applyBorder="1" applyAlignment="1">
      <alignment horizontal="center" vertical="center"/>
    </xf>
    <xf numFmtId="3" fontId="21" fillId="0" borderId="50" xfId="0" applyNumberFormat="1" applyFont="1" applyBorder="1" applyAlignment="1">
      <alignment horizontal="center" vertical="center"/>
    </xf>
    <xf numFmtId="4" fontId="19" fillId="0" borderId="38" xfId="0" applyNumberFormat="1" applyFont="1" applyBorder="1" applyAlignment="1">
      <alignment/>
    </xf>
    <xf numFmtId="0" fontId="18" fillId="0" borderId="38" xfId="0" applyFont="1" applyBorder="1" applyAlignment="1">
      <alignment horizontal="center"/>
    </xf>
    <xf numFmtId="4" fontId="19" fillId="0" borderId="40" xfId="0" applyNumberFormat="1" applyFont="1" applyBorder="1" applyAlignment="1">
      <alignment/>
    </xf>
    <xf numFmtId="0" fontId="19" fillId="0" borderId="40" xfId="0" applyFont="1" applyBorder="1" applyAlignment="1">
      <alignment horizontal="center"/>
    </xf>
    <xf numFmtId="4" fontId="19" fillId="0" borderId="51" xfId="0" applyNumberFormat="1" applyFont="1" applyBorder="1" applyAlignment="1">
      <alignment/>
    </xf>
    <xf numFmtId="0" fontId="19" fillId="0" borderId="51" xfId="0" applyFont="1" applyBorder="1" applyAlignment="1">
      <alignment horizontal="center"/>
    </xf>
    <xf numFmtId="4" fontId="19" fillId="4" borderId="52" xfId="0" applyNumberFormat="1" applyFont="1" applyFill="1" applyBorder="1" applyAlignment="1">
      <alignment horizontal="center"/>
    </xf>
    <xf numFmtId="3" fontId="19" fillId="4" borderId="53" xfId="0" applyNumberFormat="1" applyFont="1" applyFill="1" applyBorder="1" applyAlignment="1">
      <alignment horizontal="center"/>
    </xf>
    <xf numFmtId="4" fontId="19" fillId="4" borderId="54" xfId="0" applyNumberFormat="1" applyFont="1" applyFill="1" applyBorder="1" applyAlignment="1">
      <alignment horizontal="center"/>
    </xf>
    <xf numFmtId="3" fontId="19" fillId="4" borderId="55" xfId="0" applyNumberFormat="1" applyFont="1" applyFill="1" applyBorder="1" applyAlignment="1">
      <alignment horizontal="center"/>
    </xf>
    <xf numFmtId="4" fontId="19" fillId="4" borderId="56" xfId="0" applyNumberFormat="1" applyFont="1" applyFill="1" applyBorder="1" applyAlignment="1">
      <alignment horizontal="center"/>
    </xf>
    <xf numFmtId="4" fontId="19" fillId="4" borderId="57" xfId="0" applyNumberFormat="1" applyFont="1" applyFill="1" applyBorder="1" applyAlignment="1">
      <alignment/>
    </xf>
    <xf numFmtId="4" fontId="19" fillId="4" borderId="58" xfId="0" applyNumberFormat="1" applyFont="1" applyFill="1" applyBorder="1" applyAlignment="1">
      <alignment horizontal="right"/>
    </xf>
    <xf numFmtId="4" fontId="19" fillId="4" borderId="59" xfId="0" applyNumberFormat="1" applyFont="1" applyFill="1" applyBorder="1" applyAlignment="1">
      <alignment/>
    </xf>
    <xf numFmtId="0" fontId="19" fillId="29" borderId="60" xfId="0" applyFont="1" applyFill="1" applyBorder="1" applyAlignment="1">
      <alignment horizontal="center"/>
    </xf>
    <xf numFmtId="0" fontId="19" fillId="29" borderId="61" xfId="0" applyFont="1" applyFill="1" applyBorder="1" applyAlignment="1">
      <alignment horizontal="center"/>
    </xf>
    <xf numFmtId="0" fontId="19" fillId="29" borderId="62" xfId="0" applyFont="1" applyFill="1" applyBorder="1" applyAlignment="1">
      <alignment horizontal="center"/>
    </xf>
    <xf numFmtId="0" fontId="19" fillId="29" borderId="63" xfId="0" applyFont="1" applyFill="1" applyBorder="1" applyAlignment="1">
      <alignment horizontal="center"/>
    </xf>
    <xf numFmtId="0" fontId="19" fillId="29" borderId="64" xfId="0" applyFont="1" applyFill="1" applyBorder="1" applyAlignment="1">
      <alignment horizontal="center"/>
    </xf>
    <xf numFmtId="0" fontId="19" fillId="29" borderId="65" xfId="0" applyFont="1" applyFill="1" applyBorder="1" applyAlignment="1">
      <alignment/>
    </xf>
    <xf numFmtId="0" fontId="19" fillId="29" borderId="66" xfId="0" applyFont="1" applyFill="1" applyBorder="1" applyAlignment="1">
      <alignment/>
    </xf>
    <xf numFmtId="0" fontId="19" fillId="29" borderId="67" xfId="0" applyFont="1" applyFill="1" applyBorder="1" applyAlignment="1">
      <alignment/>
    </xf>
    <xf numFmtId="10" fontId="0" fillId="30" borderId="36" xfId="0" applyNumberFormat="1" applyFill="1" applyBorder="1" applyAlignment="1">
      <alignment/>
    </xf>
    <xf numFmtId="0" fontId="18" fillId="4" borderId="68" xfId="0" applyFont="1" applyFill="1" applyBorder="1" applyAlignment="1">
      <alignment/>
    </xf>
    <xf numFmtId="0" fontId="18" fillId="4" borderId="49" xfId="0" applyFont="1" applyFill="1" applyBorder="1" applyAlignment="1">
      <alignment horizontal="right"/>
    </xf>
    <xf numFmtId="0" fontId="0" fillId="0" borderId="0" xfId="0" applyFill="1" applyAlignment="1">
      <alignment/>
    </xf>
    <xf numFmtId="0" fontId="75" fillId="0" borderId="38" xfId="0" applyFont="1" applyBorder="1" applyAlignment="1">
      <alignment vertical="top" wrapText="1"/>
    </xf>
    <xf numFmtId="0" fontId="76" fillId="0" borderId="38" xfId="0" applyFont="1" applyBorder="1" applyAlignment="1">
      <alignment vertical="top" wrapText="1"/>
    </xf>
    <xf numFmtId="0" fontId="18" fillId="0" borderId="38" xfId="0" applyFont="1" applyFill="1" applyBorder="1" applyAlignment="1">
      <alignment horizontal="right"/>
    </xf>
    <xf numFmtId="0" fontId="0" fillId="0" borderId="38" xfId="0" applyFill="1" applyBorder="1" applyAlignment="1">
      <alignment/>
    </xf>
    <xf numFmtId="3" fontId="0" fillId="0" borderId="38" xfId="0" applyNumberFormat="1" applyFill="1" applyBorder="1" applyAlignment="1">
      <alignment/>
    </xf>
    <xf numFmtId="0" fontId="18" fillId="4" borderId="69" xfId="0" applyFont="1" applyFill="1" applyBorder="1" applyAlignment="1">
      <alignment/>
    </xf>
    <xf numFmtId="0" fontId="18" fillId="4" borderId="70" xfId="0" applyFont="1" applyFill="1" applyBorder="1" applyAlignment="1">
      <alignment horizontal="right"/>
    </xf>
    <xf numFmtId="2" fontId="0" fillId="0" borderId="0" xfId="0" applyNumberFormat="1" applyAlignment="1">
      <alignment/>
    </xf>
    <xf numFmtId="2" fontId="41" fillId="0" borderId="0" xfId="0" applyNumberFormat="1" applyFont="1" applyAlignment="1">
      <alignment/>
    </xf>
    <xf numFmtId="2" fontId="54" fillId="0" borderId="0" xfId="0" applyNumberFormat="1" applyFont="1" applyAlignment="1">
      <alignment/>
    </xf>
    <xf numFmtId="2" fontId="26" fillId="0" borderId="36" xfId="0" applyNumberFormat="1" applyFont="1" applyBorder="1" applyAlignment="1">
      <alignment horizontal="center" vertical="center" wrapText="1"/>
    </xf>
    <xf numFmtId="2" fontId="28" fillId="28" borderId="71" xfId="0" applyNumberFormat="1" applyFont="1" applyFill="1" applyBorder="1" applyAlignment="1">
      <alignment/>
    </xf>
    <xf numFmtId="2" fontId="40" fillId="0" borderId="0" xfId="0" applyNumberFormat="1" applyFont="1" applyAlignment="1">
      <alignment/>
    </xf>
    <xf numFmtId="2" fontId="42" fillId="0" borderId="0" xfId="0" applyNumberFormat="1" applyFont="1" applyAlignment="1">
      <alignment wrapText="1"/>
    </xf>
    <xf numFmtId="2" fontId="45" fillId="0" borderId="0" xfId="0" applyNumberFormat="1" applyFont="1" applyAlignment="1">
      <alignment/>
    </xf>
    <xf numFmtId="2" fontId="54" fillId="0" borderId="0" xfId="0" applyNumberFormat="1" applyFont="1" applyAlignment="1">
      <alignment horizontal="center"/>
    </xf>
    <xf numFmtId="2" fontId="24" fillId="0" borderId="0" xfId="0" applyNumberFormat="1" applyFont="1" applyAlignment="1">
      <alignment/>
    </xf>
    <xf numFmtId="2" fontId="19" fillId="0" borderId="10" xfId="0" applyNumberFormat="1" applyFont="1" applyBorder="1" applyAlignment="1">
      <alignment horizontal="center" vertical="center"/>
    </xf>
    <xf numFmtId="2" fontId="18" fillId="4" borderId="20" xfId="0" applyNumberFormat="1" applyFont="1" applyFill="1" applyBorder="1" applyAlignment="1">
      <alignment horizontal="right"/>
    </xf>
    <xf numFmtId="2" fontId="0" fillId="0" borderId="22" xfId="0" applyNumberFormat="1" applyBorder="1" applyAlignment="1">
      <alignment/>
    </xf>
    <xf numFmtId="2" fontId="0" fillId="0" borderId="14" xfId="0" applyNumberFormat="1" applyBorder="1" applyAlignment="1">
      <alignment/>
    </xf>
    <xf numFmtId="2" fontId="0" fillId="0" borderId="26" xfId="0" applyNumberFormat="1" applyBorder="1" applyAlignment="1">
      <alignment/>
    </xf>
    <xf numFmtId="2" fontId="18" fillId="4" borderId="70" xfId="0" applyNumberFormat="1" applyFont="1" applyFill="1" applyBorder="1" applyAlignment="1">
      <alignment horizontal="right"/>
    </xf>
    <xf numFmtId="2" fontId="0" fillId="0" borderId="26" xfId="0" applyNumberFormat="1" applyFill="1" applyBorder="1" applyAlignment="1">
      <alignment horizontal="right"/>
    </xf>
    <xf numFmtId="2" fontId="0" fillId="0" borderId="49" xfId="0" applyNumberFormat="1" applyFill="1" applyBorder="1" applyAlignment="1">
      <alignment horizontal="right"/>
    </xf>
    <xf numFmtId="2" fontId="0" fillId="0" borderId="22" xfId="0" applyNumberFormat="1" applyFill="1" applyBorder="1" applyAlignment="1">
      <alignment horizontal="right"/>
    </xf>
    <xf numFmtId="2" fontId="0" fillId="0" borderId="14" xfId="0" applyNumberFormat="1" applyFill="1" applyBorder="1" applyAlignment="1">
      <alignment horizontal="right"/>
    </xf>
    <xf numFmtId="2" fontId="28" fillId="5" borderId="20" xfId="0" applyNumberFormat="1" applyFont="1" applyFill="1" applyBorder="1" applyAlignment="1">
      <alignment horizontal="right"/>
    </xf>
    <xf numFmtId="2" fontId="28" fillId="28" borderId="20" xfId="0" applyNumberFormat="1" applyFont="1" applyFill="1" applyBorder="1" applyAlignment="1">
      <alignment horizontal="right"/>
    </xf>
    <xf numFmtId="2" fontId="26" fillId="0" borderId="0" xfId="0" applyNumberFormat="1" applyFont="1" applyAlignment="1">
      <alignment horizontal="center" wrapText="1"/>
    </xf>
    <xf numFmtId="2" fontId="27" fillId="0" borderId="0" xfId="0" applyNumberFormat="1" applyFont="1" applyAlignment="1">
      <alignment/>
    </xf>
    <xf numFmtId="2" fontId="18" fillId="0" borderId="0" xfId="0" applyNumberFormat="1" applyFont="1" applyAlignment="1">
      <alignment horizontal="center"/>
    </xf>
    <xf numFmtId="2" fontId="19" fillId="0" borderId="11" xfId="0" applyNumberFormat="1" applyFont="1" applyBorder="1" applyAlignment="1">
      <alignment horizontal="center" vertical="center"/>
    </xf>
    <xf numFmtId="2" fontId="18" fillId="4" borderId="18" xfId="0" applyNumberFormat="1" applyFont="1" applyFill="1" applyBorder="1" applyAlignment="1">
      <alignment horizontal="right"/>
    </xf>
    <xf numFmtId="2" fontId="28" fillId="5" borderId="18" xfId="0" applyNumberFormat="1" applyFont="1" applyFill="1" applyBorder="1" applyAlignment="1">
      <alignment/>
    </xf>
    <xf numFmtId="2" fontId="28" fillId="28" borderId="18" xfId="0" applyNumberFormat="1" applyFont="1" applyFill="1" applyBorder="1" applyAlignment="1">
      <alignment/>
    </xf>
    <xf numFmtId="0" fontId="18" fillId="4" borderId="69" xfId="0" applyFont="1" applyFill="1" applyBorder="1" applyAlignment="1">
      <alignment wrapText="1"/>
    </xf>
    <xf numFmtId="2" fontId="18" fillId="4" borderId="49" xfId="0" applyNumberFormat="1" applyFont="1" applyFill="1" applyBorder="1" applyAlignment="1">
      <alignment horizontal="right"/>
    </xf>
    <xf numFmtId="0" fontId="0" fillId="0" borderId="38" xfId="0" applyBorder="1" applyAlignment="1">
      <alignment wrapText="1"/>
    </xf>
    <xf numFmtId="3" fontId="0" fillId="0" borderId="38" xfId="0" applyNumberFormat="1" applyBorder="1" applyAlignment="1">
      <alignment/>
    </xf>
    <xf numFmtId="2" fontId="0" fillId="0" borderId="38" xfId="0" applyNumberFormat="1" applyBorder="1" applyAlignment="1">
      <alignment/>
    </xf>
    <xf numFmtId="0" fontId="45" fillId="0" borderId="38" xfId="0" applyFont="1" applyFill="1" applyBorder="1" applyAlignment="1">
      <alignment/>
    </xf>
    <xf numFmtId="1" fontId="0" fillId="0" borderId="38" xfId="0" applyNumberFormat="1" applyBorder="1" applyAlignment="1">
      <alignment/>
    </xf>
    <xf numFmtId="1" fontId="18" fillId="0" borderId="38" xfId="0" applyNumberFormat="1" applyFont="1" applyFill="1" applyBorder="1" applyAlignment="1">
      <alignment horizontal="right"/>
    </xf>
    <xf numFmtId="1" fontId="0" fillId="0" borderId="38" xfId="0" applyNumberFormat="1" applyFill="1" applyBorder="1" applyAlignment="1">
      <alignment horizontal="right"/>
    </xf>
    <xf numFmtId="2" fontId="18" fillId="4" borderId="72" xfId="0" applyNumberFormat="1" applyFont="1" applyFill="1" applyBorder="1" applyAlignment="1" applyProtection="1">
      <alignment horizontal="right"/>
      <protection hidden="1"/>
    </xf>
    <xf numFmtId="2" fontId="0" fillId="0" borderId="0" xfId="0" applyNumberFormat="1" applyFill="1" applyAlignment="1" applyProtection="1">
      <alignment/>
      <protection hidden="1"/>
    </xf>
    <xf numFmtId="2" fontId="18" fillId="0" borderId="38" xfId="0" applyNumberFormat="1" applyFont="1" applyBorder="1" applyAlignment="1" applyProtection="1">
      <alignment/>
      <protection hidden="1"/>
    </xf>
    <xf numFmtId="2" fontId="77" fillId="0" borderId="38" xfId="0" applyNumberFormat="1" applyFont="1" applyBorder="1" applyAlignment="1" applyProtection="1">
      <alignment horizontal="center"/>
      <protection hidden="1"/>
    </xf>
    <xf numFmtId="1" fontId="77" fillId="0" borderId="38" xfId="0" applyNumberFormat="1" applyFont="1" applyBorder="1" applyAlignment="1" applyProtection="1">
      <alignment horizontal="center"/>
      <protection hidden="1"/>
    </xf>
    <xf numFmtId="2" fontId="18" fillId="4" borderId="73" xfId="0" applyNumberFormat="1" applyFont="1" applyFill="1" applyBorder="1" applyAlignment="1" applyProtection="1">
      <alignment horizontal="right"/>
      <protection hidden="1"/>
    </xf>
    <xf numFmtId="2" fontId="40" fillId="0" borderId="0" xfId="0" applyNumberFormat="1" applyFont="1" applyAlignment="1" applyProtection="1">
      <alignment/>
      <protection hidden="1"/>
    </xf>
    <xf numFmtId="1" fontId="78" fillId="0" borderId="38" xfId="0" applyNumberFormat="1" applyFont="1" applyBorder="1" applyAlignment="1" applyProtection="1">
      <alignment horizontal="center" vertical="top" wrapText="1"/>
      <protection hidden="1"/>
    </xf>
    <xf numFmtId="2" fontId="40" fillId="0" borderId="38" xfId="0" applyNumberFormat="1" applyFont="1" applyFill="1" applyBorder="1" applyAlignment="1" applyProtection="1">
      <alignment/>
      <protection hidden="1"/>
    </xf>
    <xf numFmtId="1" fontId="78" fillId="0" borderId="74" xfId="0" applyNumberFormat="1" applyFont="1" applyBorder="1" applyAlignment="1" applyProtection="1">
      <alignment horizontal="center" vertical="top" wrapText="1"/>
      <protection hidden="1"/>
    </xf>
    <xf numFmtId="0" fontId="0" fillId="0" borderId="0" xfId="0" applyAlignment="1" applyProtection="1">
      <alignment/>
      <protection hidden="1"/>
    </xf>
    <xf numFmtId="0" fontId="77" fillId="0" borderId="0" xfId="0" applyFont="1" applyAlignment="1" applyProtection="1">
      <alignment/>
      <protection hidden="1"/>
    </xf>
    <xf numFmtId="0" fontId="75" fillId="0" borderId="38" xfId="0" applyFont="1" applyBorder="1" applyAlignment="1">
      <alignment horizontal="right" vertical="top" wrapText="1"/>
    </xf>
    <xf numFmtId="0" fontId="41" fillId="0" borderId="0" xfId="0" applyFont="1" applyAlignment="1">
      <alignment horizontal="left" wrapText="1"/>
    </xf>
    <xf numFmtId="1" fontId="78" fillId="0" borderId="0" xfId="0" applyNumberFormat="1" applyFont="1" applyBorder="1" applyAlignment="1" applyProtection="1">
      <alignment horizontal="center" vertical="top" wrapText="1"/>
      <protection hidden="1"/>
    </xf>
    <xf numFmtId="0" fontId="75" fillId="0" borderId="40" xfId="0" applyFont="1" applyBorder="1" applyAlignment="1">
      <alignment vertical="top" wrapText="1"/>
    </xf>
    <xf numFmtId="0" fontId="75" fillId="0" borderId="51" xfId="0" applyFont="1" applyBorder="1" applyAlignment="1">
      <alignment vertical="top" wrapText="1"/>
    </xf>
    <xf numFmtId="0" fontId="18" fillId="4" borderId="36" xfId="0" applyFont="1" applyFill="1" applyBorder="1" applyAlignment="1">
      <alignment wrapText="1"/>
    </xf>
    <xf numFmtId="2" fontId="18" fillId="4" borderId="17" xfId="0" applyNumberFormat="1" applyFont="1" applyFill="1" applyBorder="1" applyAlignment="1">
      <alignment wrapText="1"/>
    </xf>
    <xf numFmtId="0" fontId="18" fillId="0" borderId="0" xfId="0" applyFont="1" applyFill="1" applyBorder="1" applyAlignment="1" applyProtection="1">
      <alignment wrapText="1"/>
      <protection locked="0"/>
    </xf>
    <xf numFmtId="0" fontId="18" fillId="0" borderId="0" xfId="0" applyFont="1" applyFill="1" applyBorder="1" applyAlignment="1" applyProtection="1">
      <alignment horizontal="left" wrapText="1"/>
      <protection locked="0"/>
    </xf>
    <xf numFmtId="0" fontId="79" fillId="0" borderId="0" xfId="0" applyFont="1" applyFill="1" applyAlignment="1" applyProtection="1">
      <alignment horizontal="center"/>
      <protection locked="0"/>
    </xf>
    <xf numFmtId="0" fontId="0" fillId="0" borderId="0" xfId="0" applyFont="1" applyFill="1" applyAlignment="1">
      <alignment/>
    </xf>
    <xf numFmtId="0" fontId="18" fillId="0" borderId="0" xfId="0" applyFont="1" applyFill="1" applyAlignment="1" applyProtection="1">
      <alignment/>
      <protection locked="0"/>
    </xf>
    <xf numFmtId="0" fontId="0" fillId="0" borderId="0" xfId="0" applyFont="1" applyFill="1" applyAlignment="1" applyProtection="1">
      <alignment/>
      <protection locked="0"/>
    </xf>
    <xf numFmtId="3" fontId="0" fillId="0" borderId="0" xfId="0" applyNumberFormat="1" applyFont="1" applyFill="1" applyAlignment="1" applyProtection="1">
      <alignment/>
      <protection locked="0"/>
    </xf>
    <xf numFmtId="3" fontId="79" fillId="0" borderId="0" xfId="0" applyNumberFormat="1" applyFont="1" applyFill="1" applyAlignment="1" applyProtection="1">
      <alignment horizontal="center"/>
      <protection locked="0"/>
    </xf>
    <xf numFmtId="3" fontId="18" fillId="0" borderId="75" xfId="0" applyNumberFormat="1" applyFont="1" applyFill="1" applyBorder="1" applyAlignment="1">
      <alignment horizontal="center" vertical="center" wrapText="1"/>
    </xf>
    <xf numFmtId="3" fontId="18" fillId="0" borderId="75" xfId="0" applyNumberFormat="1" applyFont="1" applyFill="1" applyBorder="1" applyAlignment="1">
      <alignment/>
    </xf>
    <xf numFmtId="3" fontId="0" fillId="0" borderId="75" xfId="0" applyNumberFormat="1" applyFont="1" applyFill="1" applyBorder="1" applyAlignment="1">
      <alignment/>
    </xf>
    <xf numFmtId="3" fontId="18" fillId="0" borderId="75" xfId="0" applyNumberFormat="1" applyFont="1" applyFill="1" applyBorder="1" applyAlignment="1">
      <alignment horizontal="right"/>
    </xf>
    <xf numFmtId="4" fontId="18" fillId="0" borderId="75" xfId="0" applyNumberFormat="1" applyFont="1" applyFill="1" applyBorder="1" applyAlignment="1">
      <alignment/>
    </xf>
    <xf numFmtId="3" fontId="0" fillId="0" borderId="75" xfId="0" applyNumberFormat="1" applyFont="1" applyFill="1" applyBorder="1" applyAlignment="1">
      <alignment horizontal="right"/>
    </xf>
    <xf numFmtId="4" fontId="0" fillId="0" borderId="75" xfId="0" applyNumberFormat="1" applyFont="1" applyFill="1" applyBorder="1" applyAlignment="1">
      <alignment/>
    </xf>
    <xf numFmtId="3" fontId="0" fillId="0" borderId="75" xfId="0" applyNumberFormat="1" applyFont="1" applyFill="1" applyBorder="1" applyAlignment="1">
      <alignment horizontal="justify" vertical="center" wrapText="1"/>
    </xf>
    <xf numFmtId="0" fontId="0" fillId="0" borderId="75" xfId="0" applyFont="1" applyFill="1" applyBorder="1" applyAlignment="1">
      <alignment/>
    </xf>
    <xf numFmtId="3" fontId="0" fillId="0" borderId="75" xfId="0" applyNumberFormat="1" applyFont="1" applyFill="1" applyBorder="1" applyAlignment="1">
      <alignment horizontal="left" wrapText="1"/>
    </xf>
    <xf numFmtId="3" fontId="18" fillId="0" borderId="75" xfId="0" applyNumberFormat="1" applyFont="1" applyFill="1" applyBorder="1" applyAlignment="1">
      <alignment horizontal="left" wrapText="1"/>
    </xf>
    <xf numFmtId="3" fontId="18" fillId="0" borderId="75" xfId="0" applyNumberFormat="1" applyFont="1" applyFill="1" applyBorder="1" applyAlignment="1">
      <alignment horizontal="right" vertical="center"/>
    </xf>
    <xf numFmtId="3" fontId="0" fillId="0" borderId="75" xfId="0" applyNumberFormat="1" applyFont="1" applyFill="1" applyBorder="1" applyAlignment="1">
      <alignment horizontal="right" vertical="center"/>
    </xf>
    <xf numFmtId="3" fontId="18" fillId="0" borderId="75" xfId="0" applyNumberFormat="1" applyFont="1" applyFill="1" applyBorder="1" applyAlignment="1">
      <alignment horizontal="justify" vertical="center" wrapText="1"/>
    </xf>
    <xf numFmtId="3" fontId="18" fillId="0" borderId="75" xfId="0" applyNumberFormat="1" applyFont="1" applyFill="1" applyBorder="1" applyAlignment="1">
      <alignment horizontal="left" vertical="center" wrapText="1"/>
    </xf>
    <xf numFmtId="49" fontId="0" fillId="0" borderId="75" xfId="0" applyNumberFormat="1" applyFont="1" applyFill="1" applyBorder="1" applyAlignment="1">
      <alignment horizontal="right"/>
    </xf>
    <xf numFmtId="3" fontId="18" fillId="0" borderId="75" xfId="0" applyNumberFormat="1" applyFont="1" applyFill="1" applyBorder="1" applyAlignment="1">
      <alignment wrapText="1"/>
    </xf>
    <xf numFmtId="49" fontId="18" fillId="0" borderId="75" xfId="0" applyNumberFormat="1" applyFont="1" applyFill="1" applyBorder="1" applyAlignment="1">
      <alignment horizontal="right"/>
    </xf>
    <xf numFmtId="49" fontId="0" fillId="0" borderId="75" xfId="0" applyNumberFormat="1" applyFont="1" applyFill="1" applyBorder="1" applyAlignment="1">
      <alignment horizontal="center"/>
    </xf>
    <xf numFmtId="3" fontId="0" fillId="0" borderId="75" xfId="0" applyNumberFormat="1" applyFont="1" applyFill="1" applyBorder="1" applyAlignment="1">
      <alignment wrapText="1"/>
    </xf>
    <xf numFmtId="3" fontId="0" fillId="0" borderId="0" xfId="0" applyNumberFormat="1" applyFont="1" applyFill="1" applyBorder="1" applyAlignment="1">
      <alignment/>
    </xf>
    <xf numFmtId="3" fontId="81" fillId="0" borderId="0" xfId="0" applyNumberFormat="1" applyFont="1" applyFill="1" applyBorder="1" applyAlignment="1">
      <alignment vertical="center"/>
    </xf>
    <xf numFmtId="4" fontId="0" fillId="0" borderId="0" xfId="0" applyNumberFormat="1" applyFont="1" applyFill="1" applyBorder="1" applyAlignment="1">
      <alignment/>
    </xf>
    <xf numFmtId="0" fontId="0" fillId="0" borderId="0" xfId="0" applyFont="1" applyAlignment="1">
      <alignment/>
    </xf>
    <xf numFmtId="3" fontId="18" fillId="0" borderId="0" xfId="0" applyNumberFormat="1" applyFont="1" applyFill="1" applyBorder="1" applyAlignment="1">
      <alignment/>
    </xf>
    <xf numFmtId="0" fontId="0" fillId="0" borderId="0" xfId="0" applyFont="1" applyFill="1" applyBorder="1" applyAlignment="1">
      <alignment/>
    </xf>
    <xf numFmtId="3" fontId="21" fillId="0" borderId="11" xfId="0" applyNumberFormat="1" applyFont="1" applyBorder="1" applyAlignment="1">
      <alignment horizontal="center" vertical="center"/>
    </xf>
    <xf numFmtId="0" fontId="18" fillId="0" borderId="51" xfId="0" applyFont="1" applyBorder="1" applyAlignment="1">
      <alignment horizontal="center"/>
    </xf>
    <xf numFmtId="3" fontId="21" fillId="0" borderId="47" xfId="0" applyNumberFormat="1" applyFont="1" applyBorder="1" applyAlignment="1">
      <alignment horizontal="center" vertical="center"/>
    </xf>
    <xf numFmtId="3" fontId="21" fillId="0" borderId="33" xfId="0" applyNumberFormat="1" applyFont="1" applyBorder="1" applyAlignment="1">
      <alignment horizontal="center" vertical="center"/>
    </xf>
    <xf numFmtId="0" fontId="27" fillId="24" borderId="14" xfId="0" applyFont="1" applyFill="1" applyBorder="1" applyAlignment="1">
      <alignment horizontal="center" vertical="center" wrapText="1"/>
    </xf>
    <xf numFmtId="0" fontId="69" fillId="0" borderId="0" xfId="0" applyFont="1" applyAlignment="1">
      <alignment horizontal="left" wrapText="1"/>
    </xf>
    <xf numFmtId="0" fontId="19" fillId="0" borderId="26" xfId="0" applyFont="1" applyBorder="1" applyAlignment="1">
      <alignment horizontal="center" vertical="center" wrapText="1"/>
    </xf>
    <xf numFmtId="0" fontId="19" fillId="0" borderId="22" xfId="0" applyFont="1" applyBorder="1" applyAlignment="1">
      <alignment horizontal="center" vertical="center" wrapText="1"/>
    </xf>
    <xf numFmtId="0" fontId="61" fillId="24" borderId="14" xfId="0" applyFont="1" applyFill="1" applyBorder="1" applyAlignment="1">
      <alignment horizontal="center" vertical="center" wrapText="1"/>
    </xf>
    <xf numFmtId="0" fontId="18" fillId="0" borderId="0" xfId="0" applyFont="1" applyBorder="1" applyAlignment="1">
      <alignment horizontal="left" vertical="center" wrapText="1"/>
    </xf>
    <xf numFmtId="0" fontId="19" fillId="0" borderId="0" xfId="0" applyFont="1" applyBorder="1" applyAlignment="1">
      <alignment horizontal="center"/>
    </xf>
    <xf numFmtId="0" fontId="20" fillId="0" borderId="0" xfId="0" applyFont="1" applyBorder="1" applyAlignment="1">
      <alignment horizontal="center" vertical="center" wrapText="1"/>
    </xf>
    <xf numFmtId="0" fontId="27" fillId="24" borderId="10" xfId="0" applyFont="1" applyFill="1" applyBorder="1" applyAlignment="1">
      <alignment horizontal="center" vertical="center"/>
    </xf>
    <xf numFmtId="0" fontId="25" fillId="26" borderId="1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4" xfId="0" applyFont="1" applyBorder="1" applyAlignment="1">
      <alignment horizontal="center" vertical="center" wrapText="1"/>
    </xf>
    <xf numFmtId="0" fontId="38" fillId="0" borderId="14"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46" fillId="24" borderId="26" xfId="0" applyFont="1" applyFill="1" applyBorder="1" applyAlignment="1">
      <alignment horizontal="center" vertical="center" wrapText="1"/>
    </xf>
    <xf numFmtId="0" fontId="22" fillId="24" borderId="22" xfId="0" applyFont="1" applyFill="1" applyBorder="1" applyAlignment="1">
      <alignment horizontal="center" vertical="center" wrapText="1"/>
    </xf>
    <xf numFmtId="0" fontId="30" fillId="0" borderId="0" xfId="0" applyFont="1" applyBorder="1" applyAlignment="1">
      <alignment horizontal="center" vertical="center" wrapText="1"/>
    </xf>
    <xf numFmtId="0" fontId="19" fillId="0" borderId="14" xfId="0" applyFont="1" applyBorder="1" applyAlignment="1">
      <alignment horizontal="center" vertical="center" wrapText="1"/>
    </xf>
    <xf numFmtId="0" fontId="35" fillId="0" borderId="0" xfId="0" applyFont="1" applyBorder="1" applyAlignment="1">
      <alignment horizontal="center" vertical="center" wrapText="1"/>
    </xf>
    <xf numFmtId="0" fontId="68" fillId="0" borderId="0" xfId="0" applyFont="1" applyAlignment="1">
      <alignment horizontal="left" wrapText="1"/>
    </xf>
    <xf numFmtId="0" fontId="18" fillId="0" borderId="37"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49" fillId="0" borderId="0" xfId="0" applyFont="1" applyFill="1" applyBorder="1" applyAlignment="1">
      <alignment horizontal="left" wrapText="1"/>
    </xf>
    <xf numFmtId="0" fontId="18" fillId="0" borderId="14" xfId="0" applyFont="1" applyFill="1" applyBorder="1" applyAlignment="1">
      <alignment horizontal="center" vertical="center" wrapText="1"/>
    </xf>
    <xf numFmtId="0" fontId="74" fillId="0" borderId="0" xfId="0" applyFont="1" applyAlignment="1">
      <alignment horizontal="center"/>
    </xf>
    <xf numFmtId="0" fontId="70" fillId="0" borderId="0" xfId="0" applyFont="1" applyBorder="1" applyAlignment="1">
      <alignment horizontal="center" wrapText="1"/>
    </xf>
    <xf numFmtId="0" fontId="43" fillId="0" borderId="0" xfId="0" applyFont="1" applyBorder="1" applyAlignment="1">
      <alignment horizontal="center" wrapText="1"/>
    </xf>
    <xf numFmtId="0" fontId="47" fillId="0" borderId="14" xfId="0" applyFont="1" applyFill="1" applyBorder="1" applyAlignment="1">
      <alignment horizontal="center" vertical="center"/>
    </xf>
    <xf numFmtId="0" fontId="47" fillId="0" borderId="37" xfId="0" applyFont="1" applyFill="1" applyBorder="1" applyAlignment="1">
      <alignment horizontal="center" vertical="center"/>
    </xf>
    <xf numFmtId="0" fontId="52" fillId="0" borderId="0" xfId="0" applyFont="1" applyAlignment="1">
      <alignment horizontal="center"/>
    </xf>
    <xf numFmtId="0" fontId="74" fillId="0" borderId="0" xfId="0" applyFont="1" applyBorder="1" applyAlignment="1">
      <alignment horizontal="center"/>
    </xf>
    <xf numFmtId="0" fontId="18" fillId="0" borderId="76" xfId="0" applyFont="1" applyFill="1" applyBorder="1" applyAlignment="1">
      <alignment horizontal="center" vertical="center" wrapText="1"/>
    </xf>
    <xf numFmtId="0" fontId="63" fillId="0" borderId="0" xfId="0" applyFont="1" applyBorder="1" applyAlignment="1">
      <alignment horizontal="center" wrapText="1"/>
    </xf>
    <xf numFmtId="0" fontId="50" fillId="0" borderId="0" xfId="0" applyFont="1" applyBorder="1" applyAlignment="1">
      <alignment horizontal="center" vertical="center" wrapText="1"/>
    </xf>
    <xf numFmtId="0" fontId="19" fillId="24" borderId="10" xfId="0" applyFont="1" applyFill="1" applyBorder="1" applyAlignment="1">
      <alignment horizontal="center"/>
    </xf>
    <xf numFmtId="0" fontId="51" fillId="0" borderId="0" xfId="0" applyFont="1" applyBorder="1" applyAlignment="1">
      <alignment horizontal="center" vertical="center" wrapText="1"/>
    </xf>
    <xf numFmtId="0" fontId="28" fillId="27" borderId="10" xfId="0" applyFont="1" applyFill="1" applyBorder="1" applyAlignment="1">
      <alignment horizontal="center" vertical="center"/>
    </xf>
    <xf numFmtId="0" fontId="19" fillId="0" borderId="77" xfId="0" applyFont="1" applyBorder="1" applyAlignment="1">
      <alignment horizontal="center" vertical="center"/>
    </xf>
    <xf numFmtId="0" fontId="19" fillId="0" borderId="0" xfId="0" applyFont="1" applyBorder="1" applyAlignment="1">
      <alignment horizontal="left"/>
    </xf>
    <xf numFmtId="0" fontId="42" fillId="0" borderId="0" xfId="0" applyFont="1" applyAlignment="1">
      <alignment horizontal="left" wrapText="1"/>
    </xf>
    <xf numFmtId="0" fontId="19" fillId="7" borderId="77" xfId="0" applyFont="1" applyFill="1" applyBorder="1" applyAlignment="1">
      <alignment horizontal="center"/>
    </xf>
    <xf numFmtId="0" fontId="65" fillId="31" borderId="0" xfId="0" applyFont="1" applyFill="1" applyAlignment="1">
      <alignment horizontal="left" wrapText="1"/>
    </xf>
    <xf numFmtId="0" fontId="24" fillId="31" borderId="0" xfId="0" applyFont="1" applyFill="1" applyAlignment="1">
      <alignment horizontal="left" wrapText="1"/>
    </xf>
    <xf numFmtId="49" fontId="19" fillId="0" borderId="77" xfId="0" applyNumberFormat="1" applyFont="1" applyBorder="1" applyAlignment="1">
      <alignment horizontal="left" vertical="center"/>
    </xf>
    <xf numFmtId="0" fontId="41" fillId="0" borderId="0" xfId="0" applyFont="1" applyFill="1" applyBorder="1" applyAlignment="1">
      <alignment horizontal="left" wrapText="1"/>
    </xf>
    <xf numFmtId="0" fontId="41" fillId="24" borderId="0" xfId="0" applyFont="1" applyFill="1" applyBorder="1" applyAlignment="1">
      <alignment horizontal="left" wrapText="1"/>
    </xf>
    <xf numFmtId="0" fontId="19" fillId="0" borderId="10"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78" xfId="0" applyFont="1" applyBorder="1" applyAlignment="1">
      <alignment horizontal="center" vertical="center" wrapText="1"/>
    </xf>
    <xf numFmtId="0" fontId="19" fillId="0" borderId="29" xfId="0" applyFont="1" applyBorder="1" applyAlignment="1">
      <alignment horizontal="center" vertical="center"/>
    </xf>
    <xf numFmtId="49" fontId="19" fillId="0" borderId="29" xfId="0" applyNumberFormat="1" applyFont="1" applyBorder="1" applyAlignment="1">
      <alignment horizontal="left" vertical="center"/>
    </xf>
    <xf numFmtId="0" fontId="34" fillId="0" borderId="0" xfId="0" applyFont="1" applyBorder="1" applyAlignment="1">
      <alignment horizontal="center" vertical="center" wrapText="1"/>
    </xf>
    <xf numFmtId="0" fontId="19" fillId="0" borderId="10" xfId="0" applyFont="1" applyBorder="1" applyAlignment="1">
      <alignment horizontal="center" vertical="center"/>
    </xf>
    <xf numFmtId="49" fontId="19" fillId="0" borderId="10" xfId="0" applyNumberFormat="1" applyFont="1" applyBorder="1" applyAlignment="1">
      <alignment horizontal="center" vertical="center" wrapText="1"/>
    </xf>
    <xf numFmtId="0" fontId="65" fillId="31" borderId="0" xfId="0" applyFont="1" applyFill="1" applyAlignment="1">
      <alignment horizontal="left" wrapText="1"/>
    </xf>
    <xf numFmtId="0" fontId="24" fillId="31" borderId="0" xfId="0" applyFont="1" applyFill="1" applyAlignment="1">
      <alignment horizontal="left" wrapText="1"/>
    </xf>
    <xf numFmtId="0" fontId="29" fillId="0" borderId="0" xfId="0" applyFont="1" applyAlignment="1">
      <alignment horizontal="center"/>
    </xf>
    <xf numFmtId="0" fontId="19" fillId="0" borderId="79" xfId="0" applyFont="1" applyBorder="1" applyAlignment="1">
      <alignment horizontal="center" vertical="center"/>
    </xf>
    <xf numFmtId="49" fontId="19" fillId="0" borderId="79" xfId="0" applyNumberFormat="1" applyFont="1" applyBorder="1" applyAlignment="1">
      <alignment horizontal="left" vertical="center"/>
    </xf>
    <xf numFmtId="0" fontId="19" fillId="7" borderId="47" xfId="0" applyFont="1" applyFill="1" applyBorder="1" applyAlignment="1">
      <alignment horizontal="center"/>
    </xf>
    <xf numFmtId="0" fontId="19" fillId="7" borderId="48" xfId="0" applyFont="1" applyFill="1" applyBorder="1" applyAlignment="1">
      <alignment horizontal="center"/>
    </xf>
    <xf numFmtId="0" fontId="57" fillId="0" borderId="0" xfId="0" applyFont="1" applyBorder="1" applyAlignment="1">
      <alignment horizontal="center" vertical="center" wrapText="1"/>
    </xf>
    <xf numFmtId="0" fontId="18" fillId="0" borderId="29" xfId="0" applyFont="1" applyBorder="1" applyAlignment="1">
      <alignment horizontal="center" vertical="center"/>
    </xf>
    <xf numFmtId="0" fontId="19" fillId="0" borderId="50" xfId="0" applyFont="1" applyBorder="1" applyAlignment="1">
      <alignment horizontal="center" vertical="center"/>
    </xf>
    <xf numFmtId="0" fontId="19" fillId="0" borderId="78" xfId="0" applyFont="1" applyBorder="1" applyAlignment="1">
      <alignment horizontal="center" vertical="center"/>
    </xf>
    <xf numFmtId="0" fontId="18" fillId="0" borderId="79" xfId="0" applyFont="1" applyBorder="1" applyAlignment="1">
      <alignment horizontal="center" vertical="center"/>
    </xf>
    <xf numFmtId="49" fontId="19" fillId="0" borderId="50" xfId="0" applyNumberFormat="1" applyFont="1" applyBorder="1" applyAlignment="1">
      <alignment horizontal="center" vertical="center" wrapText="1"/>
    </xf>
    <xf numFmtId="49" fontId="19" fillId="0" borderId="78" xfId="0" applyNumberFormat="1" applyFont="1" applyBorder="1" applyAlignment="1">
      <alignment horizontal="center" vertical="center" wrapText="1"/>
    </xf>
    <xf numFmtId="49" fontId="19" fillId="4" borderId="10" xfId="0" applyNumberFormat="1" applyFont="1" applyFill="1" applyBorder="1" applyAlignment="1">
      <alignment horizontal="center"/>
    </xf>
    <xf numFmtId="0" fontId="41" fillId="0" borderId="0" xfId="0" applyFont="1" applyAlignment="1">
      <alignment horizontal="left" wrapText="1"/>
    </xf>
    <xf numFmtId="0" fontId="23" fillId="0" borderId="0" xfId="0" applyFont="1" applyAlignment="1">
      <alignment horizontal="left" wrapText="1"/>
    </xf>
    <xf numFmtId="49" fontId="18" fillId="4" borderId="10" xfId="0" applyNumberFormat="1" applyFont="1" applyFill="1" applyBorder="1" applyAlignment="1">
      <alignment horizontal="center"/>
    </xf>
    <xf numFmtId="0" fontId="18" fillId="0" borderId="12" xfId="0" applyFont="1" applyBorder="1" applyAlignment="1">
      <alignment horizontal="center" vertical="center"/>
    </xf>
    <xf numFmtId="49" fontId="18" fillId="0" borderId="12" xfId="0" applyNumberFormat="1" applyFont="1" applyBorder="1" applyAlignment="1">
      <alignment horizontal="left" vertical="center"/>
    </xf>
    <xf numFmtId="49" fontId="18" fillId="0" borderId="79" xfId="0" applyNumberFormat="1" applyFont="1" applyBorder="1" applyAlignment="1">
      <alignment horizontal="left" vertical="center"/>
    </xf>
    <xf numFmtId="0" fontId="45" fillId="0" borderId="0" xfId="0" applyFont="1" applyBorder="1" applyAlignment="1">
      <alignment horizontal="left"/>
    </xf>
    <xf numFmtId="0" fontId="19" fillId="0" borderId="0" xfId="0" applyFont="1" applyBorder="1" applyAlignment="1">
      <alignment horizontal="left" wrapText="1"/>
    </xf>
    <xf numFmtId="0" fontId="49" fillId="0" borderId="0" xfId="0" applyFont="1" applyAlignment="1">
      <alignment horizontal="left" wrapText="1"/>
    </xf>
    <xf numFmtId="0" fontId="52" fillId="0" borderId="0" xfId="0" applyFont="1" applyBorder="1" applyAlignment="1">
      <alignment horizontal="center"/>
    </xf>
    <xf numFmtId="0" fontId="53" fillId="0" borderId="0" xfId="0" applyFont="1" applyBorder="1" applyAlignment="1">
      <alignment horizontal="center" wrapText="1"/>
    </xf>
    <xf numFmtId="0" fontId="28" fillId="0" borderId="50" xfId="0" applyFont="1" applyBorder="1" applyAlignment="1">
      <alignment horizontal="center" vertical="top"/>
    </xf>
    <xf numFmtId="0" fontId="28" fillId="0" borderId="31" xfId="0" applyFont="1" applyBorder="1" applyAlignment="1">
      <alignment horizontal="center" vertical="top"/>
    </xf>
    <xf numFmtId="0" fontId="28" fillId="0" borderId="78" xfId="0" applyFont="1" applyBorder="1" applyAlignment="1">
      <alignment horizontal="center" vertical="top"/>
    </xf>
    <xf numFmtId="0" fontId="19" fillId="0" borderId="50" xfId="0" applyFont="1" applyBorder="1" applyAlignment="1">
      <alignment horizontal="left" vertical="top" wrapText="1"/>
    </xf>
    <xf numFmtId="0" fontId="19" fillId="0" borderId="31" xfId="0" applyFont="1" applyBorder="1" applyAlignment="1">
      <alignment horizontal="left" vertical="top" wrapText="1"/>
    </xf>
    <xf numFmtId="0" fontId="19" fillId="0" borderId="78" xfId="0" applyFont="1" applyBorder="1" applyAlignment="1">
      <alignment horizontal="left" vertical="top" wrapText="1"/>
    </xf>
    <xf numFmtId="1" fontId="19" fillId="0" borderId="80" xfId="0" applyNumberFormat="1" applyFont="1" applyBorder="1" applyAlignment="1">
      <alignment horizontal="center" vertical="top"/>
    </xf>
    <xf numFmtId="1" fontId="19" fillId="0" borderId="31" xfId="0" applyNumberFormat="1" applyFont="1" applyBorder="1" applyAlignment="1">
      <alignment horizontal="center" vertical="top"/>
    </xf>
    <xf numFmtId="1" fontId="19" fillId="0" borderId="30" xfId="0" applyNumberFormat="1" applyFont="1" applyBorder="1" applyAlignment="1">
      <alignment horizontal="center" vertical="top"/>
    </xf>
    <xf numFmtId="1" fontId="19" fillId="0" borderId="78" xfId="0" applyNumberFormat="1" applyFont="1" applyBorder="1" applyAlignment="1">
      <alignment horizontal="center" vertical="top"/>
    </xf>
    <xf numFmtId="0" fontId="18"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0" fontId="18" fillId="4" borderId="10" xfId="0" applyFont="1" applyFill="1" applyBorder="1" applyAlignment="1">
      <alignment horizontal="center"/>
    </xf>
    <xf numFmtId="0" fontId="18" fillId="0" borderId="0" xfId="0" applyFont="1" applyFill="1" applyBorder="1" applyAlignment="1">
      <alignment horizontal="left" wrapText="1"/>
    </xf>
    <xf numFmtId="0" fontId="36" fillId="0" borderId="0"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Fill="1" applyBorder="1" applyAlignment="1">
      <alignment horizontal="center" vertical="center" wrapText="1"/>
    </xf>
    <xf numFmtId="49" fontId="40" fillId="0" borderId="0" xfId="0" applyNumberFormat="1" applyFont="1" applyFill="1" applyBorder="1" applyAlignment="1">
      <alignment horizontal="left" wrapText="1"/>
    </xf>
    <xf numFmtId="0" fontId="0" fillId="0" borderId="0" xfId="0" applyFont="1" applyFill="1" applyBorder="1" applyAlignment="1">
      <alignment horizontal="center"/>
    </xf>
    <xf numFmtId="3" fontId="80" fillId="0" borderId="0"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left"/>
      <protection locked="0"/>
    </xf>
    <xf numFmtId="3" fontId="18" fillId="0" borderId="75"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I34"/>
  <sheetViews>
    <sheetView zoomScalePageLayoutView="0" workbookViewId="0" topLeftCell="A4">
      <selection activeCell="D16" sqref="D16"/>
    </sheetView>
  </sheetViews>
  <sheetFormatPr defaultColWidth="9.140625" defaultRowHeight="12.75"/>
  <cols>
    <col min="1" max="1" width="7.140625" style="1" customWidth="1"/>
    <col min="2" max="2" width="54.28125" style="1" customWidth="1"/>
    <col min="3" max="3" width="15.140625" style="1" customWidth="1"/>
    <col min="4" max="4" width="32.140625" style="1" customWidth="1"/>
    <col min="5" max="16384" width="9.140625" style="1" customWidth="1"/>
  </cols>
  <sheetData>
    <row r="1" spans="1:4" ht="15.75">
      <c r="A1" s="2" t="s">
        <v>6</v>
      </c>
      <c r="D1" s="3"/>
    </row>
    <row r="2" spans="1:4" ht="15.75">
      <c r="A2" s="2"/>
      <c r="D2" s="3"/>
    </row>
    <row r="3" ht="16.5" customHeight="1"/>
    <row r="4" spans="1:4" ht="54.75" customHeight="1">
      <c r="A4" s="403" t="s">
        <v>480</v>
      </c>
      <c r="B4" s="403"/>
      <c r="C4" s="403"/>
      <c r="D4" s="403"/>
    </row>
    <row r="5" ht="21.75" customHeight="1" thickBot="1"/>
    <row r="6" spans="1:4" s="8" customFormat="1" ht="37.5" customHeight="1" thickBot="1">
      <c r="A6" s="254" t="s">
        <v>7</v>
      </c>
      <c r="B6" s="255" t="s">
        <v>8</v>
      </c>
      <c r="C6" s="256" t="s">
        <v>9</v>
      </c>
      <c r="D6" s="257" t="s">
        <v>10</v>
      </c>
    </row>
    <row r="7" spans="1:4" s="8" customFormat="1" ht="45" customHeight="1">
      <c r="A7" s="10">
        <v>1</v>
      </c>
      <c r="B7" s="11" t="s">
        <v>133</v>
      </c>
      <c r="C7" s="12">
        <f>SUM(C8:C10)</f>
        <v>0</v>
      </c>
      <c r="D7" s="13">
        <f>D8+D9+D10</f>
        <v>0</v>
      </c>
    </row>
    <row r="8" spans="1:4" s="8" customFormat="1" ht="25.5" customHeight="1">
      <c r="A8" s="10"/>
      <c r="B8" s="237" t="s">
        <v>132</v>
      </c>
      <c r="C8" s="14"/>
      <c r="D8" s="15"/>
    </row>
    <row r="9" spans="1:4" s="8" customFormat="1" ht="40.5" customHeight="1">
      <c r="A9" s="10"/>
      <c r="B9" s="236" t="s">
        <v>131</v>
      </c>
      <c r="C9" s="14"/>
      <c r="D9" s="15"/>
    </row>
    <row r="10" spans="1:4" s="8" customFormat="1" ht="54" customHeight="1">
      <c r="A10" s="10"/>
      <c r="B10" s="235" t="s">
        <v>130</v>
      </c>
      <c r="C10" s="14"/>
      <c r="D10" s="15"/>
    </row>
    <row r="11" spans="1:4" s="8" customFormat="1" ht="43.5" customHeight="1">
      <c r="A11" s="10">
        <v>2</v>
      </c>
      <c r="B11" s="16" t="s">
        <v>107</v>
      </c>
      <c r="C11" s="17">
        <f>C12+C15</f>
        <v>0</v>
      </c>
      <c r="D11" s="18">
        <f>D12+D15</f>
        <v>0</v>
      </c>
    </row>
    <row r="12" spans="1:4" s="8" customFormat="1" ht="29.25" customHeight="1">
      <c r="A12" s="10"/>
      <c r="B12" s="238" t="s">
        <v>138</v>
      </c>
      <c r="C12" s="14">
        <f>SUM(C13:C14)</f>
        <v>0</v>
      </c>
      <c r="D12" s="15">
        <f>SUM(D13:D14)</f>
        <v>0</v>
      </c>
    </row>
    <row r="13" spans="1:4" s="8" customFormat="1" ht="29.25" customHeight="1">
      <c r="A13" s="10"/>
      <c r="B13" s="186" t="s">
        <v>134</v>
      </c>
      <c r="C13" s="14"/>
      <c r="D13" s="15"/>
    </row>
    <row r="14" spans="1:4" s="8" customFormat="1" ht="29.25" customHeight="1">
      <c r="A14" s="10"/>
      <c r="B14" s="186" t="s">
        <v>135</v>
      </c>
      <c r="C14" s="14"/>
      <c r="D14" s="15"/>
    </row>
    <row r="15" spans="1:4" s="8" customFormat="1" ht="33.75" customHeight="1">
      <c r="A15" s="10"/>
      <c r="B15" s="238" t="s">
        <v>139</v>
      </c>
      <c r="C15" s="14">
        <f>SUM(C16:C17)</f>
        <v>0</v>
      </c>
      <c r="D15" s="15">
        <f>SUM(D16:D19)</f>
        <v>0</v>
      </c>
    </row>
    <row r="16" spans="1:4" s="8" customFormat="1" ht="33.75" customHeight="1">
      <c r="A16" s="187"/>
      <c r="B16" s="190" t="s">
        <v>136</v>
      </c>
      <c r="C16" s="188"/>
      <c r="D16" s="189"/>
    </row>
    <row r="17" spans="1:4" s="8" customFormat="1" ht="33.75" customHeight="1">
      <c r="A17" s="187"/>
      <c r="B17" s="190" t="s">
        <v>137</v>
      </c>
      <c r="C17" s="190"/>
      <c r="D17" s="190"/>
    </row>
    <row r="18" spans="1:4" s="8" customFormat="1" ht="33.75" customHeight="1">
      <c r="A18" s="187"/>
      <c r="B18" s="190" t="s">
        <v>489</v>
      </c>
      <c r="C18" s="190"/>
      <c r="D18" s="190"/>
    </row>
    <row r="19" spans="1:4" s="8" customFormat="1" ht="33.75" customHeight="1" thickBot="1">
      <c r="A19" s="187"/>
      <c r="B19" s="190" t="s">
        <v>490</v>
      </c>
      <c r="C19" s="190"/>
      <c r="D19" s="190"/>
    </row>
    <row r="20" spans="1:4" s="8" customFormat="1" ht="39" customHeight="1" thickBot="1">
      <c r="A20" s="404" t="s">
        <v>11</v>
      </c>
      <c r="B20" s="404"/>
      <c r="C20" s="191" t="s">
        <v>12</v>
      </c>
      <c r="D20" s="192">
        <f>D7+D11</f>
        <v>0</v>
      </c>
    </row>
    <row r="21" spans="1:4" s="8" customFormat="1" ht="15.75">
      <c r="A21" s="7"/>
      <c r="B21" s="7"/>
      <c r="C21" s="7"/>
      <c r="D21" s="7"/>
    </row>
    <row r="22" s="2" customFormat="1" ht="15.75">
      <c r="B22" s="2" t="s">
        <v>13</v>
      </c>
    </row>
    <row r="23" s="2" customFormat="1" ht="15.75"/>
    <row r="24" spans="1:9" s="2" customFormat="1" ht="15.75">
      <c r="A24" s="402" t="s">
        <v>14</v>
      </c>
      <c r="B24" s="402"/>
      <c r="D24" s="19"/>
      <c r="E24" s="19"/>
      <c r="F24" s="19"/>
      <c r="G24" s="19"/>
      <c r="H24" s="19"/>
      <c r="I24" s="19"/>
    </row>
    <row r="25" spans="1:2" s="2" customFormat="1" ht="15.75">
      <c r="A25" s="402" t="s">
        <v>15</v>
      </c>
      <c r="B25" s="402"/>
    </row>
    <row r="26" s="2" customFormat="1" ht="15.75"/>
    <row r="27" s="2" customFormat="1" ht="15.75"/>
    <row r="28" s="2" customFormat="1" ht="13.5" customHeight="1"/>
    <row r="29" spans="2:3" s="2" customFormat="1" ht="15.75">
      <c r="B29" s="2" t="s">
        <v>16</v>
      </c>
      <c r="C29" s="2" t="s">
        <v>17</v>
      </c>
    </row>
    <row r="30" s="2" customFormat="1" ht="15.75"/>
    <row r="31" s="2" customFormat="1" ht="15.75"/>
    <row r="32" s="2" customFormat="1" ht="15.75"/>
    <row r="33" s="2" customFormat="1" ht="15.75"/>
    <row r="34" spans="2:4" ht="15.75">
      <c r="B34" s="2" t="s">
        <v>18</v>
      </c>
      <c r="C34" s="2" t="s">
        <v>19</v>
      </c>
      <c r="D34" s="2"/>
    </row>
  </sheetData>
  <sheetProtection selectLockedCells="1" selectUnlockedCells="1"/>
  <mergeCells count="4">
    <mergeCell ref="A24:B24"/>
    <mergeCell ref="A25:B25"/>
    <mergeCell ref="A4:D4"/>
    <mergeCell ref="A20:B20"/>
  </mergeCells>
  <printOptions horizontalCentered="1"/>
  <pageMargins left="0.3" right="0.3701388888888889" top="0.1701388888888889" bottom="0.4201388888888889" header="0.5118055555555555" footer="0.5118055555555555"/>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tabColor indexed="17"/>
  </sheetPr>
  <dimension ref="A1:K36"/>
  <sheetViews>
    <sheetView zoomScale="75" zoomScaleNormal="75" zoomScalePageLayoutView="0" workbookViewId="0" topLeftCell="A1">
      <selection activeCell="A26" sqref="A26:H26"/>
    </sheetView>
  </sheetViews>
  <sheetFormatPr defaultColWidth="9.140625" defaultRowHeight="12.75"/>
  <cols>
    <col min="1" max="1" width="7.28125" style="1" customWidth="1"/>
    <col min="2" max="2" width="42.140625" style="1" customWidth="1"/>
    <col min="3" max="3" width="20.140625" style="1" customWidth="1"/>
    <col min="4" max="4" width="54.28125" style="1" customWidth="1"/>
    <col min="5" max="5" width="21.00390625" style="135" customWidth="1"/>
    <col min="6" max="7" width="22.7109375" style="1" customWidth="1"/>
    <col min="8" max="8" width="31.00390625" style="1" customWidth="1"/>
    <col min="9" max="9" width="14.28125" style="1" customWidth="1"/>
    <col min="10" max="16384" width="9.140625" style="1" customWidth="1"/>
  </cols>
  <sheetData>
    <row r="1" spans="1:8" ht="26.25">
      <c r="A1" s="49" t="s">
        <v>6</v>
      </c>
      <c r="E1" s="1"/>
      <c r="F1" s="48"/>
      <c r="G1" s="48"/>
      <c r="H1" s="22" t="s">
        <v>71</v>
      </c>
    </row>
    <row r="2" spans="5:7" ht="12.75">
      <c r="E2" s="1"/>
      <c r="F2" s="48"/>
      <c r="G2" s="48"/>
    </row>
    <row r="3" spans="5:7" ht="12.75">
      <c r="E3" s="1"/>
      <c r="F3" s="115"/>
      <c r="G3" s="115"/>
    </row>
    <row r="4" spans="1:10" ht="106.5" customHeight="1">
      <c r="A4" s="462" t="s">
        <v>557</v>
      </c>
      <c r="B4" s="462"/>
      <c r="C4" s="462"/>
      <c r="D4" s="462"/>
      <c r="E4" s="462"/>
      <c r="F4" s="462"/>
      <c r="G4" s="462"/>
      <c r="H4" s="462"/>
      <c r="I4" s="150"/>
      <c r="J4" s="150"/>
    </row>
    <row r="5" spans="1:8" ht="26.25">
      <c r="A5" s="116" t="s">
        <v>558</v>
      </c>
      <c r="B5" s="137"/>
      <c r="C5" s="137"/>
      <c r="D5" s="137"/>
      <c r="E5" s="138"/>
      <c r="F5" s="138"/>
      <c r="G5" s="138"/>
      <c r="H5" s="137"/>
    </row>
    <row r="6" ht="13.5" thickBot="1"/>
    <row r="7" spans="1:11" s="2" customFormat="1" ht="90.75" customHeight="1" thickBot="1">
      <c r="A7" s="464" t="s">
        <v>7</v>
      </c>
      <c r="B7" s="448" t="s">
        <v>70</v>
      </c>
      <c r="C7" s="448" t="s">
        <v>104</v>
      </c>
      <c r="D7" s="467" t="s">
        <v>572</v>
      </c>
      <c r="E7" s="448" t="s">
        <v>559</v>
      </c>
      <c r="F7" s="447" t="s">
        <v>554</v>
      </c>
      <c r="G7" s="448" t="s">
        <v>1</v>
      </c>
      <c r="H7" s="447" t="s">
        <v>562</v>
      </c>
      <c r="I7" s="448" t="s">
        <v>3</v>
      </c>
      <c r="J7" s="447" t="s">
        <v>545</v>
      </c>
      <c r="K7" s="447" t="s">
        <v>61</v>
      </c>
    </row>
    <row r="8" spans="1:11" s="2" customFormat="1" ht="90.75" customHeight="1" thickBot="1">
      <c r="A8" s="465"/>
      <c r="B8" s="449"/>
      <c r="C8" s="449"/>
      <c r="D8" s="468"/>
      <c r="E8" s="449"/>
      <c r="F8" s="447"/>
      <c r="G8" s="449"/>
      <c r="H8" s="447"/>
      <c r="I8" s="449"/>
      <c r="J8" s="447"/>
      <c r="K8" s="447"/>
    </row>
    <row r="9" spans="1:11" s="48" customFormat="1" ht="15" customHeight="1" thickBot="1">
      <c r="A9" s="120">
        <v>0</v>
      </c>
      <c r="B9" s="120">
        <v>1</v>
      </c>
      <c r="C9" s="120">
        <v>2</v>
      </c>
      <c r="D9" s="120">
        <v>3</v>
      </c>
      <c r="E9" s="120">
        <v>4</v>
      </c>
      <c r="F9" s="120">
        <v>5</v>
      </c>
      <c r="G9" s="120" t="s">
        <v>2</v>
      </c>
      <c r="H9" s="266">
        <v>7</v>
      </c>
      <c r="I9" s="266" t="s">
        <v>4</v>
      </c>
      <c r="J9" s="266">
        <v>9</v>
      </c>
      <c r="K9" s="267" t="s">
        <v>5</v>
      </c>
    </row>
    <row r="10" spans="1:11" s="48" customFormat="1" ht="18.75" customHeight="1">
      <c r="A10" s="473">
        <v>1</v>
      </c>
      <c r="B10" s="474" t="s">
        <v>62</v>
      </c>
      <c r="C10" s="181"/>
      <c r="D10" s="123" t="s">
        <v>63</v>
      </c>
      <c r="E10" s="140"/>
      <c r="F10" s="141"/>
      <c r="G10" s="141" t="e">
        <f>F10/E10*100</f>
        <v>#DIV/0!</v>
      </c>
      <c r="H10" s="268"/>
      <c r="I10" s="269" t="e">
        <f>H10-(H10*G10/100)</f>
        <v>#DIV/0!</v>
      </c>
      <c r="J10" s="269"/>
      <c r="K10" s="269" t="e">
        <f>I10*E10</f>
        <v>#DIV/0!</v>
      </c>
    </row>
    <row r="11" spans="1:11" s="48" customFormat="1" ht="18.75" customHeight="1">
      <c r="A11" s="473"/>
      <c r="B11" s="474"/>
      <c r="C11" s="181"/>
      <c r="D11" s="123" t="s">
        <v>57</v>
      </c>
      <c r="E11" s="140"/>
      <c r="F11" s="141"/>
      <c r="G11" s="141"/>
      <c r="H11" s="268"/>
      <c r="I11" s="269"/>
      <c r="J11" s="269"/>
      <c r="K11" s="269"/>
    </row>
    <row r="12" spans="1:11" s="48" customFormat="1" ht="18.75" customHeight="1">
      <c r="A12" s="473"/>
      <c r="B12" s="474"/>
      <c r="C12" s="181"/>
      <c r="D12" s="123" t="s">
        <v>57</v>
      </c>
      <c r="E12" s="140"/>
      <c r="F12" s="141"/>
      <c r="G12" s="141"/>
      <c r="H12" s="268"/>
      <c r="I12" s="269"/>
      <c r="J12" s="269"/>
      <c r="K12" s="269"/>
    </row>
    <row r="13" spans="1:11" s="48" customFormat="1" ht="18.75" customHeight="1">
      <c r="A13" s="473"/>
      <c r="B13" s="474"/>
      <c r="C13" s="181" t="s">
        <v>144</v>
      </c>
      <c r="D13" s="123" t="s">
        <v>57</v>
      </c>
      <c r="E13" s="140"/>
      <c r="F13" s="141"/>
      <c r="G13" s="141"/>
      <c r="H13" s="268"/>
      <c r="I13" s="269"/>
      <c r="J13" s="269"/>
      <c r="K13" s="269"/>
    </row>
    <row r="14" spans="1:11" s="48" customFormat="1" ht="18.75" customHeight="1">
      <c r="A14" s="466">
        <v>2</v>
      </c>
      <c r="B14" s="475" t="s">
        <v>62</v>
      </c>
      <c r="C14" s="228"/>
      <c r="D14" s="123" t="s">
        <v>63</v>
      </c>
      <c r="E14" s="140"/>
      <c r="F14" s="141"/>
      <c r="G14" s="141"/>
      <c r="H14" s="268"/>
      <c r="I14" s="269"/>
      <c r="J14" s="269"/>
      <c r="K14" s="269"/>
    </row>
    <row r="15" spans="1:11" s="48" customFormat="1" ht="18.75" customHeight="1">
      <c r="A15" s="466"/>
      <c r="B15" s="475"/>
      <c r="C15" s="229"/>
      <c r="D15" s="123" t="s">
        <v>57</v>
      </c>
      <c r="E15" s="140"/>
      <c r="F15" s="141"/>
      <c r="G15" s="141"/>
      <c r="H15" s="268"/>
      <c r="I15" s="269"/>
      <c r="J15" s="269"/>
      <c r="K15" s="269"/>
    </row>
    <row r="16" spans="1:11" s="3" customFormat="1" ht="18.75" customHeight="1">
      <c r="A16" s="466"/>
      <c r="B16" s="475"/>
      <c r="C16" s="229"/>
      <c r="D16" s="123" t="s">
        <v>57</v>
      </c>
      <c r="E16" s="140"/>
      <c r="F16" s="141"/>
      <c r="G16" s="141"/>
      <c r="H16" s="268"/>
      <c r="I16" s="209"/>
      <c r="J16" s="209"/>
      <c r="K16" s="209"/>
    </row>
    <row r="17" spans="1:11" s="3" customFormat="1" ht="18.75" customHeight="1" thickBot="1">
      <c r="A17" s="466"/>
      <c r="B17" s="475"/>
      <c r="C17" s="181" t="s">
        <v>144</v>
      </c>
      <c r="D17" s="132" t="s">
        <v>57</v>
      </c>
      <c r="E17" s="142"/>
      <c r="F17" s="143"/>
      <c r="G17" s="143"/>
      <c r="H17" s="270"/>
      <c r="I17" s="271"/>
      <c r="J17" s="271"/>
      <c r="K17" s="271"/>
    </row>
    <row r="18" spans="1:11" s="3" customFormat="1" ht="21" customHeight="1" thickBot="1">
      <c r="A18" s="472" t="s">
        <v>72</v>
      </c>
      <c r="B18" s="472"/>
      <c r="C18" s="184"/>
      <c r="D18" s="144" t="s">
        <v>12</v>
      </c>
      <c r="E18" s="145">
        <f>SUM(E16:E17)</f>
        <v>0</v>
      </c>
      <c r="F18" s="146" t="s">
        <v>12</v>
      </c>
      <c r="G18" s="274" t="s">
        <v>12</v>
      </c>
      <c r="H18" s="281"/>
      <c r="I18" s="282"/>
      <c r="J18" s="282"/>
      <c r="K18" s="283"/>
    </row>
    <row r="19" spans="1:11" s="3" customFormat="1" ht="21" customHeight="1">
      <c r="A19" s="151" t="s">
        <v>73</v>
      </c>
      <c r="B19" s="131" t="s">
        <v>74</v>
      </c>
      <c r="C19" s="122"/>
      <c r="D19" s="151"/>
      <c r="E19" s="140"/>
      <c r="F19" s="141"/>
      <c r="G19" s="141"/>
      <c r="H19" s="272"/>
      <c r="I19" s="273"/>
      <c r="J19" s="273"/>
      <c r="K19" s="273"/>
    </row>
    <row r="20" spans="1:11" s="3" customFormat="1" ht="21" customHeight="1">
      <c r="A20" s="151" t="s">
        <v>75</v>
      </c>
      <c r="B20" s="131" t="s">
        <v>74</v>
      </c>
      <c r="C20" s="122"/>
      <c r="D20" s="151"/>
      <c r="E20" s="140"/>
      <c r="F20" s="141"/>
      <c r="G20" s="141"/>
      <c r="H20" s="268"/>
      <c r="I20" s="209"/>
      <c r="J20" s="209"/>
      <c r="K20" s="209"/>
    </row>
    <row r="21" spans="1:11" s="3" customFormat="1" ht="21" customHeight="1">
      <c r="A21" s="151" t="s">
        <v>76</v>
      </c>
      <c r="B21" s="131" t="s">
        <v>77</v>
      </c>
      <c r="C21" s="122"/>
      <c r="D21" s="151"/>
      <c r="E21" s="140"/>
      <c r="F21" s="141"/>
      <c r="G21" s="141"/>
      <c r="H21" s="268"/>
      <c r="I21" s="209"/>
      <c r="J21" s="209"/>
      <c r="K21" s="209"/>
    </row>
    <row r="22" spans="1:11" s="3" customFormat="1" ht="21" customHeight="1" thickBot="1">
      <c r="A22" s="152" t="s">
        <v>78</v>
      </c>
      <c r="B22" s="133" t="s">
        <v>79</v>
      </c>
      <c r="C22" s="227"/>
      <c r="D22" s="152"/>
      <c r="E22" s="142"/>
      <c r="F22" s="143"/>
      <c r="G22" s="143"/>
      <c r="H22" s="270"/>
      <c r="I22" s="271"/>
      <c r="J22" s="271"/>
      <c r="K22" s="271"/>
    </row>
    <row r="23" spans="1:11" s="3" customFormat="1" ht="21" customHeight="1" thickBot="1">
      <c r="A23" s="472" t="s">
        <v>80</v>
      </c>
      <c r="B23" s="472"/>
      <c r="C23" s="184"/>
      <c r="D23" s="144" t="s">
        <v>12</v>
      </c>
      <c r="E23" s="275">
        <f>SUM(E19:E22)</f>
        <v>0</v>
      </c>
      <c r="F23" s="276" t="s">
        <v>12</v>
      </c>
      <c r="G23" s="276" t="s">
        <v>12</v>
      </c>
      <c r="H23" s="279">
        <f>SUM(H19:H22)</f>
        <v>0</v>
      </c>
      <c r="I23" s="284"/>
      <c r="J23" s="285"/>
      <c r="K23" s="286"/>
    </row>
    <row r="24" spans="1:11" s="2" customFormat="1" ht="21" customHeight="1" thickBot="1">
      <c r="A24" s="469" t="s">
        <v>81</v>
      </c>
      <c r="B24" s="469"/>
      <c r="C24" s="144"/>
      <c r="D24" s="144" t="s">
        <v>12</v>
      </c>
      <c r="E24" s="277">
        <f>E18+E23</f>
        <v>0</v>
      </c>
      <c r="F24" s="278" t="s">
        <v>12</v>
      </c>
      <c r="G24" s="278" t="s">
        <v>12</v>
      </c>
      <c r="H24" s="280">
        <f>H18+H23</f>
        <v>0</v>
      </c>
      <c r="I24" s="287"/>
      <c r="J24" s="288"/>
      <c r="K24" s="289"/>
    </row>
    <row r="25" spans="1:8" ht="9.75" customHeight="1">
      <c r="A25" s="126"/>
      <c r="B25" s="126"/>
      <c r="C25" s="126"/>
      <c r="D25" s="127"/>
      <c r="E25" s="148"/>
      <c r="F25" s="128"/>
      <c r="G25" s="128"/>
      <c r="H25" s="128"/>
    </row>
    <row r="26" spans="1:11" s="185" customFormat="1" ht="47.25" customHeight="1">
      <c r="A26" s="445" t="s">
        <v>105</v>
      </c>
      <c r="B26" s="445"/>
      <c r="C26" s="445"/>
      <c r="D26" s="445"/>
      <c r="E26" s="445"/>
      <c r="F26" s="445"/>
      <c r="G26" s="445"/>
      <c r="H26" s="445"/>
      <c r="I26" s="194"/>
      <c r="J26" s="194"/>
      <c r="K26" s="194"/>
    </row>
    <row r="27" spans="1:10" s="114" customFormat="1" ht="35.25" customHeight="1">
      <c r="A27" s="446" t="s">
        <v>442</v>
      </c>
      <c r="B27" s="446"/>
      <c r="C27" s="446"/>
      <c r="D27" s="446"/>
      <c r="E27" s="446"/>
      <c r="F27" s="446"/>
      <c r="G27" s="446"/>
      <c r="H27" s="446"/>
      <c r="I27" s="193"/>
      <c r="J27" s="193"/>
    </row>
    <row r="28" spans="1:10" ht="18" customHeight="1">
      <c r="A28" s="470" t="s">
        <v>106</v>
      </c>
      <c r="B28" s="471"/>
      <c r="C28" s="471"/>
      <c r="D28" s="471"/>
      <c r="E28" s="471"/>
      <c r="F28" s="471"/>
      <c r="G28" s="471"/>
      <c r="H28" s="471"/>
      <c r="I28" s="471"/>
      <c r="J28" s="471"/>
    </row>
    <row r="29" spans="1:8" ht="31.5" customHeight="1">
      <c r="A29" s="446" t="s">
        <v>444</v>
      </c>
      <c r="B29" s="446"/>
      <c r="C29" s="446"/>
      <c r="D29" s="446"/>
      <c r="E29" s="446"/>
      <c r="F29" s="446"/>
      <c r="G29" s="446"/>
      <c r="H29" s="446"/>
    </row>
    <row r="30" spans="1:10" ht="48" customHeight="1">
      <c r="A30" s="440" t="s">
        <v>143</v>
      </c>
      <c r="B30" s="440"/>
      <c r="C30" s="440"/>
      <c r="D30" s="440"/>
      <c r="E30" s="440"/>
      <c r="F30" s="440"/>
      <c r="G30" s="440"/>
      <c r="H30" s="440"/>
      <c r="I30" s="253"/>
      <c r="J30" s="253"/>
    </row>
    <row r="31" s="2" customFormat="1" ht="24" customHeight="1">
      <c r="A31" s="2" t="s">
        <v>13</v>
      </c>
    </row>
    <row r="32" s="2" customFormat="1" ht="15.75"/>
    <row r="33" spans="1:7" s="2" customFormat="1" ht="13.5" customHeight="1">
      <c r="A33" s="439" t="s">
        <v>14</v>
      </c>
      <c r="B33" s="439"/>
      <c r="C33" s="439"/>
      <c r="D33" s="439"/>
      <c r="E33" s="439"/>
      <c r="F33" s="439"/>
      <c r="G33" s="149"/>
    </row>
    <row r="34" spans="2:8" s="2" customFormat="1" ht="15.75">
      <c r="B34" s="2" t="s">
        <v>15</v>
      </c>
      <c r="E34" s="2" t="s">
        <v>16</v>
      </c>
      <c r="H34" s="2" t="s">
        <v>17</v>
      </c>
    </row>
    <row r="35" s="2" customFormat="1" ht="45" customHeight="1"/>
    <row r="36" s="2" customFormat="1" ht="15.75">
      <c r="E36" s="2" t="s">
        <v>18</v>
      </c>
    </row>
  </sheetData>
  <sheetProtection selectLockedCells="1" selectUnlockedCells="1"/>
  <mergeCells count="25">
    <mergeCell ref="A4:H4"/>
    <mergeCell ref="A10:A13"/>
    <mergeCell ref="B10:B13"/>
    <mergeCell ref="A14:A17"/>
    <mergeCell ref="B14:B17"/>
    <mergeCell ref="F7:F8"/>
    <mergeCell ref="G7:G8"/>
    <mergeCell ref="H7:H8"/>
    <mergeCell ref="D7:D8"/>
    <mergeCell ref="C7:C8"/>
    <mergeCell ref="A33:F33"/>
    <mergeCell ref="A18:B18"/>
    <mergeCell ref="A23:B23"/>
    <mergeCell ref="A24:B24"/>
    <mergeCell ref="A28:J28"/>
    <mergeCell ref="A26:H26"/>
    <mergeCell ref="A30:H30"/>
    <mergeCell ref="K7:K8"/>
    <mergeCell ref="E7:E8"/>
    <mergeCell ref="A27:H27"/>
    <mergeCell ref="A29:H29"/>
    <mergeCell ref="B7:B8"/>
    <mergeCell ref="A7:A8"/>
    <mergeCell ref="I7:I8"/>
    <mergeCell ref="J7:J8"/>
  </mergeCells>
  <printOptions horizontalCentered="1"/>
  <pageMargins left="0.1701388888888889" right="0.2298611111111111" top="0.25972222222222224" bottom="0.22013888888888888" header="0.5118055555555555" footer="0.5118055555555555"/>
  <pageSetup horizontalDpi="300" verticalDpi="300" orientation="landscape" paperSize="9" scale="65" r:id="rId1"/>
</worksheet>
</file>

<file path=xl/worksheets/sheet11.xml><?xml version="1.0" encoding="utf-8"?>
<worksheet xmlns="http://schemas.openxmlformats.org/spreadsheetml/2006/main" xmlns:r="http://schemas.openxmlformats.org/officeDocument/2006/relationships">
  <sheetPr>
    <tabColor indexed="17"/>
  </sheetPr>
  <dimension ref="A1:H31"/>
  <sheetViews>
    <sheetView zoomScale="75" zoomScaleNormal="75" workbookViewId="0" topLeftCell="A1">
      <selection activeCell="A9" sqref="A9:H9"/>
    </sheetView>
  </sheetViews>
  <sheetFormatPr defaultColWidth="9.140625" defaultRowHeight="12.75"/>
  <cols>
    <col min="1" max="1" width="7.28125" style="1" customWidth="1"/>
    <col min="2" max="2" width="42.140625" style="1" customWidth="1"/>
    <col min="3" max="3" width="20.140625" style="1" customWidth="1"/>
    <col min="4" max="4" width="54.28125" style="1" customWidth="1"/>
    <col min="5" max="5" width="21.00390625" style="135" customWidth="1"/>
    <col min="6" max="6" width="31.00390625" style="1" customWidth="1"/>
    <col min="7" max="7" width="13.8515625" style="1" customWidth="1"/>
    <col min="8" max="16384" width="9.140625" style="1" customWidth="1"/>
  </cols>
  <sheetData>
    <row r="1" spans="1:6" ht="26.25">
      <c r="A1" s="49" t="s">
        <v>6</v>
      </c>
      <c r="E1" s="1"/>
      <c r="F1" s="22" t="s">
        <v>563</v>
      </c>
    </row>
    <row r="2" ht="12.75">
      <c r="E2" s="1"/>
    </row>
    <row r="3" ht="12.75">
      <c r="E3" s="1"/>
    </row>
    <row r="4" spans="1:7" ht="106.5" customHeight="1">
      <c r="A4" s="462" t="s">
        <v>564</v>
      </c>
      <c r="B4" s="462"/>
      <c r="C4" s="462"/>
      <c r="D4" s="462"/>
      <c r="E4" s="462"/>
      <c r="F4" s="462"/>
      <c r="G4" s="150"/>
    </row>
    <row r="5" spans="1:6" ht="26.25">
      <c r="A5" s="116" t="s">
        <v>560</v>
      </c>
      <c r="B5" s="137"/>
      <c r="C5" s="137"/>
      <c r="D5" s="137"/>
      <c r="E5" s="138"/>
      <c r="F5" s="137"/>
    </row>
    <row r="6" ht="13.5" thickBot="1"/>
    <row r="7" spans="1:8" s="2" customFormat="1" ht="90.75" customHeight="1" thickBot="1">
      <c r="A7" s="464" t="s">
        <v>7</v>
      </c>
      <c r="B7" s="448" t="s">
        <v>70</v>
      </c>
      <c r="C7" s="448" t="s">
        <v>104</v>
      </c>
      <c r="D7" s="467" t="s">
        <v>571</v>
      </c>
      <c r="E7" s="448" t="s">
        <v>559</v>
      </c>
      <c r="F7" s="447" t="s">
        <v>561</v>
      </c>
      <c r="G7" s="447" t="s">
        <v>545</v>
      </c>
      <c r="H7" s="447" t="s">
        <v>61</v>
      </c>
    </row>
    <row r="8" spans="1:8" s="2" customFormat="1" ht="90.75" customHeight="1" thickBot="1">
      <c r="A8" s="465"/>
      <c r="B8" s="449"/>
      <c r="C8" s="449"/>
      <c r="D8" s="468"/>
      <c r="E8" s="449"/>
      <c r="F8" s="447"/>
      <c r="G8" s="447"/>
      <c r="H8" s="447"/>
    </row>
    <row r="9" spans="1:8" s="48" customFormat="1" ht="15" customHeight="1" thickBot="1">
      <c r="A9" s="120">
        <v>0</v>
      </c>
      <c r="B9" s="120">
        <v>1</v>
      </c>
      <c r="C9" s="120">
        <v>2</v>
      </c>
      <c r="D9" s="120">
        <v>3</v>
      </c>
      <c r="E9" s="120">
        <v>4</v>
      </c>
      <c r="F9" s="120">
        <v>5</v>
      </c>
      <c r="G9" s="120">
        <v>6</v>
      </c>
      <c r="H9" s="267" t="s">
        <v>448</v>
      </c>
    </row>
    <row r="10" spans="1:8" s="48" customFormat="1" ht="18.75" customHeight="1">
      <c r="A10" s="473">
        <v>1</v>
      </c>
      <c r="B10" s="474" t="s">
        <v>62</v>
      </c>
      <c r="C10" s="181"/>
      <c r="D10" s="123" t="s">
        <v>63</v>
      </c>
      <c r="E10" s="140"/>
      <c r="F10" s="268"/>
      <c r="G10" s="269"/>
      <c r="H10" s="269">
        <f>F10*E10</f>
        <v>0</v>
      </c>
    </row>
    <row r="11" spans="1:8" s="48" customFormat="1" ht="18.75" customHeight="1">
      <c r="A11" s="473"/>
      <c r="B11" s="474"/>
      <c r="C11" s="181"/>
      <c r="D11" s="123" t="s">
        <v>57</v>
      </c>
      <c r="E11" s="140"/>
      <c r="F11" s="268"/>
      <c r="G11" s="269"/>
      <c r="H11" s="269"/>
    </row>
    <row r="12" spans="1:8" s="48" customFormat="1" ht="18.75" customHeight="1">
      <c r="A12" s="473"/>
      <c r="B12" s="474"/>
      <c r="C12" s="181"/>
      <c r="D12" s="123" t="s">
        <v>57</v>
      </c>
      <c r="E12" s="140"/>
      <c r="F12" s="268"/>
      <c r="G12" s="269"/>
      <c r="H12" s="269"/>
    </row>
    <row r="13" spans="1:8" s="48" customFormat="1" ht="18.75" customHeight="1">
      <c r="A13" s="473"/>
      <c r="B13" s="474"/>
      <c r="C13" s="181" t="s">
        <v>144</v>
      </c>
      <c r="D13" s="123" t="s">
        <v>57</v>
      </c>
      <c r="E13" s="140"/>
      <c r="F13" s="268"/>
      <c r="G13" s="269"/>
      <c r="H13" s="269"/>
    </row>
    <row r="14" spans="1:8" s="48" customFormat="1" ht="18.75" customHeight="1">
      <c r="A14" s="466">
        <v>2</v>
      </c>
      <c r="B14" s="475" t="s">
        <v>62</v>
      </c>
      <c r="C14" s="228"/>
      <c r="D14" s="123" t="s">
        <v>63</v>
      </c>
      <c r="E14" s="140"/>
      <c r="F14" s="268"/>
      <c r="G14" s="269"/>
      <c r="H14" s="269"/>
    </row>
    <row r="15" spans="1:8" s="48" customFormat="1" ht="18.75" customHeight="1">
      <c r="A15" s="466"/>
      <c r="B15" s="475"/>
      <c r="C15" s="229"/>
      <c r="D15" s="123" t="s">
        <v>57</v>
      </c>
      <c r="E15" s="140"/>
      <c r="F15" s="268"/>
      <c r="G15" s="269"/>
      <c r="H15" s="269"/>
    </row>
    <row r="16" spans="1:8" s="3" customFormat="1" ht="18.75" customHeight="1">
      <c r="A16" s="466"/>
      <c r="B16" s="475"/>
      <c r="C16" s="229"/>
      <c r="D16" s="123" t="s">
        <v>57</v>
      </c>
      <c r="E16" s="140"/>
      <c r="F16" s="268"/>
      <c r="G16" s="209"/>
      <c r="H16" s="209"/>
    </row>
    <row r="17" spans="1:8" s="3" customFormat="1" ht="18.75" customHeight="1" thickBot="1">
      <c r="A17" s="466"/>
      <c r="B17" s="475"/>
      <c r="C17" s="181" t="s">
        <v>144</v>
      </c>
      <c r="D17" s="132" t="s">
        <v>57</v>
      </c>
      <c r="E17" s="142"/>
      <c r="F17" s="270"/>
      <c r="G17" s="271"/>
      <c r="H17" s="271"/>
    </row>
    <row r="18" spans="1:8" s="3" customFormat="1" ht="21" customHeight="1" thickBot="1">
      <c r="A18" s="472" t="s">
        <v>72</v>
      </c>
      <c r="B18" s="472"/>
      <c r="C18" s="184"/>
      <c r="D18" s="144" t="s">
        <v>12</v>
      </c>
      <c r="E18" s="145">
        <f>SUM(E16:E17)</f>
        <v>0</v>
      </c>
      <c r="F18" s="281"/>
      <c r="G18" s="282"/>
      <c r="H18" s="283"/>
    </row>
    <row r="19" spans="1:8" s="2" customFormat="1" ht="21" customHeight="1" thickBot="1">
      <c r="A19" s="469" t="s">
        <v>81</v>
      </c>
      <c r="B19" s="469"/>
      <c r="C19" s="144"/>
      <c r="D19" s="144" t="s">
        <v>12</v>
      </c>
      <c r="E19" s="277">
        <f>E18</f>
        <v>0</v>
      </c>
      <c r="F19" s="280">
        <f>F18</f>
        <v>0</v>
      </c>
      <c r="G19" s="288"/>
      <c r="H19" s="289"/>
    </row>
    <row r="20" spans="1:6" ht="9.75" customHeight="1">
      <c r="A20" s="126"/>
      <c r="B20" s="126"/>
      <c r="C20" s="126"/>
      <c r="D20" s="127"/>
      <c r="E20" s="148"/>
      <c r="F20" s="128"/>
    </row>
    <row r="21" spans="1:8" s="185" customFormat="1" ht="47.25" customHeight="1">
      <c r="A21" s="470" t="s">
        <v>445</v>
      </c>
      <c r="B21" s="471"/>
      <c r="C21" s="471"/>
      <c r="D21" s="471"/>
      <c r="E21" s="471"/>
      <c r="F21" s="471"/>
      <c r="G21" s="471"/>
      <c r="H21" s="352"/>
    </row>
    <row r="22" spans="1:7" s="114" customFormat="1" ht="35.25" customHeight="1">
      <c r="A22" s="446" t="s">
        <v>442</v>
      </c>
      <c r="B22" s="446"/>
      <c r="C22" s="446"/>
      <c r="D22" s="446"/>
      <c r="E22" s="446"/>
      <c r="F22" s="446"/>
      <c r="G22" s="193"/>
    </row>
    <row r="23" spans="1:7" ht="18" customHeight="1">
      <c r="A23" s="470" t="s">
        <v>106</v>
      </c>
      <c r="B23" s="471"/>
      <c r="C23" s="471"/>
      <c r="D23" s="471"/>
      <c r="E23" s="471"/>
      <c r="F23" s="471"/>
      <c r="G23" s="471"/>
    </row>
    <row r="24" spans="1:6" ht="31.5" customHeight="1">
      <c r="A24" s="440" t="s">
        <v>565</v>
      </c>
      <c r="B24" s="440"/>
      <c r="C24" s="440"/>
      <c r="D24" s="440"/>
      <c r="E24" s="440"/>
      <c r="F24" s="440"/>
    </row>
    <row r="25" spans="1:7" ht="48" customHeight="1">
      <c r="A25" s="2" t="s">
        <v>13</v>
      </c>
      <c r="B25" s="2"/>
      <c r="C25" s="2"/>
      <c r="D25" s="2"/>
      <c r="E25" s="2"/>
      <c r="F25" s="2"/>
      <c r="G25" s="253"/>
    </row>
    <row r="26" s="2" customFormat="1" ht="24" customHeight="1"/>
    <row r="27" spans="1:5" s="2" customFormat="1" ht="15.75">
      <c r="A27" s="439" t="s">
        <v>14</v>
      </c>
      <c r="B27" s="439"/>
      <c r="C27" s="439"/>
      <c r="D27" s="439"/>
      <c r="E27" s="439"/>
    </row>
    <row r="28" spans="2:6" s="2" customFormat="1" ht="13.5" customHeight="1">
      <c r="B28" s="2" t="s">
        <v>15</v>
      </c>
      <c r="E28" s="2" t="s">
        <v>16</v>
      </c>
      <c r="F28" s="2" t="s">
        <v>17</v>
      </c>
    </row>
    <row r="29" s="2" customFormat="1" ht="15.75"/>
    <row r="30" s="2" customFormat="1" ht="45" customHeight="1">
      <c r="E30" s="2" t="s">
        <v>18</v>
      </c>
    </row>
    <row r="31" spans="1:6" s="2" customFormat="1" ht="15.75">
      <c r="A31" s="1"/>
      <c r="B31" s="1"/>
      <c r="C31" s="1"/>
      <c r="D31" s="1"/>
      <c r="E31" s="135"/>
      <c r="F31" s="1"/>
    </row>
  </sheetData>
  <sheetProtection selectLockedCells="1" selectUnlockedCells="1"/>
  <mergeCells count="20">
    <mergeCell ref="H7:H8"/>
    <mergeCell ref="E7:E8"/>
    <mergeCell ref="A22:F22"/>
    <mergeCell ref="B7:B8"/>
    <mergeCell ref="A7:A8"/>
    <mergeCell ref="G7:G8"/>
    <mergeCell ref="A21:G21"/>
    <mergeCell ref="A27:E27"/>
    <mergeCell ref="A18:B18"/>
    <mergeCell ref="A19:B19"/>
    <mergeCell ref="A23:G23"/>
    <mergeCell ref="A24:F24"/>
    <mergeCell ref="A4:F4"/>
    <mergeCell ref="A10:A13"/>
    <mergeCell ref="B10:B13"/>
    <mergeCell ref="A14:A17"/>
    <mergeCell ref="B14:B17"/>
    <mergeCell ref="F7:F8"/>
    <mergeCell ref="D7:D8"/>
    <mergeCell ref="C7:C8"/>
  </mergeCells>
  <printOptions horizontalCentered="1"/>
  <pageMargins left="0.1701388888888889" right="0.2298611111111111" top="0.25972222222222224" bottom="0.22013888888888888" header="0.5118055555555555" footer="0.5118055555555555"/>
  <pageSetup horizontalDpi="300" verticalDpi="300" orientation="landscape" paperSize="9" scale="65" r:id="rId1"/>
</worksheet>
</file>

<file path=xl/worksheets/sheet12.xml><?xml version="1.0" encoding="utf-8"?>
<worksheet xmlns="http://schemas.openxmlformats.org/spreadsheetml/2006/main" xmlns:r="http://schemas.openxmlformats.org/officeDocument/2006/relationships">
  <sheetPr>
    <tabColor indexed="17"/>
  </sheetPr>
  <dimension ref="A1:H31"/>
  <sheetViews>
    <sheetView zoomScale="75" zoomScaleNormal="75" workbookViewId="0" topLeftCell="A1">
      <selection activeCell="F15" sqref="F15"/>
    </sheetView>
  </sheetViews>
  <sheetFormatPr defaultColWidth="9.140625" defaultRowHeight="12.75"/>
  <cols>
    <col min="1" max="1" width="7.28125" style="1" customWidth="1"/>
    <col min="2" max="2" width="42.140625" style="1" customWidth="1"/>
    <col min="3" max="3" width="20.140625" style="1" customWidth="1"/>
    <col min="4" max="4" width="54.28125" style="1" customWidth="1"/>
    <col min="5" max="5" width="21.00390625" style="135" customWidth="1"/>
    <col min="6" max="6" width="31.00390625" style="1" customWidth="1"/>
    <col min="7" max="7" width="13.8515625" style="1" customWidth="1"/>
    <col min="8" max="16384" width="9.140625" style="1" customWidth="1"/>
  </cols>
  <sheetData>
    <row r="1" spans="1:6" ht="26.25">
      <c r="A1" s="49" t="s">
        <v>6</v>
      </c>
      <c r="E1" s="1"/>
      <c r="F1" s="22" t="s">
        <v>447</v>
      </c>
    </row>
    <row r="2" ht="12.75">
      <c r="E2" s="1"/>
    </row>
    <row r="3" ht="12.75">
      <c r="E3" s="1"/>
    </row>
    <row r="4" spans="1:7" ht="106.5" customHeight="1">
      <c r="A4" s="462" t="s">
        <v>567</v>
      </c>
      <c r="B4" s="462"/>
      <c r="C4" s="462"/>
      <c r="D4" s="462"/>
      <c r="E4" s="462"/>
      <c r="F4" s="462"/>
      <c r="G4" s="150"/>
    </row>
    <row r="5" spans="1:6" ht="26.25">
      <c r="A5" s="116" t="s">
        <v>568</v>
      </c>
      <c r="B5" s="137"/>
      <c r="C5" s="137"/>
      <c r="D5" s="137"/>
      <c r="E5" s="138"/>
      <c r="F5" s="137"/>
    </row>
    <row r="6" ht="13.5" thickBot="1"/>
    <row r="7" spans="1:8" s="2" customFormat="1" ht="90.75" customHeight="1" thickBot="1">
      <c r="A7" s="464" t="s">
        <v>7</v>
      </c>
      <c r="B7" s="448" t="s">
        <v>70</v>
      </c>
      <c r="C7" s="448" t="s">
        <v>104</v>
      </c>
      <c r="D7" s="467" t="s">
        <v>569</v>
      </c>
      <c r="E7" s="448" t="s">
        <v>559</v>
      </c>
      <c r="F7" s="447" t="s">
        <v>570</v>
      </c>
      <c r="G7" s="447" t="s">
        <v>545</v>
      </c>
      <c r="H7" s="447" t="s">
        <v>61</v>
      </c>
    </row>
    <row r="8" spans="1:8" s="2" customFormat="1" ht="90.75" customHeight="1" thickBot="1">
      <c r="A8" s="465"/>
      <c r="B8" s="449"/>
      <c r="C8" s="449"/>
      <c r="D8" s="468"/>
      <c r="E8" s="449"/>
      <c r="F8" s="447"/>
      <c r="G8" s="448"/>
      <c r="H8" s="448"/>
    </row>
    <row r="9" spans="1:8" s="48" customFormat="1" ht="15" customHeight="1" thickBot="1">
      <c r="A9" s="120">
        <v>0</v>
      </c>
      <c r="B9" s="120">
        <v>1</v>
      </c>
      <c r="C9" s="120">
        <v>2</v>
      </c>
      <c r="D9" s="120">
        <v>3</v>
      </c>
      <c r="E9" s="120">
        <v>4</v>
      </c>
      <c r="F9" s="392">
        <v>5</v>
      </c>
      <c r="G9" s="394">
        <v>6</v>
      </c>
      <c r="H9" s="395" t="s">
        <v>448</v>
      </c>
    </row>
    <row r="10" spans="1:8" s="48" customFormat="1" ht="18.75" customHeight="1">
      <c r="A10" s="473">
        <v>1</v>
      </c>
      <c r="B10" s="474" t="s">
        <v>62</v>
      </c>
      <c r="C10" s="181"/>
      <c r="D10" s="123" t="s">
        <v>63</v>
      </c>
      <c r="E10" s="140"/>
      <c r="F10" s="268"/>
      <c r="G10" s="393"/>
      <c r="H10" s="393">
        <f>F10*E10</f>
        <v>0</v>
      </c>
    </row>
    <row r="11" spans="1:8" s="48" customFormat="1" ht="18.75" customHeight="1">
      <c r="A11" s="473"/>
      <c r="B11" s="474"/>
      <c r="C11" s="181"/>
      <c r="D11" s="123" t="s">
        <v>57</v>
      </c>
      <c r="E11" s="140"/>
      <c r="F11" s="268"/>
      <c r="G11" s="269"/>
      <c r="H11" s="269"/>
    </row>
    <row r="12" spans="1:8" s="48" customFormat="1" ht="18.75" customHeight="1">
      <c r="A12" s="473"/>
      <c r="B12" s="474"/>
      <c r="C12" s="181"/>
      <c r="D12" s="123" t="s">
        <v>57</v>
      </c>
      <c r="E12" s="140"/>
      <c r="F12" s="268"/>
      <c r="G12" s="269"/>
      <c r="H12" s="269"/>
    </row>
    <row r="13" spans="1:8" s="48" customFormat="1" ht="18.75" customHeight="1">
      <c r="A13" s="473"/>
      <c r="B13" s="474"/>
      <c r="C13" s="181" t="s">
        <v>144</v>
      </c>
      <c r="D13" s="123" t="s">
        <v>57</v>
      </c>
      <c r="E13" s="140"/>
      <c r="F13" s="268"/>
      <c r="G13" s="269"/>
      <c r="H13" s="269"/>
    </row>
    <row r="14" spans="1:8" s="48" customFormat="1" ht="18.75" customHeight="1">
      <c r="A14" s="466">
        <v>2</v>
      </c>
      <c r="B14" s="475" t="s">
        <v>62</v>
      </c>
      <c r="C14" s="228"/>
      <c r="D14" s="123" t="s">
        <v>63</v>
      </c>
      <c r="E14" s="140"/>
      <c r="F14" s="268"/>
      <c r="G14" s="269"/>
      <c r="H14" s="269"/>
    </row>
    <row r="15" spans="1:8" s="48" customFormat="1" ht="18.75" customHeight="1">
      <c r="A15" s="466"/>
      <c r="B15" s="475"/>
      <c r="C15" s="229"/>
      <c r="D15" s="123" t="s">
        <v>57</v>
      </c>
      <c r="E15" s="140"/>
      <c r="F15" s="268"/>
      <c r="G15" s="269"/>
      <c r="H15" s="269"/>
    </row>
    <row r="16" spans="1:8" s="3" customFormat="1" ht="18.75" customHeight="1">
      <c r="A16" s="466"/>
      <c r="B16" s="475"/>
      <c r="C16" s="229"/>
      <c r="D16" s="123" t="s">
        <v>57</v>
      </c>
      <c r="E16" s="140"/>
      <c r="F16" s="268"/>
      <c r="G16" s="209"/>
      <c r="H16" s="209"/>
    </row>
    <row r="17" spans="1:8" s="3" customFormat="1" ht="18.75" customHeight="1" thickBot="1">
      <c r="A17" s="466"/>
      <c r="B17" s="475"/>
      <c r="C17" s="181" t="s">
        <v>144</v>
      </c>
      <c r="D17" s="132" t="s">
        <v>57</v>
      </c>
      <c r="E17" s="142"/>
      <c r="F17" s="270"/>
      <c r="G17" s="271"/>
      <c r="H17" s="271"/>
    </row>
    <row r="18" spans="1:8" s="3" customFormat="1" ht="21" customHeight="1" thickBot="1">
      <c r="A18" s="472" t="s">
        <v>72</v>
      </c>
      <c r="B18" s="472"/>
      <c r="C18" s="184"/>
      <c r="D18" s="144" t="s">
        <v>12</v>
      </c>
      <c r="E18" s="145">
        <f>SUM(E16:E17)</f>
        <v>0</v>
      </c>
      <c r="F18" s="281"/>
      <c r="G18" s="282"/>
      <c r="H18" s="283"/>
    </row>
    <row r="19" spans="1:8" s="2" customFormat="1" ht="21" customHeight="1" thickBot="1">
      <c r="A19" s="469" t="s">
        <v>81</v>
      </c>
      <c r="B19" s="469"/>
      <c r="C19" s="144"/>
      <c r="D19" s="144" t="s">
        <v>12</v>
      </c>
      <c r="E19" s="277">
        <f>E18</f>
        <v>0</v>
      </c>
      <c r="F19" s="280">
        <f>F18</f>
        <v>0</v>
      </c>
      <c r="G19" s="288"/>
      <c r="H19" s="289"/>
    </row>
    <row r="20" spans="1:6" ht="9.75" customHeight="1">
      <c r="A20" s="126"/>
      <c r="B20" s="126"/>
      <c r="C20" s="126"/>
      <c r="D20" s="127"/>
      <c r="E20" s="148"/>
      <c r="F20" s="128"/>
    </row>
    <row r="21" spans="1:8" s="185" customFormat="1" ht="47.25" customHeight="1">
      <c r="A21" s="445" t="s">
        <v>446</v>
      </c>
      <c r="B21" s="445"/>
      <c r="C21" s="445"/>
      <c r="D21" s="445"/>
      <c r="E21" s="445"/>
      <c r="F21" s="445"/>
      <c r="G21" s="445"/>
      <c r="H21" s="445"/>
    </row>
    <row r="22" spans="1:7" s="114" customFormat="1" ht="17.25" customHeight="1">
      <c r="A22" s="446" t="s">
        <v>442</v>
      </c>
      <c r="B22" s="446"/>
      <c r="C22" s="446"/>
      <c r="D22" s="446"/>
      <c r="E22" s="446"/>
      <c r="F22" s="446"/>
      <c r="G22" s="193"/>
    </row>
    <row r="23" spans="1:7" ht="18" customHeight="1">
      <c r="A23" s="470" t="s">
        <v>106</v>
      </c>
      <c r="B23" s="471"/>
      <c r="C23" s="471"/>
      <c r="D23" s="471"/>
      <c r="E23" s="471"/>
      <c r="F23" s="471"/>
      <c r="G23" s="471"/>
    </row>
    <row r="24" spans="1:6" ht="31.5" customHeight="1">
      <c r="A24" s="440" t="s">
        <v>566</v>
      </c>
      <c r="B24" s="440"/>
      <c r="C24" s="440"/>
      <c r="D24" s="440"/>
      <c r="E24" s="440"/>
      <c r="F24" s="440"/>
    </row>
    <row r="25" spans="1:7" ht="48" customHeight="1">
      <c r="A25" s="2" t="s">
        <v>13</v>
      </c>
      <c r="B25" s="2"/>
      <c r="C25" s="2"/>
      <c r="D25" s="2"/>
      <c r="E25" s="2"/>
      <c r="F25" s="2"/>
      <c r="G25" s="253"/>
    </row>
    <row r="26" s="2" customFormat="1" ht="24" customHeight="1"/>
    <row r="27" spans="1:5" s="2" customFormat="1" ht="15.75">
      <c r="A27" s="439" t="s">
        <v>14</v>
      </c>
      <c r="B27" s="439"/>
      <c r="C27" s="439"/>
      <c r="D27" s="439"/>
      <c r="E27" s="439"/>
    </row>
    <row r="28" spans="2:7" s="2" customFormat="1" ht="13.5" customHeight="1">
      <c r="B28" s="2" t="s">
        <v>15</v>
      </c>
      <c r="E28" s="2" t="s">
        <v>16</v>
      </c>
      <c r="G28" s="2" t="s">
        <v>17</v>
      </c>
    </row>
    <row r="29" s="2" customFormat="1" ht="15.75"/>
    <row r="30" s="2" customFormat="1" ht="45" customHeight="1">
      <c r="E30" s="2" t="s">
        <v>18</v>
      </c>
    </row>
    <row r="31" spans="1:6" s="2" customFormat="1" ht="15.75">
      <c r="A31" s="1"/>
      <c r="B31" s="1"/>
      <c r="C31" s="1"/>
      <c r="D31" s="1"/>
      <c r="E31" s="135"/>
      <c r="F31" s="1"/>
    </row>
  </sheetData>
  <sheetProtection selectLockedCells="1" selectUnlockedCells="1"/>
  <mergeCells count="20">
    <mergeCell ref="A4:F4"/>
    <mergeCell ref="A10:A13"/>
    <mergeCell ref="B10:B13"/>
    <mergeCell ref="A14:A17"/>
    <mergeCell ref="B14:B17"/>
    <mergeCell ref="F7:F8"/>
    <mergeCell ref="D7:D8"/>
    <mergeCell ref="C7:C8"/>
    <mergeCell ref="A27:E27"/>
    <mergeCell ref="A18:B18"/>
    <mergeCell ref="A19:B19"/>
    <mergeCell ref="A23:G23"/>
    <mergeCell ref="A24:F24"/>
    <mergeCell ref="A21:H21"/>
    <mergeCell ref="H7:H8"/>
    <mergeCell ref="E7:E8"/>
    <mergeCell ref="A22:F22"/>
    <mergeCell ref="B7:B8"/>
    <mergeCell ref="A7:A8"/>
    <mergeCell ref="G7:G8"/>
  </mergeCells>
  <printOptions horizontalCentered="1"/>
  <pageMargins left="0.1701388888888889" right="0.2298611111111111" top="0.25972222222222224" bottom="0.22013888888888888" header="0.5118055555555555" footer="0.5118055555555555"/>
  <pageSetup horizontalDpi="300" verticalDpi="300" orientation="landscape" paperSize="9" scale="65" r:id="rId1"/>
</worksheet>
</file>

<file path=xl/worksheets/sheet13.xml><?xml version="1.0" encoding="utf-8"?>
<worksheet xmlns="http://schemas.openxmlformats.org/spreadsheetml/2006/main" xmlns:r="http://schemas.openxmlformats.org/officeDocument/2006/relationships">
  <sheetPr>
    <tabColor indexed="17"/>
  </sheetPr>
  <dimension ref="A1:K286"/>
  <sheetViews>
    <sheetView zoomScale="75" zoomScaleNormal="75" zoomScalePageLayoutView="0" workbookViewId="0" topLeftCell="A1">
      <selection activeCell="H1" sqref="H1"/>
    </sheetView>
  </sheetViews>
  <sheetFormatPr defaultColWidth="9.140625" defaultRowHeight="12.75"/>
  <cols>
    <col min="1" max="1" width="6.140625" style="0" customWidth="1"/>
    <col min="2" max="2" width="26.8515625" style="0" customWidth="1"/>
    <col min="3" max="3" width="10.57421875" style="0" customWidth="1"/>
    <col min="4" max="4" width="47.140625" style="0" customWidth="1"/>
    <col min="5" max="5" width="6.00390625" style="0" customWidth="1"/>
    <col min="6" max="6" width="12.421875" style="0" customWidth="1"/>
    <col min="7" max="7" width="17.57421875" style="301" customWidth="1"/>
    <col min="8" max="8" width="15.57421875" style="301" customWidth="1"/>
    <col min="9" max="9" width="14.57421875" style="301" customWidth="1"/>
    <col min="10" max="10" width="23.8515625" style="0" customWidth="1"/>
    <col min="11" max="11" width="16.00390625" style="0" customWidth="1"/>
  </cols>
  <sheetData>
    <row r="1" spans="1:8" ht="18">
      <c r="A1" s="49" t="s">
        <v>48</v>
      </c>
      <c r="D1" s="1"/>
      <c r="E1" s="1"/>
      <c r="H1" s="324" t="s">
        <v>49</v>
      </c>
    </row>
    <row r="2" spans="2:5" ht="12.75">
      <c r="B2" s="83"/>
      <c r="C2" s="83"/>
      <c r="D2" s="83"/>
      <c r="E2" s="83"/>
    </row>
    <row r="3" spans="1:11" ht="27.75">
      <c r="A3" s="479" t="s">
        <v>573</v>
      </c>
      <c r="B3" s="479"/>
      <c r="C3" s="479"/>
      <c r="D3" s="479"/>
      <c r="E3" s="479"/>
      <c r="F3" s="479"/>
      <c r="G3" s="479"/>
      <c r="H3" s="479"/>
      <c r="I3" s="302"/>
      <c r="J3" s="84"/>
      <c r="K3" s="84"/>
    </row>
    <row r="4" spans="1:11" ht="23.25" customHeight="1">
      <c r="A4" s="480" t="s">
        <v>50</v>
      </c>
      <c r="B4" s="480"/>
      <c r="C4" s="480"/>
      <c r="D4" s="480"/>
      <c r="E4" s="480"/>
      <c r="F4" s="480"/>
      <c r="G4" s="480"/>
      <c r="H4" s="480"/>
      <c r="I4" s="303"/>
      <c r="J4" s="85"/>
      <c r="K4" s="85"/>
    </row>
    <row r="5" spans="1:11" ht="12.75">
      <c r="A5" s="86"/>
      <c r="B5" s="86"/>
      <c r="C5" s="86"/>
      <c r="D5" s="86"/>
      <c r="E5" s="86"/>
      <c r="F5" s="86"/>
      <c r="G5" s="309"/>
      <c r="H5" s="309"/>
      <c r="I5" s="303"/>
      <c r="J5" s="85"/>
      <c r="K5" s="85"/>
    </row>
    <row r="6" spans="1:11" ht="20.25">
      <c r="A6" s="175" t="s">
        <v>574</v>
      </c>
      <c r="B6" s="174"/>
      <c r="C6" s="174"/>
      <c r="D6" s="174"/>
      <c r="E6" s="174"/>
      <c r="F6" s="174"/>
      <c r="G6" s="310"/>
      <c r="H6" s="310"/>
      <c r="I6" s="303"/>
      <c r="J6" s="85"/>
      <c r="K6" s="85"/>
    </row>
    <row r="7" spans="1:11" s="88" customFormat="1" ht="19.5" customHeight="1">
      <c r="A7" s="87" t="s">
        <v>108</v>
      </c>
      <c r="B7"/>
      <c r="C7"/>
      <c r="D7"/>
      <c r="E7"/>
      <c r="F7"/>
      <c r="G7" s="301"/>
      <c r="H7" s="301"/>
      <c r="I7" s="301"/>
      <c r="J7"/>
      <c r="K7"/>
    </row>
    <row r="8" ht="13.5" thickBot="1">
      <c r="H8" s="325" t="s">
        <v>51</v>
      </c>
    </row>
    <row r="9" spans="1:10" s="89" customFormat="1" ht="180" customHeight="1" thickBot="1">
      <c r="A9" s="240" t="s">
        <v>7</v>
      </c>
      <c r="B9" s="6" t="s">
        <v>145</v>
      </c>
      <c r="C9" s="243" t="s">
        <v>99</v>
      </c>
      <c r="D9" s="241" t="s">
        <v>52</v>
      </c>
      <c r="E9" s="242" t="s">
        <v>53</v>
      </c>
      <c r="F9" s="242" t="s">
        <v>54</v>
      </c>
      <c r="G9" s="311" t="s">
        <v>55</v>
      </c>
      <c r="H9" s="326" t="s">
        <v>56</v>
      </c>
      <c r="I9" s="304" t="s">
        <v>575</v>
      </c>
      <c r="J9" s="5" t="s">
        <v>1</v>
      </c>
    </row>
    <row r="10" spans="1:10" s="180" customFormat="1" ht="11.25" customHeight="1" thickBot="1">
      <c r="A10" s="177">
        <v>0</v>
      </c>
      <c r="B10" s="177">
        <v>1</v>
      </c>
      <c r="C10" s="178">
        <v>2</v>
      </c>
      <c r="D10" s="90">
        <v>3</v>
      </c>
      <c r="E10" s="91">
        <v>4</v>
      </c>
      <c r="F10" s="92">
        <v>5</v>
      </c>
      <c r="G10" s="91">
        <v>6</v>
      </c>
      <c r="H10" s="92">
        <v>7</v>
      </c>
      <c r="I10" s="91">
        <v>8</v>
      </c>
      <c r="J10" s="92">
        <v>9</v>
      </c>
    </row>
    <row r="11" spans="1:8" ht="30.75" customHeight="1" thickBot="1">
      <c r="A11" s="481">
        <v>1</v>
      </c>
      <c r="B11" s="484" t="s">
        <v>101</v>
      </c>
      <c r="C11" s="487" t="s">
        <v>100</v>
      </c>
      <c r="D11" s="93" t="s">
        <v>594</v>
      </c>
      <c r="E11" s="94" t="s">
        <v>12</v>
      </c>
      <c r="F11" s="94" t="s">
        <v>12</v>
      </c>
      <c r="G11" s="312" t="s">
        <v>12</v>
      </c>
      <c r="H11" s="327">
        <f>SUM(H12:H14)</f>
        <v>0</v>
      </c>
    </row>
    <row r="12" spans="1:8" ht="12.75" customHeight="1">
      <c r="A12" s="482"/>
      <c r="B12" s="485"/>
      <c r="C12" s="488"/>
      <c r="D12" s="95" t="s">
        <v>57</v>
      </c>
      <c r="E12" s="96"/>
      <c r="F12" s="97"/>
      <c r="G12" s="313"/>
      <c r="H12" s="341">
        <f>ROUND(F12*G12,2)</f>
        <v>0</v>
      </c>
    </row>
    <row r="13" spans="1:8" ht="12.75" customHeight="1">
      <c r="A13" s="482"/>
      <c r="B13" s="485"/>
      <c r="C13" s="488"/>
      <c r="D13" s="98" t="s">
        <v>57</v>
      </c>
      <c r="E13" s="99"/>
      <c r="F13" s="100"/>
      <c r="G13" s="314"/>
      <c r="H13" s="341">
        <f>ROUND(F13*G13,2)</f>
        <v>0</v>
      </c>
    </row>
    <row r="14" spans="1:8" ht="12.75" customHeight="1" thickBot="1">
      <c r="A14" s="482"/>
      <c r="B14" s="485"/>
      <c r="C14" s="488"/>
      <c r="D14" s="101" t="s">
        <v>57</v>
      </c>
      <c r="E14" s="102"/>
      <c r="F14" s="103"/>
      <c r="G14" s="315"/>
      <c r="H14" s="341">
        <f>ROUND(F14*G14,2)</f>
        <v>0</v>
      </c>
    </row>
    <row r="15" spans="1:11" ht="27" customHeight="1">
      <c r="A15" s="482"/>
      <c r="B15" s="485"/>
      <c r="C15" s="488"/>
      <c r="D15" s="330" t="s">
        <v>595</v>
      </c>
      <c r="E15" s="300" t="s">
        <v>12</v>
      </c>
      <c r="F15" s="300" t="s">
        <v>12</v>
      </c>
      <c r="G15" s="316" t="s">
        <v>12</v>
      </c>
      <c r="H15" s="339">
        <f>SUM(H16:H113)</f>
        <v>0</v>
      </c>
      <c r="I15" s="340"/>
      <c r="K15" s="349"/>
    </row>
    <row r="16" spans="1:11" ht="14.25" customHeight="1">
      <c r="A16" s="482"/>
      <c r="B16" s="485"/>
      <c r="C16" s="489"/>
      <c r="D16" s="295" t="s">
        <v>148</v>
      </c>
      <c r="E16" s="332"/>
      <c r="F16" s="333"/>
      <c r="G16" s="334"/>
      <c r="H16" s="341">
        <f aca="true" t="shared" si="0" ref="H16:H79">ROUND(F16*G16,2)</f>
        <v>0</v>
      </c>
      <c r="I16" s="342">
        <v>14.01</v>
      </c>
      <c r="K16" s="350" t="str">
        <f>IF(G16&lt;=I16," ","!!! EROARE TARIF")</f>
        <v> </v>
      </c>
    </row>
    <row r="17" spans="1:11" ht="14.25" customHeight="1">
      <c r="A17" s="482"/>
      <c r="B17" s="485"/>
      <c r="C17" s="489"/>
      <c r="D17" s="295" t="s">
        <v>149</v>
      </c>
      <c r="E17" s="332"/>
      <c r="F17" s="333"/>
      <c r="G17" s="334"/>
      <c r="H17" s="341">
        <f t="shared" si="0"/>
        <v>0</v>
      </c>
      <c r="I17" s="342">
        <v>5.62</v>
      </c>
      <c r="K17" s="350" t="str">
        <f>IF(G17&lt;=I17," ","!!! EROARE TARIF")</f>
        <v> </v>
      </c>
    </row>
    <row r="18" spans="1:11" ht="14.25" customHeight="1">
      <c r="A18" s="482"/>
      <c r="B18" s="485"/>
      <c r="C18" s="489"/>
      <c r="D18" s="295" t="s">
        <v>155</v>
      </c>
      <c r="E18" s="332"/>
      <c r="F18" s="333"/>
      <c r="G18" s="334"/>
      <c r="H18" s="341">
        <f t="shared" si="0"/>
        <v>0</v>
      </c>
      <c r="I18" s="342">
        <v>18.62</v>
      </c>
      <c r="K18" s="350" t="str">
        <f aca="true" t="shared" si="1" ref="K18:K80">IF(G18&lt;=I18," ","!!! EROARE TARIF")</f>
        <v> </v>
      </c>
    </row>
    <row r="19" spans="1:11" ht="14.25" customHeight="1">
      <c r="A19" s="482"/>
      <c r="B19" s="485"/>
      <c r="C19" s="489"/>
      <c r="D19" s="295" t="s">
        <v>156</v>
      </c>
      <c r="E19" s="332"/>
      <c r="F19" s="333"/>
      <c r="G19" s="334"/>
      <c r="H19" s="341">
        <f t="shared" si="0"/>
        <v>0</v>
      </c>
      <c r="I19" s="342">
        <v>2.63</v>
      </c>
      <c r="K19" s="350" t="str">
        <f t="shared" si="1"/>
        <v> </v>
      </c>
    </row>
    <row r="20" spans="1:11" ht="14.25" customHeight="1">
      <c r="A20" s="482"/>
      <c r="B20" s="485"/>
      <c r="C20" s="489"/>
      <c r="D20" s="295" t="s">
        <v>157</v>
      </c>
      <c r="E20" s="332"/>
      <c r="F20" s="333"/>
      <c r="G20" s="334"/>
      <c r="H20" s="341">
        <f t="shared" si="0"/>
        <v>0</v>
      </c>
      <c r="I20" s="342">
        <v>7.54</v>
      </c>
      <c r="K20" s="350" t="str">
        <f t="shared" si="1"/>
        <v> </v>
      </c>
    </row>
    <row r="21" spans="1:11" ht="14.25" customHeight="1">
      <c r="A21" s="482"/>
      <c r="B21" s="485"/>
      <c r="C21" s="489"/>
      <c r="D21" s="295" t="s">
        <v>158</v>
      </c>
      <c r="E21" s="332"/>
      <c r="F21" s="333"/>
      <c r="G21" s="334"/>
      <c r="H21" s="341">
        <f t="shared" si="0"/>
        <v>0</v>
      </c>
      <c r="I21" s="342">
        <v>7.88</v>
      </c>
      <c r="K21" s="350" t="str">
        <f t="shared" si="1"/>
        <v> </v>
      </c>
    </row>
    <row r="22" spans="1:11" ht="14.25" customHeight="1">
      <c r="A22" s="482"/>
      <c r="B22" s="485"/>
      <c r="C22" s="489"/>
      <c r="D22" s="295" t="s">
        <v>159</v>
      </c>
      <c r="E22" s="332"/>
      <c r="F22" s="333"/>
      <c r="G22" s="334"/>
      <c r="H22" s="341">
        <f t="shared" si="0"/>
        <v>0</v>
      </c>
      <c r="I22" s="342">
        <v>7.54</v>
      </c>
      <c r="K22" s="350" t="str">
        <f t="shared" si="1"/>
        <v> </v>
      </c>
    </row>
    <row r="23" spans="1:11" ht="14.25" customHeight="1">
      <c r="A23" s="482"/>
      <c r="B23" s="485"/>
      <c r="C23" s="489"/>
      <c r="D23" s="295" t="s">
        <v>160</v>
      </c>
      <c r="E23" s="332"/>
      <c r="F23" s="333"/>
      <c r="G23" s="334"/>
      <c r="H23" s="341">
        <f t="shared" si="0"/>
        <v>0</v>
      </c>
      <c r="I23" s="342">
        <v>14.68</v>
      </c>
      <c r="K23" s="350" t="str">
        <f t="shared" si="1"/>
        <v> </v>
      </c>
    </row>
    <row r="24" spans="1:11" ht="14.25" customHeight="1">
      <c r="A24" s="482"/>
      <c r="B24" s="485"/>
      <c r="C24" s="489"/>
      <c r="D24" s="295" t="s">
        <v>161</v>
      </c>
      <c r="E24" s="332"/>
      <c r="F24" s="333"/>
      <c r="G24" s="334"/>
      <c r="H24" s="341">
        <f t="shared" si="0"/>
        <v>0</v>
      </c>
      <c r="I24" s="342">
        <v>12.3</v>
      </c>
      <c r="K24" s="350" t="str">
        <f t="shared" si="1"/>
        <v> </v>
      </c>
    </row>
    <row r="25" spans="1:11" ht="14.25" customHeight="1">
      <c r="A25" s="482"/>
      <c r="B25" s="485"/>
      <c r="C25" s="489"/>
      <c r="D25" s="295" t="s">
        <v>162</v>
      </c>
      <c r="E25" s="332"/>
      <c r="F25" s="333"/>
      <c r="G25" s="334"/>
      <c r="H25" s="341">
        <f t="shared" si="0"/>
        <v>0</v>
      </c>
      <c r="I25" s="342">
        <v>13.68</v>
      </c>
      <c r="K25" s="350" t="str">
        <f t="shared" si="1"/>
        <v> </v>
      </c>
    </row>
    <row r="26" spans="1:11" ht="14.25" customHeight="1">
      <c r="A26" s="482"/>
      <c r="B26" s="485"/>
      <c r="C26" s="489"/>
      <c r="D26" s="295" t="s">
        <v>163</v>
      </c>
      <c r="E26" s="332"/>
      <c r="F26" s="333"/>
      <c r="G26" s="334"/>
      <c r="H26" s="341">
        <f t="shared" si="0"/>
        <v>0</v>
      </c>
      <c r="I26" s="342">
        <v>7.04</v>
      </c>
      <c r="K26" s="350" t="str">
        <f t="shared" si="1"/>
        <v> </v>
      </c>
    </row>
    <row r="27" spans="1:11" ht="14.25" customHeight="1">
      <c r="A27" s="482"/>
      <c r="B27" s="485"/>
      <c r="C27" s="489"/>
      <c r="D27" s="295" t="s">
        <v>164</v>
      </c>
      <c r="E27" s="332"/>
      <c r="F27" s="333"/>
      <c r="G27" s="334"/>
      <c r="H27" s="341">
        <f t="shared" si="0"/>
        <v>0</v>
      </c>
      <c r="I27" s="342">
        <v>15.2</v>
      </c>
      <c r="K27" s="350" t="str">
        <f t="shared" si="1"/>
        <v> </v>
      </c>
    </row>
    <row r="28" spans="1:11" ht="14.25" customHeight="1">
      <c r="A28" s="482"/>
      <c r="B28" s="485"/>
      <c r="C28" s="489"/>
      <c r="D28" s="295" t="s">
        <v>165</v>
      </c>
      <c r="E28" s="332"/>
      <c r="F28" s="333"/>
      <c r="G28" s="334"/>
      <c r="H28" s="341">
        <f t="shared" si="0"/>
        <v>0</v>
      </c>
      <c r="I28" s="342">
        <v>40</v>
      </c>
      <c r="K28" s="350" t="str">
        <f t="shared" si="1"/>
        <v> </v>
      </c>
    </row>
    <row r="29" spans="1:11" ht="14.25" customHeight="1">
      <c r="A29" s="482"/>
      <c r="B29" s="485"/>
      <c r="C29" s="489"/>
      <c r="D29" s="295" t="s">
        <v>166</v>
      </c>
      <c r="E29" s="332"/>
      <c r="F29" s="333"/>
      <c r="G29" s="334"/>
      <c r="H29" s="341">
        <f t="shared" si="0"/>
        <v>0</v>
      </c>
      <c r="I29" s="342">
        <v>5.86</v>
      </c>
      <c r="K29" s="350" t="str">
        <f t="shared" si="1"/>
        <v> </v>
      </c>
    </row>
    <row r="30" spans="1:11" ht="14.25" customHeight="1">
      <c r="A30" s="482"/>
      <c r="B30" s="485"/>
      <c r="C30" s="489"/>
      <c r="D30" s="295" t="s">
        <v>167</v>
      </c>
      <c r="E30" s="332"/>
      <c r="F30" s="333"/>
      <c r="G30" s="334"/>
      <c r="H30" s="341">
        <f t="shared" si="0"/>
        <v>0</v>
      </c>
      <c r="I30" s="342">
        <v>5.86</v>
      </c>
      <c r="K30" s="350" t="str">
        <f t="shared" si="1"/>
        <v> </v>
      </c>
    </row>
    <row r="31" spans="1:11" ht="14.25" customHeight="1">
      <c r="A31" s="482"/>
      <c r="B31" s="485"/>
      <c r="C31" s="489"/>
      <c r="D31" s="295" t="s">
        <v>168</v>
      </c>
      <c r="E31" s="332"/>
      <c r="F31" s="333"/>
      <c r="G31" s="334"/>
      <c r="H31" s="341">
        <f t="shared" si="0"/>
        <v>0</v>
      </c>
      <c r="I31" s="342">
        <v>5.92</v>
      </c>
      <c r="K31" s="350" t="str">
        <f t="shared" si="1"/>
        <v> </v>
      </c>
    </row>
    <row r="32" spans="1:11" ht="14.25" customHeight="1">
      <c r="A32" s="482"/>
      <c r="B32" s="485"/>
      <c r="C32" s="489"/>
      <c r="D32" s="295" t="s">
        <v>169</v>
      </c>
      <c r="E32" s="332"/>
      <c r="F32" s="333"/>
      <c r="G32" s="334"/>
      <c r="H32" s="341">
        <f t="shared" si="0"/>
        <v>0</v>
      </c>
      <c r="I32" s="342">
        <v>5.86</v>
      </c>
      <c r="K32" s="350" t="str">
        <f t="shared" si="1"/>
        <v> </v>
      </c>
    </row>
    <row r="33" spans="1:11" ht="14.25" customHeight="1">
      <c r="A33" s="482"/>
      <c r="B33" s="485"/>
      <c r="C33" s="489"/>
      <c r="D33" s="295" t="s">
        <v>170</v>
      </c>
      <c r="E33" s="332"/>
      <c r="F33" s="333"/>
      <c r="G33" s="334"/>
      <c r="H33" s="341">
        <f t="shared" si="0"/>
        <v>0</v>
      </c>
      <c r="I33" s="342">
        <v>5.86</v>
      </c>
      <c r="K33" s="350" t="str">
        <f t="shared" si="1"/>
        <v> </v>
      </c>
    </row>
    <row r="34" spans="1:11" ht="14.25" customHeight="1">
      <c r="A34" s="482"/>
      <c r="B34" s="485"/>
      <c r="C34" s="489"/>
      <c r="D34" s="295" t="s">
        <v>171</v>
      </c>
      <c r="E34" s="332"/>
      <c r="F34" s="333"/>
      <c r="G34" s="334"/>
      <c r="H34" s="341">
        <f t="shared" si="0"/>
        <v>0</v>
      </c>
      <c r="I34" s="342">
        <v>5.74</v>
      </c>
      <c r="K34" s="350" t="str">
        <f t="shared" si="1"/>
        <v> </v>
      </c>
    </row>
    <row r="35" spans="1:11" ht="14.25" customHeight="1">
      <c r="A35" s="482"/>
      <c r="B35" s="485"/>
      <c r="C35" s="489"/>
      <c r="D35" s="295" t="s">
        <v>172</v>
      </c>
      <c r="E35" s="332"/>
      <c r="F35" s="333"/>
      <c r="G35" s="334"/>
      <c r="H35" s="341">
        <f t="shared" si="0"/>
        <v>0</v>
      </c>
      <c r="I35" s="342">
        <v>5.74</v>
      </c>
      <c r="K35" s="350" t="str">
        <f t="shared" si="1"/>
        <v> </v>
      </c>
    </row>
    <row r="36" spans="1:11" ht="14.25" customHeight="1">
      <c r="A36" s="482"/>
      <c r="B36" s="485"/>
      <c r="C36" s="489"/>
      <c r="D36" s="295" t="s">
        <v>173</v>
      </c>
      <c r="E36" s="332"/>
      <c r="F36" s="333"/>
      <c r="G36" s="334"/>
      <c r="H36" s="341">
        <f t="shared" si="0"/>
        <v>0</v>
      </c>
      <c r="I36" s="342">
        <v>8.19</v>
      </c>
      <c r="K36" s="350" t="str">
        <f t="shared" si="1"/>
        <v> </v>
      </c>
    </row>
    <row r="37" spans="1:11" ht="14.25" customHeight="1">
      <c r="A37" s="482"/>
      <c r="B37" s="485"/>
      <c r="C37" s="489"/>
      <c r="D37" s="295" t="s">
        <v>174</v>
      </c>
      <c r="E37" s="332"/>
      <c r="F37" s="333"/>
      <c r="G37" s="334"/>
      <c r="H37" s="341">
        <f t="shared" si="0"/>
        <v>0</v>
      </c>
      <c r="I37" s="342">
        <v>7.69</v>
      </c>
      <c r="K37" s="350" t="str">
        <f t="shared" si="1"/>
        <v> </v>
      </c>
    </row>
    <row r="38" spans="1:11" ht="14.25" customHeight="1">
      <c r="A38" s="482"/>
      <c r="B38" s="485"/>
      <c r="C38" s="489"/>
      <c r="D38" s="295" t="s">
        <v>175</v>
      </c>
      <c r="E38" s="332"/>
      <c r="F38" s="333"/>
      <c r="G38" s="334"/>
      <c r="H38" s="341">
        <f t="shared" si="0"/>
        <v>0</v>
      </c>
      <c r="I38" s="342">
        <v>7.04</v>
      </c>
      <c r="K38" s="350" t="str">
        <f t="shared" si="1"/>
        <v> </v>
      </c>
    </row>
    <row r="39" spans="1:11" ht="14.25" customHeight="1">
      <c r="A39" s="482"/>
      <c r="B39" s="485"/>
      <c r="C39" s="489"/>
      <c r="D39" s="295" t="s">
        <v>176</v>
      </c>
      <c r="E39" s="332"/>
      <c r="F39" s="333"/>
      <c r="G39" s="334"/>
      <c r="H39" s="341">
        <f t="shared" si="0"/>
        <v>0</v>
      </c>
      <c r="I39" s="342">
        <v>5.86</v>
      </c>
      <c r="K39" s="350" t="str">
        <f t="shared" si="1"/>
        <v> </v>
      </c>
    </row>
    <row r="40" spans="1:11" ht="14.25" customHeight="1">
      <c r="A40" s="482"/>
      <c r="B40" s="485"/>
      <c r="C40" s="489"/>
      <c r="D40" s="295" t="s">
        <v>177</v>
      </c>
      <c r="E40" s="332"/>
      <c r="F40" s="333"/>
      <c r="G40" s="334"/>
      <c r="H40" s="341">
        <f t="shared" si="0"/>
        <v>0</v>
      </c>
      <c r="I40" s="342">
        <v>5.83</v>
      </c>
      <c r="K40" s="350" t="str">
        <f t="shared" si="1"/>
        <v> </v>
      </c>
    </row>
    <row r="41" spans="1:11" ht="14.25" customHeight="1">
      <c r="A41" s="482"/>
      <c r="B41" s="485"/>
      <c r="C41" s="489"/>
      <c r="D41" s="295" t="s">
        <v>178</v>
      </c>
      <c r="E41" s="332"/>
      <c r="F41" s="333"/>
      <c r="G41" s="334"/>
      <c r="H41" s="341">
        <f t="shared" si="0"/>
        <v>0</v>
      </c>
      <c r="I41" s="342">
        <v>10</v>
      </c>
      <c r="K41" s="350" t="str">
        <f t="shared" si="1"/>
        <v> </v>
      </c>
    </row>
    <row r="42" spans="1:11" ht="14.25" customHeight="1">
      <c r="A42" s="482"/>
      <c r="B42" s="485"/>
      <c r="C42" s="489"/>
      <c r="D42" s="295" t="s">
        <v>179</v>
      </c>
      <c r="E42" s="332"/>
      <c r="F42" s="333"/>
      <c r="G42" s="334"/>
      <c r="H42" s="341">
        <f t="shared" si="0"/>
        <v>0</v>
      </c>
      <c r="I42" s="342">
        <v>7.99</v>
      </c>
      <c r="K42" s="350" t="str">
        <f t="shared" si="1"/>
        <v> </v>
      </c>
    </row>
    <row r="43" spans="1:11" ht="14.25" customHeight="1">
      <c r="A43" s="482"/>
      <c r="B43" s="485"/>
      <c r="C43" s="489"/>
      <c r="D43" s="295" t="s">
        <v>180</v>
      </c>
      <c r="E43" s="332"/>
      <c r="F43" s="333"/>
      <c r="G43" s="334"/>
      <c r="H43" s="341">
        <f t="shared" si="0"/>
        <v>0</v>
      </c>
      <c r="I43" s="342">
        <v>7.79</v>
      </c>
      <c r="K43" s="350" t="str">
        <f t="shared" si="1"/>
        <v> </v>
      </c>
    </row>
    <row r="44" spans="1:11" ht="14.25" customHeight="1">
      <c r="A44" s="482"/>
      <c r="B44" s="485"/>
      <c r="C44" s="489"/>
      <c r="D44" s="295" t="s">
        <v>181</v>
      </c>
      <c r="E44" s="332"/>
      <c r="F44" s="333"/>
      <c r="G44" s="334"/>
      <c r="H44" s="341">
        <f t="shared" si="0"/>
        <v>0</v>
      </c>
      <c r="I44" s="342">
        <v>10</v>
      </c>
      <c r="K44" s="350" t="str">
        <f t="shared" si="1"/>
        <v> </v>
      </c>
    </row>
    <row r="45" spans="1:11" ht="14.25" customHeight="1">
      <c r="A45" s="482"/>
      <c r="B45" s="485"/>
      <c r="C45" s="489"/>
      <c r="D45" s="295" t="s">
        <v>182</v>
      </c>
      <c r="E45" s="332"/>
      <c r="F45" s="333"/>
      <c r="G45" s="334"/>
      <c r="H45" s="341">
        <f t="shared" si="0"/>
        <v>0</v>
      </c>
      <c r="I45" s="342">
        <v>11</v>
      </c>
      <c r="K45" s="350" t="str">
        <f t="shared" si="1"/>
        <v> </v>
      </c>
    </row>
    <row r="46" spans="1:11" ht="14.25" customHeight="1">
      <c r="A46" s="482"/>
      <c r="B46" s="485"/>
      <c r="C46" s="489"/>
      <c r="D46" s="295" t="s">
        <v>183</v>
      </c>
      <c r="E46" s="332"/>
      <c r="F46" s="333"/>
      <c r="G46" s="334"/>
      <c r="H46" s="341">
        <f t="shared" si="0"/>
        <v>0</v>
      </c>
      <c r="I46" s="342">
        <v>5.37</v>
      </c>
      <c r="K46" s="350" t="str">
        <f t="shared" si="1"/>
        <v> </v>
      </c>
    </row>
    <row r="47" spans="1:11" ht="14.25" customHeight="1">
      <c r="A47" s="482"/>
      <c r="B47" s="485"/>
      <c r="C47" s="489"/>
      <c r="D47" s="295" t="s">
        <v>184</v>
      </c>
      <c r="E47" s="332"/>
      <c r="F47" s="333"/>
      <c r="G47" s="334"/>
      <c r="H47" s="341">
        <f t="shared" si="0"/>
        <v>0</v>
      </c>
      <c r="I47" s="342">
        <v>7.88</v>
      </c>
      <c r="K47" s="350" t="str">
        <f t="shared" si="1"/>
        <v> </v>
      </c>
    </row>
    <row r="48" spans="1:11" ht="14.25" customHeight="1">
      <c r="A48" s="482"/>
      <c r="B48" s="485"/>
      <c r="C48" s="489"/>
      <c r="D48" s="295" t="s">
        <v>185</v>
      </c>
      <c r="E48" s="332"/>
      <c r="F48" s="333"/>
      <c r="G48" s="334"/>
      <c r="H48" s="341">
        <f t="shared" si="0"/>
        <v>0</v>
      </c>
      <c r="I48" s="342">
        <v>5.37</v>
      </c>
      <c r="K48" s="350" t="str">
        <f t="shared" si="1"/>
        <v> </v>
      </c>
    </row>
    <row r="49" spans="1:11" ht="14.25" customHeight="1">
      <c r="A49" s="482"/>
      <c r="B49" s="485"/>
      <c r="C49" s="489"/>
      <c r="D49" s="295" t="s">
        <v>186</v>
      </c>
      <c r="E49" s="332"/>
      <c r="F49" s="333"/>
      <c r="G49" s="334"/>
      <c r="H49" s="341">
        <f t="shared" si="0"/>
        <v>0</v>
      </c>
      <c r="I49" s="342">
        <v>7.1</v>
      </c>
      <c r="K49" s="350" t="str">
        <f t="shared" si="1"/>
        <v> </v>
      </c>
    </row>
    <row r="50" spans="1:11" ht="14.25" customHeight="1">
      <c r="A50" s="482"/>
      <c r="B50" s="485"/>
      <c r="C50" s="489"/>
      <c r="D50" s="295" t="s">
        <v>187</v>
      </c>
      <c r="E50" s="332"/>
      <c r="F50" s="333"/>
      <c r="G50" s="334"/>
      <c r="H50" s="341">
        <f t="shared" si="0"/>
        <v>0</v>
      </c>
      <c r="I50" s="342">
        <v>13</v>
      </c>
      <c r="K50" s="350" t="str">
        <f t="shared" si="1"/>
        <v> </v>
      </c>
    </row>
    <row r="51" spans="1:11" ht="14.25" customHeight="1">
      <c r="A51" s="482"/>
      <c r="B51" s="485"/>
      <c r="C51" s="489"/>
      <c r="D51" s="295" t="s">
        <v>188</v>
      </c>
      <c r="E51" s="332"/>
      <c r="F51" s="333"/>
      <c r="G51" s="334"/>
      <c r="H51" s="341">
        <f t="shared" si="0"/>
        <v>0</v>
      </c>
      <c r="I51" s="342">
        <v>9.34</v>
      </c>
      <c r="K51" s="350" t="str">
        <f t="shared" si="1"/>
        <v> </v>
      </c>
    </row>
    <row r="52" spans="1:11" ht="14.25" customHeight="1">
      <c r="A52" s="482"/>
      <c r="B52" s="485"/>
      <c r="C52" s="489"/>
      <c r="D52" s="295" t="s">
        <v>589</v>
      </c>
      <c r="E52" s="332"/>
      <c r="F52" s="333"/>
      <c r="G52" s="334"/>
      <c r="H52" s="341">
        <f t="shared" si="0"/>
        <v>0</v>
      </c>
      <c r="I52" s="342">
        <v>5.37</v>
      </c>
      <c r="K52" s="350" t="str">
        <f t="shared" si="1"/>
        <v> </v>
      </c>
    </row>
    <row r="53" spans="1:11" ht="14.25" customHeight="1">
      <c r="A53" s="482"/>
      <c r="B53" s="485"/>
      <c r="C53" s="489"/>
      <c r="D53" s="295" t="s">
        <v>189</v>
      </c>
      <c r="E53" s="332"/>
      <c r="F53" s="333"/>
      <c r="G53" s="334"/>
      <c r="H53" s="341">
        <f t="shared" si="0"/>
        <v>0</v>
      </c>
      <c r="I53" s="342">
        <v>22</v>
      </c>
      <c r="K53" s="350" t="str">
        <f t="shared" si="1"/>
        <v> </v>
      </c>
    </row>
    <row r="54" spans="1:11" ht="14.25" customHeight="1">
      <c r="A54" s="482"/>
      <c r="B54" s="485"/>
      <c r="C54" s="489"/>
      <c r="D54" s="295" t="s">
        <v>190</v>
      </c>
      <c r="E54" s="332"/>
      <c r="F54" s="333"/>
      <c r="G54" s="334"/>
      <c r="H54" s="341">
        <f t="shared" si="0"/>
        <v>0</v>
      </c>
      <c r="I54" s="342">
        <v>5.37</v>
      </c>
      <c r="K54" s="350" t="str">
        <f t="shared" si="1"/>
        <v> </v>
      </c>
    </row>
    <row r="55" spans="1:11" ht="14.25" customHeight="1">
      <c r="A55" s="482"/>
      <c r="B55" s="485"/>
      <c r="C55" s="489"/>
      <c r="D55" s="295" t="s">
        <v>191</v>
      </c>
      <c r="E55" s="332"/>
      <c r="F55" s="333"/>
      <c r="G55" s="334"/>
      <c r="H55" s="341">
        <f t="shared" si="0"/>
        <v>0</v>
      </c>
      <c r="I55" s="342">
        <v>8</v>
      </c>
      <c r="K55" s="350" t="str">
        <f t="shared" si="1"/>
        <v> </v>
      </c>
    </row>
    <row r="56" spans="1:11" ht="14.25" customHeight="1">
      <c r="A56" s="482"/>
      <c r="B56" s="485"/>
      <c r="C56" s="489"/>
      <c r="D56" s="295" t="s">
        <v>192</v>
      </c>
      <c r="E56" s="332"/>
      <c r="F56" s="333"/>
      <c r="G56" s="334"/>
      <c r="H56" s="341">
        <f t="shared" si="0"/>
        <v>0</v>
      </c>
      <c r="I56" s="342">
        <v>20.5</v>
      </c>
      <c r="K56" s="350" t="str">
        <f t="shared" si="1"/>
        <v> </v>
      </c>
    </row>
    <row r="57" spans="1:11" ht="14.25" customHeight="1">
      <c r="A57" s="482"/>
      <c r="B57" s="485"/>
      <c r="C57" s="489"/>
      <c r="D57" s="295" t="s">
        <v>193</v>
      </c>
      <c r="E57" s="332"/>
      <c r="F57" s="333"/>
      <c r="G57" s="334"/>
      <c r="H57" s="341">
        <f t="shared" si="0"/>
        <v>0</v>
      </c>
      <c r="I57" s="342">
        <v>20.83</v>
      </c>
      <c r="K57" s="350" t="str">
        <f t="shared" si="1"/>
        <v> </v>
      </c>
    </row>
    <row r="58" spans="1:11" ht="14.25" customHeight="1">
      <c r="A58" s="482"/>
      <c r="B58" s="485"/>
      <c r="C58" s="489"/>
      <c r="D58" s="295" t="s">
        <v>194</v>
      </c>
      <c r="E58" s="332"/>
      <c r="F58" s="333"/>
      <c r="G58" s="334"/>
      <c r="H58" s="341">
        <f t="shared" si="0"/>
        <v>0</v>
      </c>
      <c r="I58" s="342">
        <v>43</v>
      </c>
      <c r="K58" s="350" t="str">
        <f t="shared" si="1"/>
        <v> </v>
      </c>
    </row>
    <row r="59" spans="1:11" ht="14.25" customHeight="1">
      <c r="A59" s="482"/>
      <c r="B59" s="485"/>
      <c r="C59" s="489"/>
      <c r="D59" s="295" t="s">
        <v>195</v>
      </c>
      <c r="E59" s="332"/>
      <c r="F59" s="333"/>
      <c r="G59" s="334"/>
      <c r="H59" s="341">
        <f t="shared" si="0"/>
        <v>0</v>
      </c>
      <c r="I59" s="342">
        <v>23.82</v>
      </c>
      <c r="K59" s="350" t="str">
        <f t="shared" si="1"/>
        <v> </v>
      </c>
    </row>
    <row r="60" spans="1:11" ht="14.25" customHeight="1">
      <c r="A60" s="482"/>
      <c r="B60" s="485"/>
      <c r="C60" s="489"/>
      <c r="D60" s="295" t="s">
        <v>196</v>
      </c>
      <c r="E60" s="332"/>
      <c r="F60" s="333"/>
      <c r="G60" s="334"/>
      <c r="H60" s="341">
        <f t="shared" si="0"/>
        <v>0</v>
      </c>
      <c r="I60" s="342">
        <v>23.82</v>
      </c>
      <c r="K60" s="350" t="str">
        <f t="shared" si="1"/>
        <v> </v>
      </c>
    </row>
    <row r="61" spans="1:11" ht="14.25" customHeight="1">
      <c r="A61" s="482"/>
      <c r="B61" s="485"/>
      <c r="C61" s="489"/>
      <c r="D61" s="295" t="s">
        <v>197</v>
      </c>
      <c r="E61" s="332"/>
      <c r="F61" s="333"/>
      <c r="G61" s="334"/>
      <c r="H61" s="341">
        <f t="shared" si="0"/>
        <v>0</v>
      </c>
      <c r="I61" s="342">
        <v>27.87</v>
      </c>
      <c r="K61" s="350" t="str">
        <f t="shared" si="1"/>
        <v> </v>
      </c>
    </row>
    <row r="62" spans="1:11" ht="14.25" customHeight="1">
      <c r="A62" s="482"/>
      <c r="B62" s="485"/>
      <c r="C62" s="489"/>
      <c r="D62" s="295" t="s">
        <v>198</v>
      </c>
      <c r="E62" s="332"/>
      <c r="F62" s="333"/>
      <c r="G62" s="334"/>
      <c r="H62" s="341">
        <f t="shared" si="0"/>
        <v>0</v>
      </c>
      <c r="I62" s="342">
        <v>30.1</v>
      </c>
      <c r="K62" s="350" t="str">
        <f t="shared" si="1"/>
        <v> </v>
      </c>
    </row>
    <row r="63" spans="1:11" ht="14.25" customHeight="1">
      <c r="A63" s="482"/>
      <c r="B63" s="485"/>
      <c r="C63" s="489"/>
      <c r="D63" s="295" t="s">
        <v>199</v>
      </c>
      <c r="E63" s="332"/>
      <c r="F63" s="333"/>
      <c r="G63" s="334"/>
      <c r="H63" s="341">
        <f t="shared" si="0"/>
        <v>0</v>
      </c>
      <c r="I63" s="342">
        <v>23.82</v>
      </c>
      <c r="K63" s="350" t="str">
        <f t="shared" si="1"/>
        <v> </v>
      </c>
    </row>
    <row r="64" spans="1:11" ht="14.25" customHeight="1">
      <c r="A64" s="482"/>
      <c r="B64" s="485"/>
      <c r="C64" s="489"/>
      <c r="D64" s="295" t="s">
        <v>200</v>
      </c>
      <c r="E64" s="332"/>
      <c r="F64" s="333"/>
      <c r="G64" s="334"/>
      <c r="H64" s="341">
        <f t="shared" si="0"/>
        <v>0</v>
      </c>
      <c r="I64" s="342">
        <v>25.31</v>
      </c>
      <c r="K64" s="350" t="str">
        <f t="shared" si="1"/>
        <v> </v>
      </c>
    </row>
    <row r="65" spans="1:11" ht="14.25" customHeight="1">
      <c r="A65" s="482"/>
      <c r="B65" s="485"/>
      <c r="C65" s="489"/>
      <c r="D65" s="295" t="s">
        <v>201</v>
      </c>
      <c r="E65" s="332"/>
      <c r="F65" s="333"/>
      <c r="G65" s="334"/>
      <c r="H65" s="341">
        <f t="shared" si="0"/>
        <v>0</v>
      </c>
      <c r="I65" s="342">
        <v>25.31</v>
      </c>
      <c r="K65" s="350" t="str">
        <f t="shared" si="1"/>
        <v> </v>
      </c>
    </row>
    <row r="66" spans="1:11" ht="14.25" customHeight="1">
      <c r="A66" s="482"/>
      <c r="B66" s="485"/>
      <c r="C66" s="489"/>
      <c r="D66" s="295" t="s">
        <v>202</v>
      </c>
      <c r="E66" s="332"/>
      <c r="F66" s="333"/>
      <c r="G66" s="334"/>
      <c r="H66" s="341">
        <f t="shared" si="0"/>
        <v>0</v>
      </c>
      <c r="I66" s="342">
        <v>40.98</v>
      </c>
      <c r="K66" s="350" t="str">
        <f t="shared" si="1"/>
        <v> </v>
      </c>
    </row>
    <row r="67" spans="1:11" ht="14.25" customHeight="1">
      <c r="A67" s="482"/>
      <c r="B67" s="485"/>
      <c r="C67" s="489"/>
      <c r="D67" s="295" t="s">
        <v>203</v>
      </c>
      <c r="E67" s="332"/>
      <c r="F67" s="333"/>
      <c r="G67" s="334"/>
      <c r="H67" s="341">
        <f t="shared" si="0"/>
        <v>0</v>
      </c>
      <c r="I67" s="342">
        <v>31.15</v>
      </c>
      <c r="K67" s="350" t="str">
        <f t="shared" si="1"/>
        <v> </v>
      </c>
    </row>
    <row r="68" spans="1:11" ht="14.25" customHeight="1">
      <c r="A68" s="482"/>
      <c r="B68" s="485"/>
      <c r="C68" s="489"/>
      <c r="D68" s="295" t="s">
        <v>204</v>
      </c>
      <c r="E68" s="332"/>
      <c r="F68" s="333"/>
      <c r="G68" s="334"/>
      <c r="H68" s="341">
        <f t="shared" si="0"/>
        <v>0</v>
      </c>
      <c r="I68" s="342">
        <v>64.9</v>
      </c>
      <c r="K68" s="350" t="str">
        <f t="shared" si="1"/>
        <v> </v>
      </c>
    </row>
    <row r="69" spans="1:11" ht="14.25" customHeight="1">
      <c r="A69" s="482"/>
      <c r="B69" s="485"/>
      <c r="C69" s="489"/>
      <c r="D69" s="295" t="s">
        <v>205</v>
      </c>
      <c r="E69" s="332"/>
      <c r="F69" s="333"/>
      <c r="G69" s="334"/>
      <c r="H69" s="341">
        <f t="shared" si="0"/>
        <v>0</v>
      </c>
      <c r="I69" s="342">
        <v>33.29</v>
      </c>
      <c r="K69" s="350" t="str">
        <f t="shared" si="1"/>
        <v> </v>
      </c>
    </row>
    <row r="70" spans="1:11" ht="14.25" customHeight="1">
      <c r="A70" s="482"/>
      <c r="B70" s="485"/>
      <c r="C70" s="489"/>
      <c r="D70" s="295" t="s">
        <v>206</v>
      </c>
      <c r="E70" s="332"/>
      <c r="F70" s="333"/>
      <c r="G70" s="334"/>
      <c r="H70" s="341">
        <f t="shared" si="0"/>
        <v>0</v>
      </c>
      <c r="I70" s="342">
        <v>11.48</v>
      </c>
      <c r="K70" s="350" t="str">
        <f t="shared" si="1"/>
        <v> </v>
      </c>
    </row>
    <row r="71" spans="1:11" ht="14.25" customHeight="1">
      <c r="A71" s="482"/>
      <c r="B71" s="485"/>
      <c r="C71" s="489"/>
      <c r="D71" s="295" t="s">
        <v>207</v>
      </c>
      <c r="E71" s="332"/>
      <c r="F71" s="333"/>
      <c r="G71" s="334"/>
      <c r="H71" s="341">
        <f t="shared" si="0"/>
        <v>0</v>
      </c>
      <c r="I71" s="342">
        <v>5.49</v>
      </c>
      <c r="K71" s="350" t="str">
        <f t="shared" si="1"/>
        <v> </v>
      </c>
    </row>
    <row r="72" spans="1:11" ht="14.25" customHeight="1">
      <c r="A72" s="482"/>
      <c r="B72" s="485"/>
      <c r="C72" s="489"/>
      <c r="D72" s="295" t="s">
        <v>590</v>
      </c>
      <c r="E72" s="332"/>
      <c r="F72" s="333"/>
      <c r="G72" s="334"/>
      <c r="H72" s="341">
        <f t="shared" si="0"/>
        <v>0</v>
      </c>
      <c r="I72" s="342">
        <v>12.29</v>
      </c>
      <c r="K72" s="350" t="str">
        <f t="shared" si="1"/>
        <v> </v>
      </c>
    </row>
    <row r="73" spans="1:11" ht="14.25" customHeight="1">
      <c r="A73" s="482"/>
      <c r="B73" s="485"/>
      <c r="C73" s="489"/>
      <c r="D73" s="295" t="s">
        <v>591</v>
      </c>
      <c r="E73" s="332"/>
      <c r="F73" s="333"/>
      <c r="G73" s="334"/>
      <c r="H73" s="341">
        <f t="shared" si="0"/>
        <v>0</v>
      </c>
      <c r="I73" s="342">
        <v>40</v>
      </c>
      <c r="K73" s="350" t="str">
        <f t="shared" si="1"/>
        <v> </v>
      </c>
    </row>
    <row r="74" spans="1:11" ht="14.25" customHeight="1">
      <c r="A74" s="482"/>
      <c r="B74" s="485"/>
      <c r="C74" s="489"/>
      <c r="D74" s="295" t="s">
        <v>208</v>
      </c>
      <c r="E74" s="332"/>
      <c r="F74" s="333"/>
      <c r="G74" s="334"/>
      <c r="H74" s="341">
        <f t="shared" si="0"/>
        <v>0</v>
      </c>
      <c r="I74" s="342">
        <v>10.84</v>
      </c>
      <c r="K74" s="350" t="str">
        <f t="shared" si="1"/>
        <v> </v>
      </c>
    </row>
    <row r="75" spans="1:11" ht="14.25" customHeight="1">
      <c r="A75" s="482"/>
      <c r="B75" s="485"/>
      <c r="C75" s="489"/>
      <c r="D75" s="295" t="s">
        <v>209</v>
      </c>
      <c r="E75" s="332"/>
      <c r="F75" s="333"/>
      <c r="G75" s="334"/>
      <c r="H75" s="341">
        <f t="shared" si="0"/>
        <v>0</v>
      </c>
      <c r="I75" s="342">
        <v>10.84</v>
      </c>
      <c r="K75" s="350" t="str">
        <f t="shared" si="1"/>
        <v> </v>
      </c>
    </row>
    <row r="76" spans="1:11" ht="14.25" customHeight="1">
      <c r="A76" s="482"/>
      <c r="B76" s="485"/>
      <c r="C76" s="489"/>
      <c r="D76" s="295" t="s">
        <v>210</v>
      </c>
      <c r="E76" s="332"/>
      <c r="F76" s="333"/>
      <c r="G76" s="334"/>
      <c r="H76" s="341">
        <f t="shared" si="0"/>
        <v>0</v>
      </c>
      <c r="I76" s="342">
        <v>14.77</v>
      </c>
      <c r="K76" s="350" t="str">
        <f t="shared" si="1"/>
        <v> </v>
      </c>
    </row>
    <row r="77" spans="1:11" ht="14.25" customHeight="1">
      <c r="A77" s="482"/>
      <c r="B77" s="485"/>
      <c r="C77" s="489"/>
      <c r="D77" s="295" t="s">
        <v>211</v>
      </c>
      <c r="E77" s="332"/>
      <c r="F77" s="333"/>
      <c r="G77" s="334"/>
      <c r="H77" s="341">
        <f t="shared" si="0"/>
        <v>0</v>
      </c>
      <c r="I77" s="342">
        <v>14.77</v>
      </c>
      <c r="K77" s="350" t="str">
        <f t="shared" si="1"/>
        <v> </v>
      </c>
    </row>
    <row r="78" spans="1:11" ht="14.25" customHeight="1">
      <c r="A78" s="482"/>
      <c r="B78" s="485"/>
      <c r="C78" s="489"/>
      <c r="D78" s="295" t="s">
        <v>212</v>
      </c>
      <c r="E78" s="332"/>
      <c r="F78" s="333"/>
      <c r="G78" s="334"/>
      <c r="H78" s="341">
        <f t="shared" si="0"/>
        <v>0</v>
      </c>
      <c r="I78" s="342">
        <v>15.1</v>
      </c>
      <c r="K78" s="350" t="str">
        <f t="shared" si="1"/>
        <v> </v>
      </c>
    </row>
    <row r="79" spans="1:11" ht="14.25" customHeight="1">
      <c r="A79" s="482"/>
      <c r="B79" s="485"/>
      <c r="C79" s="489"/>
      <c r="D79" s="295" t="s">
        <v>213</v>
      </c>
      <c r="E79" s="332"/>
      <c r="F79" s="333"/>
      <c r="G79" s="334"/>
      <c r="H79" s="341">
        <f t="shared" si="0"/>
        <v>0</v>
      </c>
      <c r="I79" s="342">
        <v>14.29</v>
      </c>
      <c r="K79" s="350" t="str">
        <f t="shared" si="1"/>
        <v> </v>
      </c>
    </row>
    <row r="80" spans="1:11" ht="14.25" customHeight="1">
      <c r="A80" s="482"/>
      <c r="B80" s="485"/>
      <c r="C80" s="489"/>
      <c r="D80" s="295" t="s">
        <v>214</v>
      </c>
      <c r="E80" s="332"/>
      <c r="F80" s="333"/>
      <c r="G80" s="334"/>
      <c r="H80" s="341">
        <f aca="true" t="shared" si="2" ref="H80:H113">ROUND(F80*G80,2)</f>
        <v>0</v>
      </c>
      <c r="I80" s="342">
        <v>10.67</v>
      </c>
      <c r="K80" s="350" t="str">
        <f t="shared" si="1"/>
        <v> </v>
      </c>
    </row>
    <row r="81" spans="1:11" ht="14.25" customHeight="1">
      <c r="A81" s="482"/>
      <c r="B81" s="485"/>
      <c r="C81" s="489"/>
      <c r="D81" s="295" t="s">
        <v>215</v>
      </c>
      <c r="E81" s="332"/>
      <c r="F81" s="333"/>
      <c r="G81" s="334"/>
      <c r="H81" s="341">
        <f t="shared" si="2"/>
        <v>0</v>
      </c>
      <c r="I81" s="342">
        <v>9.34</v>
      </c>
      <c r="K81" s="350" t="str">
        <f aca="true" t="shared" si="3" ref="K81:K155">IF(G81&lt;=I81," ","!!! EROARE TARIF")</f>
        <v> </v>
      </c>
    </row>
    <row r="82" spans="1:11" ht="14.25" customHeight="1">
      <c r="A82" s="482"/>
      <c r="B82" s="485"/>
      <c r="C82" s="489"/>
      <c r="D82" s="295" t="s">
        <v>216</v>
      </c>
      <c r="E82" s="332"/>
      <c r="F82" s="333"/>
      <c r="G82" s="334"/>
      <c r="H82" s="341">
        <f t="shared" si="2"/>
        <v>0</v>
      </c>
      <c r="I82" s="342">
        <v>39</v>
      </c>
      <c r="K82" s="350" t="str">
        <f t="shared" si="3"/>
        <v> </v>
      </c>
    </row>
    <row r="83" spans="1:11" ht="14.25" customHeight="1">
      <c r="A83" s="482"/>
      <c r="B83" s="485"/>
      <c r="C83" s="489"/>
      <c r="D83" s="295" t="s">
        <v>217</v>
      </c>
      <c r="E83" s="332"/>
      <c r="F83" s="333"/>
      <c r="G83" s="334"/>
      <c r="H83" s="341">
        <f t="shared" si="2"/>
        <v>0</v>
      </c>
      <c r="I83" s="342">
        <v>23.07</v>
      </c>
      <c r="K83" s="350" t="str">
        <f t="shared" si="3"/>
        <v> </v>
      </c>
    </row>
    <row r="84" spans="1:11" ht="14.25" customHeight="1">
      <c r="A84" s="482"/>
      <c r="B84" s="485"/>
      <c r="C84" s="489"/>
      <c r="D84" s="295" t="s">
        <v>218</v>
      </c>
      <c r="E84" s="332"/>
      <c r="F84" s="333"/>
      <c r="G84" s="334"/>
      <c r="H84" s="341">
        <f t="shared" si="2"/>
        <v>0</v>
      </c>
      <c r="I84" s="342">
        <v>23.61</v>
      </c>
      <c r="K84" s="350" t="str">
        <f t="shared" si="3"/>
        <v> </v>
      </c>
    </row>
    <row r="85" spans="1:11" ht="14.25" customHeight="1">
      <c r="A85" s="482"/>
      <c r="B85" s="485"/>
      <c r="C85" s="489"/>
      <c r="D85" s="295" t="s">
        <v>219</v>
      </c>
      <c r="E85" s="332"/>
      <c r="F85" s="333"/>
      <c r="G85" s="334"/>
      <c r="H85" s="341">
        <f t="shared" si="2"/>
        <v>0</v>
      </c>
      <c r="I85" s="342">
        <v>15.29</v>
      </c>
      <c r="K85" s="350" t="str">
        <f t="shared" si="3"/>
        <v> </v>
      </c>
    </row>
    <row r="86" spans="1:11" ht="14.25" customHeight="1">
      <c r="A86" s="482"/>
      <c r="B86" s="485"/>
      <c r="C86" s="489"/>
      <c r="D86" s="295" t="s">
        <v>220</v>
      </c>
      <c r="E86" s="332"/>
      <c r="F86" s="333"/>
      <c r="G86" s="334"/>
      <c r="H86" s="341">
        <f t="shared" si="2"/>
        <v>0</v>
      </c>
      <c r="I86" s="342">
        <v>15.29</v>
      </c>
      <c r="K86" s="350" t="str">
        <f t="shared" si="3"/>
        <v> </v>
      </c>
    </row>
    <row r="87" spans="1:11" ht="14.25" customHeight="1">
      <c r="A87" s="482"/>
      <c r="B87" s="485"/>
      <c r="C87" s="489"/>
      <c r="D87" s="295" t="s">
        <v>221</v>
      </c>
      <c r="E87" s="332"/>
      <c r="F87" s="333"/>
      <c r="G87" s="334"/>
      <c r="H87" s="341">
        <f t="shared" si="2"/>
        <v>0</v>
      </c>
      <c r="I87" s="342">
        <v>15.29</v>
      </c>
      <c r="K87" s="350" t="str">
        <f t="shared" si="3"/>
        <v> </v>
      </c>
    </row>
    <row r="88" spans="1:11" ht="14.25" customHeight="1">
      <c r="A88" s="482"/>
      <c r="B88" s="485"/>
      <c r="C88" s="489"/>
      <c r="D88" s="295" t="s">
        <v>222</v>
      </c>
      <c r="E88" s="332"/>
      <c r="F88" s="333"/>
      <c r="G88" s="334"/>
      <c r="H88" s="341">
        <f t="shared" si="2"/>
        <v>0</v>
      </c>
      <c r="I88" s="342">
        <v>15.29</v>
      </c>
      <c r="K88" s="350" t="str">
        <f t="shared" si="3"/>
        <v> </v>
      </c>
    </row>
    <row r="89" spans="1:11" ht="14.25" customHeight="1">
      <c r="A89" s="482"/>
      <c r="B89" s="485"/>
      <c r="C89" s="489"/>
      <c r="D89" s="295" t="s">
        <v>223</v>
      </c>
      <c r="E89" s="332"/>
      <c r="F89" s="333"/>
      <c r="G89" s="334"/>
      <c r="H89" s="341">
        <f t="shared" si="2"/>
        <v>0</v>
      </c>
      <c r="I89" s="342">
        <v>15.29</v>
      </c>
      <c r="K89" s="350" t="str">
        <f t="shared" si="3"/>
        <v> </v>
      </c>
    </row>
    <row r="90" spans="1:11" ht="14.25" customHeight="1">
      <c r="A90" s="482"/>
      <c r="B90" s="485"/>
      <c r="C90" s="489"/>
      <c r="D90" s="295" t="s">
        <v>224</v>
      </c>
      <c r="E90" s="332"/>
      <c r="F90" s="333"/>
      <c r="G90" s="334"/>
      <c r="H90" s="341">
        <f t="shared" si="2"/>
        <v>0</v>
      </c>
      <c r="I90" s="342">
        <v>12.46</v>
      </c>
      <c r="K90" s="350" t="str">
        <f t="shared" si="3"/>
        <v> </v>
      </c>
    </row>
    <row r="91" spans="1:11" ht="14.25" customHeight="1">
      <c r="A91" s="482"/>
      <c r="B91" s="485"/>
      <c r="C91" s="489"/>
      <c r="D91" s="295" t="s">
        <v>225</v>
      </c>
      <c r="E91" s="332"/>
      <c r="F91" s="333"/>
      <c r="G91" s="334"/>
      <c r="H91" s="341">
        <f t="shared" si="2"/>
        <v>0</v>
      </c>
      <c r="I91" s="342">
        <v>25</v>
      </c>
      <c r="K91" s="350" t="str">
        <f t="shared" si="3"/>
        <v> </v>
      </c>
    </row>
    <row r="92" spans="1:11" ht="14.25" customHeight="1">
      <c r="A92" s="482"/>
      <c r="B92" s="485"/>
      <c r="C92" s="489"/>
      <c r="D92" s="295" t="s">
        <v>226</v>
      </c>
      <c r="E92" s="332"/>
      <c r="F92" s="333"/>
      <c r="G92" s="334"/>
      <c r="H92" s="341">
        <f t="shared" si="2"/>
        <v>0</v>
      </c>
      <c r="I92" s="342">
        <v>15.29</v>
      </c>
      <c r="K92" s="350" t="str">
        <f t="shared" si="3"/>
        <v> </v>
      </c>
    </row>
    <row r="93" spans="1:11" ht="14.25" customHeight="1">
      <c r="A93" s="482"/>
      <c r="B93" s="485"/>
      <c r="C93" s="489"/>
      <c r="D93" s="295" t="s">
        <v>227</v>
      </c>
      <c r="E93" s="332"/>
      <c r="F93" s="333"/>
      <c r="G93" s="334"/>
      <c r="H93" s="341">
        <f t="shared" si="2"/>
        <v>0</v>
      </c>
      <c r="I93" s="342">
        <v>15.29</v>
      </c>
      <c r="K93" s="350" t="str">
        <f t="shared" si="3"/>
        <v> </v>
      </c>
    </row>
    <row r="94" spans="1:11" ht="14.25" customHeight="1">
      <c r="A94" s="482"/>
      <c r="B94" s="485"/>
      <c r="C94" s="489"/>
      <c r="D94" s="295" t="s">
        <v>228</v>
      </c>
      <c r="E94" s="332"/>
      <c r="F94" s="333"/>
      <c r="G94" s="334"/>
      <c r="H94" s="341">
        <f t="shared" si="2"/>
        <v>0</v>
      </c>
      <c r="I94" s="342">
        <v>15.29</v>
      </c>
      <c r="K94" s="350" t="str">
        <f t="shared" si="3"/>
        <v> </v>
      </c>
    </row>
    <row r="95" spans="1:11" ht="14.25" customHeight="1">
      <c r="A95" s="482"/>
      <c r="B95" s="485"/>
      <c r="C95" s="489"/>
      <c r="D95" s="295" t="s">
        <v>229</v>
      </c>
      <c r="E95" s="332"/>
      <c r="F95" s="333"/>
      <c r="G95" s="334"/>
      <c r="H95" s="341">
        <f t="shared" si="2"/>
        <v>0</v>
      </c>
      <c r="I95" s="342">
        <v>15.29</v>
      </c>
      <c r="K95" s="350" t="str">
        <f t="shared" si="3"/>
        <v> </v>
      </c>
    </row>
    <row r="96" spans="1:11" ht="14.25" customHeight="1">
      <c r="A96" s="482"/>
      <c r="B96" s="485"/>
      <c r="C96" s="489"/>
      <c r="D96" s="295" t="s">
        <v>230</v>
      </c>
      <c r="E96" s="332"/>
      <c r="F96" s="333"/>
      <c r="G96" s="334"/>
      <c r="H96" s="341">
        <f t="shared" si="2"/>
        <v>0</v>
      </c>
      <c r="I96" s="342">
        <v>15.29</v>
      </c>
      <c r="K96" s="350" t="str">
        <f t="shared" si="3"/>
        <v> </v>
      </c>
    </row>
    <row r="97" spans="1:11" ht="14.25" customHeight="1">
      <c r="A97" s="482"/>
      <c r="B97" s="485"/>
      <c r="C97" s="489"/>
      <c r="D97" s="295" t="s">
        <v>231</v>
      </c>
      <c r="E97" s="332"/>
      <c r="F97" s="333"/>
      <c r="G97" s="334"/>
      <c r="H97" s="341">
        <f t="shared" si="2"/>
        <v>0</v>
      </c>
      <c r="I97" s="342">
        <v>15.29</v>
      </c>
      <c r="K97" s="350" t="str">
        <f t="shared" si="3"/>
        <v> </v>
      </c>
    </row>
    <row r="98" spans="1:11" ht="14.25" customHeight="1">
      <c r="A98" s="482"/>
      <c r="B98" s="485"/>
      <c r="C98" s="489"/>
      <c r="D98" s="295" t="s">
        <v>232</v>
      </c>
      <c r="E98" s="332"/>
      <c r="F98" s="333"/>
      <c r="G98" s="334"/>
      <c r="H98" s="341">
        <f t="shared" si="2"/>
        <v>0</v>
      </c>
      <c r="I98" s="342">
        <v>15.29</v>
      </c>
      <c r="K98" s="350" t="str">
        <f t="shared" si="3"/>
        <v> </v>
      </c>
    </row>
    <row r="99" spans="1:11" ht="14.25" customHeight="1">
      <c r="A99" s="482"/>
      <c r="B99" s="485"/>
      <c r="C99" s="489"/>
      <c r="D99" s="295" t="s">
        <v>233</v>
      </c>
      <c r="E99" s="332"/>
      <c r="F99" s="333"/>
      <c r="G99" s="334"/>
      <c r="H99" s="341">
        <f t="shared" si="2"/>
        <v>0</v>
      </c>
      <c r="I99" s="342">
        <v>15.29</v>
      </c>
      <c r="K99" s="350" t="str">
        <f t="shared" si="3"/>
        <v> </v>
      </c>
    </row>
    <row r="100" spans="1:11" ht="14.25" customHeight="1">
      <c r="A100" s="482"/>
      <c r="B100" s="485"/>
      <c r="C100" s="489"/>
      <c r="D100" s="295" t="s">
        <v>234</v>
      </c>
      <c r="E100" s="332"/>
      <c r="F100" s="333"/>
      <c r="G100" s="334"/>
      <c r="H100" s="341">
        <f t="shared" si="2"/>
        <v>0</v>
      </c>
      <c r="I100" s="342">
        <v>15.29</v>
      </c>
      <c r="K100" s="350" t="str">
        <f t="shared" si="3"/>
        <v> </v>
      </c>
    </row>
    <row r="101" spans="1:11" ht="14.25" customHeight="1">
      <c r="A101" s="482"/>
      <c r="B101" s="485"/>
      <c r="C101" s="489"/>
      <c r="D101" s="295" t="s">
        <v>235</v>
      </c>
      <c r="E101" s="332"/>
      <c r="F101" s="333"/>
      <c r="G101" s="334"/>
      <c r="H101" s="341">
        <f t="shared" si="2"/>
        <v>0</v>
      </c>
      <c r="I101" s="342">
        <v>15.29</v>
      </c>
      <c r="K101" s="350" t="str">
        <f t="shared" si="3"/>
        <v> </v>
      </c>
    </row>
    <row r="102" spans="1:11" ht="14.25" customHeight="1">
      <c r="A102" s="482"/>
      <c r="B102" s="485"/>
      <c r="C102" s="489"/>
      <c r="D102" s="295" t="s">
        <v>236</v>
      </c>
      <c r="E102" s="332"/>
      <c r="F102" s="333"/>
      <c r="G102" s="334"/>
      <c r="H102" s="341">
        <f t="shared" si="2"/>
        <v>0</v>
      </c>
      <c r="I102" s="342">
        <v>15.29</v>
      </c>
      <c r="K102" s="350" t="str">
        <f t="shared" si="3"/>
        <v> </v>
      </c>
    </row>
    <row r="103" spans="1:11" ht="14.25" customHeight="1">
      <c r="A103" s="482"/>
      <c r="B103" s="485"/>
      <c r="C103" s="489"/>
      <c r="D103" s="295" t="s">
        <v>237</v>
      </c>
      <c r="E103" s="332"/>
      <c r="F103" s="333"/>
      <c r="G103" s="334"/>
      <c r="H103" s="341">
        <f t="shared" si="2"/>
        <v>0</v>
      </c>
      <c r="I103" s="342">
        <v>15.29</v>
      </c>
      <c r="K103" s="350" t="str">
        <f t="shared" si="3"/>
        <v> </v>
      </c>
    </row>
    <row r="104" spans="1:11" ht="14.25" customHeight="1">
      <c r="A104" s="482"/>
      <c r="B104" s="485"/>
      <c r="C104" s="489"/>
      <c r="D104" s="295" t="s">
        <v>238</v>
      </c>
      <c r="E104" s="332"/>
      <c r="F104" s="333"/>
      <c r="G104" s="334"/>
      <c r="H104" s="341">
        <f t="shared" si="2"/>
        <v>0</v>
      </c>
      <c r="I104" s="342">
        <v>12.23</v>
      </c>
      <c r="K104" s="350" t="str">
        <f t="shared" si="3"/>
        <v> </v>
      </c>
    </row>
    <row r="105" spans="1:11" ht="14.25" customHeight="1">
      <c r="A105" s="482"/>
      <c r="B105" s="485"/>
      <c r="C105" s="489"/>
      <c r="D105" s="295" t="s">
        <v>239</v>
      </c>
      <c r="E105" s="332"/>
      <c r="F105" s="333"/>
      <c r="G105" s="334"/>
      <c r="H105" s="341">
        <f t="shared" si="2"/>
        <v>0</v>
      </c>
      <c r="I105" s="342">
        <v>14.55</v>
      </c>
      <c r="K105" s="350" t="str">
        <f t="shared" si="3"/>
        <v> </v>
      </c>
    </row>
    <row r="106" spans="1:11" ht="14.25" customHeight="1">
      <c r="A106" s="482"/>
      <c r="B106" s="485"/>
      <c r="C106" s="489"/>
      <c r="D106" s="295" t="s">
        <v>240</v>
      </c>
      <c r="E106" s="332"/>
      <c r="F106" s="333"/>
      <c r="G106" s="334"/>
      <c r="H106" s="341">
        <f t="shared" si="2"/>
        <v>0</v>
      </c>
      <c r="I106" s="342">
        <v>130</v>
      </c>
      <c r="K106" s="350" t="str">
        <f t="shared" si="3"/>
        <v> </v>
      </c>
    </row>
    <row r="107" spans="1:11" ht="14.25" customHeight="1">
      <c r="A107" s="482"/>
      <c r="B107" s="485"/>
      <c r="C107" s="489"/>
      <c r="D107" s="295" t="s">
        <v>241</v>
      </c>
      <c r="E107" s="332"/>
      <c r="F107" s="333"/>
      <c r="G107" s="336"/>
      <c r="H107" s="341">
        <f t="shared" si="2"/>
        <v>0</v>
      </c>
      <c r="I107" s="343">
        <v>250</v>
      </c>
      <c r="K107" s="350" t="str">
        <f t="shared" si="3"/>
        <v> </v>
      </c>
    </row>
    <row r="108" spans="1:11" ht="14.25" customHeight="1">
      <c r="A108" s="482"/>
      <c r="B108" s="485"/>
      <c r="C108" s="489"/>
      <c r="D108" s="295" t="s">
        <v>242</v>
      </c>
      <c r="E108" s="332"/>
      <c r="F108" s="333"/>
      <c r="G108" s="336"/>
      <c r="H108" s="341">
        <f t="shared" si="2"/>
        <v>0</v>
      </c>
      <c r="I108" s="343">
        <v>160</v>
      </c>
      <c r="K108" s="350" t="str">
        <f t="shared" si="3"/>
        <v> </v>
      </c>
    </row>
    <row r="109" spans="1:11" ht="14.25" customHeight="1">
      <c r="A109" s="482"/>
      <c r="B109" s="485"/>
      <c r="C109" s="489"/>
      <c r="D109" s="295" t="s">
        <v>243</v>
      </c>
      <c r="E109" s="332"/>
      <c r="F109" s="333"/>
      <c r="G109" s="336"/>
      <c r="H109" s="341">
        <f t="shared" si="2"/>
        <v>0</v>
      </c>
      <c r="I109" s="343">
        <v>280</v>
      </c>
      <c r="K109" s="350" t="str">
        <f t="shared" si="3"/>
        <v> </v>
      </c>
    </row>
    <row r="110" spans="1:11" ht="14.25" customHeight="1">
      <c r="A110" s="482"/>
      <c r="B110" s="485"/>
      <c r="C110" s="489"/>
      <c r="D110" s="295" t="s">
        <v>244</v>
      </c>
      <c r="E110" s="332"/>
      <c r="F110" s="333"/>
      <c r="G110" s="336"/>
      <c r="H110" s="341">
        <f t="shared" si="2"/>
        <v>0</v>
      </c>
      <c r="I110" s="343">
        <v>200</v>
      </c>
      <c r="K110" s="350" t="str">
        <f t="shared" si="3"/>
        <v> </v>
      </c>
    </row>
    <row r="111" spans="1:11" ht="14.25" customHeight="1">
      <c r="A111" s="482"/>
      <c r="B111" s="485"/>
      <c r="C111" s="489"/>
      <c r="D111" s="295" t="s">
        <v>245</v>
      </c>
      <c r="E111" s="332"/>
      <c r="F111" s="333"/>
      <c r="G111" s="336"/>
      <c r="H111" s="341">
        <f t="shared" si="2"/>
        <v>0</v>
      </c>
      <c r="I111" s="343">
        <v>100</v>
      </c>
      <c r="K111" s="350" t="str">
        <f t="shared" si="3"/>
        <v> </v>
      </c>
    </row>
    <row r="112" spans="1:11" ht="14.25" customHeight="1">
      <c r="A112" s="482"/>
      <c r="B112" s="485"/>
      <c r="C112" s="489"/>
      <c r="D112" s="295" t="s">
        <v>246</v>
      </c>
      <c r="E112" s="332"/>
      <c r="F112" s="333"/>
      <c r="G112" s="336"/>
      <c r="H112" s="341">
        <f t="shared" si="2"/>
        <v>0</v>
      </c>
      <c r="I112" s="343">
        <v>40</v>
      </c>
      <c r="K112" s="350" t="str">
        <f t="shared" si="3"/>
        <v> </v>
      </c>
    </row>
    <row r="113" spans="1:11" ht="14.25" customHeight="1">
      <c r="A113" s="482"/>
      <c r="B113" s="485"/>
      <c r="C113" s="489"/>
      <c r="D113" s="295" t="s">
        <v>247</v>
      </c>
      <c r="E113" s="332"/>
      <c r="F113" s="333"/>
      <c r="G113" s="336"/>
      <c r="H113" s="341">
        <f t="shared" si="2"/>
        <v>0</v>
      </c>
      <c r="I113" s="343">
        <v>80</v>
      </c>
      <c r="K113" s="350" t="str">
        <f t="shared" si="3"/>
        <v> </v>
      </c>
    </row>
    <row r="114" spans="1:11" ht="17.25" customHeight="1">
      <c r="A114" s="482"/>
      <c r="B114" s="485"/>
      <c r="C114" s="488"/>
      <c r="D114" s="291" t="s">
        <v>608</v>
      </c>
      <c r="E114" s="292" t="s">
        <v>12</v>
      </c>
      <c r="F114" s="292" t="s">
        <v>12</v>
      </c>
      <c r="G114" s="331" t="s">
        <v>12</v>
      </c>
      <c r="H114" s="344">
        <f>SUM(H115:H130)</f>
        <v>0</v>
      </c>
      <c r="I114" s="345"/>
      <c r="K114" s="350"/>
    </row>
    <row r="115" spans="1:11" s="293" customFormat="1" ht="17.25" customHeight="1">
      <c r="A115" s="482"/>
      <c r="B115" s="485"/>
      <c r="C115" s="489"/>
      <c r="D115" s="294" t="s">
        <v>248</v>
      </c>
      <c r="E115" s="296"/>
      <c r="F115" s="296"/>
      <c r="G115" s="337"/>
      <c r="H115" s="341">
        <f aca="true" t="shared" si="4" ref="H115:H130">ROUND(F115*G115,2)</f>
        <v>0</v>
      </c>
      <c r="I115" s="346">
        <v>60</v>
      </c>
      <c r="K115" s="350" t="str">
        <f t="shared" si="3"/>
        <v> </v>
      </c>
    </row>
    <row r="116" spans="1:11" s="293" customFormat="1" ht="17.25" customHeight="1">
      <c r="A116" s="482"/>
      <c r="B116" s="485"/>
      <c r="C116" s="489"/>
      <c r="D116" s="294" t="s">
        <v>249</v>
      </c>
      <c r="E116" s="296"/>
      <c r="F116" s="296"/>
      <c r="G116" s="337"/>
      <c r="H116" s="341">
        <f t="shared" si="4"/>
        <v>0</v>
      </c>
      <c r="I116" s="346">
        <v>40</v>
      </c>
      <c r="K116" s="350" t="str">
        <f t="shared" si="3"/>
        <v> </v>
      </c>
    </row>
    <row r="117" spans="1:11" s="293" customFormat="1" ht="17.25" customHeight="1">
      <c r="A117" s="482"/>
      <c r="B117" s="485"/>
      <c r="C117" s="489"/>
      <c r="D117" s="294" t="s">
        <v>250</v>
      </c>
      <c r="E117" s="296"/>
      <c r="F117" s="296"/>
      <c r="G117" s="337"/>
      <c r="H117" s="341">
        <f t="shared" si="4"/>
        <v>0</v>
      </c>
      <c r="I117" s="346">
        <v>30</v>
      </c>
      <c r="K117" s="350" t="str">
        <f t="shared" si="3"/>
        <v> </v>
      </c>
    </row>
    <row r="118" spans="1:11" s="293" customFormat="1" ht="17.25" customHeight="1">
      <c r="A118" s="482"/>
      <c r="B118" s="485"/>
      <c r="C118" s="489"/>
      <c r="D118" s="294" t="s">
        <v>251</v>
      </c>
      <c r="E118" s="296"/>
      <c r="F118" s="296"/>
      <c r="G118" s="337"/>
      <c r="H118" s="341">
        <f t="shared" si="4"/>
        <v>0</v>
      </c>
      <c r="I118" s="346">
        <v>50</v>
      </c>
      <c r="K118" s="350" t="str">
        <f t="shared" si="3"/>
        <v> </v>
      </c>
    </row>
    <row r="119" spans="1:11" s="293" customFormat="1" ht="17.25" customHeight="1">
      <c r="A119" s="482"/>
      <c r="B119" s="485"/>
      <c r="C119" s="489"/>
      <c r="D119" s="294" t="s">
        <v>252</v>
      </c>
      <c r="E119" s="296"/>
      <c r="F119" s="296"/>
      <c r="G119" s="337"/>
      <c r="H119" s="341">
        <f t="shared" si="4"/>
        <v>0</v>
      </c>
      <c r="I119" s="346">
        <v>30</v>
      </c>
      <c r="K119" s="350" t="str">
        <f t="shared" si="3"/>
        <v> </v>
      </c>
    </row>
    <row r="120" spans="1:11" s="293" customFormat="1" ht="17.25" customHeight="1">
      <c r="A120" s="482"/>
      <c r="B120" s="485"/>
      <c r="C120" s="489"/>
      <c r="D120" s="294" t="s">
        <v>253</v>
      </c>
      <c r="E120" s="296"/>
      <c r="F120" s="296"/>
      <c r="G120" s="337"/>
      <c r="H120" s="341">
        <f t="shared" si="4"/>
        <v>0</v>
      </c>
      <c r="I120" s="346">
        <v>30</v>
      </c>
      <c r="K120" s="350" t="str">
        <f t="shared" si="3"/>
        <v> </v>
      </c>
    </row>
    <row r="121" spans="1:11" s="293" customFormat="1" ht="17.25" customHeight="1">
      <c r="A121" s="482"/>
      <c r="B121" s="485"/>
      <c r="C121" s="489"/>
      <c r="D121" s="294" t="s">
        <v>254</v>
      </c>
      <c r="E121" s="296"/>
      <c r="F121" s="296"/>
      <c r="G121" s="337"/>
      <c r="H121" s="341">
        <f t="shared" si="4"/>
        <v>0</v>
      </c>
      <c r="I121" s="346">
        <v>30</v>
      </c>
      <c r="K121" s="350" t="str">
        <f t="shared" si="3"/>
        <v> </v>
      </c>
    </row>
    <row r="122" spans="1:11" s="293" customFormat="1" ht="17.25" customHeight="1">
      <c r="A122" s="482"/>
      <c r="B122" s="485"/>
      <c r="C122" s="489"/>
      <c r="D122" s="294" t="s">
        <v>255</v>
      </c>
      <c r="E122" s="296"/>
      <c r="F122" s="296"/>
      <c r="G122" s="337"/>
      <c r="H122" s="341">
        <f t="shared" si="4"/>
        <v>0</v>
      </c>
      <c r="I122" s="346">
        <v>40</v>
      </c>
      <c r="K122" s="350" t="str">
        <f t="shared" si="3"/>
        <v> </v>
      </c>
    </row>
    <row r="123" spans="1:11" s="293" customFormat="1" ht="17.25" customHeight="1">
      <c r="A123" s="482"/>
      <c r="B123" s="485"/>
      <c r="C123" s="489"/>
      <c r="D123" s="294" t="s">
        <v>256</v>
      </c>
      <c r="E123" s="296"/>
      <c r="F123" s="296"/>
      <c r="G123" s="337"/>
      <c r="H123" s="341">
        <f t="shared" si="4"/>
        <v>0</v>
      </c>
      <c r="I123" s="346">
        <v>25</v>
      </c>
      <c r="K123" s="350" t="str">
        <f t="shared" si="3"/>
        <v> </v>
      </c>
    </row>
    <row r="124" spans="1:11" s="293" customFormat="1" ht="17.25" customHeight="1">
      <c r="A124" s="482"/>
      <c r="B124" s="485"/>
      <c r="C124" s="489"/>
      <c r="D124" s="294" t="s">
        <v>257</v>
      </c>
      <c r="E124" s="296"/>
      <c r="F124" s="296"/>
      <c r="G124" s="337"/>
      <c r="H124" s="341">
        <f t="shared" si="4"/>
        <v>0</v>
      </c>
      <c r="I124" s="346">
        <v>350</v>
      </c>
      <c r="K124" s="350" t="str">
        <f t="shared" si="3"/>
        <v> </v>
      </c>
    </row>
    <row r="125" spans="1:11" s="293" customFormat="1" ht="17.25" customHeight="1">
      <c r="A125" s="482"/>
      <c r="B125" s="485"/>
      <c r="C125" s="489"/>
      <c r="D125" s="294" t="s">
        <v>258</v>
      </c>
      <c r="E125" s="296"/>
      <c r="F125" s="296"/>
      <c r="G125" s="337"/>
      <c r="H125" s="341">
        <f t="shared" si="4"/>
        <v>0</v>
      </c>
      <c r="I125" s="346">
        <v>80</v>
      </c>
      <c r="K125" s="350" t="str">
        <f t="shared" si="3"/>
        <v> </v>
      </c>
    </row>
    <row r="126" spans="1:11" s="293" customFormat="1" ht="46.5" customHeight="1">
      <c r="A126" s="482"/>
      <c r="B126" s="485"/>
      <c r="C126" s="489"/>
      <c r="D126" s="294" t="s">
        <v>259</v>
      </c>
      <c r="E126" s="296"/>
      <c r="F126" s="296"/>
      <c r="G126" s="337"/>
      <c r="H126" s="341">
        <f t="shared" si="4"/>
        <v>0</v>
      </c>
      <c r="I126" s="346">
        <v>40</v>
      </c>
      <c r="K126" s="350" t="str">
        <f t="shared" si="3"/>
        <v> </v>
      </c>
    </row>
    <row r="127" spans="1:11" s="293" customFormat="1" ht="17.25" customHeight="1">
      <c r="A127" s="482"/>
      <c r="B127" s="485"/>
      <c r="C127" s="489"/>
      <c r="D127" s="294" t="s">
        <v>260</v>
      </c>
      <c r="E127" s="296"/>
      <c r="F127" s="296"/>
      <c r="G127" s="337"/>
      <c r="H127" s="341">
        <f t="shared" si="4"/>
        <v>0</v>
      </c>
      <c r="I127" s="346">
        <v>40</v>
      </c>
      <c r="K127" s="350" t="str">
        <f t="shared" si="3"/>
        <v> </v>
      </c>
    </row>
    <row r="128" spans="1:11" s="293" customFormat="1" ht="17.25" customHeight="1">
      <c r="A128" s="482"/>
      <c r="B128" s="485"/>
      <c r="C128" s="489"/>
      <c r="D128" s="294" t="s">
        <v>261</v>
      </c>
      <c r="E128" s="296"/>
      <c r="F128" s="296"/>
      <c r="G128" s="337"/>
      <c r="H128" s="341">
        <f t="shared" si="4"/>
        <v>0</v>
      </c>
      <c r="I128" s="346">
        <v>50</v>
      </c>
      <c r="K128" s="350" t="str">
        <f t="shared" si="3"/>
        <v> </v>
      </c>
    </row>
    <row r="129" spans="1:11" s="293" customFormat="1" ht="17.25" customHeight="1">
      <c r="A129" s="482"/>
      <c r="B129" s="485"/>
      <c r="C129" s="489"/>
      <c r="D129" s="294" t="s">
        <v>262</v>
      </c>
      <c r="E129" s="296"/>
      <c r="F129" s="296"/>
      <c r="G129" s="337"/>
      <c r="H129" s="341">
        <f t="shared" si="4"/>
        <v>0</v>
      </c>
      <c r="I129" s="346">
        <v>55</v>
      </c>
      <c r="K129" s="350" t="str">
        <f t="shared" si="3"/>
        <v> </v>
      </c>
    </row>
    <row r="130" spans="1:11" s="293" customFormat="1" ht="17.25" customHeight="1" thickBot="1">
      <c r="A130" s="482"/>
      <c r="B130" s="485"/>
      <c r="C130" s="489"/>
      <c r="D130" s="294" t="s">
        <v>263</v>
      </c>
      <c r="E130" s="296"/>
      <c r="F130" s="296"/>
      <c r="G130" s="337"/>
      <c r="H130" s="341">
        <f t="shared" si="4"/>
        <v>0</v>
      </c>
      <c r="I130" s="346">
        <v>170</v>
      </c>
      <c r="K130" s="350" t="str">
        <f t="shared" si="3"/>
        <v> </v>
      </c>
    </row>
    <row r="131" spans="1:11" ht="17.25" customHeight="1">
      <c r="A131" s="482"/>
      <c r="B131" s="485"/>
      <c r="C131" s="488"/>
      <c r="D131" s="299" t="s">
        <v>596</v>
      </c>
      <c r="E131" s="300" t="s">
        <v>12</v>
      </c>
      <c r="F131" s="300" t="s">
        <v>12</v>
      </c>
      <c r="G131" s="316" t="s">
        <v>12</v>
      </c>
      <c r="H131" s="339">
        <f>SUM(H132:H179)</f>
        <v>0</v>
      </c>
      <c r="I131" s="345"/>
      <c r="K131" s="350"/>
    </row>
    <row r="132" spans="1:11" s="293" customFormat="1" ht="11.25" customHeight="1">
      <c r="A132" s="482"/>
      <c r="B132" s="485"/>
      <c r="C132" s="489"/>
      <c r="D132" s="294" t="s">
        <v>264</v>
      </c>
      <c r="E132" s="296"/>
      <c r="F132" s="296"/>
      <c r="G132" s="337"/>
      <c r="H132" s="341">
        <f aca="true" t="shared" si="5" ref="H132:H179">ROUND(F132*G132,2)</f>
        <v>0</v>
      </c>
      <c r="I132" s="346">
        <v>18</v>
      </c>
      <c r="K132" s="350" t="str">
        <f t="shared" si="3"/>
        <v> </v>
      </c>
    </row>
    <row r="133" spans="1:11" s="293" customFormat="1" ht="24" customHeight="1">
      <c r="A133" s="482"/>
      <c r="B133" s="485"/>
      <c r="C133" s="489"/>
      <c r="D133" s="294" t="s">
        <v>265</v>
      </c>
      <c r="E133" s="296"/>
      <c r="F133" s="296"/>
      <c r="G133" s="337"/>
      <c r="H133" s="341">
        <f t="shared" si="5"/>
        <v>0</v>
      </c>
      <c r="I133" s="346">
        <v>30</v>
      </c>
      <c r="K133" s="350" t="str">
        <f t="shared" si="3"/>
        <v> </v>
      </c>
    </row>
    <row r="134" spans="1:11" s="293" customFormat="1" ht="11.25" customHeight="1">
      <c r="A134" s="482"/>
      <c r="B134" s="485"/>
      <c r="C134" s="489"/>
      <c r="D134" s="294" t="s">
        <v>266</v>
      </c>
      <c r="E134" s="296"/>
      <c r="F134" s="296"/>
      <c r="G134" s="337"/>
      <c r="H134" s="341">
        <f t="shared" si="5"/>
        <v>0</v>
      </c>
      <c r="I134" s="346">
        <v>35</v>
      </c>
      <c r="K134" s="350" t="str">
        <f t="shared" si="3"/>
        <v> </v>
      </c>
    </row>
    <row r="135" spans="1:11" s="293" customFormat="1" ht="11.25" customHeight="1">
      <c r="A135" s="482"/>
      <c r="B135" s="485"/>
      <c r="C135" s="489"/>
      <c r="D135" s="294" t="s">
        <v>267</v>
      </c>
      <c r="E135" s="296"/>
      <c r="F135" s="296"/>
      <c r="G135" s="337"/>
      <c r="H135" s="341">
        <f t="shared" si="5"/>
        <v>0</v>
      </c>
      <c r="I135" s="346">
        <v>35</v>
      </c>
      <c r="K135" s="350" t="str">
        <f t="shared" si="3"/>
        <v> </v>
      </c>
    </row>
    <row r="136" spans="1:11" s="293" customFormat="1" ht="11.25" customHeight="1">
      <c r="A136" s="482"/>
      <c r="B136" s="485"/>
      <c r="C136" s="489"/>
      <c r="D136" s="351" t="s">
        <v>268</v>
      </c>
      <c r="E136" s="296"/>
      <c r="F136" s="296"/>
      <c r="G136" s="337"/>
      <c r="H136" s="341">
        <f t="shared" si="5"/>
        <v>0</v>
      </c>
      <c r="I136" s="346"/>
      <c r="K136" s="350"/>
    </row>
    <row r="137" spans="1:11" s="293" customFormat="1" ht="11.25" customHeight="1">
      <c r="A137" s="482"/>
      <c r="B137" s="485"/>
      <c r="C137" s="489"/>
      <c r="D137" s="351" t="s">
        <v>269</v>
      </c>
      <c r="E137" s="296"/>
      <c r="F137" s="296"/>
      <c r="G137" s="337"/>
      <c r="H137" s="341">
        <f t="shared" si="5"/>
        <v>0</v>
      </c>
      <c r="I137" s="346"/>
      <c r="K137" s="350"/>
    </row>
    <row r="138" spans="1:11" s="293" customFormat="1" ht="11.25" customHeight="1">
      <c r="A138" s="482"/>
      <c r="B138" s="485"/>
      <c r="C138" s="489"/>
      <c r="D138" s="351" t="s">
        <v>270</v>
      </c>
      <c r="E138" s="296"/>
      <c r="F138" s="296"/>
      <c r="G138" s="337"/>
      <c r="H138" s="341">
        <f t="shared" si="5"/>
        <v>0</v>
      </c>
      <c r="I138" s="346"/>
      <c r="K138" s="350"/>
    </row>
    <row r="139" spans="1:11" s="293" customFormat="1" ht="11.25" customHeight="1">
      <c r="A139" s="482"/>
      <c r="B139" s="485"/>
      <c r="C139" s="489"/>
      <c r="D139" s="351" t="s">
        <v>271</v>
      </c>
      <c r="E139" s="296"/>
      <c r="F139" s="296"/>
      <c r="G139" s="337"/>
      <c r="H139" s="341">
        <f t="shared" si="5"/>
        <v>0</v>
      </c>
      <c r="I139" s="346"/>
      <c r="K139" s="350"/>
    </row>
    <row r="140" spans="1:11" s="293" customFormat="1" ht="11.25" customHeight="1">
      <c r="A140" s="482"/>
      <c r="B140" s="485"/>
      <c r="C140" s="489"/>
      <c r="D140" s="351" t="s">
        <v>272</v>
      </c>
      <c r="E140" s="296"/>
      <c r="F140" s="296"/>
      <c r="G140" s="337"/>
      <c r="H140" s="341">
        <f t="shared" si="5"/>
        <v>0</v>
      </c>
      <c r="I140" s="346"/>
      <c r="K140" s="350"/>
    </row>
    <row r="141" spans="1:11" s="293" customFormat="1" ht="11.25" customHeight="1">
      <c r="A141" s="482"/>
      <c r="B141" s="485"/>
      <c r="C141" s="489"/>
      <c r="D141" s="351" t="s">
        <v>273</v>
      </c>
      <c r="E141" s="296"/>
      <c r="F141" s="296"/>
      <c r="G141" s="337"/>
      <c r="H141" s="341">
        <f t="shared" si="5"/>
        <v>0</v>
      </c>
      <c r="I141" s="346"/>
      <c r="K141" s="350"/>
    </row>
    <row r="142" spans="1:11" s="293" customFormat="1" ht="11.25" customHeight="1">
      <c r="A142" s="482"/>
      <c r="B142" s="485"/>
      <c r="C142" s="489"/>
      <c r="D142" s="351" t="s">
        <v>274</v>
      </c>
      <c r="E142" s="296"/>
      <c r="F142" s="296"/>
      <c r="G142" s="337"/>
      <c r="H142" s="341">
        <f t="shared" si="5"/>
        <v>0</v>
      </c>
      <c r="I142" s="346"/>
      <c r="K142" s="350"/>
    </row>
    <row r="143" spans="1:11" s="293" customFormat="1" ht="11.25" customHeight="1">
      <c r="A143" s="482"/>
      <c r="B143" s="485"/>
      <c r="C143" s="489"/>
      <c r="D143" s="351" t="s">
        <v>275</v>
      </c>
      <c r="E143" s="296"/>
      <c r="F143" s="296"/>
      <c r="G143" s="337"/>
      <c r="H143" s="341">
        <f t="shared" si="5"/>
        <v>0</v>
      </c>
      <c r="I143" s="346"/>
      <c r="K143" s="350"/>
    </row>
    <row r="144" spans="1:11" s="293" customFormat="1" ht="11.25" customHeight="1">
      <c r="A144" s="482"/>
      <c r="B144" s="485"/>
      <c r="C144" s="489"/>
      <c r="D144" s="351" t="s">
        <v>276</v>
      </c>
      <c r="E144" s="296"/>
      <c r="F144" s="296"/>
      <c r="G144" s="337"/>
      <c r="H144" s="341">
        <f t="shared" si="5"/>
        <v>0</v>
      </c>
      <c r="I144" s="346"/>
      <c r="K144" s="350"/>
    </row>
    <row r="145" spans="1:11" s="293" customFormat="1" ht="11.25" customHeight="1">
      <c r="A145" s="482"/>
      <c r="B145" s="485"/>
      <c r="C145" s="489"/>
      <c r="D145" s="351" t="s">
        <v>277</v>
      </c>
      <c r="E145" s="296"/>
      <c r="F145" s="296"/>
      <c r="G145" s="337"/>
      <c r="H145" s="341">
        <f t="shared" si="5"/>
        <v>0</v>
      </c>
      <c r="I145" s="346"/>
      <c r="K145" s="350"/>
    </row>
    <row r="146" spans="1:11" s="293" customFormat="1" ht="11.25" customHeight="1">
      <c r="A146" s="482"/>
      <c r="B146" s="485"/>
      <c r="C146" s="489"/>
      <c r="D146" s="351" t="s">
        <v>278</v>
      </c>
      <c r="E146" s="296"/>
      <c r="F146" s="296"/>
      <c r="G146" s="337"/>
      <c r="H146" s="341">
        <f t="shared" si="5"/>
        <v>0</v>
      </c>
      <c r="I146" s="346"/>
      <c r="K146" s="350"/>
    </row>
    <row r="147" spans="1:11" s="293" customFormat="1" ht="11.25" customHeight="1">
      <c r="A147" s="482"/>
      <c r="B147" s="485"/>
      <c r="C147" s="489"/>
      <c r="D147" s="351" t="s">
        <v>279</v>
      </c>
      <c r="E147" s="296"/>
      <c r="F147" s="296"/>
      <c r="G147" s="337"/>
      <c r="H147" s="341">
        <f t="shared" si="5"/>
        <v>0</v>
      </c>
      <c r="I147" s="346"/>
      <c r="K147" s="350"/>
    </row>
    <row r="148" spans="1:11" s="293" customFormat="1" ht="11.25" customHeight="1">
      <c r="A148" s="482"/>
      <c r="B148" s="485"/>
      <c r="C148" s="489"/>
      <c r="D148" s="294" t="s">
        <v>280</v>
      </c>
      <c r="E148" s="296"/>
      <c r="F148" s="296"/>
      <c r="G148" s="337"/>
      <c r="H148" s="341">
        <f t="shared" si="5"/>
        <v>0</v>
      </c>
      <c r="I148" s="346">
        <v>35</v>
      </c>
      <c r="K148" s="350" t="str">
        <f t="shared" si="3"/>
        <v> </v>
      </c>
    </row>
    <row r="149" spans="1:11" s="293" customFormat="1" ht="11.25" customHeight="1">
      <c r="A149" s="482"/>
      <c r="B149" s="485"/>
      <c r="C149" s="489"/>
      <c r="D149" s="294" t="s">
        <v>281</v>
      </c>
      <c r="E149" s="296"/>
      <c r="F149" s="296"/>
      <c r="G149" s="337"/>
      <c r="H149" s="341">
        <f t="shared" si="5"/>
        <v>0</v>
      </c>
      <c r="I149" s="346">
        <v>23</v>
      </c>
      <c r="K149" s="350" t="str">
        <f t="shared" si="3"/>
        <v> </v>
      </c>
    </row>
    <row r="150" spans="1:11" s="293" customFormat="1" ht="11.25" customHeight="1">
      <c r="A150" s="482"/>
      <c r="B150" s="485"/>
      <c r="C150" s="489"/>
      <c r="D150" s="294" t="s">
        <v>282</v>
      </c>
      <c r="E150" s="296"/>
      <c r="F150" s="296"/>
      <c r="G150" s="337"/>
      <c r="H150" s="341">
        <f t="shared" si="5"/>
        <v>0</v>
      </c>
      <c r="I150" s="346">
        <v>35</v>
      </c>
      <c r="K150" s="350" t="str">
        <f t="shared" si="3"/>
        <v> </v>
      </c>
    </row>
    <row r="151" spans="1:11" s="293" customFormat="1" ht="11.25" customHeight="1">
      <c r="A151" s="482"/>
      <c r="B151" s="485"/>
      <c r="C151" s="489"/>
      <c r="D151" s="294" t="s">
        <v>283</v>
      </c>
      <c r="E151" s="296"/>
      <c r="F151" s="296"/>
      <c r="G151" s="337"/>
      <c r="H151" s="341">
        <f t="shared" si="5"/>
        <v>0</v>
      </c>
      <c r="I151" s="346">
        <v>32</v>
      </c>
      <c r="K151" s="350" t="str">
        <f t="shared" si="3"/>
        <v> </v>
      </c>
    </row>
    <row r="152" spans="1:11" s="293" customFormat="1" ht="22.5" customHeight="1">
      <c r="A152" s="482"/>
      <c r="B152" s="485"/>
      <c r="C152" s="489"/>
      <c r="D152" s="294" t="s">
        <v>284</v>
      </c>
      <c r="E152" s="296"/>
      <c r="F152" s="296"/>
      <c r="G152" s="337"/>
      <c r="H152" s="341">
        <f t="shared" si="5"/>
        <v>0</v>
      </c>
      <c r="I152" s="346">
        <v>32</v>
      </c>
      <c r="K152" s="350" t="str">
        <f t="shared" si="3"/>
        <v> </v>
      </c>
    </row>
    <row r="153" spans="1:11" s="293" customFormat="1" ht="22.5" customHeight="1">
      <c r="A153" s="482"/>
      <c r="B153" s="485"/>
      <c r="C153" s="489"/>
      <c r="D153" s="294" t="s">
        <v>285</v>
      </c>
      <c r="E153" s="296"/>
      <c r="F153" s="296"/>
      <c r="G153" s="337"/>
      <c r="H153" s="341">
        <f t="shared" si="5"/>
        <v>0</v>
      </c>
      <c r="I153" s="346">
        <v>32</v>
      </c>
      <c r="K153" s="350" t="str">
        <f t="shared" si="3"/>
        <v> </v>
      </c>
    </row>
    <row r="154" spans="1:11" s="293" customFormat="1" ht="22.5" customHeight="1">
      <c r="A154" s="482"/>
      <c r="B154" s="485"/>
      <c r="C154" s="489"/>
      <c r="D154" s="294" t="s">
        <v>286</v>
      </c>
      <c r="E154" s="296"/>
      <c r="F154" s="296"/>
      <c r="G154" s="337"/>
      <c r="H154" s="341">
        <f t="shared" si="5"/>
        <v>0</v>
      </c>
      <c r="I154" s="346">
        <v>56</v>
      </c>
      <c r="K154" s="350" t="str">
        <f t="shared" si="3"/>
        <v> </v>
      </c>
    </row>
    <row r="155" spans="1:11" s="293" customFormat="1" ht="22.5" customHeight="1">
      <c r="A155" s="482"/>
      <c r="B155" s="485"/>
      <c r="C155" s="489"/>
      <c r="D155" s="294" t="s">
        <v>287</v>
      </c>
      <c r="E155" s="296"/>
      <c r="F155" s="296"/>
      <c r="G155" s="337"/>
      <c r="H155" s="341">
        <f t="shared" si="5"/>
        <v>0</v>
      </c>
      <c r="I155" s="346">
        <v>82</v>
      </c>
      <c r="K155" s="350" t="str">
        <f t="shared" si="3"/>
        <v> </v>
      </c>
    </row>
    <row r="156" spans="1:11" s="293" customFormat="1" ht="11.25" customHeight="1">
      <c r="A156" s="482"/>
      <c r="B156" s="485"/>
      <c r="C156" s="489"/>
      <c r="D156" s="294" t="s">
        <v>288</v>
      </c>
      <c r="E156" s="296"/>
      <c r="F156" s="296"/>
      <c r="G156" s="337"/>
      <c r="H156" s="341">
        <f t="shared" si="5"/>
        <v>0</v>
      </c>
      <c r="I156" s="346">
        <v>100</v>
      </c>
      <c r="K156" s="350" t="str">
        <f aca="true" t="shared" si="6" ref="K156:K219">IF(G156&lt;=I156," ","!!! EROARE TARIF")</f>
        <v> </v>
      </c>
    </row>
    <row r="157" spans="1:11" s="293" customFormat="1" ht="11.25" customHeight="1">
      <c r="A157" s="482"/>
      <c r="B157" s="485"/>
      <c r="C157" s="489"/>
      <c r="D157" s="294" t="s">
        <v>289</v>
      </c>
      <c r="E157" s="296"/>
      <c r="F157" s="296"/>
      <c r="G157" s="337"/>
      <c r="H157" s="341">
        <f t="shared" si="5"/>
        <v>0</v>
      </c>
      <c r="I157" s="346">
        <v>70</v>
      </c>
      <c r="K157" s="350" t="str">
        <f t="shared" si="6"/>
        <v> </v>
      </c>
    </row>
    <row r="158" spans="1:11" s="293" customFormat="1" ht="22.5" customHeight="1">
      <c r="A158" s="482"/>
      <c r="B158" s="485"/>
      <c r="C158" s="489"/>
      <c r="D158" s="294" t="s">
        <v>290</v>
      </c>
      <c r="E158" s="296"/>
      <c r="F158" s="296"/>
      <c r="G158" s="337"/>
      <c r="H158" s="341">
        <f t="shared" si="5"/>
        <v>0</v>
      </c>
      <c r="I158" s="346">
        <v>220</v>
      </c>
      <c r="K158" s="350" t="str">
        <f t="shared" si="6"/>
        <v> </v>
      </c>
    </row>
    <row r="159" spans="1:11" s="293" customFormat="1" ht="11.25" customHeight="1">
      <c r="A159" s="482"/>
      <c r="B159" s="485"/>
      <c r="C159" s="489"/>
      <c r="D159" s="294" t="s">
        <v>291</v>
      </c>
      <c r="E159" s="296"/>
      <c r="F159" s="296"/>
      <c r="G159" s="337"/>
      <c r="H159" s="341">
        <f t="shared" si="5"/>
        <v>0</v>
      </c>
      <c r="I159" s="346">
        <v>250</v>
      </c>
      <c r="K159" s="350" t="str">
        <f t="shared" si="6"/>
        <v> </v>
      </c>
    </row>
    <row r="160" spans="1:11" s="293" customFormat="1" ht="11.25" customHeight="1">
      <c r="A160" s="482"/>
      <c r="B160" s="485"/>
      <c r="C160" s="489"/>
      <c r="D160" s="294" t="s">
        <v>292</v>
      </c>
      <c r="E160" s="296"/>
      <c r="F160" s="296"/>
      <c r="G160" s="337"/>
      <c r="H160" s="341">
        <f t="shared" si="5"/>
        <v>0</v>
      </c>
      <c r="I160" s="346">
        <v>250</v>
      </c>
      <c r="K160" s="350" t="str">
        <f t="shared" si="6"/>
        <v> </v>
      </c>
    </row>
    <row r="161" spans="1:11" s="293" customFormat="1" ht="24" customHeight="1">
      <c r="A161" s="482"/>
      <c r="B161" s="485"/>
      <c r="C161" s="489"/>
      <c r="D161" s="294" t="s">
        <v>293</v>
      </c>
      <c r="E161" s="296"/>
      <c r="F161" s="296"/>
      <c r="G161" s="337"/>
      <c r="H161" s="341">
        <f t="shared" si="5"/>
        <v>0</v>
      </c>
      <c r="I161" s="346">
        <v>250</v>
      </c>
      <c r="K161" s="350" t="str">
        <f t="shared" si="6"/>
        <v> </v>
      </c>
    </row>
    <row r="162" spans="1:11" s="293" customFormat="1" ht="24" customHeight="1">
      <c r="A162" s="482"/>
      <c r="B162" s="485"/>
      <c r="C162" s="489"/>
      <c r="D162" s="294" t="s">
        <v>294</v>
      </c>
      <c r="E162" s="296"/>
      <c r="F162" s="296"/>
      <c r="G162" s="337"/>
      <c r="H162" s="341">
        <f t="shared" si="5"/>
        <v>0</v>
      </c>
      <c r="I162" s="346">
        <v>250</v>
      </c>
      <c r="K162" s="350" t="str">
        <f t="shared" si="6"/>
        <v> </v>
      </c>
    </row>
    <row r="163" spans="1:11" s="293" customFormat="1" ht="12" customHeight="1">
      <c r="A163" s="482"/>
      <c r="B163" s="485"/>
      <c r="C163" s="489"/>
      <c r="D163" s="294" t="s">
        <v>295</v>
      </c>
      <c r="E163" s="296"/>
      <c r="F163" s="296"/>
      <c r="G163" s="337"/>
      <c r="H163" s="341">
        <f t="shared" si="5"/>
        <v>0</v>
      </c>
      <c r="I163" s="346">
        <v>280</v>
      </c>
      <c r="K163" s="350" t="str">
        <f t="shared" si="6"/>
        <v> </v>
      </c>
    </row>
    <row r="164" spans="1:11" s="293" customFormat="1" ht="12" customHeight="1">
      <c r="A164" s="482"/>
      <c r="B164" s="485"/>
      <c r="C164" s="489"/>
      <c r="D164" s="294" t="s">
        <v>296</v>
      </c>
      <c r="E164" s="296"/>
      <c r="F164" s="296"/>
      <c r="G164" s="337"/>
      <c r="H164" s="341">
        <f t="shared" si="5"/>
        <v>0</v>
      </c>
      <c r="I164" s="346">
        <v>15</v>
      </c>
      <c r="K164" s="350" t="str">
        <f t="shared" si="6"/>
        <v> </v>
      </c>
    </row>
    <row r="165" spans="1:11" s="293" customFormat="1" ht="12" customHeight="1">
      <c r="A165" s="482"/>
      <c r="B165" s="485"/>
      <c r="C165" s="489"/>
      <c r="D165" s="294" t="s">
        <v>297</v>
      </c>
      <c r="E165" s="296"/>
      <c r="F165" s="296"/>
      <c r="G165" s="337"/>
      <c r="H165" s="341">
        <f t="shared" si="5"/>
        <v>0</v>
      </c>
      <c r="I165" s="346">
        <v>30</v>
      </c>
      <c r="K165" s="350" t="str">
        <f t="shared" si="6"/>
        <v> </v>
      </c>
    </row>
    <row r="166" spans="1:11" s="293" customFormat="1" ht="45" customHeight="1">
      <c r="A166" s="482"/>
      <c r="B166" s="485"/>
      <c r="C166" s="489"/>
      <c r="D166" s="294" t="s">
        <v>298</v>
      </c>
      <c r="E166" s="296"/>
      <c r="F166" s="296"/>
      <c r="G166" s="337"/>
      <c r="H166" s="341">
        <f t="shared" si="5"/>
        <v>0</v>
      </c>
      <c r="I166" s="346">
        <v>35</v>
      </c>
      <c r="K166" s="350" t="str">
        <f t="shared" si="6"/>
        <v> </v>
      </c>
    </row>
    <row r="167" spans="1:11" s="293" customFormat="1" ht="24.75" customHeight="1">
      <c r="A167" s="482"/>
      <c r="B167" s="485"/>
      <c r="C167" s="489"/>
      <c r="D167" s="294" t="s">
        <v>299</v>
      </c>
      <c r="E167" s="296"/>
      <c r="F167" s="296"/>
      <c r="G167" s="337"/>
      <c r="H167" s="341">
        <f t="shared" si="5"/>
        <v>0</v>
      </c>
      <c r="I167" s="346">
        <v>200</v>
      </c>
      <c r="K167" s="350" t="str">
        <f t="shared" si="6"/>
        <v> </v>
      </c>
    </row>
    <row r="168" spans="1:11" s="293" customFormat="1" ht="12" customHeight="1">
      <c r="A168" s="482"/>
      <c r="B168" s="485"/>
      <c r="C168" s="489"/>
      <c r="D168" s="294" t="s">
        <v>300</v>
      </c>
      <c r="E168" s="296"/>
      <c r="F168" s="296"/>
      <c r="G168" s="337"/>
      <c r="H168" s="341">
        <f t="shared" si="5"/>
        <v>0</v>
      </c>
      <c r="I168" s="346">
        <v>25</v>
      </c>
      <c r="K168" s="350" t="str">
        <f t="shared" si="6"/>
        <v> </v>
      </c>
    </row>
    <row r="169" spans="1:11" s="293" customFormat="1" ht="17.25" customHeight="1">
      <c r="A169" s="482"/>
      <c r="B169" s="485"/>
      <c r="C169" s="489"/>
      <c r="D169" s="335" t="s">
        <v>593</v>
      </c>
      <c r="E169" s="296"/>
      <c r="F169" s="296"/>
      <c r="G169" s="337"/>
      <c r="H169" s="341">
        <f t="shared" si="5"/>
        <v>0</v>
      </c>
      <c r="I169" s="347"/>
      <c r="K169" s="350" t="str">
        <f t="shared" si="6"/>
        <v> </v>
      </c>
    </row>
    <row r="170" spans="1:11" s="293" customFormat="1" ht="12" customHeight="1">
      <c r="A170" s="482"/>
      <c r="B170" s="485"/>
      <c r="C170" s="489"/>
      <c r="D170" s="294" t="s">
        <v>301</v>
      </c>
      <c r="E170" s="296"/>
      <c r="F170" s="296"/>
      <c r="G170" s="337"/>
      <c r="H170" s="341">
        <f t="shared" si="5"/>
        <v>0</v>
      </c>
      <c r="I170" s="346">
        <v>450</v>
      </c>
      <c r="K170" s="350" t="str">
        <f t="shared" si="6"/>
        <v> </v>
      </c>
    </row>
    <row r="171" spans="1:11" s="293" customFormat="1" ht="22.5" customHeight="1">
      <c r="A171" s="482"/>
      <c r="B171" s="485"/>
      <c r="C171" s="489"/>
      <c r="D171" s="294" t="s">
        <v>302</v>
      </c>
      <c r="E171" s="296"/>
      <c r="F171" s="296"/>
      <c r="G171" s="337"/>
      <c r="H171" s="341">
        <f t="shared" si="5"/>
        <v>0</v>
      </c>
      <c r="I171" s="346">
        <v>450</v>
      </c>
      <c r="K171" s="350" t="str">
        <f t="shared" si="6"/>
        <v> </v>
      </c>
    </row>
    <row r="172" spans="1:11" s="293" customFormat="1" ht="22.5" customHeight="1">
      <c r="A172" s="482"/>
      <c r="B172" s="485"/>
      <c r="C172" s="489"/>
      <c r="D172" s="294" t="s">
        <v>303</v>
      </c>
      <c r="E172" s="296"/>
      <c r="F172" s="296"/>
      <c r="G172" s="337"/>
      <c r="H172" s="341">
        <f t="shared" si="5"/>
        <v>0</v>
      </c>
      <c r="I172" s="346">
        <v>450</v>
      </c>
      <c r="K172" s="350" t="str">
        <f t="shared" si="6"/>
        <v> </v>
      </c>
    </row>
    <row r="173" spans="1:11" s="293" customFormat="1" ht="22.5" customHeight="1">
      <c r="A173" s="482"/>
      <c r="B173" s="485"/>
      <c r="C173" s="489"/>
      <c r="D173" s="294" t="s">
        <v>304</v>
      </c>
      <c r="E173" s="296"/>
      <c r="F173" s="296"/>
      <c r="G173" s="337"/>
      <c r="H173" s="341">
        <f t="shared" si="5"/>
        <v>0</v>
      </c>
      <c r="I173" s="346">
        <v>450</v>
      </c>
      <c r="K173" s="350" t="str">
        <f t="shared" si="6"/>
        <v> </v>
      </c>
    </row>
    <row r="174" spans="1:11" s="293" customFormat="1" ht="22.5" customHeight="1">
      <c r="A174" s="482"/>
      <c r="B174" s="485"/>
      <c r="C174" s="489"/>
      <c r="D174" s="294" t="s">
        <v>305</v>
      </c>
      <c r="E174" s="296"/>
      <c r="F174" s="296"/>
      <c r="G174" s="337"/>
      <c r="H174" s="341">
        <f t="shared" si="5"/>
        <v>0</v>
      </c>
      <c r="I174" s="346">
        <v>450</v>
      </c>
      <c r="K174" s="350" t="str">
        <f t="shared" si="6"/>
        <v> </v>
      </c>
    </row>
    <row r="175" spans="1:11" s="293" customFormat="1" ht="12" customHeight="1">
      <c r="A175" s="482"/>
      <c r="B175" s="485"/>
      <c r="C175" s="489"/>
      <c r="D175" s="294" t="s">
        <v>306</v>
      </c>
      <c r="E175" s="296"/>
      <c r="F175" s="296"/>
      <c r="G175" s="337"/>
      <c r="H175" s="341">
        <f t="shared" si="5"/>
        <v>0</v>
      </c>
      <c r="I175" s="346">
        <v>450</v>
      </c>
      <c r="K175" s="350" t="str">
        <f t="shared" si="6"/>
        <v> </v>
      </c>
    </row>
    <row r="176" spans="1:11" s="293" customFormat="1" ht="12" customHeight="1">
      <c r="A176" s="482"/>
      <c r="B176" s="485"/>
      <c r="C176" s="489"/>
      <c r="D176" s="294" t="s">
        <v>307</v>
      </c>
      <c r="E176" s="296"/>
      <c r="F176" s="296"/>
      <c r="G176" s="337"/>
      <c r="H176" s="341">
        <f t="shared" si="5"/>
        <v>0</v>
      </c>
      <c r="I176" s="346">
        <v>450</v>
      </c>
      <c r="K176" s="350" t="str">
        <f t="shared" si="6"/>
        <v> </v>
      </c>
    </row>
    <row r="177" spans="1:11" s="293" customFormat="1" ht="12" customHeight="1">
      <c r="A177" s="482"/>
      <c r="B177" s="485"/>
      <c r="C177" s="489"/>
      <c r="D177" s="294" t="s">
        <v>308</v>
      </c>
      <c r="E177" s="296"/>
      <c r="F177" s="296"/>
      <c r="G177" s="337"/>
      <c r="H177" s="341">
        <f t="shared" si="5"/>
        <v>0</v>
      </c>
      <c r="I177" s="346">
        <v>450</v>
      </c>
      <c r="K177" s="350" t="str">
        <f t="shared" si="6"/>
        <v> </v>
      </c>
    </row>
    <row r="178" spans="1:11" s="293" customFormat="1" ht="12" customHeight="1">
      <c r="A178" s="482"/>
      <c r="B178" s="485"/>
      <c r="C178" s="489"/>
      <c r="D178" s="294" t="s">
        <v>309</v>
      </c>
      <c r="E178" s="296"/>
      <c r="F178" s="296"/>
      <c r="G178" s="337"/>
      <c r="H178" s="341">
        <f t="shared" si="5"/>
        <v>0</v>
      </c>
      <c r="I178" s="346">
        <v>450</v>
      </c>
      <c r="K178" s="350" t="str">
        <f t="shared" si="6"/>
        <v> </v>
      </c>
    </row>
    <row r="179" spans="1:11" s="293" customFormat="1" ht="12" customHeight="1">
      <c r="A179" s="482"/>
      <c r="B179" s="485"/>
      <c r="C179" s="489"/>
      <c r="D179" s="294" t="s">
        <v>310</v>
      </c>
      <c r="E179" s="296"/>
      <c r="F179" s="296"/>
      <c r="G179" s="337"/>
      <c r="H179" s="341">
        <f t="shared" si="5"/>
        <v>0</v>
      </c>
      <c r="I179" s="346">
        <v>450</v>
      </c>
      <c r="K179" s="350" t="str">
        <f t="shared" si="6"/>
        <v> </v>
      </c>
    </row>
    <row r="180" spans="1:11" ht="17.25" customHeight="1">
      <c r="A180" s="482"/>
      <c r="B180" s="485"/>
      <c r="C180" s="488"/>
      <c r="D180" s="291" t="s">
        <v>597</v>
      </c>
      <c r="E180" s="292" t="s">
        <v>12</v>
      </c>
      <c r="F180" s="292" t="s">
        <v>12</v>
      </c>
      <c r="G180" s="331" t="s">
        <v>12</v>
      </c>
      <c r="H180" s="344">
        <f>SUM(H181:H237)</f>
        <v>0</v>
      </c>
      <c r="I180" s="345"/>
      <c r="K180" s="350"/>
    </row>
    <row r="181" spans="1:11" ht="13.5" customHeight="1">
      <c r="A181" s="482"/>
      <c r="B181" s="485"/>
      <c r="C181" s="489"/>
      <c r="D181" s="294" t="s">
        <v>311</v>
      </c>
      <c r="E181" s="297"/>
      <c r="F181" s="298"/>
      <c r="G181" s="338"/>
      <c r="H181" s="341">
        <f aca="true" t="shared" si="7" ref="H181:H237">ROUND(F181*G181,2)</f>
        <v>0</v>
      </c>
      <c r="I181" s="348">
        <v>120</v>
      </c>
      <c r="K181" s="350" t="str">
        <f t="shared" si="6"/>
        <v> </v>
      </c>
    </row>
    <row r="182" spans="1:11" ht="13.5" customHeight="1">
      <c r="A182" s="482"/>
      <c r="B182" s="485"/>
      <c r="C182" s="489"/>
      <c r="D182" s="294" t="s">
        <v>312</v>
      </c>
      <c r="E182" s="297"/>
      <c r="F182" s="298"/>
      <c r="G182" s="338"/>
      <c r="H182" s="341">
        <f t="shared" si="7"/>
        <v>0</v>
      </c>
      <c r="I182" s="348">
        <v>150</v>
      </c>
      <c r="K182" s="350" t="str">
        <f t="shared" si="6"/>
        <v> </v>
      </c>
    </row>
    <row r="183" spans="1:11" ht="13.5" customHeight="1">
      <c r="A183" s="482"/>
      <c r="B183" s="485"/>
      <c r="C183" s="489"/>
      <c r="D183" s="294" t="s">
        <v>313</v>
      </c>
      <c r="E183" s="297"/>
      <c r="F183" s="298"/>
      <c r="G183" s="338"/>
      <c r="H183" s="341">
        <f t="shared" si="7"/>
        <v>0</v>
      </c>
      <c r="I183" s="348">
        <v>130</v>
      </c>
      <c r="K183" s="350" t="str">
        <f t="shared" si="6"/>
        <v> </v>
      </c>
    </row>
    <row r="184" spans="1:11" ht="13.5" customHeight="1">
      <c r="A184" s="482"/>
      <c r="B184" s="485"/>
      <c r="C184" s="489"/>
      <c r="D184" s="294" t="s">
        <v>314</v>
      </c>
      <c r="E184" s="297"/>
      <c r="F184" s="298"/>
      <c r="G184" s="338"/>
      <c r="H184" s="341">
        <f t="shared" si="7"/>
        <v>0</v>
      </c>
      <c r="I184" s="348">
        <v>175</v>
      </c>
      <c r="K184" s="350" t="str">
        <f t="shared" si="6"/>
        <v> </v>
      </c>
    </row>
    <row r="185" spans="1:11" ht="13.5" customHeight="1">
      <c r="A185" s="482"/>
      <c r="B185" s="485"/>
      <c r="C185" s="489"/>
      <c r="D185" s="294" t="s">
        <v>315</v>
      </c>
      <c r="E185" s="297"/>
      <c r="F185" s="298"/>
      <c r="G185" s="338"/>
      <c r="H185" s="341">
        <f t="shared" si="7"/>
        <v>0</v>
      </c>
      <c r="I185" s="348">
        <v>175</v>
      </c>
      <c r="K185" s="350" t="str">
        <f t="shared" si="6"/>
        <v> </v>
      </c>
    </row>
    <row r="186" spans="1:11" ht="13.5" customHeight="1">
      <c r="A186" s="482"/>
      <c r="B186" s="485"/>
      <c r="C186" s="489"/>
      <c r="D186" s="294" t="s">
        <v>316</v>
      </c>
      <c r="E186" s="297"/>
      <c r="F186" s="298"/>
      <c r="G186" s="338"/>
      <c r="H186" s="341">
        <f t="shared" si="7"/>
        <v>0</v>
      </c>
      <c r="I186" s="348">
        <v>175</v>
      </c>
      <c r="K186" s="350" t="str">
        <f t="shared" si="6"/>
        <v> </v>
      </c>
    </row>
    <row r="187" spans="1:11" ht="13.5" customHeight="1">
      <c r="A187" s="482"/>
      <c r="B187" s="485"/>
      <c r="C187" s="489"/>
      <c r="D187" s="294" t="s">
        <v>317</v>
      </c>
      <c r="E187" s="297"/>
      <c r="F187" s="298"/>
      <c r="G187" s="338"/>
      <c r="H187" s="341">
        <f t="shared" si="7"/>
        <v>0</v>
      </c>
      <c r="I187" s="348">
        <v>60</v>
      </c>
      <c r="K187" s="350" t="str">
        <f t="shared" si="6"/>
        <v> </v>
      </c>
    </row>
    <row r="188" spans="1:11" ht="13.5" customHeight="1">
      <c r="A188" s="482"/>
      <c r="B188" s="485"/>
      <c r="C188" s="489"/>
      <c r="D188" s="294" t="s">
        <v>318</v>
      </c>
      <c r="E188" s="297"/>
      <c r="F188" s="298"/>
      <c r="G188" s="338"/>
      <c r="H188" s="341">
        <f t="shared" si="7"/>
        <v>0</v>
      </c>
      <c r="I188" s="348">
        <v>60</v>
      </c>
      <c r="K188" s="350" t="str">
        <f t="shared" si="6"/>
        <v> </v>
      </c>
    </row>
    <row r="189" spans="1:11" ht="13.5" customHeight="1">
      <c r="A189" s="482"/>
      <c r="B189" s="485"/>
      <c r="C189" s="489"/>
      <c r="D189" s="294" t="s">
        <v>319</v>
      </c>
      <c r="E189" s="297"/>
      <c r="F189" s="298"/>
      <c r="G189" s="338"/>
      <c r="H189" s="341">
        <f t="shared" si="7"/>
        <v>0</v>
      </c>
      <c r="I189" s="348">
        <v>150</v>
      </c>
      <c r="K189" s="350" t="str">
        <f t="shared" si="6"/>
        <v> </v>
      </c>
    </row>
    <row r="190" spans="1:11" ht="13.5" customHeight="1">
      <c r="A190" s="482"/>
      <c r="B190" s="485"/>
      <c r="C190" s="489"/>
      <c r="D190" s="294" t="s">
        <v>320</v>
      </c>
      <c r="E190" s="297"/>
      <c r="F190" s="298"/>
      <c r="G190" s="338"/>
      <c r="H190" s="341">
        <f t="shared" si="7"/>
        <v>0</v>
      </c>
      <c r="I190" s="348">
        <v>150</v>
      </c>
      <c r="K190" s="350" t="str">
        <f t="shared" si="6"/>
        <v> </v>
      </c>
    </row>
    <row r="191" spans="1:11" ht="13.5" customHeight="1">
      <c r="A191" s="482"/>
      <c r="B191" s="485"/>
      <c r="C191" s="489"/>
      <c r="D191" s="294" t="s">
        <v>592</v>
      </c>
      <c r="E191" s="297"/>
      <c r="F191" s="298"/>
      <c r="G191" s="338"/>
      <c r="H191" s="341">
        <f t="shared" si="7"/>
        <v>0</v>
      </c>
      <c r="I191" s="348">
        <v>375</v>
      </c>
      <c r="K191" s="350" t="str">
        <f t="shared" si="6"/>
        <v> </v>
      </c>
    </row>
    <row r="192" spans="1:11" ht="13.5" customHeight="1">
      <c r="A192" s="482"/>
      <c r="B192" s="485"/>
      <c r="C192" s="489"/>
      <c r="D192" s="294" t="s">
        <v>321</v>
      </c>
      <c r="E192" s="297"/>
      <c r="F192" s="298"/>
      <c r="G192" s="338"/>
      <c r="H192" s="341">
        <f t="shared" si="7"/>
        <v>0</v>
      </c>
      <c r="I192" s="348">
        <v>375</v>
      </c>
      <c r="K192" s="350" t="str">
        <f t="shared" si="6"/>
        <v> </v>
      </c>
    </row>
    <row r="193" spans="1:11" ht="13.5" customHeight="1">
      <c r="A193" s="482"/>
      <c r="B193" s="485"/>
      <c r="C193" s="489"/>
      <c r="D193" s="294" t="s">
        <v>322</v>
      </c>
      <c r="E193" s="297"/>
      <c r="F193" s="298"/>
      <c r="G193" s="338"/>
      <c r="H193" s="341">
        <f t="shared" si="7"/>
        <v>0</v>
      </c>
      <c r="I193" s="348">
        <v>400</v>
      </c>
      <c r="K193" s="350" t="str">
        <f t="shared" si="6"/>
        <v> </v>
      </c>
    </row>
    <row r="194" spans="1:11" ht="13.5" customHeight="1">
      <c r="A194" s="482"/>
      <c r="B194" s="485"/>
      <c r="C194" s="489"/>
      <c r="D194" s="294" t="s">
        <v>323</v>
      </c>
      <c r="E194" s="297"/>
      <c r="F194" s="298"/>
      <c r="G194" s="338"/>
      <c r="H194" s="341">
        <f t="shared" si="7"/>
        <v>0</v>
      </c>
      <c r="I194" s="348">
        <v>375</v>
      </c>
      <c r="K194" s="350" t="str">
        <f t="shared" si="6"/>
        <v> </v>
      </c>
    </row>
    <row r="195" spans="1:11" ht="13.5" customHeight="1">
      <c r="A195" s="482"/>
      <c r="B195" s="485"/>
      <c r="C195" s="489"/>
      <c r="D195" s="294" t="s">
        <v>324</v>
      </c>
      <c r="E195" s="297"/>
      <c r="F195" s="298"/>
      <c r="G195" s="338"/>
      <c r="H195" s="341">
        <f t="shared" si="7"/>
        <v>0</v>
      </c>
      <c r="I195" s="348">
        <v>450</v>
      </c>
      <c r="K195" s="350" t="str">
        <f t="shared" si="6"/>
        <v> </v>
      </c>
    </row>
    <row r="196" spans="1:11" ht="13.5" customHeight="1">
      <c r="A196" s="482"/>
      <c r="B196" s="485"/>
      <c r="C196" s="489"/>
      <c r="D196" s="294" t="s">
        <v>325</v>
      </c>
      <c r="E196" s="297"/>
      <c r="F196" s="298"/>
      <c r="G196" s="338"/>
      <c r="H196" s="341">
        <f t="shared" si="7"/>
        <v>0</v>
      </c>
      <c r="I196" s="348">
        <v>400</v>
      </c>
      <c r="K196" s="350" t="str">
        <f t="shared" si="6"/>
        <v> </v>
      </c>
    </row>
    <row r="197" spans="1:11" ht="13.5" customHeight="1">
      <c r="A197" s="482"/>
      <c r="B197" s="485"/>
      <c r="C197" s="489"/>
      <c r="D197" s="294" t="s">
        <v>326</v>
      </c>
      <c r="E197" s="297"/>
      <c r="F197" s="298"/>
      <c r="G197" s="338"/>
      <c r="H197" s="341">
        <f t="shared" si="7"/>
        <v>0</v>
      </c>
      <c r="I197" s="348">
        <v>400</v>
      </c>
      <c r="K197" s="350" t="str">
        <f t="shared" si="6"/>
        <v> </v>
      </c>
    </row>
    <row r="198" spans="1:11" ht="13.5" customHeight="1">
      <c r="A198" s="482"/>
      <c r="B198" s="485"/>
      <c r="C198" s="489"/>
      <c r="D198" s="294" t="s">
        <v>327</v>
      </c>
      <c r="E198" s="297"/>
      <c r="F198" s="298"/>
      <c r="G198" s="338"/>
      <c r="H198" s="341">
        <f t="shared" si="7"/>
        <v>0</v>
      </c>
      <c r="I198" s="348">
        <v>400</v>
      </c>
      <c r="K198" s="350" t="str">
        <f t="shared" si="6"/>
        <v> </v>
      </c>
    </row>
    <row r="199" spans="1:11" ht="13.5" customHeight="1">
      <c r="A199" s="482"/>
      <c r="B199" s="485"/>
      <c r="C199" s="489"/>
      <c r="D199" s="294" t="s">
        <v>328</v>
      </c>
      <c r="E199" s="297"/>
      <c r="F199" s="298"/>
      <c r="G199" s="338"/>
      <c r="H199" s="341">
        <f t="shared" si="7"/>
        <v>0</v>
      </c>
      <c r="I199" s="348">
        <v>180</v>
      </c>
      <c r="K199" s="350" t="str">
        <f t="shared" si="6"/>
        <v> </v>
      </c>
    </row>
    <row r="200" spans="1:11" ht="13.5" customHeight="1">
      <c r="A200" s="482"/>
      <c r="B200" s="485"/>
      <c r="C200" s="489"/>
      <c r="D200" s="294" t="s">
        <v>329</v>
      </c>
      <c r="E200" s="297"/>
      <c r="F200" s="298"/>
      <c r="G200" s="338"/>
      <c r="H200" s="341">
        <f t="shared" si="7"/>
        <v>0</v>
      </c>
      <c r="I200" s="348">
        <v>375</v>
      </c>
      <c r="K200" s="350" t="str">
        <f t="shared" si="6"/>
        <v> </v>
      </c>
    </row>
    <row r="201" spans="1:11" ht="13.5" customHeight="1">
      <c r="A201" s="482"/>
      <c r="B201" s="485"/>
      <c r="C201" s="489"/>
      <c r="D201" s="294" t="s">
        <v>330</v>
      </c>
      <c r="E201" s="297"/>
      <c r="F201" s="298"/>
      <c r="G201" s="338"/>
      <c r="H201" s="341">
        <f t="shared" si="7"/>
        <v>0</v>
      </c>
      <c r="I201" s="348">
        <v>400</v>
      </c>
      <c r="K201" s="350" t="str">
        <f t="shared" si="6"/>
        <v> </v>
      </c>
    </row>
    <row r="202" spans="1:11" ht="13.5" customHeight="1">
      <c r="A202" s="482"/>
      <c r="B202" s="485"/>
      <c r="C202" s="489"/>
      <c r="D202" s="294" t="s">
        <v>331</v>
      </c>
      <c r="E202" s="297"/>
      <c r="F202" s="298"/>
      <c r="G202" s="338"/>
      <c r="H202" s="341">
        <f t="shared" si="7"/>
        <v>0</v>
      </c>
      <c r="I202" s="348">
        <v>400</v>
      </c>
      <c r="K202" s="350" t="str">
        <f t="shared" si="6"/>
        <v> </v>
      </c>
    </row>
    <row r="203" spans="1:11" ht="13.5" customHeight="1">
      <c r="A203" s="482"/>
      <c r="B203" s="485"/>
      <c r="C203" s="489"/>
      <c r="D203" s="294" t="s">
        <v>332</v>
      </c>
      <c r="E203" s="297"/>
      <c r="F203" s="298"/>
      <c r="G203" s="338"/>
      <c r="H203" s="341">
        <f t="shared" si="7"/>
        <v>0</v>
      </c>
      <c r="I203" s="348">
        <v>400</v>
      </c>
      <c r="K203" s="350" t="str">
        <f t="shared" si="6"/>
        <v> </v>
      </c>
    </row>
    <row r="204" spans="1:11" ht="13.5" customHeight="1">
      <c r="A204" s="482"/>
      <c r="B204" s="485"/>
      <c r="C204" s="489"/>
      <c r="D204" s="294" t="s">
        <v>333</v>
      </c>
      <c r="E204" s="297"/>
      <c r="F204" s="298"/>
      <c r="G204" s="338"/>
      <c r="H204" s="341">
        <f t="shared" si="7"/>
        <v>0</v>
      </c>
      <c r="I204" s="348">
        <v>400</v>
      </c>
      <c r="K204" s="350" t="str">
        <f t="shared" si="6"/>
        <v> </v>
      </c>
    </row>
    <row r="205" spans="1:11" ht="13.5" customHeight="1">
      <c r="A205" s="482"/>
      <c r="B205" s="485"/>
      <c r="C205" s="489"/>
      <c r="D205" s="294" t="s">
        <v>334</v>
      </c>
      <c r="E205" s="297"/>
      <c r="F205" s="298"/>
      <c r="G205" s="338"/>
      <c r="H205" s="341">
        <f t="shared" si="7"/>
        <v>0</v>
      </c>
      <c r="I205" s="348">
        <v>400</v>
      </c>
      <c r="K205" s="350" t="str">
        <f t="shared" si="6"/>
        <v> </v>
      </c>
    </row>
    <row r="206" spans="1:11" ht="13.5" customHeight="1">
      <c r="A206" s="482"/>
      <c r="B206" s="485"/>
      <c r="C206" s="489"/>
      <c r="D206" s="294" t="s">
        <v>335</v>
      </c>
      <c r="E206" s="297"/>
      <c r="F206" s="298"/>
      <c r="G206" s="338"/>
      <c r="H206" s="341">
        <f t="shared" si="7"/>
        <v>0</v>
      </c>
      <c r="I206" s="348">
        <v>400</v>
      </c>
      <c r="K206" s="350" t="str">
        <f t="shared" si="6"/>
        <v> </v>
      </c>
    </row>
    <row r="207" spans="1:11" ht="13.5" customHeight="1">
      <c r="A207" s="482"/>
      <c r="B207" s="485"/>
      <c r="C207" s="489"/>
      <c r="D207" s="294" t="s">
        <v>336</v>
      </c>
      <c r="E207" s="297"/>
      <c r="F207" s="298"/>
      <c r="G207" s="338"/>
      <c r="H207" s="341">
        <f t="shared" si="7"/>
        <v>0</v>
      </c>
      <c r="I207" s="348">
        <v>400</v>
      </c>
      <c r="K207" s="350" t="str">
        <f t="shared" si="6"/>
        <v> </v>
      </c>
    </row>
    <row r="208" spans="1:11" ht="13.5" customHeight="1">
      <c r="A208" s="482"/>
      <c r="B208" s="485"/>
      <c r="C208" s="489"/>
      <c r="D208" s="294" t="s">
        <v>337</v>
      </c>
      <c r="E208" s="297"/>
      <c r="F208" s="298"/>
      <c r="G208" s="338"/>
      <c r="H208" s="341">
        <f t="shared" si="7"/>
        <v>0</v>
      </c>
      <c r="I208" s="348">
        <v>700</v>
      </c>
      <c r="K208" s="350" t="str">
        <f t="shared" si="6"/>
        <v> </v>
      </c>
    </row>
    <row r="209" spans="1:11" ht="13.5" customHeight="1">
      <c r="A209" s="482"/>
      <c r="B209" s="485"/>
      <c r="C209" s="489"/>
      <c r="D209" s="294" t="s">
        <v>338</v>
      </c>
      <c r="E209" s="297"/>
      <c r="F209" s="298"/>
      <c r="G209" s="338"/>
      <c r="H209" s="341">
        <f t="shared" si="7"/>
        <v>0</v>
      </c>
      <c r="I209" s="348">
        <v>450</v>
      </c>
      <c r="K209" s="350" t="str">
        <f t="shared" si="6"/>
        <v> </v>
      </c>
    </row>
    <row r="210" spans="1:11" ht="13.5" customHeight="1">
      <c r="A210" s="482"/>
      <c r="B210" s="485"/>
      <c r="C210" s="489"/>
      <c r="D210" s="294" t="s">
        <v>339</v>
      </c>
      <c r="E210" s="297"/>
      <c r="F210" s="298"/>
      <c r="G210" s="338"/>
      <c r="H210" s="341">
        <f t="shared" si="7"/>
        <v>0</v>
      </c>
      <c r="I210" s="348">
        <v>450</v>
      </c>
      <c r="K210" s="350" t="str">
        <f t="shared" si="6"/>
        <v> </v>
      </c>
    </row>
    <row r="211" spans="1:11" ht="13.5" customHeight="1">
      <c r="A211" s="482"/>
      <c r="B211" s="485"/>
      <c r="C211" s="489"/>
      <c r="D211" s="294" t="s">
        <v>453</v>
      </c>
      <c r="E211" s="297"/>
      <c r="F211" s="298"/>
      <c r="G211" s="338"/>
      <c r="H211" s="341">
        <f t="shared" si="7"/>
        <v>0</v>
      </c>
      <c r="I211" s="348">
        <v>450</v>
      </c>
      <c r="K211" s="350" t="str">
        <f t="shared" si="6"/>
        <v> </v>
      </c>
    </row>
    <row r="212" spans="1:11" ht="13.5" customHeight="1">
      <c r="A212" s="482"/>
      <c r="B212" s="485"/>
      <c r="C212" s="489"/>
      <c r="D212" s="294" t="s">
        <v>454</v>
      </c>
      <c r="E212" s="297"/>
      <c r="F212" s="298"/>
      <c r="G212" s="338"/>
      <c r="H212" s="341">
        <f t="shared" si="7"/>
        <v>0</v>
      </c>
      <c r="I212" s="348">
        <v>450</v>
      </c>
      <c r="K212" s="350" t="str">
        <f t="shared" si="6"/>
        <v> </v>
      </c>
    </row>
    <row r="213" spans="1:11" ht="13.5" customHeight="1">
      <c r="A213" s="482"/>
      <c r="B213" s="485"/>
      <c r="C213" s="489"/>
      <c r="D213" s="294" t="s">
        <v>455</v>
      </c>
      <c r="E213" s="297"/>
      <c r="F213" s="298"/>
      <c r="G213" s="338"/>
      <c r="H213" s="341">
        <f t="shared" si="7"/>
        <v>0</v>
      </c>
      <c r="I213" s="348">
        <v>450</v>
      </c>
      <c r="K213" s="350" t="str">
        <f t="shared" si="6"/>
        <v> </v>
      </c>
    </row>
    <row r="214" spans="1:11" ht="13.5" customHeight="1">
      <c r="A214" s="482"/>
      <c r="B214" s="485"/>
      <c r="C214" s="489"/>
      <c r="D214" s="294" t="s">
        <v>456</v>
      </c>
      <c r="E214" s="297"/>
      <c r="F214" s="298"/>
      <c r="G214" s="338"/>
      <c r="H214" s="341">
        <f t="shared" si="7"/>
        <v>0</v>
      </c>
      <c r="I214" s="348">
        <v>450</v>
      </c>
      <c r="K214" s="350" t="str">
        <f t="shared" si="6"/>
        <v> </v>
      </c>
    </row>
    <row r="215" spans="1:11" ht="13.5" customHeight="1">
      <c r="A215" s="482"/>
      <c r="B215" s="485"/>
      <c r="C215" s="489"/>
      <c r="D215" s="294" t="s">
        <v>457</v>
      </c>
      <c r="E215" s="297"/>
      <c r="F215" s="298"/>
      <c r="G215" s="338"/>
      <c r="H215" s="341">
        <f t="shared" si="7"/>
        <v>0</v>
      </c>
      <c r="I215" s="348">
        <v>450</v>
      </c>
      <c r="K215" s="350" t="str">
        <f t="shared" si="6"/>
        <v> </v>
      </c>
    </row>
    <row r="216" spans="1:11" ht="13.5" customHeight="1">
      <c r="A216" s="482"/>
      <c r="B216" s="485"/>
      <c r="C216" s="489"/>
      <c r="D216" s="294" t="s">
        <v>458</v>
      </c>
      <c r="E216" s="297"/>
      <c r="F216" s="298"/>
      <c r="G216" s="338"/>
      <c r="H216" s="341">
        <f t="shared" si="7"/>
        <v>0</v>
      </c>
      <c r="I216" s="348">
        <v>450</v>
      </c>
      <c r="K216" s="350" t="str">
        <f t="shared" si="6"/>
        <v> </v>
      </c>
    </row>
    <row r="217" spans="1:11" ht="13.5" customHeight="1">
      <c r="A217" s="482"/>
      <c r="B217" s="485"/>
      <c r="C217" s="489"/>
      <c r="D217" s="294" t="s">
        <v>459</v>
      </c>
      <c r="E217" s="297"/>
      <c r="F217" s="298"/>
      <c r="G217" s="338"/>
      <c r="H217" s="341">
        <f t="shared" si="7"/>
        <v>0</v>
      </c>
      <c r="I217" s="348">
        <v>450</v>
      </c>
      <c r="K217" s="350" t="str">
        <f t="shared" si="6"/>
        <v> </v>
      </c>
    </row>
    <row r="218" spans="1:11" ht="13.5" customHeight="1">
      <c r="A218" s="482"/>
      <c r="B218" s="485"/>
      <c r="C218" s="489"/>
      <c r="D218" s="294" t="s">
        <v>460</v>
      </c>
      <c r="E218" s="297"/>
      <c r="F218" s="298"/>
      <c r="G218" s="338"/>
      <c r="H218" s="341">
        <f t="shared" si="7"/>
        <v>0</v>
      </c>
      <c r="I218" s="348">
        <v>700</v>
      </c>
      <c r="K218" s="350" t="str">
        <f t="shared" si="6"/>
        <v> </v>
      </c>
    </row>
    <row r="219" spans="1:11" ht="13.5" customHeight="1">
      <c r="A219" s="482"/>
      <c r="B219" s="485"/>
      <c r="C219" s="489"/>
      <c r="D219" s="294" t="s">
        <v>461</v>
      </c>
      <c r="E219" s="297"/>
      <c r="F219" s="298"/>
      <c r="G219" s="338"/>
      <c r="H219" s="341">
        <f t="shared" si="7"/>
        <v>0</v>
      </c>
      <c r="I219" s="348">
        <v>700</v>
      </c>
      <c r="K219" s="350" t="str">
        <f t="shared" si="6"/>
        <v> </v>
      </c>
    </row>
    <row r="220" spans="1:11" ht="13.5" customHeight="1">
      <c r="A220" s="482"/>
      <c r="B220" s="485"/>
      <c r="C220" s="489"/>
      <c r="D220" s="294" t="s">
        <v>462</v>
      </c>
      <c r="E220" s="297"/>
      <c r="F220" s="298"/>
      <c r="G220" s="338"/>
      <c r="H220" s="341">
        <f t="shared" si="7"/>
        <v>0</v>
      </c>
      <c r="I220" s="348">
        <v>700</v>
      </c>
      <c r="K220" s="350" t="str">
        <f aca="true" t="shared" si="8" ref="K220:K236">IF(G220&lt;=I220," ","!!! EROARE TARIF")</f>
        <v> </v>
      </c>
    </row>
    <row r="221" spans="1:11" ht="13.5" customHeight="1">
      <c r="A221" s="482"/>
      <c r="B221" s="485"/>
      <c r="C221" s="489"/>
      <c r="D221" s="294" t="s">
        <v>463</v>
      </c>
      <c r="E221" s="297"/>
      <c r="F221" s="298"/>
      <c r="G221" s="338"/>
      <c r="H221" s="341">
        <f t="shared" si="7"/>
        <v>0</v>
      </c>
      <c r="I221" s="348">
        <v>700</v>
      </c>
      <c r="K221" s="350" t="str">
        <f t="shared" si="8"/>
        <v> </v>
      </c>
    </row>
    <row r="222" spans="1:11" ht="13.5" customHeight="1">
      <c r="A222" s="482"/>
      <c r="B222" s="485"/>
      <c r="C222" s="489"/>
      <c r="D222" s="294" t="s">
        <v>479</v>
      </c>
      <c r="E222" s="297"/>
      <c r="F222" s="298"/>
      <c r="G222" s="338"/>
      <c r="H222" s="341">
        <f t="shared" si="7"/>
        <v>0</v>
      </c>
      <c r="I222" s="348">
        <v>700</v>
      </c>
      <c r="K222" s="350" t="str">
        <f t="shared" si="8"/>
        <v> </v>
      </c>
    </row>
    <row r="223" spans="1:11" ht="13.5" customHeight="1">
      <c r="A223" s="482"/>
      <c r="B223" s="485"/>
      <c r="C223" s="489"/>
      <c r="D223" s="294" t="s">
        <v>464</v>
      </c>
      <c r="E223" s="297"/>
      <c r="F223" s="298"/>
      <c r="G223" s="338"/>
      <c r="H223" s="341">
        <f t="shared" si="7"/>
        <v>0</v>
      </c>
      <c r="I223" s="348">
        <v>700</v>
      </c>
      <c r="K223" s="350" t="str">
        <f t="shared" si="8"/>
        <v> </v>
      </c>
    </row>
    <row r="224" spans="1:11" ht="13.5" customHeight="1">
      <c r="A224" s="482"/>
      <c r="B224" s="485"/>
      <c r="C224" s="489"/>
      <c r="D224" s="294" t="s">
        <v>465</v>
      </c>
      <c r="E224" s="297"/>
      <c r="F224" s="298"/>
      <c r="G224" s="338"/>
      <c r="H224" s="341">
        <f t="shared" si="7"/>
        <v>0</v>
      </c>
      <c r="I224" s="348">
        <v>700</v>
      </c>
      <c r="K224" s="350" t="str">
        <f t="shared" si="8"/>
        <v> </v>
      </c>
    </row>
    <row r="225" spans="1:11" ht="13.5" customHeight="1">
      <c r="A225" s="482"/>
      <c r="B225" s="485"/>
      <c r="C225" s="489"/>
      <c r="D225" s="294" t="s">
        <v>466</v>
      </c>
      <c r="E225" s="297"/>
      <c r="F225" s="298"/>
      <c r="G225" s="338"/>
      <c r="H225" s="341">
        <f t="shared" si="7"/>
        <v>0</v>
      </c>
      <c r="I225" s="348">
        <v>700</v>
      </c>
      <c r="K225" s="350" t="str">
        <f t="shared" si="8"/>
        <v> </v>
      </c>
    </row>
    <row r="226" spans="1:11" ht="13.5" customHeight="1">
      <c r="A226" s="482"/>
      <c r="B226" s="485"/>
      <c r="C226" s="489"/>
      <c r="D226" s="294" t="s">
        <v>467</v>
      </c>
      <c r="E226" s="297"/>
      <c r="F226" s="298"/>
      <c r="G226" s="338"/>
      <c r="H226" s="341">
        <f t="shared" si="7"/>
        <v>0</v>
      </c>
      <c r="I226" s="348">
        <v>450</v>
      </c>
      <c r="K226" s="350" t="str">
        <f t="shared" si="8"/>
        <v> </v>
      </c>
    </row>
    <row r="227" spans="1:11" ht="13.5" customHeight="1">
      <c r="A227" s="482"/>
      <c r="B227" s="485"/>
      <c r="C227" s="489"/>
      <c r="D227" s="294" t="s">
        <v>468</v>
      </c>
      <c r="E227" s="297"/>
      <c r="F227" s="298"/>
      <c r="G227" s="338"/>
      <c r="H227" s="341">
        <f t="shared" si="7"/>
        <v>0</v>
      </c>
      <c r="I227" s="348">
        <v>700</v>
      </c>
      <c r="K227" s="350" t="str">
        <f t="shared" si="8"/>
        <v> </v>
      </c>
    </row>
    <row r="228" spans="1:11" ht="13.5" customHeight="1">
      <c r="A228" s="482"/>
      <c r="B228" s="485"/>
      <c r="C228" s="489"/>
      <c r="D228" s="294" t="s">
        <v>469</v>
      </c>
      <c r="E228" s="297"/>
      <c r="F228" s="298"/>
      <c r="G228" s="338"/>
      <c r="H228" s="341">
        <f t="shared" si="7"/>
        <v>0</v>
      </c>
      <c r="I228" s="348">
        <v>700</v>
      </c>
      <c r="K228" s="350" t="str">
        <f t="shared" si="8"/>
        <v> </v>
      </c>
    </row>
    <row r="229" spans="1:11" ht="13.5" customHeight="1">
      <c r="A229" s="482"/>
      <c r="B229" s="485"/>
      <c r="C229" s="489"/>
      <c r="D229" s="294" t="s">
        <v>470</v>
      </c>
      <c r="E229" s="297"/>
      <c r="F229" s="298"/>
      <c r="G229" s="338"/>
      <c r="H229" s="341">
        <f t="shared" si="7"/>
        <v>0</v>
      </c>
      <c r="I229" s="348">
        <v>850</v>
      </c>
      <c r="K229" s="350" t="str">
        <f t="shared" si="8"/>
        <v> </v>
      </c>
    </row>
    <row r="230" spans="1:11" ht="13.5" customHeight="1">
      <c r="A230" s="482"/>
      <c r="B230" s="485"/>
      <c r="C230" s="489"/>
      <c r="D230" s="294" t="s">
        <v>471</v>
      </c>
      <c r="E230" s="297"/>
      <c r="F230" s="298"/>
      <c r="G230" s="338"/>
      <c r="H230" s="341">
        <f t="shared" si="7"/>
        <v>0</v>
      </c>
      <c r="I230" s="348">
        <v>400</v>
      </c>
      <c r="K230" s="350" t="str">
        <f t="shared" si="8"/>
        <v> </v>
      </c>
    </row>
    <row r="231" spans="1:11" ht="13.5" customHeight="1">
      <c r="A231" s="482"/>
      <c r="B231" s="485"/>
      <c r="C231" s="489"/>
      <c r="D231" s="294" t="s">
        <v>472</v>
      </c>
      <c r="E231" s="297"/>
      <c r="F231" s="298"/>
      <c r="G231" s="338"/>
      <c r="H231" s="341">
        <f t="shared" si="7"/>
        <v>0</v>
      </c>
      <c r="I231" s="348">
        <v>400</v>
      </c>
      <c r="K231" s="350" t="str">
        <f t="shared" si="8"/>
        <v> </v>
      </c>
    </row>
    <row r="232" spans="1:11" ht="13.5" customHeight="1">
      <c r="A232" s="482"/>
      <c r="B232" s="485"/>
      <c r="C232" s="489"/>
      <c r="D232" s="294" t="s">
        <v>473</v>
      </c>
      <c r="E232" s="297"/>
      <c r="F232" s="298"/>
      <c r="G232" s="338"/>
      <c r="H232" s="341">
        <f t="shared" si="7"/>
        <v>0</v>
      </c>
      <c r="I232" s="348">
        <v>600</v>
      </c>
      <c r="K232" s="350" t="str">
        <f t="shared" si="8"/>
        <v> </v>
      </c>
    </row>
    <row r="233" spans="1:11" ht="13.5" customHeight="1">
      <c r="A233" s="482"/>
      <c r="B233" s="485"/>
      <c r="C233" s="489"/>
      <c r="D233" s="294" t="s">
        <v>474</v>
      </c>
      <c r="E233" s="297"/>
      <c r="F233" s="298"/>
      <c r="G233" s="338"/>
      <c r="H233" s="341">
        <f t="shared" si="7"/>
        <v>0</v>
      </c>
      <c r="I233" s="348">
        <v>400</v>
      </c>
      <c r="K233" s="350" t="str">
        <f t="shared" si="8"/>
        <v> </v>
      </c>
    </row>
    <row r="234" spans="1:11" ht="13.5" customHeight="1">
      <c r="A234" s="482"/>
      <c r="B234" s="485"/>
      <c r="C234" s="489"/>
      <c r="D234" s="294" t="s">
        <v>475</v>
      </c>
      <c r="E234" s="297"/>
      <c r="F234" s="298"/>
      <c r="G234" s="338"/>
      <c r="H234" s="341">
        <f t="shared" si="7"/>
        <v>0</v>
      </c>
      <c r="I234" s="348">
        <v>800</v>
      </c>
      <c r="K234" s="350" t="str">
        <f t="shared" si="8"/>
        <v> </v>
      </c>
    </row>
    <row r="235" spans="1:11" ht="13.5" customHeight="1">
      <c r="A235" s="482"/>
      <c r="B235" s="485"/>
      <c r="C235" s="489"/>
      <c r="D235" s="294" t="s">
        <v>476</v>
      </c>
      <c r="E235" s="297"/>
      <c r="F235" s="298"/>
      <c r="G235" s="338"/>
      <c r="H235" s="341">
        <f t="shared" si="7"/>
        <v>0</v>
      </c>
      <c r="I235" s="348">
        <v>300</v>
      </c>
      <c r="K235" s="350" t="str">
        <f t="shared" si="8"/>
        <v> </v>
      </c>
    </row>
    <row r="236" spans="1:11" ht="13.5" customHeight="1">
      <c r="A236" s="482"/>
      <c r="B236" s="485"/>
      <c r="C236" s="489"/>
      <c r="D236" s="294" t="s">
        <v>477</v>
      </c>
      <c r="E236" s="297"/>
      <c r="F236" s="298"/>
      <c r="G236" s="338"/>
      <c r="H236" s="341">
        <f t="shared" si="7"/>
        <v>0</v>
      </c>
      <c r="I236" s="348">
        <v>450</v>
      </c>
      <c r="K236" s="350" t="str">
        <f t="shared" si="8"/>
        <v> </v>
      </c>
    </row>
    <row r="237" spans="1:11" ht="13.5" customHeight="1" thickBot="1">
      <c r="A237" s="482"/>
      <c r="B237" s="485"/>
      <c r="C237" s="489"/>
      <c r="D237" s="354" t="s">
        <v>478</v>
      </c>
      <c r="E237" s="297"/>
      <c r="F237" s="298"/>
      <c r="G237" s="338"/>
      <c r="H237" s="341">
        <f t="shared" si="7"/>
        <v>0</v>
      </c>
      <c r="I237" s="346">
        <v>700</v>
      </c>
      <c r="K237" s="350"/>
    </row>
    <row r="238" spans="1:8" ht="17.25" customHeight="1" thickBot="1">
      <c r="A238" s="482"/>
      <c r="B238" s="485"/>
      <c r="C238" s="489"/>
      <c r="D238" s="356" t="s">
        <v>538</v>
      </c>
      <c r="E238" s="93" t="s">
        <v>12</v>
      </c>
      <c r="F238" s="93" t="s">
        <v>12</v>
      </c>
      <c r="G238" s="93" t="s">
        <v>12</v>
      </c>
      <c r="H238" s="357">
        <f>SUM(H239:H240)</f>
        <v>0</v>
      </c>
    </row>
    <row r="239" spans="1:8" ht="13.5" customHeight="1">
      <c r="A239" s="482"/>
      <c r="B239" s="485"/>
      <c r="C239" s="489"/>
      <c r="D239" s="355" t="s">
        <v>57</v>
      </c>
      <c r="E239" s="294"/>
      <c r="F239" s="294"/>
      <c r="G239" s="294"/>
      <c r="H239" s="341">
        <f>ROUND(F239*G239,2)</f>
        <v>0</v>
      </c>
    </row>
    <row r="240" spans="1:11" ht="13.5" customHeight="1" thickBot="1">
      <c r="A240" s="482"/>
      <c r="B240" s="485"/>
      <c r="C240" s="489"/>
      <c r="D240" s="294"/>
      <c r="E240" s="294"/>
      <c r="F240" s="294"/>
      <c r="G240" s="294"/>
      <c r="H240" s="341">
        <f>ROUND(F240*G240,2)</f>
        <v>0</v>
      </c>
      <c r="I240" s="353"/>
      <c r="K240" s="350"/>
    </row>
    <row r="241" spans="1:8" ht="17.25" customHeight="1" thickBot="1">
      <c r="A241" s="482"/>
      <c r="B241" s="485"/>
      <c r="C241" s="488"/>
      <c r="D241" s="93" t="s">
        <v>598</v>
      </c>
      <c r="E241" s="93" t="s">
        <v>12</v>
      </c>
      <c r="F241" s="93" t="s">
        <v>12</v>
      </c>
      <c r="G241" s="93" t="s">
        <v>12</v>
      </c>
      <c r="H241" s="357">
        <f>SUM(H242:H244)</f>
        <v>0</v>
      </c>
    </row>
    <row r="242" spans="1:8" ht="13.5" customHeight="1">
      <c r="A242" s="482"/>
      <c r="B242" s="485"/>
      <c r="C242" s="488"/>
      <c r="D242" s="101" t="s">
        <v>57</v>
      </c>
      <c r="E242" s="261"/>
      <c r="F242" s="262"/>
      <c r="G242" s="318"/>
      <c r="H242" s="341">
        <f>ROUND(F242*G242,2)</f>
        <v>0</v>
      </c>
    </row>
    <row r="243" spans="1:8" ht="13.5" customHeight="1">
      <c r="A243" s="482"/>
      <c r="B243" s="485"/>
      <c r="C243" s="488"/>
      <c r="D243" s="101" t="s">
        <v>57</v>
      </c>
      <c r="E243" s="261"/>
      <c r="F243" s="262"/>
      <c r="G243" s="318"/>
      <c r="H243" s="341">
        <f>ROUND(F243*G243,2)</f>
        <v>0</v>
      </c>
    </row>
    <row r="244" spans="1:8" ht="13.5" customHeight="1" thickBot="1">
      <c r="A244" s="482"/>
      <c r="B244" s="485"/>
      <c r="C244" s="488"/>
      <c r="D244" s="101" t="s">
        <v>57</v>
      </c>
      <c r="E244" s="261"/>
      <c r="F244" s="262"/>
      <c r="G244" s="318"/>
      <c r="H244" s="341">
        <f>ROUND(F244*G244,2)</f>
        <v>0</v>
      </c>
    </row>
    <row r="245" spans="1:8" ht="27.75" customHeight="1" thickBot="1">
      <c r="A245" s="482"/>
      <c r="B245" s="485"/>
      <c r="C245" s="488"/>
      <c r="D245" s="93" t="s">
        <v>599</v>
      </c>
      <c r="E245" s="94" t="s">
        <v>12</v>
      </c>
      <c r="F245" s="94" t="s">
        <v>12</v>
      </c>
      <c r="G245" s="312" t="s">
        <v>12</v>
      </c>
      <c r="H245" s="327">
        <f>SUM(H246:H247)</f>
        <v>0</v>
      </c>
    </row>
    <row r="246" spans="1:8" ht="12.75" customHeight="1">
      <c r="A246" s="482"/>
      <c r="B246" s="485"/>
      <c r="C246" s="488"/>
      <c r="D246" s="95" t="s">
        <v>57</v>
      </c>
      <c r="E246" s="104"/>
      <c r="F246" s="105"/>
      <c r="G246" s="319"/>
      <c r="H246" s="341">
        <f>ROUND(F246*G246,2)</f>
        <v>0</v>
      </c>
    </row>
    <row r="247" spans="1:8" ht="12.75" customHeight="1" thickBot="1">
      <c r="A247" s="482"/>
      <c r="B247" s="485"/>
      <c r="C247" s="488"/>
      <c r="D247" s="98" t="s">
        <v>57</v>
      </c>
      <c r="E247" s="106"/>
      <c r="F247" s="107"/>
      <c r="G247" s="320"/>
      <c r="H247" s="341">
        <f>ROUND(F247*G247,2)</f>
        <v>0</v>
      </c>
    </row>
    <row r="248" spans="1:8" ht="27.75" customHeight="1" thickBot="1">
      <c r="A248" s="482"/>
      <c r="B248" s="485"/>
      <c r="C248" s="488"/>
      <c r="D248" s="93" t="s">
        <v>600</v>
      </c>
      <c r="E248" s="94" t="s">
        <v>12</v>
      </c>
      <c r="F248" s="94" t="s">
        <v>12</v>
      </c>
      <c r="G248" s="312" t="s">
        <v>12</v>
      </c>
      <c r="H248" s="327">
        <f>SUM(H249:H251)</f>
        <v>0</v>
      </c>
    </row>
    <row r="249" spans="1:8" ht="12.75" customHeight="1">
      <c r="A249" s="482"/>
      <c r="B249" s="485"/>
      <c r="C249" s="488"/>
      <c r="D249" s="98" t="s">
        <v>57</v>
      </c>
      <c r="E249" s="106"/>
      <c r="F249" s="107"/>
      <c r="G249" s="320"/>
      <c r="H249" s="341">
        <f>ROUND(F249*G249,2)</f>
        <v>0</v>
      </c>
    </row>
    <row r="250" spans="1:8" ht="12.75" customHeight="1">
      <c r="A250" s="482"/>
      <c r="B250" s="485"/>
      <c r="C250" s="488"/>
      <c r="D250" s="98" t="s">
        <v>57</v>
      </c>
      <c r="E250" s="108"/>
      <c r="F250" s="109"/>
      <c r="G250" s="317"/>
      <c r="H250" s="341">
        <f>ROUND(F250*G250,2)</f>
        <v>0</v>
      </c>
    </row>
    <row r="251" spans="1:8" ht="12.75" customHeight="1" thickBot="1">
      <c r="A251" s="482"/>
      <c r="B251" s="485"/>
      <c r="C251" s="488"/>
      <c r="D251" s="101" t="s">
        <v>57</v>
      </c>
      <c r="E251" s="108"/>
      <c r="F251" s="109"/>
      <c r="G251" s="317"/>
      <c r="H251" s="341">
        <f>ROUND(F251*G251,2)</f>
        <v>0</v>
      </c>
    </row>
    <row r="252" spans="1:8" ht="62.25" customHeight="1" thickBot="1">
      <c r="A252" s="482"/>
      <c r="B252" s="485"/>
      <c r="C252" s="488"/>
      <c r="D252" s="93" t="s">
        <v>601</v>
      </c>
      <c r="E252" s="94" t="s">
        <v>12</v>
      </c>
      <c r="F252" s="94" t="s">
        <v>12</v>
      </c>
      <c r="G252" s="312" t="s">
        <v>12</v>
      </c>
      <c r="H252" s="327">
        <f>SUM(H253:H255)</f>
        <v>0</v>
      </c>
    </row>
    <row r="253" spans="1:8" ht="12.75" customHeight="1">
      <c r="A253" s="482"/>
      <c r="B253" s="485"/>
      <c r="C253" s="488"/>
      <c r="D253" s="95" t="s">
        <v>57</v>
      </c>
      <c r="E253" s="104"/>
      <c r="F253" s="105"/>
      <c r="G253" s="319"/>
      <c r="H253" s="341">
        <f>ROUND(F253*G253,2)</f>
        <v>0</v>
      </c>
    </row>
    <row r="254" spans="1:8" ht="12.75" customHeight="1">
      <c r="A254" s="482"/>
      <c r="B254" s="485"/>
      <c r="C254" s="488"/>
      <c r="D254" s="98" t="s">
        <v>57</v>
      </c>
      <c r="E254" s="106"/>
      <c r="F254" s="107"/>
      <c r="G254" s="320"/>
      <c r="H254" s="341">
        <f>ROUND(F254*G254,2)</f>
        <v>0</v>
      </c>
    </row>
    <row r="255" spans="1:8" ht="12.75" customHeight="1" thickBot="1">
      <c r="A255" s="482"/>
      <c r="B255" s="485"/>
      <c r="C255" s="488"/>
      <c r="D255" s="98" t="s">
        <v>57</v>
      </c>
      <c r="E255" s="106"/>
      <c r="F255" s="107"/>
      <c r="G255" s="320"/>
      <c r="H255" s="341">
        <f>ROUND(F255*G255,2)</f>
        <v>0</v>
      </c>
    </row>
    <row r="256" spans="1:8" ht="41.25" customHeight="1" thickBot="1">
      <c r="A256" s="482"/>
      <c r="B256" s="485"/>
      <c r="C256" s="488"/>
      <c r="D256" s="93" t="s">
        <v>539</v>
      </c>
      <c r="E256" s="94" t="s">
        <v>12</v>
      </c>
      <c r="F256" s="94" t="s">
        <v>12</v>
      </c>
      <c r="G256" s="312" t="s">
        <v>12</v>
      </c>
      <c r="H256" s="327">
        <f>SUM(H257:H259)</f>
        <v>0</v>
      </c>
    </row>
    <row r="257" spans="1:8" ht="12.75" customHeight="1">
      <c r="A257" s="482"/>
      <c r="B257" s="485"/>
      <c r="C257" s="488"/>
      <c r="D257" s="95" t="s">
        <v>57</v>
      </c>
      <c r="E257" s="104"/>
      <c r="F257" s="105"/>
      <c r="G257" s="319"/>
      <c r="H257" s="341">
        <f>ROUND(F257*G257,2)</f>
        <v>0</v>
      </c>
    </row>
    <row r="258" spans="1:8" ht="12.75" customHeight="1">
      <c r="A258" s="482"/>
      <c r="B258" s="485"/>
      <c r="C258" s="488"/>
      <c r="D258" s="98" t="s">
        <v>57</v>
      </c>
      <c r="E258" s="106"/>
      <c r="F258" s="107"/>
      <c r="G258" s="320"/>
      <c r="H258" s="341">
        <f>ROUND(F258*G258,2)</f>
        <v>0</v>
      </c>
    </row>
    <row r="259" spans="1:8" ht="19.5" customHeight="1" thickBot="1">
      <c r="A259" s="482"/>
      <c r="B259" s="485"/>
      <c r="C259" s="488"/>
      <c r="D259" s="98" t="s">
        <v>57</v>
      </c>
      <c r="E259" s="106"/>
      <c r="F259" s="107"/>
      <c r="G259" s="320"/>
      <c r="H259" s="341">
        <f>ROUND(F259*G259,2)</f>
        <v>0</v>
      </c>
    </row>
    <row r="260" spans="1:8" ht="27" customHeight="1" thickBot="1">
      <c r="A260" s="482"/>
      <c r="B260" s="485"/>
      <c r="C260" s="488"/>
      <c r="D260" s="93" t="s">
        <v>602</v>
      </c>
      <c r="E260" s="94"/>
      <c r="F260" s="94"/>
      <c r="G260" s="312"/>
      <c r="H260" s="327">
        <v>0</v>
      </c>
    </row>
    <row r="261" spans="1:8" ht="27" customHeight="1" thickBot="1">
      <c r="A261" s="482"/>
      <c r="B261" s="485"/>
      <c r="C261" s="488"/>
      <c r="D261" s="93" t="s">
        <v>603</v>
      </c>
      <c r="E261" s="94"/>
      <c r="F261" s="94"/>
      <c r="G261" s="312"/>
      <c r="H261" s="327">
        <v>0</v>
      </c>
    </row>
    <row r="262" spans="1:8" ht="27" customHeight="1" thickBot="1">
      <c r="A262" s="482"/>
      <c r="B262" s="485"/>
      <c r="C262" s="488"/>
      <c r="D262" s="93" t="s">
        <v>604</v>
      </c>
      <c r="E262" s="94"/>
      <c r="F262" s="94"/>
      <c r="G262" s="312"/>
      <c r="H262" s="327">
        <v>0</v>
      </c>
    </row>
    <row r="263" spans="1:8" ht="27" customHeight="1" thickBot="1">
      <c r="A263" s="482"/>
      <c r="B263" s="485"/>
      <c r="C263" s="488"/>
      <c r="D263" s="93" t="s">
        <v>605</v>
      </c>
      <c r="E263" s="94"/>
      <c r="F263" s="94"/>
      <c r="G263" s="312"/>
      <c r="H263" s="327">
        <f>SUM(H264:H266)</f>
        <v>0</v>
      </c>
    </row>
    <row r="264" spans="1:8" ht="12.75" customHeight="1">
      <c r="A264" s="482"/>
      <c r="B264" s="485"/>
      <c r="C264" s="488"/>
      <c r="D264" s="95" t="s">
        <v>57</v>
      </c>
      <c r="E264" s="104"/>
      <c r="F264" s="105"/>
      <c r="G264" s="319"/>
      <c r="H264" s="341">
        <f>ROUND(F264*G264,2)</f>
        <v>0</v>
      </c>
    </row>
    <row r="265" spans="1:8" ht="12.75" customHeight="1">
      <c r="A265" s="482"/>
      <c r="B265" s="485"/>
      <c r="C265" s="488"/>
      <c r="D265" s="98" t="s">
        <v>57</v>
      </c>
      <c r="E265" s="106"/>
      <c r="F265" s="107"/>
      <c r="G265" s="320"/>
      <c r="H265" s="341">
        <f>ROUND(F265*G265,2)</f>
        <v>0</v>
      </c>
    </row>
    <row r="266" spans="1:8" ht="12.75" customHeight="1" thickBot="1">
      <c r="A266" s="482"/>
      <c r="B266" s="485"/>
      <c r="C266" s="488"/>
      <c r="D266" s="98" t="s">
        <v>57</v>
      </c>
      <c r="E266" s="106"/>
      <c r="F266" s="107"/>
      <c r="G266" s="320"/>
      <c r="H266" s="341">
        <f>ROUND(F266*G266,2)</f>
        <v>0</v>
      </c>
    </row>
    <row r="267" spans="1:10" ht="27" customHeight="1" thickBot="1">
      <c r="A267" s="482"/>
      <c r="B267" s="485"/>
      <c r="C267" s="488"/>
      <c r="D267" s="110" t="s">
        <v>606</v>
      </c>
      <c r="E267" s="111" t="s">
        <v>12</v>
      </c>
      <c r="F267" s="112" t="s">
        <v>12</v>
      </c>
      <c r="G267" s="321" t="s">
        <v>12</v>
      </c>
      <c r="H267" s="328">
        <f>H11+H15+H114+H131+H180+H238+H241+H245+H248+H252+H256+H260+H261+H262+H263</f>
        <v>0</v>
      </c>
      <c r="I267" s="305">
        <v>304.46</v>
      </c>
      <c r="J267" s="290">
        <v>0.1</v>
      </c>
    </row>
    <row r="268" spans="1:8" ht="57" customHeight="1" thickBot="1">
      <c r="A268" s="483"/>
      <c r="B268" s="486"/>
      <c r="C268" s="490"/>
      <c r="D268" s="265" t="s">
        <v>609</v>
      </c>
      <c r="E268" s="263"/>
      <c r="F268" s="264"/>
      <c r="G268" s="322"/>
      <c r="H268" s="329">
        <f>H267-(H267*J267)</f>
        <v>0</v>
      </c>
    </row>
    <row r="271" ht="15.75">
      <c r="A271" s="2" t="s">
        <v>59</v>
      </c>
    </row>
    <row r="272" ht="18">
      <c r="A272" s="2" t="s">
        <v>576</v>
      </c>
    </row>
    <row r="273" spans="1:8" ht="48" customHeight="1">
      <c r="A273" s="477" t="s">
        <v>607</v>
      </c>
      <c r="B273" s="439"/>
      <c r="C273" s="439"/>
      <c r="D273" s="439"/>
      <c r="E273" s="439"/>
      <c r="F273" s="439"/>
      <c r="G273" s="439"/>
      <c r="H273" s="439"/>
    </row>
    <row r="274" spans="1:8" ht="37.5" customHeight="1">
      <c r="A274" s="477" t="s">
        <v>439</v>
      </c>
      <c r="B274" s="477"/>
      <c r="C274" s="477"/>
      <c r="D274" s="477"/>
      <c r="E274" s="477"/>
      <c r="F274" s="477"/>
      <c r="G274" s="477"/>
      <c r="H274" s="477"/>
    </row>
    <row r="275" spans="1:8" ht="65.25" customHeight="1">
      <c r="A275" s="477" t="s">
        <v>0</v>
      </c>
      <c r="B275" s="477"/>
      <c r="C275" s="477"/>
      <c r="D275" s="477"/>
      <c r="E275" s="477"/>
      <c r="F275" s="477"/>
      <c r="G275" s="477"/>
      <c r="H275" s="477"/>
    </row>
    <row r="276" spans="1:10" s="83" customFormat="1" ht="31.5" customHeight="1">
      <c r="A276" s="477" t="s">
        <v>577</v>
      </c>
      <c r="B276" s="477"/>
      <c r="C276" s="477"/>
      <c r="D276" s="477"/>
      <c r="E276" s="477"/>
      <c r="F276" s="477"/>
      <c r="G276" s="477"/>
      <c r="H276" s="477"/>
      <c r="I276" s="306"/>
      <c r="J276" s="113"/>
    </row>
    <row r="277" spans="1:9" s="83" customFormat="1" ht="30.75" customHeight="1">
      <c r="A277" s="477" t="s">
        <v>578</v>
      </c>
      <c r="B277" s="477"/>
      <c r="C277" s="477"/>
      <c r="D277" s="477"/>
      <c r="E277" s="477"/>
      <c r="F277" s="477"/>
      <c r="G277" s="477"/>
      <c r="H277" s="477"/>
      <c r="I277" s="306"/>
    </row>
    <row r="278" spans="1:10" s="83" customFormat="1" ht="57" customHeight="1">
      <c r="A278" s="478" t="s">
        <v>146</v>
      </c>
      <c r="B278" s="440"/>
      <c r="C278" s="440"/>
      <c r="D278" s="440"/>
      <c r="E278" s="440"/>
      <c r="F278" s="440"/>
      <c r="G278" s="440"/>
      <c r="H278" s="440"/>
      <c r="I278" s="307"/>
      <c r="J278" s="253"/>
    </row>
    <row r="279" spans="1:9" s="83" customFormat="1" ht="33.75" customHeight="1">
      <c r="A279" s="470" t="s">
        <v>440</v>
      </c>
      <c r="B279" s="471"/>
      <c r="C279" s="471"/>
      <c r="D279" s="471"/>
      <c r="E279" s="471"/>
      <c r="F279" s="471"/>
      <c r="G279" s="471"/>
      <c r="H279" s="471"/>
      <c r="I279" s="306"/>
    </row>
    <row r="280" spans="1:9" s="83" customFormat="1" ht="15.75">
      <c r="A280" s="179"/>
      <c r="B280" s="179"/>
      <c r="C280" s="179"/>
      <c r="D280" s="179"/>
      <c r="E280" s="179"/>
      <c r="F280" s="179"/>
      <c r="G280" s="323"/>
      <c r="H280" s="323"/>
      <c r="I280" s="306"/>
    </row>
    <row r="281" spans="1:9" s="83" customFormat="1" ht="15.75">
      <c r="A281" s="179"/>
      <c r="B281" s="179"/>
      <c r="C281" s="179"/>
      <c r="D281" s="179"/>
      <c r="E281" s="179"/>
      <c r="F281" s="179"/>
      <c r="G281" s="323"/>
      <c r="H281" s="323"/>
      <c r="I281" s="306"/>
    </row>
    <row r="282" spans="1:9" s="114" customFormat="1" ht="13.5" customHeight="1">
      <c r="A282" s="476" t="s">
        <v>14</v>
      </c>
      <c r="B282" s="476"/>
      <c r="C282" s="476"/>
      <c r="D282" s="476"/>
      <c r="E282" s="476"/>
      <c r="F282" s="476"/>
      <c r="G282" s="308"/>
      <c r="H282" s="308"/>
      <c r="I282" s="308"/>
    </row>
    <row r="283" spans="2:9" s="114" customFormat="1" ht="12.75">
      <c r="B283" s="114" t="s">
        <v>15</v>
      </c>
      <c r="D283" s="114" t="s">
        <v>16</v>
      </c>
      <c r="G283" s="308" t="s">
        <v>17</v>
      </c>
      <c r="H283" s="308"/>
      <c r="I283" s="308"/>
    </row>
    <row r="284" spans="7:9" s="114" customFormat="1" ht="12.75">
      <c r="G284" s="308"/>
      <c r="H284" s="308"/>
      <c r="I284" s="308"/>
    </row>
    <row r="285" spans="7:9" s="114" customFormat="1" ht="12.75">
      <c r="G285" s="308"/>
      <c r="H285" s="308"/>
      <c r="I285" s="308"/>
    </row>
    <row r="286" spans="4:9" s="114" customFormat="1" ht="12.75">
      <c r="D286" s="114" t="s">
        <v>18</v>
      </c>
      <c r="G286" s="308"/>
      <c r="H286" s="308"/>
      <c r="I286" s="308"/>
    </row>
  </sheetData>
  <sheetProtection selectLockedCells="1" selectUnlockedCells="1"/>
  <mergeCells count="13">
    <mergeCell ref="A3:H3"/>
    <mergeCell ref="A4:H4"/>
    <mergeCell ref="A276:H276"/>
    <mergeCell ref="A277:H277"/>
    <mergeCell ref="A11:A268"/>
    <mergeCell ref="B11:B268"/>
    <mergeCell ref="C11:C268"/>
    <mergeCell ref="A273:H273"/>
    <mergeCell ref="A282:F282"/>
    <mergeCell ref="A274:H274"/>
    <mergeCell ref="A278:H278"/>
    <mergeCell ref="A279:H279"/>
    <mergeCell ref="A275:H275"/>
  </mergeCells>
  <printOptions horizontalCentered="1"/>
  <pageMargins left="0.23" right="0.2798611111111111" top="0.25972222222222224" bottom="0.32013888888888886" header="0.5118055555555555" footer="0.32013888888888886"/>
  <pageSetup horizontalDpi="300" verticalDpi="300" orientation="portrait" paperSize="9" scale="47"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sheetPr>
    <tabColor indexed="15"/>
  </sheetPr>
  <dimension ref="A1:M31"/>
  <sheetViews>
    <sheetView zoomScale="70" zoomScaleNormal="70" zoomScalePageLayoutView="0" workbookViewId="0" topLeftCell="A1">
      <selection activeCell="O8" sqref="O8"/>
    </sheetView>
  </sheetViews>
  <sheetFormatPr defaultColWidth="9.140625" defaultRowHeight="12.75"/>
  <cols>
    <col min="1" max="1" width="6.57421875" style="1" customWidth="1"/>
    <col min="2" max="2" width="22.8515625" style="1" customWidth="1"/>
    <col min="3" max="3" width="14.421875" style="1" customWidth="1"/>
    <col min="4" max="4" width="13.140625" style="1" customWidth="1"/>
    <col min="5" max="5" width="11.140625" style="1" customWidth="1"/>
    <col min="6" max="6" width="11.00390625" style="1" customWidth="1"/>
    <col min="7" max="7" width="11.28125" style="1" customWidth="1"/>
    <col min="8" max="8" width="11.8515625" style="1" customWidth="1"/>
    <col min="9" max="9" width="10.7109375" style="1" customWidth="1"/>
    <col min="10" max="10" width="11.00390625" style="1" customWidth="1"/>
    <col min="11" max="11" width="20.140625" style="1" customWidth="1"/>
    <col min="12" max="12" width="10.57421875" style="1" customWidth="1"/>
    <col min="13" max="13" width="15.421875" style="83" customWidth="1"/>
    <col min="14" max="16384" width="9.140625" style="1" customWidth="1"/>
  </cols>
  <sheetData>
    <row r="1" spans="1:12" ht="18">
      <c r="A1" s="49" t="s">
        <v>82</v>
      </c>
      <c r="L1" s="49" t="s">
        <v>83</v>
      </c>
    </row>
    <row r="4" spans="1:12" ht="24" customHeight="1">
      <c r="A4" s="403" t="s">
        <v>84</v>
      </c>
      <c r="B4" s="403"/>
      <c r="C4" s="403"/>
      <c r="D4" s="403"/>
      <c r="E4" s="403"/>
      <c r="F4" s="403"/>
      <c r="G4" s="403"/>
      <c r="H4" s="403"/>
      <c r="I4" s="403"/>
      <c r="J4" s="403"/>
      <c r="K4" s="403"/>
      <c r="L4" s="403"/>
    </row>
    <row r="5" spans="1:12" ht="12.75">
      <c r="A5" s="495"/>
      <c r="B5" s="495"/>
      <c r="C5" s="495"/>
      <c r="D5" s="495"/>
      <c r="E5" s="495"/>
      <c r="F5" s="495"/>
      <c r="G5" s="495"/>
      <c r="H5" s="495"/>
      <c r="I5" s="495"/>
      <c r="J5" s="495"/>
      <c r="K5" s="495"/>
      <c r="L5" s="495"/>
    </row>
    <row r="6" spans="1:12" ht="16.5" customHeight="1">
      <c r="A6" s="401"/>
      <c r="B6" s="401"/>
      <c r="C6" s="26"/>
      <c r="D6" s="26"/>
      <c r="E6" s="26"/>
      <c r="F6" s="26"/>
      <c r="G6" s="26"/>
      <c r="H6" s="26"/>
      <c r="I6" s="26"/>
      <c r="J6" s="26"/>
      <c r="K6" s="26"/>
      <c r="L6" s="26"/>
    </row>
    <row r="8" spans="1:13" s="8" customFormat="1" ht="107.25" customHeight="1">
      <c r="A8" s="496" t="s">
        <v>7</v>
      </c>
      <c r="B8" s="491" t="s">
        <v>70</v>
      </c>
      <c r="C8" s="497" t="s">
        <v>85</v>
      </c>
      <c r="D8" s="491" t="s">
        <v>86</v>
      </c>
      <c r="E8" s="491"/>
      <c r="F8" s="491" t="s">
        <v>87</v>
      </c>
      <c r="G8" s="491"/>
      <c r="H8" s="491"/>
      <c r="I8" s="491" t="s">
        <v>451</v>
      </c>
      <c r="J8" s="491"/>
      <c r="K8" s="491" t="s">
        <v>88</v>
      </c>
      <c r="L8" s="491"/>
      <c r="M8" s="492" t="s">
        <v>585</v>
      </c>
    </row>
    <row r="9" spans="1:13" s="8" customFormat="1" ht="108" customHeight="1">
      <c r="A9" s="496"/>
      <c r="B9" s="491"/>
      <c r="C9" s="497"/>
      <c r="D9" s="153" t="s">
        <v>579</v>
      </c>
      <c r="E9" s="118" t="s">
        <v>580</v>
      </c>
      <c r="F9" s="153" t="s">
        <v>581</v>
      </c>
      <c r="G9" s="153" t="s">
        <v>582</v>
      </c>
      <c r="H9" s="153" t="s">
        <v>89</v>
      </c>
      <c r="I9" s="153" t="s">
        <v>583</v>
      </c>
      <c r="J9" s="118" t="s">
        <v>580</v>
      </c>
      <c r="K9" s="153" t="s">
        <v>450</v>
      </c>
      <c r="L9" s="118" t="s">
        <v>584</v>
      </c>
      <c r="M9" s="492"/>
    </row>
    <row r="10" spans="1:13" ht="15.75" customHeight="1">
      <c r="A10" s="154">
        <v>1</v>
      </c>
      <c r="B10" s="154" t="s">
        <v>90</v>
      </c>
      <c r="C10" s="155"/>
      <c r="D10" s="155"/>
      <c r="E10" s="156"/>
      <c r="F10" s="155"/>
      <c r="G10" s="155"/>
      <c r="H10" s="156"/>
      <c r="I10" s="155"/>
      <c r="J10" s="156"/>
      <c r="K10" s="157"/>
      <c r="L10" s="157"/>
      <c r="M10" s="232"/>
    </row>
    <row r="11" spans="1:13" ht="15.75" customHeight="1">
      <c r="A11" s="154">
        <v>2</v>
      </c>
      <c r="B11" s="154" t="s">
        <v>90</v>
      </c>
      <c r="C11" s="155"/>
      <c r="D11" s="155"/>
      <c r="E11" s="156"/>
      <c r="F11" s="155"/>
      <c r="G11" s="155"/>
      <c r="H11" s="156"/>
      <c r="I11" s="155"/>
      <c r="J11" s="156"/>
      <c r="K11" s="157"/>
      <c r="L11" s="157"/>
      <c r="M11" s="232"/>
    </row>
    <row r="12" spans="1:13" ht="15.75" customHeight="1">
      <c r="A12" s="154"/>
      <c r="B12" s="154" t="s">
        <v>90</v>
      </c>
      <c r="C12" s="155"/>
      <c r="D12" s="155"/>
      <c r="E12" s="156"/>
      <c r="F12" s="155"/>
      <c r="G12" s="155"/>
      <c r="H12" s="156"/>
      <c r="I12" s="155"/>
      <c r="J12" s="156"/>
      <c r="K12" s="157"/>
      <c r="L12" s="157"/>
      <c r="M12" s="232"/>
    </row>
    <row r="13" spans="1:13" ht="15.75" customHeight="1">
      <c r="A13" s="158"/>
      <c r="B13" s="158" t="s">
        <v>91</v>
      </c>
      <c r="C13" s="159"/>
      <c r="D13" s="159"/>
      <c r="E13" s="160"/>
      <c r="F13" s="159"/>
      <c r="G13" s="159"/>
      <c r="H13" s="160"/>
      <c r="I13" s="159"/>
      <c r="J13" s="160"/>
      <c r="K13" s="161"/>
      <c r="L13" s="161"/>
      <c r="M13" s="233"/>
    </row>
    <row r="14" spans="1:13" ht="15.75" customHeight="1">
      <c r="A14" s="154"/>
      <c r="B14" s="154" t="s">
        <v>90</v>
      </c>
      <c r="C14" s="155"/>
      <c r="D14" s="155"/>
      <c r="E14" s="156"/>
      <c r="F14" s="155"/>
      <c r="G14" s="155"/>
      <c r="H14" s="156"/>
      <c r="I14" s="155"/>
      <c r="J14" s="156"/>
      <c r="K14" s="157"/>
      <c r="L14" s="157"/>
      <c r="M14" s="232"/>
    </row>
    <row r="15" spans="1:13" ht="15.75" customHeight="1">
      <c r="A15" s="154"/>
      <c r="B15" s="154" t="s">
        <v>90</v>
      </c>
      <c r="C15" s="155"/>
      <c r="D15" s="155"/>
      <c r="E15" s="156"/>
      <c r="F15" s="155"/>
      <c r="G15" s="155"/>
      <c r="H15" s="156"/>
      <c r="I15" s="155"/>
      <c r="J15" s="156"/>
      <c r="K15" s="157"/>
      <c r="L15" s="157"/>
      <c r="M15" s="232"/>
    </row>
    <row r="16" spans="1:13" ht="15.75" customHeight="1">
      <c r="A16" s="154"/>
      <c r="B16" s="154" t="s">
        <v>90</v>
      </c>
      <c r="C16" s="155"/>
      <c r="D16" s="155"/>
      <c r="E16" s="156"/>
      <c r="F16" s="155"/>
      <c r="G16" s="155"/>
      <c r="H16" s="156"/>
      <c r="I16" s="155"/>
      <c r="J16" s="156"/>
      <c r="K16" s="157"/>
      <c r="L16" s="157"/>
      <c r="M16" s="232"/>
    </row>
    <row r="17" spans="1:13" ht="15.75" customHeight="1">
      <c r="A17" s="158"/>
      <c r="B17" s="158" t="s">
        <v>92</v>
      </c>
      <c r="C17" s="159"/>
      <c r="D17" s="159"/>
      <c r="E17" s="160"/>
      <c r="F17" s="159"/>
      <c r="G17" s="159"/>
      <c r="H17" s="160"/>
      <c r="I17" s="159"/>
      <c r="J17" s="160"/>
      <c r="K17" s="161"/>
      <c r="L17" s="161"/>
      <c r="M17" s="233"/>
    </row>
    <row r="18" spans="1:13" ht="15.75" customHeight="1">
      <c r="A18" s="493" t="s">
        <v>36</v>
      </c>
      <c r="B18" s="493"/>
      <c r="C18" s="162"/>
      <c r="D18" s="162"/>
      <c r="E18" s="163"/>
      <c r="F18" s="162"/>
      <c r="G18" s="162"/>
      <c r="H18" s="163"/>
      <c r="I18" s="162"/>
      <c r="J18" s="163"/>
      <c r="K18" s="164"/>
      <c r="L18" s="164"/>
      <c r="M18" s="234"/>
    </row>
    <row r="20" spans="1:13" ht="28.5" customHeight="1">
      <c r="A20" s="494" t="s">
        <v>586</v>
      </c>
      <c r="B20" s="494"/>
      <c r="C20" s="494"/>
      <c r="D20" s="494"/>
      <c r="E20" s="494"/>
      <c r="F20" s="494"/>
      <c r="G20" s="494"/>
      <c r="H20" s="494"/>
      <c r="I20" s="494"/>
      <c r="J20" s="494"/>
      <c r="K20" s="494"/>
      <c r="L20" s="494"/>
      <c r="M20" s="494"/>
    </row>
    <row r="21" ht="15.75" customHeight="1"/>
    <row r="22" ht="15.75" customHeight="1">
      <c r="A22" s="1" t="s">
        <v>13</v>
      </c>
    </row>
    <row r="23" ht="15.75" customHeight="1"/>
    <row r="24" spans="2:9" ht="15.75" customHeight="1">
      <c r="B24" s="1" t="s">
        <v>15</v>
      </c>
      <c r="D24" s="1" t="s">
        <v>16</v>
      </c>
      <c r="I24" s="1" t="s">
        <v>17</v>
      </c>
    </row>
    <row r="25" ht="42.75" customHeight="1"/>
    <row r="26" ht="12.75">
      <c r="D26" s="1" t="s">
        <v>18</v>
      </c>
    </row>
    <row r="27" ht="12.75">
      <c r="G27" s="165"/>
    </row>
    <row r="31" ht="12.75">
      <c r="C31" s="1" t="s">
        <v>93</v>
      </c>
    </row>
  </sheetData>
  <sheetProtection selectLockedCells="1" selectUnlockedCells="1"/>
  <mergeCells count="13">
    <mergeCell ref="A20:M20"/>
    <mergeCell ref="A4:L4"/>
    <mergeCell ref="A5:L5"/>
    <mergeCell ref="A6:B6"/>
    <mergeCell ref="A8:A9"/>
    <mergeCell ref="B8:B9"/>
    <mergeCell ref="C8:C9"/>
    <mergeCell ref="D8:E8"/>
    <mergeCell ref="F8:H8"/>
    <mergeCell ref="I8:J8"/>
    <mergeCell ref="K8:L8"/>
    <mergeCell ref="M8:M9"/>
    <mergeCell ref="A18:B18"/>
  </mergeCells>
  <printOptions horizontalCentered="1"/>
  <pageMargins left="0.65" right="0.44027777777777777" top="0.5097222222222222" bottom="0.49027777777777776" header="0.5118055555555555" footer="0.5118055555555555"/>
  <pageSetup horizontalDpi="300" verticalDpi="300" orientation="landscape" paperSize="9" scale="80" r:id="rId1"/>
</worksheet>
</file>

<file path=xl/worksheets/sheet15.xml><?xml version="1.0" encoding="utf-8"?>
<worksheet xmlns="http://schemas.openxmlformats.org/spreadsheetml/2006/main" xmlns:r="http://schemas.openxmlformats.org/officeDocument/2006/relationships">
  <sheetPr>
    <tabColor indexed="15"/>
  </sheetPr>
  <dimension ref="A1:IV77"/>
  <sheetViews>
    <sheetView zoomScale="70" zoomScaleNormal="70" workbookViewId="0" topLeftCell="A40">
      <selection activeCell="A74" sqref="A74:E74"/>
    </sheetView>
  </sheetViews>
  <sheetFormatPr defaultColWidth="9.140625" defaultRowHeight="12.75"/>
  <cols>
    <col min="1" max="1" width="68.28125" style="361" customWidth="1"/>
    <col min="2" max="4" width="8.00390625" style="361" customWidth="1"/>
    <col min="5" max="5" width="23.140625" style="361" customWidth="1"/>
    <col min="6" max="6" width="6.57421875" style="361" customWidth="1"/>
    <col min="7" max="16384" width="9.140625" style="361" customWidth="1"/>
  </cols>
  <sheetData>
    <row r="1" spans="1:5" ht="17.25" customHeight="1">
      <c r="A1" s="358" t="s">
        <v>340</v>
      </c>
      <c r="B1" s="359"/>
      <c r="C1" s="359"/>
      <c r="D1" s="359"/>
      <c r="E1" s="360" t="s">
        <v>438</v>
      </c>
    </row>
    <row r="2" spans="1:5" ht="12.75">
      <c r="A2" s="362"/>
      <c r="B2" s="362"/>
      <c r="C2" s="362"/>
      <c r="D2" s="362"/>
      <c r="E2" s="363"/>
    </row>
    <row r="3" spans="1:5" ht="39.75" customHeight="1">
      <c r="A3" s="500" t="s">
        <v>341</v>
      </c>
      <c r="B3" s="500"/>
      <c r="C3" s="500"/>
      <c r="D3" s="500"/>
      <c r="E3" s="500"/>
    </row>
    <row r="4" spans="1:5" ht="15.75" customHeight="1">
      <c r="A4" s="501" t="s">
        <v>437</v>
      </c>
      <c r="B4" s="501"/>
      <c r="C4" s="501"/>
      <c r="D4" s="501"/>
      <c r="E4" s="501"/>
    </row>
    <row r="5" spans="1:5" ht="12.75">
      <c r="A5" s="364"/>
      <c r="B5" s="364"/>
      <c r="C5" s="364"/>
      <c r="D5" s="364"/>
      <c r="E5" s="365" t="s">
        <v>342</v>
      </c>
    </row>
    <row r="6" spans="1:5" ht="62.25" customHeight="1">
      <c r="A6" s="366" t="s">
        <v>343</v>
      </c>
      <c r="B6" s="502" t="s">
        <v>344</v>
      </c>
      <c r="C6" s="502"/>
      <c r="D6" s="502"/>
      <c r="E6" s="366" t="s">
        <v>345</v>
      </c>
    </row>
    <row r="7" spans="1:5" ht="12.75">
      <c r="A7" s="367" t="s">
        <v>346</v>
      </c>
      <c r="B7" s="368"/>
      <c r="C7" s="369" t="s">
        <v>347</v>
      </c>
      <c r="D7" s="369"/>
      <c r="E7" s="370">
        <f>E8+E30+E66</f>
        <v>0</v>
      </c>
    </row>
    <row r="8" spans="1:5" ht="12.75">
      <c r="A8" s="367" t="s">
        <v>348</v>
      </c>
      <c r="B8" s="367">
        <v>10</v>
      </c>
      <c r="C8" s="369"/>
      <c r="D8" s="369"/>
      <c r="E8" s="370">
        <f>E9+E23</f>
        <v>0</v>
      </c>
    </row>
    <row r="9" spans="1:5" ht="12.75">
      <c r="A9" s="368" t="s">
        <v>349</v>
      </c>
      <c r="B9" s="368"/>
      <c r="C9" s="369" t="s">
        <v>347</v>
      </c>
      <c r="D9" s="369"/>
      <c r="E9" s="370">
        <f>E10+E11+E12+E13+E14+E15+E16+E17+E18+E19+E20+E21+E22</f>
        <v>0</v>
      </c>
    </row>
    <row r="10" spans="1:5" ht="12.75">
      <c r="A10" s="368" t="s">
        <v>350</v>
      </c>
      <c r="B10" s="368"/>
      <c r="C10" s="369"/>
      <c r="D10" s="371" t="s">
        <v>351</v>
      </c>
      <c r="E10" s="372"/>
    </row>
    <row r="11" spans="1:5" ht="12.75">
      <c r="A11" s="368" t="s">
        <v>352</v>
      </c>
      <c r="B11" s="368"/>
      <c r="C11" s="369"/>
      <c r="D11" s="371" t="s">
        <v>353</v>
      </c>
      <c r="E11" s="372"/>
    </row>
    <row r="12" spans="1:5" ht="12.75">
      <c r="A12" s="368" t="s">
        <v>354</v>
      </c>
      <c r="B12" s="368"/>
      <c r="C12" s="369"/>
      <c r="D12" s="371" t="s">
        <v>355</v>
      </c>
      <c r="E12" s="372"/>
    </row>
    <row r="13" spans="1:5" ht="12.75">
      <c r="A13" s="368" t="s">
        <v>356</v>
      </c>
      <c r="B13" s="368"/>
      <c r="C13" s="369"/>
      <c r="D13" s="371" t="s">
        <v>357</v>
      </c>
      <c r="E13" s="372"/>
    </row>
    <row r="14" spans="1:5" ht="12.75">
      <c r="A14" s="368" t="s">
        <v>358</v>
      </c>
      <c r="B14" s="368"/>
      <c r="C14" s="369"/>
      <c r="D14" s="371" t="s">
        <v>359</v>
      </c>
      <c r="E14" s="372"/>
    </row>
    <row r="15" spans="1:5" ht="12.75">
      <c r="A15" s="368" t="s">
        <v>360</v>
      </c>
      <c r="B15" s="368"/>
      <c r="C15" s="369"/>
      <c r="D15" s="371" t="s">
        <v>361</v>
      </c>
      <c r="E15" s="372"/>
    </row>
    <row r="16" spans="1:5" ht="12.75">
      <c r="A16" s="368" t="s">
        <v>362</v>
      </c>
      <c r="B16" s="368"/>
      <c r="C16" s="369"/>
      <c r="D16" s="371" t="s">
        <v>363</v>
      </c>
      <c r="E16" s="372"/>
    </row>
    <row r="17" spans="1:5" ht="12.75">
      <c r="A17" s="368" t="s">
        <v>364</v>
      </c>
      <c r="B17" s="368"/>
      <c r="C17" s="369"/>
      <c r="D17" s="371" t="s">
        <v>365</v>
      </c>
      <c r="E17" s="372"/>
    </row>
    <row r="18" spans="1:5" ht="12.75">
      <c r="A18" s="368" t="s">
        <v>366</v>
      </c>
      <c r="B18" s="368"/>
      <c r="C18" s="369"/>
      <c r="D18" s="371" t="s">
        <v>367</v>
      </c>
      <c r="E18" s="372"/>
    </row>
    <row r="19" spans="1:5" ht="12.75">
      <c r="A19" s="368" t="s">
        <v>368</v>
      </c>
      <c r="B19" s="368"/>
      <c r="C19" s="369"/>
      <c r="D19" s="371" t="s">
        <v>369</v>
      </c>
      <c r="E19" s="372"/>
    </row>
    <row r="20" spans="1:5" ht="12.75">
      <c r="A20" s="368" t="s">
        <v>370</v>
      </c>
      <c r="B20" s="368"/>
      <c r="C20" s="369"/>
      <c r="D20" s="371" t="s">
        <v>371</v>
      </c>
      <c r="E20" s="372"/>
    </row>
    <row r="21" spans="1:5" ht="12.75">
      <c r="A21" s="368" t="s">
        <v>372</v>
      </c>
      <c r="B21" s="368"/>
      <c r="C21" s="369"/>
      <c r="D21" s="371" t="s">
        <v>373</v>
      </c>
      <c r="E21" s="372"/>
    </row>
    <row r="22" spans="1:5" ht="12.75">
      <c r="A22" s="368" t="s">
        <v>374</v>
      </c>
      <c r="B22" s="368"/>
      <c r="C22" s="369"/>
      <c r="D22" s="371">
        <v>30</v>
      </c>
      <c r="E22" s="372"/>
    </row>
    <row r="23" spans="1:5" ht="12.75">
      <c r="A23" s="367" t="s">
        <v>375</v>
      </c>
      <c r="B23" s="367">
        <v>10</v>
      </c>
      <c r="C23" s="369" t="s">
        <v>355</v>
      </c>
      <c r="D23" s="371"/>
      <c r="E23" s="370">
        <f>E24+E25+E26+E27+E28+E29</f>
        <v>0</v>
      </c>
    </row>
    <row r="24" spans="1:5" ht="12.75">
      <c r="A24" s="368" t="s">
        <v>376</v>
      </c>
      <c r="B24" s="368"/>
      <c r="C24" s="369"/>
      <c r="D24" s="371" t="s">
        <v>351</v>
      </c>
      <c r="E24" s="372"/>
    </row>
    <row r="25" spans="1:5" ht="12.75">
      <c r="A25" s="368" t="s">
        <v>377</v>
      </c>
      <c r="B25" s="368"/>
      <c r="C25" s="369"/>
      <c r="D25" s="371" t="s">
        <v>353</v>
      </c>
      <c r="E25" s="372"/>
    </row>
    <row r="26" spans="1:5" ht="12.75">
      <c r="A26" s="368" t="s">
        <v>378</v>
      </c>
      <c r="B26" s="368"/>
      <c r="C26" s="369"/>
      <c r="D26" s="371" t="s">
        <v>355</v>
      </c>
      <c r="E26" s="372"/>
    </row>
    <row r="27" spans="1:5" ht="12.75">
      <c r="A27" s="373" t="s">
        <v>379</v>
      </c>
      <c r="B27" s="368"/>
      <c r="C27" s="369"/>
      <c r="D27" s="371" t="s">
        <v>357</v>
      </c>
      <c r="E27" s="372"/>
    </row>
    <row r="28" spans="1:5" ht="12.75">
      <c r="A28" s="368" t="s">
        <v>380</v>
      </c>
      <c r="B28" s="368"/>
      <c r="C28" s="369"/>
      <c r="D28" s="371" t="s">
        <v>359</v>
      </c>
      <c r="E28" s="372"/>
    </row>
    <row r="29" spans="1:5" ht="12.75">
      <c r="A29" s="374" t="s">
        <v>381</v>
      </c>
      <c r="B29" s="368"/>
      <c r="C29" s="369"/>
      <c r="D29" s="371" t="s">
        <v>361</v>
      </c>
      <c r="E29" s="372"/>
    </row>
    <row r="30" spans="1:5" ht="12.75">
      <c r="A30" s="367" t="s">
        <v>382</v>
      </c>
      <c r="B30" s="367">
        <v>20</v>
      </c>
      <c r="C30" s="369"/>
      <c r="D30" s="371"/>
      <c r="E30" s="370">
        <f>E31+E42+E43+E46+E51+E53+E56+E57+E58+E59+E60+E61+E62+E63</f>
        <v>0</v>
      </c>
    </row>
    <row r="31" spans="1:5" ht="12.75">
      <c r="A31" s="367" t="s">
        <v>383</v>
      </c>
      <c r="B31" s="368"/>
      <c r="C31" s="369" t="s">
        <v>351</v>
      </c>
      <c r="D31" s="371"/>
      <c r="E31" s="370">
        <f>E32+E33+E34+E35+E36+E37+E38+E39+E40+E41</f>
        <v>0</v>
      </c>
    </row>
    <row r="32" spans="1:5" ht="12.75">
      <c r="A32" s="368" t="s">
        <v>384</v>
      </c>
      <c r="B32" s="368"/>
      <c r="C32" s="369"/>
      <c r="D32" s="371" t="s">
        <v>351</v>
      </c>
      <c r="E32" s="372"/>
    </row>
    <row r="33" spans="1:5" ht="12.75">
      <c r="A33" s="368" t="s">
        <v>385</v>
      </c>
      <c r="B33" s="368"/>
      <c r="C33" s="369"/>
      <c r="D33" s="371" t="s">
        <v>353</v>
      </c>
      <c r="E33" s="372"/>
    </row>
    <row r="34" spans="1:5" ht="12.75">
      <c r="A34" s="368" t="s">
        <v>386</v>
      </c>
      <c r="B34" s="368"/>
      <c r="C34" s="369"/>
      <c r="D34" s="371" t="s">
        <v>355</v>
      </c>
      <c r="E34" s="372"/>
    </row>
    <row r="35" spans="1:5" ht="12.75">
      <c r="A35" s="368" t="s">
        <v>387</v>
      </c>
      <c r="B35" s="368"/>
      <c r="C35" s="369"/>
      <c r="D35" s="371" t="s">
        <v>357</v>
      </c>
      <c r="E35" s="372"/>
    </row>
    <row r="36" spans="1:5" ht="12.75">
      <c r="A36" s="368" t="s">
        <v>388</v>
      </c>
      <c r="B36" s="368"/>
      <c r="C36" s="369"/>
      <c r="D36" s="371" t="s">
        <v>389</v>
      </c>
      <c r="E36" s="372"/>
    </row>
    <row r="37" spans="1:5" ht="12.75">
      <c r="A37" s="368" t="s">
        <v>390</v>
      </c>
      <c r="B37" s="368"/>
      <c r="C37" s="369"/>
      <c r="D37" s="371" t="s">
        <v>359</v>
      </c>
      <c r="E37" s="372"/>
    </row>
    <row r="38" spans="1:5" ht="12.75">
      <c r="A38" s="368" t="s">
        <v>391</v>
      </c>
      <c r="B38" s="368"/>
      <c r="C38" s="369"/>
      <c r="D38" s="371" t="s">
        <v>361</v>
      </c>
      <c r="E38" s="372"/>
    </row>
    <row r="39" spans="1:5" ht="12.75">
      <c r="A39" s="368" t="s">
        <v>392</v>
      </c>
      <c r="B39" s="368"/>
      <c r="C39" s="369"/>
      <c r="D39" s="371" t="s">
        <v>363</v>
      </c>
      <c r="E39" s="372"/>
    </row>
    <row r="40" spans="1:5" ht="12.75">
      <c r="A40" s="368" t="s">
        <v>393</v>
      </c>
      <c r="B40" s="368"/>
      <c r="C40" s="369"/>
      <c r="D40" s="371" t="s">
        <v>365</v>
      </c>
      <c r="E40" s="372"/>
    </row>
    <row r="41" spans="1:5" ht="12.75">
      <c r="A41" s="368" t="s">
        <v>394</v>
      </c>
      <c r="B41" s="368"/>
      <c r="C41" s="369"/>
      <c r="D41" s="371">
        <v>30</v>
      </c>
      <c r="E41" s="372"/>
    </row>
    <row r="42" spans="1:5" ht="12.75">
      <c r="A42" s="367" t="s">
        <v>395</v>
      </c>
      <c r="B42" s="367"/>
      <c r="C42" s="369" t="s">
        <v>353</v>
      </c>
      <c r="D42" s="369"/>
      <c r="E42" s="370"/>
    </row>
    <row r="43" spans="1:5" ht="12.75">
      <c r="A43" s="367" t="s">
        <v>396</v>
      </c>
      <c r="B43" s="367"/>
      <c r="C43" s="369" t="s">
        <v>355</v>
      </c>
      <c r="D43" s="369"/>
      <c r="E43" s="370">
        <f>E44+E45</f>
        <v>0</v>
      </c>
    </row>
    <row r="44" spans="1:5" ht="12.75">
      <c r="A44" s="368" t="s">
        <v>397</v>
      </c>
      <c r="B44" s="368"/>
      <c r="C44" s="369"/>
      <c r="D44" s="371" t="s">
        <v>351</v>
      </c>
      <c r="E44" s="372"/>
    </row>
    <row r="45" spans="1:5" ht="12.75">
      <c r="A45" s="368" t="s">
        <v>398</v>
      </c>
      <c r="B45" s="368"/>
      <c r="C45" s="369"/>
      <c r="D45" s="371" t="s">
        <v>353</v>
      </c>
      <c r="E45" s="372"/>
    </row>
    <row r="46" spans="1:5" ht="12.75">
      <c r="A46" s="367" t="s">
        <v>399</v>
      </c>
      <c r="B46" s="368"/>
      <c r="C46" s="369" t="s">
        <v>357</v>
      </c>
      <c r="D46" s="371"/>
      <c r="E46" s="370">
        <f>E47+E48+E49+E50</f>
        <v>0</v>
      </c>
    </row>
    <row r="47" spans="1:5" ht="12.75">
      <c r="A47" s="368" t="s">
        <v>400</v>
      </c>
      <c r="B47" s="368"/>
      <c r="C47" s="369"/>
      <c r="D47" s="371" t="s">
        <v>351</v>
      </c>
      <c r="E47" s="372"/>
    </row>
    <row r="48" spans="1:5" ht="12.75">
      <c r="A48" s="375" t="s">
        <v>401</v>
      </c>
      <c r="B48" s="368"/>
      <c r="C48" s="369"/>
      <c r="D48" s="371" t="s">
        <v>353</v>
      </c>
      <c r="E48" s="372"/>
    </row>
    <row r="49" spans="1:5" ht="12.75">
      <c r="A49" s="368" t="s">
        <v>402</v>
      </c>
      <c r="B49" s="368"/>
      <c r="C49" s="369"/>
      <c r="D49" s="371" t="s">
        <v>355</v>
      </c>
      <c r="E49" s="372"/>
    </row>
    <row r="50" spans="1:5" ht="12.75">
      <c r="A50" s="368" t="s">
        <v>403</v>
      </c>
      <c r="B50" s="368"/>
      <c r="C50" s="369"/>
      <c r="D50" s="371" t="s">
        <v>357</v>
      </c>
      <c r="E50" s="372"/>
    </row>
    <row r="51" spans="1:5" ht="12.75">
      <c r="A51" s="376" t="s">
        <v>404</v>
      </c>
      <c r="B51" s="368"/>
      <c r="C51" s="369" t="s">
        <v>389</v>
      </c>
      <c r="D51" s="377"/>
      <c r="E51" s="370">
        <f>E52</f>
        <v>0</v>
      </c>
    </row>
    <row r="52" spans="1:5" ht="12.75">
      <c r="A52" s="375" t="s">
        <v>405</v>
      </c>
      <c r="B52" s="368"/>
      <c r="C52" s="369"/>
      <c r="D52" s="378" t="s">
        <v>406</v>
      </c>
      <c r="E52" s="372"/>
    </row>
    <row r="53" spans="1:5" ht="12.75">
      <c r="A53" s="367" t="s">
        <v>407</v>
      </c>
      <c r="B53" s="368"/>
      <c r="C53" s="369" t="s">
        <v>359</v>
      </c>
      <c r="D53" s="369"/>
      <c r="E53" s="370">
        <f>E54+E55</f>
        <v>0</v>
      </c>
    </row>
    <row r="54" spans="1:5" ht="12.75">
      <c r="A54" s="368" t="s">
        <v>408</v>
      </c>
      <c r="B54" s="368"/>
      <c r="C54" s="369"/>
      <c r="D54" s="371" t="s">
        <v>351</v>
      </c>
      <c r="E54" s="372"/>
    </row>
    <row r="55" spans="1:5" ht="12.75">
      <c r="A55" s="368" t="s">
        <v>409</v>
      </c>
      <c r="B55" s="368"/>
      <c r="C55" s="369"/>
      <c r="D55" s="371" t="s">
        <v>353</v>
      </c>
      <c r="E55" s="372"/>
    </row>
    <row r="56" spans="1:5" ht="12.75">
      <c r="A56" s="367" t="s">
        <v>410</v>
      </c>
      <c r="B56" s="367"/>
      <c r="C56" s="369" t="s">
        <v>365</v>
      </c>
      <c r="D56" s="369"/>
      <c r="E56" s="370"/>
    </row>
    <row r="57" spans="1:5" ht="12.75">
      <c r="A57" s="367" t="s">
        <v>411</v>
      </c>
      <c r="B57" s="367"/>
      <c r="C57" s="369">
        <v>11</v>
      </c>
      <c r="D57" s="369"/>
      <c r="E57" s="372"/>
    </row>
    <row r="58" spans="1:5" ht="12.75">
      <c r="A58" s="367" t="s">
        <v>412</v>
      </c>
      <c r="B58" s="367"/>
      <c r="C58" s="369">
        <v>12</v>
      </c>
      <c r="D58" s="369"/>
      <c r="E58" s="372"/>
    </row>
    <row r="59" spans="1:5" ht="12.75">
      <c r="A59" s="367" t="s">
        <v>413</v>
      </c>
      <c r="B59" s="367"/>
      <c r="C59" s="369">
        <v>13</v>
      </c>
      <c r="D59" s="369"/>
      <c r="E59" s="370"/>
    </row>
    <row r="60" spans="1:5" ht="12.75">
      <c r="A60" s="379" t="s">
        <v>414</v>
      </c>
      <c r="B60" s="367"/>
      <c r="C60" s="369">
        <v>14</v>
      </c>
      <c r="D60" s="369"/>
      <c r="E60" s="372"/>
    </row>
    <row r="61" spans="1:5" ht="12.75">
      <c r="A61" s="379" t="s">
        <v>415</v>
      </c>
      <c r="B61" s="367"/>
      <c r="C61" s="369">
        <v>24</v>
      </c>
      <c r="D61" s="369"/>
      <c r="E61" s="372"/>
    </row>
    <row r="62" spans="1:5" ht="28.5" customHeight="1">
      <c r="A62" s="380" t="s">
        <v>416</v>
      </c>
      <c r="B62" s="367"/>
      <c r="C62" s="369">
        <v>25</v>
      </c>
      <c r="D62" s="367"/>
      <c r="E62" s="372"/>
    </row>
    <row r="63" spans="1:5" ht="12.75">
      <c r="A63" s="367" t="s">
        <v>417</v>
      </c>
      <c r="B63" s="368"/>
      <c r="C63" s="369">
        <v>30</v>
      </c>
      <c r="D63" s="368"/>
      <c r="E63" s="370">
        <f>E65+E64</f>
        <v>0</v>
      </c>
    </row>
    <row r="64" spans="1:5" ht="12.75">
      <c r="A64" s="368" t="s">
        <v>418</v>
      </c>
      <c r="B64" s="368"/>
      <c r="C64" s="369"/>
      <c r="D64" s="381" t="s">
        <v>419</v>
      </c>
      <c r="E64" s="372"/>
    </row>
    <row r="65" spans="1:5" ht="12.75">
      <c r="A65" s="368" t="s">
        <v>420</v>
      </c>
      <c r="B65" s="368"/>
      <c r="C65" s="368"/>
      <c r="D65" s="368">
        <v>30</v>
      </c>
      <c r="E65" s="372"/>
    </row>
    <row r="66" spans="1:5" ht="30.75" customHeight="1">
      <c r="A66" s="382" t="s">
        <v>421</v>
      </c>
      <c r="B66" s="367">
        <v>51</v>
      </c>
      <c r="C66" s="368"/>
      <c r="D66" s="368"/>
      <c r="E66" s="370">
        <f>SUM(E67:E72)</f>
        <v>0</v>
      </c>
    </row>
    <row r="67" spans="1:5" ht="12.75">
      <c r="A67" s="382" t="s">
        <v>422</v>
      </c>
      <c r="B67" s="367"/>
      <c r="C67" s="383" t="s">
        <v>351</v>
      </c>
      <c r="D67" s="384" t="s">
        <v>423</v>
      </c>
      <c r="E67" s="370"/>
    </row>
    <row r="68" spans="1:5" ht="12.75">
      <c r="A68" s="382" t="s">
        <v>424</v>
      </c>
      <c r="B68" s="368"/>
      <c r="C68" s="383" t="s">
        <v>351</v>
      </c>
      <c r="D68" s="384" t="s">
        <v>425</v>
      </c>
      <c r="E68" s="370"/>
    </row>
    <row r="69" spans="1:5" ht="25.5">
      <c r="A69" s="385" t="s">
        <v>426</v>
      </c>
      <c r="B69" s="368"/>
      <c r="C69" s="383" t="s">
        <v>351</v>
      </c>
      <c r="D69" s="381" t="s">
        <v>427</v>
      </c>
      <c r="E69" s="372"/>
    </row>
    <row r="70" spans="1:5" ht="12.75">
      <c r="A70" s="385" t="s">
        <v>428</v>
      </c>
      <c r="B70" s="368"/>
      <c r="C70" s="383" t="s">
        <v>351</v>
      </c>
      <c r="D70" s="381" t="s">
        <v>429</v>
      </c>
      <c r="E70" s="372"/>
    </row>
    <row r="71" spans="1:5" ht="12.75">
      <c r="A71" s="385" t="s">
        <v>430</v>
      </c>
      <c r="B71" s="368"/>
      <c r="C71" s="383" t="s">
        <v>353</v>
      </c>
      <c r="D71" s="381" t="s">
        <v>431</v>
      </c>
      <c r="E71" s="372"/>
    </row>
    <row r="72" spans="1:5" ht="12.75">
      <c r="A72" s="385" t="s">
        <v>432</v>
      </c>
      <c r="B72" s="368"/>
      <c r="C72" s="383" t="s">
        <v>353</v>
      </c>
      <c r="D72" s="381" t="s">
        <v>433</v>
      </c>
      <c r="E72" s="372"/>
    </row>
    <row r="73" spans="1:256" s="389" customFormat="1" ht="15">
      <c r="A73" s="386"/>
      <c r="B73" s="387"/>
      <c r="C73" s="386"/>
      <c r="D73" s="386"/>
      <c r="E73" s="388"/>
      <c r="IK73" s="361"/>
      <c r="IL73" s="361"/>
      <c r="IM73" s="361"/>
      <c r="IN73" s="361"/>
      <c r="IO73" s="361"/>
      <c r="IP73" s="361"/>
      <c r="IQ73" s="361"/>
      <c r="IR73" s="361"/>
      <c r="IS73" s="361"/>
      <c r="IT73" s="361"/>
      <c r="IU73" s="361"/>
      <c r="IV73" s="361"/>
    </row>
    <row r="74" spans="1:256" s="389" customFormat="1" ht="33.75" customHeight="1">
      <c r="A74" s="498" t="s">
        <v>436</v>
      </c>
      <c r="B74" s="498"/>
      <c r="C74" s="498"/>
      <c r="D74" s="498"/>
      <c r="E74" s="498"/>
      <c r="IK74" s="361"/>
      <c r="IL74" s="361"/>
      <c r="IM74" s="361"/>
      <c r="IN74" s="361"/>
      <c r="IO74" s="361"/>
      <c r="IP74" s="361"/>
      <c r="IQ74" s="361"/>
      <c r="IR74" s="361"/>
      <c r="IS74" s="361"/>
      <c r="IT74" s="361"/>
      <c r="IU74" s="361"/>
      <c r="IV74" s="361"/>
    </row>
    <row r="75" spans="1:256" s="389" customFormat="1" ht="15">
      <c r="A75" s="386"/>
      <c r="B75" s="387"/>
      <c r="C75" s="386"/>
      <c r="D75" s="386"/>
      <c r="E75" s="388"/>
      <c r="IK75" s="361"/>
      <c r="IL75" s="361"/>
      <c r="IM75" s="361"/>
      <c r="IN75" s="361"/>
      <c r="IO75" s="361"/>
      <c r="IP75" s="361"/>
      <c r="IQ75" s="361"/>
      <c r="IR75" s="361"/>
      <c r="IS75" s="361"/>
      <c r="IT75" s="361"/>
      <c r="IU75" s="361"/>
      <c r="IV75" s="361"/>
    </row>
    <row r="76" spans="1:256" s="389" customFormat="1" ht="12.75">
      <c r="A76" s="386"/>
      <c r="B76" s="386"/>
      <c r="C76" s="390"/>
      <c r="D76" s="386"/>
      <c r="E76" s="386"/>
      <c r="IK76" s="361"/>
      <c r="IL76" s="361"/>
      <c r="IM76" s="361"/>
      <c r="IN76" s="361"/>
      <c r="IO76" s="361"/>
      <c r="IP76" s="361"/>
      <c r="IQ76" s="361"/>
      <c r="IR76" s="361"/>
      <c r="IS76" s="361"/>
      <c r="IT76" s="361"/>
      <c r="IU76" s="361"/>
      <c r="IV76" s="361"/>
    </row>
    <row r="77" spans="1:256" s="389" customFormat="1" ht="12.75">
      <c r="A77" s="391" t="s">
        <v>434</v>
      </c>
      <c r="B77" s="386"/>
      <c r="C77" s="499" t="s">
        <v>435</v>
      </c>
      <c r="D77" s="499"/>
      <c r="E77" s="499"/>
      <c r="IK77" s="361"/>
      <c r="IL77" s="361"/>
      <c r="IM77" s="361"/>
      <c r="IN77" s="361"/>
      <c r="IO77" s="361"/>
      <c r="IP77" s="361"/>
      <c r="IQ77" s="361"/>
      <c r="IR77" s="361"/>
      <c r="IS77" s="361"/>
      <c r="IT77" s="361"/>
      <c r="IU77" s="361"/>
      <c r="IV77" s="361"/>
    </row>
    <row r="78" ht="15.75" customHeight="1"/>
  </sheetData>
  <sheetProtection selectLockedCells="1" selectUnlockedCells="1"/>
  <mergeCells count="5">
    <mergeCell ref="A74:E74"/>
    <mergeCell ref="C77:E77"/>
    <mergeCell ref="A3:E3"/>
    <mergeCell ref="A4:E4"/>
    <mergeCell ref="B6:D6"/>
  </mergeCells>
  <printOptions horizontalCentered="1"/>
  <pageMargins left="0.65" right="0.44027777777777777" top="0.5097222222222222" bottom="0.49027777777777776" header="0.5118055555555555" footer="0.5118055555555555"/>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Y20"/>
  <sheetViews>
    <sheetView zoomScale="75" zoomScaleNormal="75" zoomScalePageLayoutView="0" workbookViewId="0" topLeftCell="A7">
      <selection activeCell="H16" sqref="H16"/>
    </sheetView>
  </sheetViews>
  <sheetFormatPr defaultColWidth="9.140625" defaultRowHeight="12.75"/>
  <cols>
    <col min="1" max="2" width="5.28125" style="1" customWidth="1"/>
    <col min="3" max="3" width="10.57421875" style="1" customWidth="1"/>
    <col min="4" max="4" width="12.57421875" style="1" customWidth="1"/>
    <col min="5" max="5" width="21.00390625" style="1" customWidth="1"/>
    <col min="6" max="6" width="16.8515625" style="1" customWidth="1"/>
    <col min="7" max="7" width="10.28125" style="1" customWidth="1"/>
    <col min="8" max="8" width="11.8515625" style="1" customWidth="1"/>
    <col min="9" max="9" width="11.57421875" style="1" customWidth="1"/>
    <col min="10" max="10" width="11.140625" style="1" customWidth="1"/>
    <col min="11" max="11" width="28.8515625" style="1" customWidth="1"/>
    <col min="12" max="12" width="17.8515625" style="1" customWidth="1"/>
    <col min="13" max="13" width="27.00390625" style="1" customWidth="1"/>
    <col min="14" max="25" width="9.140625" style="1" customWidth="1"/>
    <col min="26" max="16384" width="9.140625" style="20" customWidth="1"/>
  </cols>
  <sheetData>
    <row r="1" spans="1:12" ht="26.25">
      <c r="A1" s="2"/>
      <c r="B1" s="2" t="s">
        <v>6</v>
      </c>
      <c r="E1" s="21"/>
      <c r="L1" s="22" t="s">
        <v>20</v>
      </c>
    </row>
    <row r="3" ht="45" customHeight="1"/>
    <row r="4" spans="1:25" ht="105" customHeight="1">
      <c r="A4" s="413" t="s">
        <v>488</v>
      </c>
      <c r="B4" s="413"/>
      <c r="C4" s="413"/>
      <c r="D4" s="413"/>
      <c r="E4" s="413"/>
      <c r="F4" s="413"/>
      <c r="G4" s="413"/>
      <c r="H4" s="413"/>
      <c r="I4" s="413"/>
      <c r="J4" s="413"/>
      <c r="K4" s="413"/>
      <c r="L4" s="413"/>
      <c r="M4" s="413"/>
      <c r="N4" s="23"/>
      <c r="O4" s="23"/>
      <c r="P4" s="20"/>
      <c r="Q4" s="20"/>
      <c r="R4" s="20"/>
      <c r="S4" s="20"/>
      <c r="T4" s="20"/>
      <c r="U4" s="20"/>
      <c r="V4" s="20"/>
      <c r="W4" s="20"/>
      <c r="X4" s="20"/>
      <c r="Y4" s="20"/>
    </row>
    <row r="5" spans="1:10" ht="22.5" customHeight="1">
      <c r="A5" s="415"/>
      <c r="B5" s="415"/>
      <c r="C5" s="415"/>
      <c r="D5" s="415"/>
      <c r="E5" s="415"/>
      <c r="F5" s="415"/>
      <c r="G5" s="415"/>
      <c r="H5" s="415"/>
      <c r="I5" s="415"/>
      <c r="J5" s="415"/>
    </row>
    <row r="6" spans="1:25" ht="16.5" customHeight="1">
      <c r="A6" s="401"/>
      <c r="B6" s="401"/>
      <c r="C6" s="401"/>
      <c r="D6" s="26"/>
      <c r="E6" s="26"/>
      <c r="F6" s="25"/>
      <c r="G6" s="25"/>
      <c r="H6" s="25"/>
      <c r="I6" s="26"/>
      <c r="J6" s="26"/>
      <c r="K6" s="26"/>
      <c r="L6" s="20"/>
      <c r="M6" s="20"/>
      <c r="N6" s="20"/>
      <c r="O6" s="20"/>
      <c r="P6" s="20"/>
      <c r="Q6" s="20"/>
      <c r="R6" s="20"/>
      <c r="S6" s="20"/>
      <c r="T6" s="20"/>
      <c r="U6" s="20"/>
      <c r="V6" s="20"/>
      <c r="W6" s="20"/>
      <c r="X6" s="20"/>
      <c r="Y6" s="20"/>
    </row>
    <row r="7" spans="12:25" ht="21" customHeight="1">
      <c r="L7" s="27" t="s">
        <v>21</v>
      </c>
      <c r="M7" s="28"/>
      <c r="N7" s="20"/>
      <c r="O7" s="20"/>
      <c r="P7" s="20"/>
      <c r="Q7" s="20"/>
      <c r="R7" s="20"/>
      <c r="S7" s="20"/>
      <c r="T7" s="20"/>
      <c r="U7" s="20"/>
      <c r="V7" s="20"/>
      <c r="W7" s="20"/>
      <c r="X7" s="20"/>
      <c r="Y7" s="20"/>
    </row>
    <row r="8" spans="1:25" ht="39" customHeight="1">
      <c r="A8" s="414" t="s">
        <v>22</v>
      </c>
      <c r="B8" s="398" t="s">
        <v>96</v>
      </c>
      <c r="C8" s="414" t="s">
        <v>23</v>
      </c>
      <c r="D8" s="408" t="s">
        <v>24</v>
      </c>
      <c r="E8" s="411" t="s">
        <v>94</v>
      </c>
      <c r="F8" s="407" t="s">
        <v>481</v>
      </c>
      <c r="G8" s="407" t="s">
        <v>482</v>
      </c>
      <c r="H8" s="406" t="s">
        <v>483</v>
      </c>
      <c r="I8" s="407" t="s">
        <v>484</v>
      </c>
      <c r="J8" s="406" t="s">
        <v>485</v>
      </c>
      <c r="K8" s="409" t="s">
        <v>129</v>
      </c>
      <c r="L8" s="400" t="s">
        <v>95</v>
      </c>
      <c r="M8" s="405" t="s">
        <v>487</v>
      </c>
      <c r="N8" s="20"/>
      <c r="O8" s="20"/>
      <c r="P8" s="20"/>
      <c r="Q8" s="20"/>
      <c r="R8" s="20"/>
      <c r="S8" s="20"/>
      <c r="T8" s="20"/>
      <c r="U8" s="20"/>
      <c r="V8" s="20"/>
      <c r="W8" s="20"/>
      <c r="X8" s="20"/>
      <c r="Y8" s="20"/>
    </row>
    <row r="9" spans="1:13" s="30" customFormat="1" ht="248.25" customHeight="1">
      <c r="A9" s="414"/>
      <c r="B9" s="399"/>
      <c r="C9" s="414"/>
      <c r="D9" s="408"/>
      <c r="E9" s="412"/>
      <c r="F9" s="407"/>
      <c r="G9" s="407"/>
      <c r="H9" s="406"/>
      <c r="I9" s="407"/>
      <c r="J9" s="406"/>
      <c r="K9" s="410"/>
      <c r="L9" s="396"/>
      <c r="M9" s="405"/>
    </row>
    <row r="10" spans="1:13" s="28" customFormat="1" ht="14.25" customHeight="1">
      <c r="A10" s="31">
        <v>0</v>
      </c>
      <c r="B10" s="31">
        <v>1</v>
      </c>
      <c r="C10" s="31" t="s">
        <v>32</v>
      </c>
      <c r="D10" s="32">
        <v>2</v>
      </c>
      <c r="E10" s="34">
        <v>3</v>
      </c>
      <c r="F10" s="32">
        <v>4</v>
      </c>
      <c r="G10" s="32">
        <v>5</v>
      </c>
      <c r="H10" s="33">
        <v>6</v>
      </c>
      <c r="I10" s="32">
        <v>7</v>
      </c>
      <c r="J10" s="32">
        <v>8</v>
      </c>
      <c r="K10" s="195" t="s">
        <v>140</v>
      </c>
      <c r="L10" s="35" t="s">
        <v>486</v>
      </c>
      <c r="M10" s="169" t="s">
        <v>452</v>
      </c>
    </row>
    <row r="11" spans="1:13" s="45" customFormat="1" ht="59.25" customHeight="1">
      <c r="A11" s="36">
        <v>1</v>
      </c>
      <c r="B11" s="36"/>
      <c r="C11" s="37"/>
      <c r="D11" s="42"/>
      <c r="E11" s="43"/>
      <c r="F11" s="38"/>
      <c r="G11" s="38">
        <v>290</v>
      </c>
      <c r="H11" s="39"/>
      <c r="I11" s="40"/>
      <c r="J11" s="41"/>
      <c r="K11" s="171" t="e">
        <f>ROUND(E11/100*(F11*G11/H11*I11*J11),2)</f>
        <v>#DIV/0!</v>
      </c>
      <c r="L11" s="44" t="e">
        <f>ROUNDUP(K11/I11/J11,0)</f>
        <v>#DIV/0!</v>
      </c>
      <c r="M11" s="170" t="e">
        <f>ROUND(L11*I11*J11,2)</f>
        <v>#DIV/0!</v>
      </c>
    </row>
    <row r="12" ht="25.5" customHeight="1">
      <c r="K12" s="8"/>
    </row>
    <row r="13" spans="1:10" ht="21.75" customHeight="1">
      <c r="A13" s="166" t="s">
        <v>517</v>
      </c>
      <c r="B13" s="166"/>
      <c r="C13" s="167"/>
      <c r="F13" s="167"/>
      <c r="G13" s="167"/>
      <c r="H13" s="167"/>
      <c r="I13" s="167"/>
      <c r="J13" s="167"/>
    </row>
    <row r="14" spans="1:10" ht="21.75" customHeight="1">
      <c r="A14" s="166"/>
      <c r="B14" s="166"/>
      <c r="C14" s="167"/>
      <c r="F14" s="167"/>
      <c r="G14" s="167"/>
      <c r="H14" s="167"/>
      <c r="I14" s="167"/>
      <c r="J14" s="167"/>
    </row>
    <row r="15" spans="1:13" s="2" customFormat="1" ht="15.75">
      <c r="A15" s="47"/>
      <c r="B15" s="47"/>
      <c r="C15" s="2" t="s">
        <v>13</v>
      </c>
      <c r="F15" s="47"/>
      <c r="G15" s="47"/>
      <c r="H15" s="47"/>
      <c r="I15" s="47"/>
      <c r="J15" s="47"/>
      <c r="M15" s="47"/>
    </row>
    <row r="16" spans="1:13" s="2" customFormat="1" ht="15.75">
      <c r="A16" s="47"/>
      <c r="B16" s="47"/>
      <c r="F16" s="47"/>
      <c r="G16" s="47"/>
      <c r="H16" s="47"/>
      <c r="I16" s="47"/>
      <c r="J16" s="47"/>
      <c r="M16" s="47"/>
    </row>
    <row r="17" spans="1:13" s="2" customFormat="1" ht="15.75">
      <c r="A17" s="47"/>
      <c r="B17" s="47"/>
      <c r="F17" s="47"/>
      <c r="G17" s="47"/>
      <c r="H17" s="47"/>
      <c r="I17" s="47"/>
      <c r="J17" s="47"/>
      <c r="M17" s="47"/>
    </row>
    <row r="18" spans="4:14" s="2" customFormat="1" ht="15.75">
      <c r="D18" s="19"/>
      <c r="E18" s="19" t="s">
        <v>14</v>
      </c>
      <c r="F18" s="19"/>
      <c r="G18" s="19"/>
      <c r="H18" s="19"/>
      <c r="I18" s="19"/>
      <c r="J18" s="19"/>
      <c r="L18" s="19"/>
      <c r="M18" s="19"/>
      <c r="N18" s="19"/>
    </row>
    <row r="19" s="2" customFormat="1" ht="15.75">
      <c r="E19" s="2" t="s">
        <v>15</v>
      </c>
    </row>
    <row r="20" s="2" customFormat="1" ht="15.75">
      <c r="K20" s="2" t="s">
        <v>17</v>
      </c>
    </row>
    <row r="21" s="2" customFormat="1" ht="15.75"/>
    <row r="22" s="2" customFormat="1" ht="15.75"/>
    <row r="23" s="2" customFormat="1" ht="15.75"/>
    <row r="24" s="2" customFormat="1" ht="15.75"/>
    <row r="25" s="2" customFormat="1" ht="15.75"/>
  </sheetData>
  <sheetProtection selectLockedCells="1" selectUnlockedCells="1"/>
  <mergeCells count="16">
    <mergeCell ref="A4:M4"/>
    <mergeCell ref="A8:A9"/>
    <mergeCell ref="C8:C9"/>
    <mergeCell ref="F8:F9"/>
    <mergeCell ref="G8:G9"/>
    <mergeCell ref="A5:J5"/>
    <mergeCell ref="A6:C6"/>
    <mergeCell ref="J8:J9"/>
    <mergeCell ref="B8:B9"/>
    <mergeCell ref="L8:L9"/>
    <mergeCell ref="M8:M9"/>
    <mergeCell ref="H8:H9"/>
    <mergeCell ref="I8:I9"/>
    <mergeCell ref="D8:D9"/>
    <mergeCell ref="K8:K9"/>
    <mergeCell ref="E8:E9"/>
  </mergeCells>
  <printOptions horizontalCentered="1"/>
  <pageMargins left="0.1798611111111111" right="0.1701388888888889" top="0.3" bottom="0.1701388888888889" header="0.5118055555555555" footer="0.1701388888888889"/>
  <pageSetup horizontalDpi="300" verticalDpi="300" orientation="landscape" paperSize="9" scale="55"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tabColor indexed="12"/>
  </sheetPr>
  <dimension ref="A1:AD46"/>
  <sheetViews>
    <sheetView zoomScale="80" zoomScaleNormal="80" zoomScalePageLayoutView="0" workbookViewId="0" topLeftCell="A13">
      <selection activeCell="A16" sqref="A16:N16"/>
    </sheetView>
  </sheetViews>
  <sheetFormatPr defaultColWidth="9.140625" defaultRowHeight="12.75"/>
  <cols>
    <col min="1" max="1" width="5.28125" style="1" customWidth="1"/>
    <col min="2" max="2" width="23.140625" style="1" customWidth="1"/>
    <col min="3" max="3" width="9.7109375" style="1" customWidth="1"/>
    <col min="4" max="4" width="12.7109375" style="1" customWidth="1"/>
    <col min="5" max="5" width="13.00390625" style="1" customWidth="1"/>
    <col min="6" max="6" width="16.421875" style="1" customWidth="1"/>
    <col min="7" max="8" width="13.00390625" style="1" customWidth="1"/>
    <col min="9" max="9" width="16.8515625" style="1" customWidth="1"/>
    <col min="10" max="10" width="17.421875" style="1" customWidth="1"/>
    <col min="11" max="11" width="15.421875" style="1" customWidth="1"/>
    <col min="12" max="12" width="18.57421875" style="1" customWidth="1"/>
    <col min="13" max="13" width="13.421875" style="1" customWidth="1"/>
    <col min="14" max="14" width="22.8515625" style="1" customWidth="1"/>
    <col min="15" max="16" width="16.421875" style="1" customWidth="1"/>
    <col min="17" max="16384" width="9.140625" style="1" customWidth="1"/>
  </cols>
  <sheetData>
    <row r="1" spans="1:13" ht="18">
      <c r="A1" s="2" t="s">
        <v>6</v>
      </c>
      <c r="K1" s="48"/>
      <c r="M1" s="49" t="s">
        <v>25</v>
      </c>
    </row>
    <row r="3" ht="18.75" customHeight="1"/>
    <row r="4" spans="1:30" ht="49.5" customHeight="1">
      <c r="A4" s="426" t="s">
        <v>491</v>
      </c>
      <c r="B4" s="427"/>
      <c r="C4" s="427"/>
      <c r="D4" s="427"/>
      <c r="E4" s="427"/>
      <c r="F4" s="427"/>
      <c r="G4" s="427"/>
      <c r="H4" s="427"/>
      <c r="I4" s="427"/>
      <c r="J4" s="427"/>
      <c r="K4" s="427"/>
      <c r="L4" s="427"/>
      <c r="M4" s="427"/>
      <c r="N4" s="427"/>
      <c r="O4" s="24"/>
      <c r="P4" s="24"/>
      <c r="Q4" s="24"/>
      <c r="R4" s="24"/>
      <c r="S4" s="24"/>
      <c r="T4" s="24"/>
      <c r="U4" s="24"/>
      <c r="V4" s="24"/>
      <c r="W4" s="24"/>
      <c r="X4" s="24"/>
      <c r="Y4" s="24"/>
      <c r="Z4" s="24"/>
      <c r="AA4" s="24"/>
      <c r="AB4" s="24"/>
      <c r="AC4" s="24"/>
      <c r="AD4" s="24"/>
    </row>
    <row r="5" spans="14:30" ht="9" customHeight="1">
      <c r="N5" s="3"/>
      <c r="O5" s="24"/>
      <c r="P5" s="24"/>
      <c r="Q5" s="24"/>
      <c r="R5" s="24"/>
      <c r="S5" s="24"/>
      <c r="T5" s="24"/>
      <c r="U5" s="24"/>
      <c r="V5" s="24"/>
      <c r="W5" s="24"/>
      <c r="X5" s="24"/>
      <c r="Y5" s="24"/>
      <c r="Z5" s="24"/>
      <c r="AA5" s="24"/>
      <c r="AB5" s="24"/>
      <c r="AC5" s="24"/>
      <c r="AD5" s="24"/>
    </row>
    <row r="6" spans="1:30" ht="26.25" customHeight="1">
      <c r="A6" s="424" t="s">
        <v>22</v>
      </c>
      <c r="B6" s="424" t="s">
        <v>26</v>
      </c>
      <c r="C6" s="424" t="s">
        <v>27</v>
      </c>
      <c r="D6" s="424" t="s">
        <v>492</v>
      </c>
      <c r="E6" s="424" t="s">
        <v>493</v>
      </c>
      <c r="F6" s="424" t="s">
        <v>28</v>
      </c>
      <c r="G6" s="428" t="s">
        <v>29</v>
      </c>
      <c r="H6" s="428"/>
      <c r="I6" s="428"/>
      <c r="J6" s="428"/>
      <c r="K6" s="429" t="s">
        <v>30</v>
      </c>
      <c r="L6" s="429"/>
      <c r="M6" s="424" t="s">
        <v>151</v>
      </c>
      <c r="N6" s="422" t="s">
        <v>498</v>
      </c>
      <c r="O6" s="24"/>
      <c r="P6" s="24"/>
      <c r="Q6" s="24"/>
      <c r="R6" s="24"/>
      <c r="S6" s="24"/>
      <c r="T6" s="24"/>
      <c r="U6" s="24"/>
      <c r="V6" s="24"/>
      <c r="W6" s="24"/>
      <c r="X6" s="24"/>
      <c r="Y6" s="24"/>
      <c r="Z6" s="24"/>
      <c r="AA6" s="24"/>
      <c r="AB6" s="24"/>
      <c r="AC6" s="24"/>
      <c r="AD6" s="24"/>
    </row>
    <row r="7" spans="1:14" s="52" customFormat="1" ht="186" customHeight="1">
      <c r="A7" s="424"/>
      <c r="B7" s="424"/>
      <c r="C7" s="424"/>
      <c r="D7" s="424"/>
      <c r="E7" s="424"/>
      <c r="F7" s="424"/>
      <c r="G7" s="51" t="s">
        <v>494</v>
      </c>
      <c r="H7" s="51" t="s">
        <v>31</v>
      </c>
      <c r="I7" s="51" t="s">
        <v>153</v>
      </c>
      <c r="J7" s="50" t="s">
        <v>495</v>
      </c>
      <c r="K7" s="29" t="s">
        <v>496</v>
      </c>
      <c r="L7" s="29" t="s">
        <v>497</v>
      </c>
      <c r="M7" s="424"/>
      <c r="N7" s="422"/>
    </row>
    <row r="8" spans="1:14" s="56" customFormat="1" ht="12.75" customHeight="1">
      <c r="A8" s="53">
        <v>0</v>
      </c>
      <c r="B8" s="54">
        <v>1</v>
      </c>
      <c r="C8" s="54" t="s">
        <v>32</v>
      </c>
      <c r="D8" s="55">
        <v>2</v>
      </c>
      <c r="E8" s="55">
        <v>3</v>
      </c>
      <c r="F8" s="55" t="s">
        <v>33</v>
      </c>
      <c r="G8" s="55">
        <v>5</v>
      </c>
      <c r="H8" s="55" t="s">
        <v>34</v>
      </c>
      <c r="I8" s="55">
        <v>7</v>
      </c>
      <c r="J8" s="55">
        <v>8</v>
      </c>
      <c r="K8" s="55">
        <v>9</v>
      </c>
      <c r="L8" s="55" t="s">
        <v>35</v>
      </c>
      <c r="M8" s="55">
        <v>11</v>
      </c>
      <c r="N8" s="172" t="s">
        <v>97</v>
      </c>
    </row>
    <row r="9" spans="1:14" s="61" customFormat="1" ht="18.75" customHeight="1">
      <c r="A9" s="57">
        <v>1</v>
      </c>
      <c r="B9" s="202"/>
      <c r="C9" s="50"/>
      <c r="D9" s="196"/>
      <c r="E9" s="196"/>
      <c r="F9" s="197">
        <f>ROUND(D9*E9,0)</f>
        <v>0</v>
      </c>
      <c r="G9" s="198"/>
      <c r="H9" s="199">
        <f>ROUND(G9*75/100,2)</f>
        <v>0</v>
      </c>
      <c r="I9" s="200"/>
      <c r="J9" s="198"/>
      <c r="K9" s="196"/>
      <c r="L9" s="59" t="e">
        <f>ROUND(D9*E9/J9,0)</f>
        <v>#DIV/0!</v>
      </c>
      <c r="M9" s="201"/>
      <c r="N9" s="60" t="e">
        <f>ROUND(J9*L9*M9,2)</f>
        <v>#DIV/0!</v>
      </c>
    </row>
    <row r="10" spans="1:14" s="61" customFormat="1" ht="18.75" customHeight="1">
      <c r="A10" s="57">
        <v>2</v>
      </c>
      <c r="B10" s="202"/>
      <c r="C10" s="50"/>
      <c r="D10" s="196"/>
      <c r="E10" s="196"/>
      <c r="F10" s="197">
        <f>ROUND(D10*E10,0)</f>
        <v>0</v>
      </c>
      <c r="G10" s="198"/>
      <c r="H10" s="199">
        <f>ROUND(G10*75/100,2)</f>
        <v>0</v>
      </c>
      <c r="I10" s="200"/>
      <c r="J10" s="198"/>
      <c r="K10" s="196"/>
      <c r="L10" s="59" t="e">
        <f>ROUND(D10*E10/J10,0)</f>
        <v>#DIV/0!</v>
      </c>
      <c r="M10" s="201"/>
      <c r="N10" s="60" t="e">
        <f>ROUND(J10*L10*M10,2)</f>
        <v>#DIV/0!</v>
      </c>
    </row>
    <row r="11" spans="1:14" s="61" customFormat="1" ht="18.75" customHeight="1">
      <c r="A11" s="57">
        <v>3</v>
      </c>
      <c r="B11" s="58"/>
      <c r="C11" s="58"/>
      <c r="D11" s="59"/>
      <c r="E11" s="59"/>
      <c r="F11" s="59">
        <f>ROUND(D11*E11,0)</f>
        <v>0</v>
      </c>
      <c r="G11" s="60"/>
      <c r="H11" s="60">
        <f>ROUND(G11*75/100,2)</f>
        <v>0</v>
      </c>
      <c r="I11" s="60"/>
      <c r="J11" s="60"/>
      <c r="K11" s="59"/>
      <c r="L11" s="59" t="e">
        <f>ROUND(D11*E11/J11,0)</f>
        <v>#DIV/0!</v>
      </c>
      <c r="M11" s="60"/>
      <c r="N11" s="60" t="e">
        <f>ROUND(J11*L11*M11,2)</f>
        <v>#DIV/0!</v>
      </c>
    </row>
    <row r="12" spans="1:14" s="61" customFormat="1" ht="18.75" customHeight="1">
      <c r="A12" s="57">
        <v>4</v>
      </c>
      <c r="B12" s="58"/>
      <c r="C12" s="58"/>
      <c r="D12" s="59"/>
      <c r="E12" s="59"/>
      <c r="F12" s="59">
        <f>ROUND(D12*E12,0)</f>
        <v>0</v>
      </c>
      <c r="G12" s="60"/>
      <c r="H12" s="60">
        <f>ROUND(G12*75/100,2)</f>
        <v>0</v>
      </c>
      <c r="I12" s="60"/>
      <c r="J12" s="60"/>
      <c r="K12" s="59"/>
      <c r="L12" s="59" t="e">
        <f>ROUND(D12*E12/J12,0)</f>
        <v>#DIV/0!</v>
      </c>
      <c r="M12" s="60"/>
      <c r="N12" s="60" t="e">
        <f>ROUND(J12*L12*M12,2)</f>
        <v>#DIV/0!</v>
      </c>
    </row>
    <row r="13" spans="1:14" s="61" customFormat="1" ht="18.75" customHeight="1">
      <c r="A13" s="57"/>
      <c r="B13" s="58" t="s">
        <v>36</v>
      </c>
      <c r="C13" s="58"/>
      <c r="D13" s="59">
        <f>SUM(D9:D12)</f>
        <v>0</v>
      </c>
      <c r="E13" s="60" t="s">
        <v>12</v>
      </c>
      <c r="F13" s="59">
        <f>SUM(F9:F12)</f>
        <v>0</v>
      </c>
      <c r="G13" s="60" t="s">
        <v>12</v>
      </c>
      <c r="H13" s="60" t="s">
        <v>12</v>
      </c>
      <c r="I13" s="60" t="s">
        <v>12</v>
      </c>
      <c r="J13" s="60" t="s">
        <v>12</v>
      </c>
      <c r="K13" s="59">
        <f>SUM(K9:K12)</f>
        <v>0</v>
      </c>
      <c r="L13" s="59" t="e">
        <f>SUM(L9:L12)</f>
        <v>#DIV/0!</v>
      </c>
      <c r="M13" s="60" t="s">
        <v>12</v>
      </c>
      <c r="N13" s="60" t="e">
        <f>SUM(N9:N12)</f>
        <v>#DIV/0!</v>
      </c>
    </row>
    <row r="14" spans="12:13" ht="12" customHeight="1">
      <c r="L14" s="8"/>
      <c r="M14" s="8"/>
    </row>
    <row r="15" s="2" customFormat="1" ht="19.5" customHeight="1">
      <c r="A15" s="46" t="s">
        <v>499</v>
      </c>
    </row>
    <row r="16" spans="1:14" s="2" customFormat="1" ht="33" customHeight="1">
      <c r="A16" s="423" t="s">
        <v>150</v>
      </c>
      <c r="B16" s="423"/>
      <c r="C16" s="423"/>
      <c r="D16" s="423"/>
      <c r="E16" s="423"/>
      <c r="F16" s="423"/>
      <c r="G16" s="423"/>
      <c r="H16" s="423"/>
      <c r="I16" s="423"/>
      <c r="J16" s="423"/>
      <c r="K16" s="423"/>
      <c r="L16" s="423"/>
      <c r="M16" s="423"/>
      <c r="N16" s="423"/>
    </row>
    <row r="17" spans="1:11" s="2" customFormat="1" ht="15.75">
      <c r="A17" s="173" t="s">
        <v>500</v>
      </c>
      <c r="B17" s="168"/>
      <c r="C17" s="168"/>
      <c r="D17" s="168"/>
      <c r="E17" s="168"/>
      <c r="F17" s="168"/>
      <c r="G17" s="168"/>
      <c r="H17" s="168"/>
      <c r="I17" s="168"/>
      <c r="J17" s="62"/>
      <c r="K17" s="62"/>
    </row>
    <row r="20" spans="1:16" s="2" customFormat="1" ht="30.75">
      <c r="A20" s="425" t="s">
        <v>501</v>
      </c>
      <c r="B20" s="425"/>
      <c r="C20" s="425"/>
      <c r="D20" s="425"/>
      <c r="E20" s="425"/>
      <c r="F20" s="425"/>
      <c r="G20" s="425"/>
      <c r="H20" s="425"/>
      <c r="I20" s="425"/>
      <c r="J20" s="425"/>
      <c r="K20" s="425"/>
      <c r="L20" s="425"/>
      <c r="M20" s="425"/>
      <c r="N20" s="425"/>
      <c r="O20" s="425"/>
      <c r="P20" s="425"/>
    </row>
    <row r="21" s="2" customFormat="1" ht="15.75">
      <c r="A21" s="63"/>
    </row>
    <row r="22" spans="1:17" s="2" customFormat="1" ht="15.75" customHeight="1">
      <c r="A22" s="424" t="s">
        <v>22</v>
      </c>
      <c r="B22" s="424" t="s">
        <v>26</v>
      </c>
      <c r="C22" s="424" t="s">
        <v>27</v>
      </c>
      <c r="D22" s="417" t="s">
        <v>110</v>
      </c>
      <c r="E22" s="418"/>
      <c r="F22" s="419"/>
      <c r="G22" s="417" t="s">
        <v>111</v>
      </c>
      <c r="H22" s="419"/>
      <c r="I22" s="417" t="s">
        <v>112</v>
      </c>
      <c r="J22" s="418"/>
      <c r="K22" s="418"/>
      <c r="L22" s="420" t="s">
        <v>114</v>
      </c>
      <c r="M22" s="421"/>
      <c r="N22" s="420" t="s">
        <v>113</v>
      </c>
      <c r="O22" s="420"/>
      <c r="P22" s="420"/>
      <c r="Q22" s="212"/>
    </row>
    <row r="23" spans="1:17" s="2" customFormat="1" ht="91.5" customHeight="1">
      <c r="A23" s="424"/>
      <c r="B23" s="424"/>
      <c r="C23" s="424"/>
      <c r="D23" s="208" t="s">
        <v>502</v>
      </c>
      <c r="E23" s="208" t="s">
        <v>503</v>
      </c>
      <c r="F23" s="208" t="s">
        <v>504</v>
      </c>
      <c r="G23" s="208" t="s">
        <v>505</v>
      </c>
      <c r="H23" s="208" t="s">
        <v>506</v>
      </c>
      <c r="I23" s="208" t="s">
        <v>507</v>
      </c>
      <c r="J23" s="208" t="s">
        <v>508</v>
      </c>
      <c r="K23" s="208" t="s">
        <v>509</v>
      </c>
      <c r="L23" s="216" t="s">
        <v>510</v>
      </c>
      <c r="M23" s="216" t="s">
        <v>511</v>
      </c>
      <c r="N23" s="215" t="s">
        <v>512</v>
      </c>
      <c r="O23" s="215" t="s">
        <v>513</v>
      </c>
      <c r="P23" s="215" t="s">
        <v>514</v>
      </c>
      <c r="Q23" s="213"/>
    </row>
    <row r="24" spans="1:17" s="223" customFormat="1" ht="13.5" customHeight="1">
      <c r="A24" s="58">
        <v>0</v>
      </c>
      <c r="B24" s="58">
        <v>1</v>
      </c>
      <c r="C24" s="58" t="s">
        <v>32</v>
      </c>
      <c r="D24" s="220">
        <v>2</v>
      </c>
      <c r="E24" s="221">
        <v>3</v>
      </c>
      <c r="F24" s="221" t="s">
        <v>115</v>
      </c>
      <c r="G24" s="221">
        <v>5</v>
      </c>
      <c r="H24" s="221">
        <v>6</v>
      </c>
      <c r="I24" s="221" t="s">
        <v>116</v>
      </c>
      <c r="J24" s="221" t="s">
        <v>117</v>
      </c>
      <c r="K24" s="221" t="s">
        <v>118</v>
      </c>
      <c r="L24" s="221">
        <v>10</v>
      </c>
      <c r="M24" s="221">
        <v>11</v>
      </c>
      <c r="N24" s="221" t="s">
        <v>119</v>
      </c>
      <c r="O24" s="221" t="s">
        <v>120</v>
      </c>
      <c r="P24" s="221" t="s">
        <v>121</v>
      </c>
      <c r="Q24" s="222"/>
    </row>
    <row r="25" spans="1:17" s="2" customFormat="1" ht="15.75">
      <c r="A25" s="57">
        <v>1</v>
      </c>
      <c r="B25" s="202"/>
      <c r="C25" s="50"/>
      <c r="D25" s="203"/>
      <c r="E25" s="205"/>
      <c r="F25" s="210">
        <f>D25+E25</f>
        <v>0</v>
      </c>
      <c r="G25" s="209"/>
      <c r="H25" s="209"/>
      <c r="I25" s="209">
        <f>ROUND(D25*G25,0)</f>
        <v>0</v>
      </c>
      <c r="J25" s="209">
        <f aca="true" t="shared" si="0" ref="I25:J29">ROUND(E25*H25,0)</f>
        <v>0</v>
      </c>
      <c r="K25" s="209">
        <f>I25+J25</f>
        <v>0</v>
      </c>
      <c r="L25" s="206"/>
      <c r="M25" s="211"/>
      <c r="N25" s="218"/>
      <c r="O25" s="218">
        <f>ROUND(E25*H25*M25,2)</f>
        <v>0</v>
      </c>
      <c r="P25" s="218">
        <f>N25+O25</f>
        <v>0</v>
      </c>
      <c r="Q25" s="214"/>
    </row>
    <row r="26" spans="1:17" s="2" customFormat="1" ht="15.75">
      <c r="A26" s="57">
        <v>2</v>
      </c>
      <c r="B26" s="202"/>
      <c r="C26" s="50"/>
      <c r="D26" s="203"/>
      <c r="E26" s="205"/>
      <c r="F26" s="210">
        <f>D26+E26</f>
        <v>0</v>
      </c>
      <c r="G26" s="209"/>
      <c r="H26" s="209"/>
      <c r="I26" s="209">
        <f t="shared" si="0"/>
        <v>0</v>
      </c>
      <c r="J26" s="209">
        <f t="shared" si="0"/>
        <v>0</v>
      </c>
      <c r="K26" s="209">
        <f>I26+J26</f>
        <v>0</v>
      </c>
      <c r="L26" s="206"/>
      <c r="M26" s="211"/>
      <c r="N26" s="218"/>
      <c r="O26" s="218">
        <f>ROUND(E26*H26*M26,2)</f>
        <v>0</v>
      </c>
      <c r="P26" s="218">
        <f>N26+O26</f>
        <v>0</v>
      </c>
      <c r="Q26" s="214"/>
    </row>
    <row r="27" spans="1:17" s="2" customFormat="1" ht="15.75">
      <c r="A27" s="57">
        <v>3</v>
      </c>
      <c r="B27" s="58"/>
      <c r="C27" s="58"/>
      <c r="D27" s="204"/>
      <c r="E27" s="207"/>
      <c r="F27" s="210">
        <f>D27+E27</f>
        <v>0</v>
      </c>
      <c r="G27" s="209"/>
      <c r="H27" s="209"/>
      <c r="I27" s="209">
        <f t="shared" si="0"/>
        <v>0</v>
      </c>
      <c r="J27" s="209">
        <f t="shared" si="0"/>
        <v>0</v>
      </c>
      <c r="K27" s="209">
        <f>I27+J27</f>
        <v>0</v>
      </c>
      <c r="L27" s="206"/>
      <c r="M27" s="211"/>
      <c r="N27" s="218"/>
      <c r="O27" s="218">
        <f>ROUND(E27*H27*M27,2)</f>
        <v>0</v>
      </c>
      <c r="P27" s="218">
        <f>N27+O27</f>
        <v>0</v>
      </c>
      <c r="Q27" s="214"/>
    </row>
    <row r="28" spans="1:17" s="2" customFormat="1" ht="15.75">
      <c r="A28" s="57">
        <v>4</v>
      </c>
      <c r="B28" s="58"/>
      <c r="C28" s="58"/>
      <c r="D28" s="204"/>
      <c r="E28" s="207"/>
      <c r="F28" s="210">
        <f>D28+E28</f>
        <v>0</v>
      </c>
      <c r="G28" s="209"/>
      <c r="H28" s="209"/>
      <c r="I28" s="209">
        <f t="shared" si="0"/>
        <v>0</v>
      </c>
      <c r="J28" s="209">
        <f t="shared" si="0"/>
        <v>0</v>
      </c>
      <c r="K28" s="209">
        <f>I28+J28</f>
        <v>0</v>
      </c>
      <c r="L28" s="206"/>
      <c r="M28" s="211"/>
      <c r="N28" s="218"/>
      <c r="O28" s="218">
        <f>ROUND(E28*H28*M28,2)</f>
        <v>0</v>
      </c>
      <c r="P28" s="218">
        <f>N28+O28</f>
        <v>0</v>
      </c>
      <c r="Q28" s="214"/>
    </row>
    <row r="29" spans="1:17" s="2" customFormat="1" ht="15.75">
      <c r="A29" s="57">
        <v>5</v>
      </c>
      <c r="B29" s="58"/>
      <c r="C29" s="58"/>
      <c r="D29" s="204"/>
      <c r="E29" s="207"/>
      <c r="F29" s="210">
        <f>D29+E29</f>
        <v>0</v>
      </c>
      <c r="G29" s="209"/>
      <c r="H29" s="209"/>
      <c r="I29" s="209">
        <f t="shared" si="0"/>
        <v>0</v>
      </c>
      <c r="J29" s="209">
        <f t="shared" si="0"/>
        <v>0</v>
      </c>
      <c r="K29" s="209">
        <f>I29+J29</f>
        <v>0</v>
      </c>
      <c r="L29" s="206"/>
      <c r="M29" s="211"/>
      <c r="N29" s="218"/>
      <c r="O29" s="218">
        <f>ROUND(E29*H29*M29,2)</f>
        <v>0</v>
      </c>
      <c r="P29" s="218">
        <f>N29+O29</f>
        <v>0</v>
      </c>
      <c r="Q29" s="214"/>
    </row>
    <row r="30" spans="1:17" s="2" customFormat="1" ht="15.75">
      <c r="A30" s="57"/>
      <c r="B30" s="219" t="s">
        <v>36</v>
      </c>
      <c r="C30" s="58"/>
      <c r="D30" s="204">
        <f>SUM(D25:D29)</f>
        <v>0</v>
      </c>
      <c r="E30" s="204">
        <f>SUM(E25:E29)</f>
        <v>0</v>
      </c>
      <c r="F30" s="204">
        <f>SUM(F25:F29)</f>
        <v>0</v>
      </c>
      <c r="G30" s="209" t="s">
        <v>12</v>
      </c>
      <c r="H30" s="209" t="s">
        <v>12</v>
      </c>
      <c r="I30" s="209">
        <f>SUM(I25:I29)</f>
        <v>0</v>
      </c>
      <c r="J30" s="209">
        <f>SUM(J25:J29)</f>
        <v>0</v>
      </c>
      <c r="K30" s="209">
        <f>SUM(K25:K29)</f>
        <v>0</v>
      </c>
      <c r="L30" s="209" t="s">
        <v>12</v>
      </c>
      <c r="M30" s="217" t="s">
        <v>12</v>
      </c>
      <c r="N30" s="218">
        <f>SUM(N25:N29)</f>
        <v>0</v>
      </c>
      <c r="O30" s="218">
        <f>SUM(O25:O29)</f>
        <v>0</v>
      </c>
      <c r="P30" s="218">
        <f>SUM(P25:P29)</f>
        <v>0</v>
      </c>
      <c r="Q30" s="214"/>
    </row>
    <row r="31" s="2" customFormat="1" ht="15.75">
      <c r="A31" s="63"/>
    </row>
    <row r="32" spans="1:16" s="2" customFormat="1" ht="25.5" customHeight="1">
      <c r="A32" s="239" t="s">
        <v>122</v>
      </c>
      <c r="B32" s="397" t="s">
        <v>515</v>
      </c>
      <c r="C32" s="416"/>
      <c r="D32" s="416"/>
      <c r="E32" s="416"/>
      <c r="F32" s="416"/>
      <c r="G32" s="416"/>
      <c r="H32" s="416"/>
      <c r="I32" s="416"/>
      <c r="J32" s="416"/>
      <c r="K32" s="416"/>
      <c r="L32" s="416"/>
      <c r="M32" s="416"/>
      <c r="N32" s="416"/>
      <c r="O32" s="416"/>
      <c r="P32" s="416"/>
    </row>
    <row r="33" spans="1:16" s="2" customFormat="1" ht="48" customHeight="1">
      <c r="A33" s="63"/>
      <c r="B33" s="416" t="s">
        <v>152</v>
      </c>
      <c r="C33" s="416"/>
      <c r="D33" s="416"/>
      <c r="E33" s="416"/>
      <c r="F33" s="416"/>
      <c r="G33" s="416"/>
      <c r="H33" s="416"/>
      <c r="I33" s="416"/>
      <c r="J33" s="416"/>
      <c r="K33" s="416"/>
      <c r="L33" s="416"/>
      <c r="M33" s="416"/>
      <c r="N33" s="416"/>
      <c r="O33" s="416"/>
      <c r="P33" s="416"/>
    </row>
    <row r="34" spans="1:9" s="2" customFormat="1" ht="24" customHeight="1">
      <c r="A34" s="224" t="s">
        <v>123</v>
      </c>
      <c r="B34" s="225" t="s">
        <v>516</v>
      </c>
      <c r="C34" s="225"/>
      <c r="D34" s="225"/>
      <c r="E34" s="225"/>
      <c r="F34" s="225"/>
      <c r="G34" s="225"/>
      <c r="H34" s="225"/>
      <c r="I34" s="225"/>
    </row>
    <row r="35" s="2" customFormat="1" ht="15.75">
      <c r="A35" s="63"/>
    </row>
    <row r="36" spans="1:8" s="2" customFormat="1" ht="15.75">
      <c r="A36" s="47"/>
      <c r="B36" s="2" t="s">
        <v>13</v>
      </c>
      <c r="D36" s="47"/>
      <c r="E36" s="47"/>
      <c r="F36" s="47"/>
      <c r="G36" s="47"/>
      <c r="H36" s="47"/>
    </row>
    <row r="37" spans="1:8" s="2" customFormat="1" ht="15.75">
      <c r="A37" s="47"/>
      <c r="D37" s="47"/>
      <c r="E37" s="47"/>
      <c r="F37" s="47"/>
      <c r="G37" s="47"/>
      <c r="H37" s="47"/>
    </row>
    <row r="38" spans="1:14" s="2" customFormat="1" ht="15.75">
      <c r="A38" s="47"/>
      <c r="B38" s="19" t="s">
        <v>14</v>
      </c>
      <c r="C38" s="19"/>
      <c r="D38" s="19"/>
      <c r="E38" s="19"/>
      <c r="F38" s="2" t="s">
        <v>16</v>
      </c>
      <c r="J38" s="2" t="s">
        <v>17</v>
      </c>
      <c r="N38" s="2" t="s">
        <v>18</v>
      </c>
    </row>
    <row r="39" s="2" customFormat="1" ht="15.75">
      <c r="B39" s="2" t="s">
        <v>15</v>
      </c>
    </row>
    <row r="40" s="2" customFormat="1" ht="15.75"/>
    <row r="41" s="2" customFormat="1" ht="15.75"/>
    <row r="42" s="2" customFormat="1" ht="15.75"/>
    <row r="43" s="2" customFormat="1" ht="15.75"/>
    <row r="44" s="2" customFormat="1" ht="15.75"/>
    <row r="45" s="2" customFormat="1" ht="15.75"/>
    <row r="46" spans="2:11" s="2" customFormat="1" ht="15.75">
      <c r="B46" s="1"/>
      <c r="C46" s="1"/>
      <c r="D46" s="1"/>
      <c r="E46" s="1"/>
      <c r="F46" s="1"/>
      <c r="G46" s="1"/>
      <c r="H46" s="1"/>
      <c r="I46" s="1"/>
      <c r="J46" s="1"/>
      <c r="K46" s="1"/>
    </row>
  </sheetData>
  <sheetProtection selectLockedCells="1" selectUnlockedCells="1"/>
  <mergeCells count="23">
    <mergeCell ref="A4:N4"/>
    <mergeCell ref="A6:A7"/>
    <mergeCell ref="B6:B7"/>
    <mergeCell ref="C6:C7"/>
    <mergeCell ref="D6:D7"/>
    <mergeCell ref="E6:E7"/>
    <mergeCell ref="F6:F7"/>
    <mergeCell ref="G6:J6"/>
    <mergeCell ref="K6:L6"/>
    <mergeCell ref="M6:M7"/>
    <mergeCell ref="N6:N7"/>
    <mergeCell ref="A16:N16"/>
    <mergeCell ref="A22:A23"/>
    <mergeCell ref="B22:B23"/>
    <mergeCell ref="C22:C23"/>
    <mergeCell ref="N22:P22"/>
    <mergeCell ref="A20:P20"/>
    <mergeCell ref="B32:P32"/>
    <mergeCell ref="B33:P33"/>
    <mergeCell ref="D22:F22"/>
    <mergeCell ref="G22:H22"/>
    <mergeCell ref="I22:K22"/>
    <mergeCell ref="L22:M22"/>
  </mergeCells>
  <printOptions horizontalCentered="1"/>
  <pageMargins left="0.1701388888888889" right="0.1798611111111111" top="0.19" bottom="0.1701388888888889" header="0.19" footer="0.2"/>
  <pageSetup horizontalDpi="300" verticalDpi="300" orientation="landscape" paperSize="9" scale="55" r:id="rId1"/>
</worksheet>
</file>

<file path=xl/worksheets/sheet4.xml><?xml version="1.0" encoding="utf-8"?>
<worksheet xmlns="http://schemas.openxmlformats.org/spreadsheetml/2006/main" xmlns:r="http://schemas.openxmlformats.org/officeDocument/2006/relationships">
  <sheetPr>
    <tabColor indexed="12"/>
  </sheetPr>
  <dimension ref="A1:IQ28"/>
  <sheetViews>
    <sheetView tabSelected="1" zoomScale="75" zoomScaleNormal="75" zoomScalePageLayoutView="0" workbookViewId="0" topLeftCell="C7">
      <selection activeCell="I33" sqref="I33"/>
    </sheetView>
  </sheetViews>
  <sheetFormatPr defaultColWidth="9.140625" defaultRowHeight="12.75"/>
  <cols>
    <col min="1" max="1" width="4.140625" style="1" customWidth="1"/>
    <col min="2" max="2" width="29.8515625" style="1" customWidth="1"/>
    <col min="3" max="3" width="9.57421875" style="1" customWidth="1"/>
    <col min="4" max="4" width="16.8515625" style="1" customWidth="1"/>
    <col min="5" max="6" width="21.421875" style="1" customWidth="1"/>
    <col min="7" max="7" width="19.421875" style="1" customWidth="1"/>
    <col min="8" max="8" width="22.140625" style="1" customWidth="1"/>
    <col min="9" max="11" width="22.00390625" style="1" customWidth="1"/>
    <col min="12" max="16384" width="9.140625" style="1" customWidth="1"/>
  </cols>
  <sheetData>
    <row r="1" spans="1:8" ht="18">
      <c r="A1" s="2" t="s">
        <v>6</v>
      </c>
      <c r="H1" s="64" t="s">
        <v>37</v>
      </c>
    </row>
    <row r="3" ht="51" customHeight="1"/>
    <row r="4" spans="1:20" ht="46.5" customHeight="1">
      <c r="A4" s="426" t="s">
        <v>518</v>
      </c>
      <c r="B4" s="433"/>
      <c r="C4" s="433"/>
      <c r="D4" s="433"/>
      <c r="E4" s="433"/>
      <c r="F4" s="433"/>
      <c r="G4" s="433"/>
      <c r="H4" s="433"/>
      <c r="I4" s="24"/>
      <c r="J4" s="24"/>
      <c r="K4" s="24"/>
      <c r="L4" s="24"/>
      <c r="M4" s="24"/>
      <c r="N4" s="24"/>
      <c r="O4" s="24"/>
      <c r="P4" s="24"/>
      <c r="Q4" s="24"/>
      <c r="R4" s="24"/>
      <c r="S4" s="24"/>
      <c r="T4" s="24"/>
    </row>
    <row r="5" spans="8:20" ht="28.5" customHeight="1">
      <c r="H5" s="3" t="s">
        <v>21</v>
      </c>
      <c r="I5" s="24"/>
      <c r="J5" s="24"/>
      <c r="K5" s="24"/>
      <c r="L5" s="24"/>
      <c r="M5" s="24"/>
      <c r="N5" s="24"/>
      <c r="O5" s="24"/>
      <c r="P5" s="24"/>
      <c r="Q5" s="24"/>
      <c r="R5" s="24"/>
      <c r="S5" s="24"/>
      <c r="T5" s="24"/>
    </row>
    <row r="6" spans="1:20" ht="26.25" customHeight="1">
      <c r="A6" s="424" t="s">
        <v>22</v>
      </c>
      <c r="B6" s="424" t="s">
        <v>38</v>
      </c>
      <c r="C6" s="424" t="s">
        <v>27</v>
      </c>
      <c r="D6" s="424" t="s">
        <v>519</v>
      </c>
      <c r="E6" s="424" t="s">
        <v>520</v>
      </c>
      <c r="F6" s="424" t="s">
        <v>521</v>
      </c>
      <c r="G6" s="424" t="s">
        <v>522</v>
      </c>
      <c r="H6" s="422" t="s">
        <v>154</v>
      </c>
      <c r="I6" s="24"/>
      <c r="J6" s="24"/>
      <c r="K6" s="24"/>
      <c r="L6" s="24"/>
      <c r="M6" s="24"/>
      <c r="N6" s="24"/>
      <c r="O6" s="24"/>
      <c r="P6" s="24"/>
      <c r="Q6" s="24"/>
      <c r="R6" s="24"/>
      <c r="S6" s="24"/>
      <c r="T6" s="24"/>
    </row>
    <row r="7" spans="1:8" s="52" customFormat="1" ht="107.25" customHeight="1">
      <c r="A7" s="424"/>
      <c r="B7" s="424"/>
      <c r="C7" s="424"/>
      <c r="D7" s="424"/>
      <c r="E7" s="424"/>
      <c r="F7" s="424"/>
      <c r="G7" s="424"/>
      <c r="H7" s="422"/>
    </row>
    <row r="8" spans="1:8" s="56" customFormat="1" ht="16.5" customHeight="1">
      <c r="A8" s="53">
        <v>0</v>
      </c>
      <c r="B8" s="54">
        <v>1</v>
      </c>
      <c r="C8" s="54" t="s">
        <v>32</v>
      </c>
      <c r="D8" s="55">
        <v>2</v>
      </c>
      <c r="E8" s="55">
        <v>3</v>
      </c>
      <c r="F8" s="55" t="s">
        <v>39</v>
      </c>
      <c r="G8" s="55">
        <v>5</v>
      </c>
      <c r="H8" s="55" t="s">
        <v>40</v>
      </c>
    </row>
    <row r="9" spans="1:8" s="61" customFormat="1" ht="24" customHeight="1">
      <c r="A9" s="57">
        <v>1</v>
      </c>
      <c r="B9" s="58"/>
      <c r="C9" s="58"/>
      <c r="D9" s="59"/>
      <c r="E9" s="59">
        <v>320</v>
      </c>
      <c r="F9" s="59">
        <f>ROUND(D9*E9,0)</f>
        <v>0</v>
      </c>
      <c r="G9" s="60"/>
      <c r="H9" s="60">
        <f>ROUND(D9*E9*G9,2)</f>
        <v>0</v>
      </c>
    </row>
    <row r="10" spans="1:8" s="61" customFormat="1" ht="25.5" customHeight="1">
      <c r="A10" s="57"/>
      <c r="B10" s="58" t="s">
        <v>36</v>
      </c>
      <c r="C10" s="58"/>
      <c r="D10" s="59">
        <f>SUM(D9:D9)</f>
        <v>0</v>
      </c>
      <c r="E10" s="60" t="s">
        <v>12</v>
      </c>
      <c r="F10" s="59">
        <f>SUM(F9:F9)</f>
        <v>0</v>
      </c>
      <c r="G10" s="60" t="s">
        <v>12</v>
      </c>
      <c r="H10" s="60">
        <f>SUM(H9:H9)</f>
        <v>0</v>
      </c>
    </row>
    <row r="11" ht="18.75" customHeight="1">
      <c r="G11" s="8"/>
    </row>
    <row r="12" spans="1:11" s="2" customFormat="1" ht="37.5" customHeight="1">
      <c r="A12" s="423" t="s">
        <v>443</v>
      </c>
      <c r="B12" s="423"/>
      <c r="C12" s="423"/>
      <c r="D12" s="423"/>
      <c r="E12" s="423"/>
      <c r="F12" s="423"/>
      <c r="G12" s="423"/>
      <c r="H12" s="423"/>
      <c r="I12" s="423"/>
      <c r="J12" s="423"/>
      <c r="K12" s="423"/>
    </row>
    <row r="13" spans="1:11" s="2" customFormat="1" ht="15.75">
      <c r="A13" s="173" t="s">
        <v>500</v>
      </c>
      <c r="B13" s="168"/>
      <c r="C13" s="168"/>
      <c r="D13" s="168"/>
      <c r="E13" s="168"/>
      <c r="F13" s="168"/>
      <c r="G13" s="168"/>
      <c r="H13" s="168"/>
      <c r="I13" s="168"/>
      <c r="J13" s="62"/>
      <c r="K13" s="62"/>
    </row>
    <row r="14" spans="1:11" s="2" customFormat="1" ht="15.75">
      <c r="A14" s="173"/>
      <c r="B14" s="168"/>
      <c r="C14" s="168"/>
      <c r="D14" s="168"/>
      <c r="E14" s="168"/>
      <c r="F14" s="168"/>
      <c r="G14" s="168"/>
      <c r="H14" s="168"/>
      <c r="I14" s="168"/>
      <c r="J14" s="62"/>
      <c r="K14" s="62"/>
    </row>
    <row r="15" spans="1:251" s="2" customFormat="1" ht="36" customHeight="1">
      <c r="A15" s="431" t="s">
        <v>501</v>
      </c>
      <c r="B15" s="431"/>
      <c r="C15" s="431"/>
      <c r="D15" s="431"/>
      <c r="E15" s="431"/>
      <c r="F15" s="431"/>
      <c r="G15" s="431"/>
      <c r="H15" s="431"/>
      <c r="I15" s="226"/>
      <c r="J15" s="226"/>
      <c r="K15" s="226"/>
      <c r="L15" s="430" t="s">
        <v>124</v>
      </c>
      <c r="M15" s="430"/>
      <c r="N15" s="430"/>
      <c r="O15" s="430"/>
      <c r="P15" s="430"/>
      <c r="Q15" s="430"/>
      <c r="R15" s="430"/>
      <c r="S15" s="430"/>
      <c r="T15" s="430"/>
      <c r="U15" s="430"/>
      <c r="V15" s="430"/>
      <c r="W15" s="430"/>
      <c r="X15" s="430"/>
      <c r="Y15" s="430"/>
      <c r="Z15" s="430"/>
      <c r="AA15" s="430"/>
      <c r="AB15" s="430" t="s">
        <v>124</v>
      </c>
      <c r="AC15" s="430"/>
      <c r="AD15" s="430"/>
      <c r="AE15" s="430"/>
      <c r="AF15" s="430"/>
      <c r="AG15" s="430"/>
      <c r="AH15" s="430"/>
      <c r="AI15" s="430"/>
      <c r="AJ15" s="430"/>
      <c r="AK15" s="430"/>
      <c r="AL15" s="430"/>
      <c r="AM15" s="430"/>
      <c r="AN15" s="430"/>
      <c r="AO15" s="430"/>
      <c r="AP15" s="430"/>
      <c r="AQ15" s="430"/>
      <c r="AR15" s="430" t="s">
        <v>124</v>
      </c>
      <c r="AS15" s="430"/>
      <c r="AT15" s="430"/>
      <c r="AU15" s="430"/>
      <c r="AV15" s="430"/>
      <c r="AW15" s="430"/>
      <c r="AX15" s="430"/>
      <c r="AY15" s="430"/>
      <c r="AZ15" s="430"/>
      <c r="BA15" s="430"/>
      <c r="BB15" s="430"/>
      <c r="BC15" s="430"/>
      <c r="BD15" s="430"/>
      <c r="BE15" s="430"/>
      <c r="BF15" s="430"/>
      <c r="BG15" s="430"/>
      <c r="BH15" s="430" t="s">
        <v>124</v>
      </c>
      <c r="BI15" s="430"/>
      <c r="BJ15" s="430"/>
      <c r="BK15" s="430"/>
      <c r="BL15" s="430"/>
      <c r="BM15" s="430"/>
      <c r="BN15" s="430"/>
      <c r="BO15" s="430"/>
      <c r="BP15" s="430"/>
      <c r="BQ15" s="430"/>
      <c r="BR15" s="430"/>
      <c r="BS15" s="430"/>
      <c r="BT15" s="430"/>
      <c r="BU15" s="430"/>
      <c r="BV15" s="430"/>
      <c r="BW15" s="430"/>
      <c r="BX15" s="430" t="s">
        <v>124</v>
      </c>
      <c r="BY15" s="430"/>
      <c r="BZ15" s="430"/>
      <c r="CA15" s="430"/>
      <c r="CB15" s="430"/>
      <c r="CC15" s="430"/>
      <c r="CD15" s="430"/>
      <c r="CE15" s="430"/>
      <c r="CF15" s="430"/>
      <c r="CG15" s="430"/>
      <c r="CH15" s="430"/>
      <c r="CI15" s="430"/>
      <c r="CJ15" s="430"/>
      <c r="CK15" s="430"/>
      <c r="CL15" s="430"/>
      <c r="CM15" s="430"/>
      <c r="CN15" s="430" t="s">
        <v>124</v>
      </c>
      <c r="CO15" s="430"/>
      <c r="CP15" s="430"/>
      <c r="CQ15" s="430"/>
      <c r="CR15" s="430"/>
      <c r="CS15" s="430"/>
      <c r="CT15" s="430"/>
      <c r="CU15" s="430"/>
      <c r="CV15" s="430"/>
      <c r="CW15" s="430"/>
      <c r="CX15" s="430"/>
      <c r="CY15" s="430"/>
      <c r="CZ15" s="430"/>
      <c r="DA15" s="430"/>
      <c r="DB15" s="430"/>
      <c r="DC15" s="430"/>
      <c r="DD15" s="430" t="s">
        <v>124</v>
      </c>
      <c r="DE15" s="430"/>
      <c r="DF15" s="430"/>
      <c r="DG15" s="430"/>
      <c r="DH15" s="430"/>
      <c r="DI15" s="430"/>
      <c r="DJ15" s="430"/>
      <c r="DK15" s="430"/>
      <c r="DL15" s="430"/>
      <c r="DM15" s="430"/>
      <c r="DN15" s="430"/>
      <c r="DO15" s="430"/>
      <c r="DP15" s="430"/>
      <c r="DQ15" s="430"/>
      <c r="DR15" s="430"/>
      <c r="DS15" s="430"/>
      <c r="DT15" s="430" t="s">
        <v>124</v>
      </c>
      <c r="DU15" s="430"/>
      <c r="DV15" s="430"/>
      <c r="DW15" s="430"/>
      <c r="DX15" s="430"/>
      <c r="DY15" s="430"/>
      <c r="DZ15" s="430"/>
      <c r="EA15" s="430"/>
      <c r="EB15" s="430"/>
      <c r="EC15" s="430"/>
      <c r="ED15" s="430"/>
      <c r="EE15" s="430"/>
      <c r="EF15" s="430"/>
      <c r="EG15" s="430"/>
      <c r="EH15" s="430"/>
      <c r="EI15" s="430"/>
      <c r="EJ15" s="430" t="s">
        <v>124</v>
      </c>
      <c r="EK15" s="430"/>
      <c r="EL15" s="430"/>
      <c r="EM15" s="430"/>
      <c r="EN15" s="430"/>
      <c r="EO15" s="430"/>
      <c r="EP15" s="430"/>
      <c r="EQ15" s="430"/>
      <c r="ER15" s="430"/>
      <c r="ES15" s="430"/>
      <c r="ET15" s="430"/>
      <c r="EU15" s="430"/>
      <c r="EV15" s="430"/>
      <c r="EW15" s="430"/>
      <c r="EX15" s="430"/>
      <c r="EY15" s="430"/>
      <c r="EZ15" s="430" t="s">
        <v>124</v>
      </c>
      <c r="FA15" s="430"/>
      <c r="FB15" s="430"/>
      <c r="FC15" s="430"/>
      <c r="FD15" s="430"/>
      <c r="FE15" s="430"/>
      <c r="FF15" s="430"/>
      <c r="FG15" s="430"/>
      <c r="FH15" s="430"/>
      <c r="FI15" s="430"/>
      <c r="FJ15" s="430"/>
      <c r="FK15" s="430"/>
      <c r="FL15" s="430"/>
      <c r="FM15" s="430"/>
      <c r="FN15" s="430"/>
      <c r="FO15" s="430"/>
      <c r="FP15" s="430" t="s">
        <v>124</v>
      </c>
      <c r="FQ15" s="430"/>
      <c r="FR15" s="430"/>
      <c r="FS15" s="430"/>
      <c r="FT15" s="430"/>
      <c r="FU15" s="430"/>
      <c r="FV15" s="430"/>
      <c r="FW15" s="430"/>
      <c r="FX15" s="430"/>
      <c r="FY15" s="430"/>
      <c r="FZ15" s="430"/>
      <c r="GA15" s="430"/>
      <c r="GB15" s="430"/>
      <c r="GC15" s="430"/>
      <c r="GD15" s="430"/>
      <c r="GE15" s="430"/>
      <c r="GF15" s="430" t="s">
        <v>124</v>
      </c>
      <c r="GG15" s="430"/>
      <c r="GH15" s="430"/>
      <c r="GI15" s="430"/>
      <c r="GJ15" s="430"/>
      <c r="GK15" s="430"/>
      <c r="GL15" s="430"/>
      <c r="GM15" s="430"/>
      <c r="GN15" s="430"/>
      <c r="GO15" s="430"/>
      <c r="GP15" s="430"/>
      <c r="GQ15" s="430"/>
      <c r="GR15" s="430"/>
      <c r="GS15" s="430"/>
      <c r="GT15" s="430"/>
      <c r="GU15" s="430"/>
      <c r="GV15" s="430" t="s">
        <v>124</v>
      </c>
      <c r="GW15" s="430"/>
      <c r="GX15" s="430"/>
      <c r="GY15" s="430"/>
      <c r="GZ15" s="430"/>
      <c r="HA15" s="430"/>
      <c r="HB15" s="430"/>
      <c r="HC15" s="430"/>
      <c r="HD15" s="430"/>
      <c r="HE15" s="430"/>
      <c r="HF15" s="430"/>
      <c r="HG15" s="430"/>
      <c r="HH15" s="430"/>
      <c r="HI15" s="430"/>
      <c r="HJ15" s="430"/>
      <c r="HK15" s="430"/>
      <c r="HL15" s="430" t="s">
        <v>124</v>
      </c>
      <c r="HM15" s="430"/>
      <c r="HN15" s="430"/>
      <c r="HO15" s="430"/>
      <c r="HP15" s="430"/>
      <c r="HQ15" s="430"/>
      <c r="HR15" s="430"/>
      <c r="HS15" s="430"/>
      <c r="HT15" s="430"/>
      <c r="HU15" s="430"/>
      <c r="HV15" s="430"/>
      <c r="HW15" s="430"/>
      <c r="HX15" s="430"/>
      <c r="HY15" s="430"/>
      <c r="HZ15" s="430"/>
      <c r="IA15" s="430"/>
      <c r="IB15" s="430" t="s">
        <v>124</v>
      </c>
      <c r="IC15" s="430"/>
      <c r="ID15" s="430"/>
      <c r="IE15" s="430"/>
      <c r="IF15" s="430"/>
      <c r="IG15" s="430"/>
      <c r="IH15" s="430"/>
      <c r="II15" s="430"/>
      <c r="IJ15" s="430"/>
      <c r="IK15" s="430"/>
      <c r="IL15" s="430"/>
      <c r="IM15" s="430"/>
      <c r="IN15" s="430"/>
      <c r="IO15" s="430"/>
      <c r="IP15" s="430"/>
      <c r="IQ15" s="430"/>
    </row>
    <row r="16" spans="1:20" ht="26.25" customHeight="1">
      <c r="A16" s="424" t="s">
        <v>22</v>
      </c>
      <c r="B16" s="424" t="s">
        <v>26</v>
      </c>
      <c r="C16" s="424" t="s">
        <v>27</v>
      </c>
      <c r="D16" s="417" t="s">
        <v>112</v>
      </c>
      <c r="E16" s="418"/>
      <c r="F16" s="432"/>
      <c r="G16" s="420" t="s">
        <v>114</v>
      </c>
      <c r="H16" s="421"/>
      <c r="I16" s="420" t="s">
        <v>113</v>
      </c>
      <c r="J16" s="420"/>
      <c r="K16" s="420"/>
      <c r="L16" s="24"/>
      <c r="M16" s="24"/>
      <c r="N16" s="24"/>
      <c r="O16" s="24"/>
      <c r="P16" s="24"/>
      <c r="Q16" s="24"/>
      <c r="R16" s="24"/>
      <c r="S16" s="24"/>
      <c r="T16" s="24"/>
    </row>
    <row r="17" spans="1:11" s="52" customFormat="1" ht="135" customHeight="1">
      <c r="A17" s="424"/>
      <c r="B17" s="424"/>
      <c r="C17" s="424"/>
      <c r="D17" s="208" t="s">
        <v>523</v>
      </c>
      <c r="E17" s="208" t="s">
        <v>524</v>
      </c>
      <c r="F17" s="208" t="s">
        <v>509</v>
      </c>
      <c r="G17" s="216" t="s">
        <v>525</v>
      </c>
      <c r="H17" s="216" t="s">
        <v>526</v>
      </c>
      <c r="I17" s="215" t="s">
        <v>527</v>
      </c>
      <c r="J17" s="215" t="s">
        <v>528</v>
      </c>
      <c r="K17" s="215" t="s">
        <v>529</v>
      </c>
    </row>
    <row r="18" spans="1:11" s="56" customFormat="1" ht="16.5" customHeight="1">
      <c r="A18" s="58">
        <v>0</v>
      </c>
      <c r="B18" s="58">
        <v>1</v>
      </c>
      <c r="C18" s="58" t="s">
        <v>32</v>
      </c>
      <c r="D18" s="221">
        <v>2</v>
      </c>
      <c r="E18" s="221">
        <v>3</v>
      </c>
      <c r="F18" s="221" t="s">
        <v>115</v>
      </c>
      <c r="G18" s="221">
        <v>5</v>
      </c>
      <c r="H18" s="221">
        <v>6</v>
      </c>
      <c r="I18" s="221" t="s">
        <v>116</v>
      </c>
      <c r="J18" s="221" t="s">
        <v>117</v>
      </c>
      <c r="K18" s="221" t="s">
        <v>118</v>
      </c>
    </row>
    <row r="19" spans="1:11" s="61" customFormat="1" ht="24" customHeight="1">
      <c r="A19" s="57">
        <v>1</v>
      </c>
      <c r="B19" s="202"/>
      <c r="C19" s="50"/>
      <c r="D19" s="209"/>
      <c r="E19" s="209"/>
      <c r="F19" s="209">
        <f>D19+E19</f>
        <v>0</v>
      </c>
      <c r="G19" s="206"/>
      <c r="H19" s="211"/>
      <c r="I19" s="218">
        <f>ROUND(D19*G19,2)</f>
        <v>0</v>
      </c>
      <c r="J19" s="218">
        <f>ROUND(E19*H19,2)</f>
        <v>0</v>
      </c>
      <c r="K19" s="218">
        <f>I19+J19</f>
        <v>0</v>
      </c>
    </row>
    <row r="20" spans="1:11" s="2" customFormat="1" ht="24" customHeight="1">
      <c r="A20" s="57"/>
      <c r="B20" s="219" t="s">
        <v>36</v>
      </c>
      <c r="C20" s="58"/>
      <c r="D20" s="209">
        <f>SUM(D19:D19)</f>
        <v>0</v>
      </c>
      <c r="E20" s="209">
        <f>SUM(E19:E19)</f>
        <v>0</v>
      </c>
      <c r="F20" s="209">
        <f>SUM(F19:F19)</f>
        <v>0</v>
      </c>
      <c r="G20" s="209" t="s">
        <v>12</v>
      </c>
      <c r="H20" s="217" t="s">
        <v>12</v>
      </c>
      <c r="I20" s="218">
        <f>SUM(I19:I19)</f>
        <v>0</v>
      </c>
      <c r="J20" s="218">
        <f>SUM(J19:J19)</f>
        <v>0</v>
      </c>
      <c r="K20" s="218">
        <f>SUM(K19:K19)</f>
        <v>0</v>
      </c>
    </row>
    <row r="22" spans="1:9" s="2" customFormat="1" ht="24" customHeight="1">
      <c r="A22" s="224" t="s">
        <v>123</v>
      </c>
      <c r="B22" s="225" t="s">
        <v>516</v>
      </c>
      <c r="C22" s="225"/>
      <c r="D22" s="225"/>
      <c r="E22" s="225"/>
      <c r="F22" s="225"/>
      <c r="G22" s="225"/>
      <c r="H22" s="225"/>
      <c r="I22" s="225"/>
    </row>
    <row r="25" spans="1:8" s="2" customFormat="1" ht="15.75">
      <c r="A25" s="47"/>
      <c r="B25" s="2" t="s">
        <v>13</v>
      </c>
      <c r="D25" s="47"/>
      <c r="E25" s="47"/>
      <c r="F25" s="47"/>
      <c r="G25" s="47"/>
      <c r="H25" s="47"/>
    </row>
    <row r="26" spans="1:8" s="2" customFormat="1" ht="15.75">
      <c r="A26" s="47"/>
      <c r="D26" s="47"/>
      <c r="E26" s="47"/>
      <c r="F26" s="47"/>
      <c r="G26" s="47"/>
      <c r="H26" s="47"/>
    </row>
    <row r="27" spans="1:11" s="2" customFormat="1" ht="15.75">
      <c r="A27" s="47"/>
      <c r="B27" s="19" t="s">
        <v>14</v>
      </c>
      <c r="C27" s="19"/>
      <c r="D27" s="19"/>
      <c r="E27" s="2" t="s">
        <v>16</v>
      </c>
      <c r="H27" s="2" t="s">
        <v>17</v>
      </c>
      <c r="K27" s="2" t="s">
        <v>18</v>
      </c>
    </row>
    <row r="28" s="2" customFormat="1" ht="15.75">
      <c r="B28" s="2" t="s">
        <v>15</v>
      </c>
    </row>
    <row r="29" s="2" customFormat="1" ht="15.75"/>
  </sheetData>
  <sheetProtection selectLockedCells="1" selectUnlockedCells="1"/>
  <mergeCells count="32">
    <mergeCell ref="I16:K16"/>
    <mergeCell ref="A4:H4"/>
    <mergeCell ref="A6:A7"/>
    <mergeCell ref="B6:B7"/>
    <mergeCell ref="C6:C7"/>
    <mergeCell ref="D6:D7"/>
    <mergeCell ref="E6:E7"/>
    <mergeCell ref="F6:F7"/>
    <mergeCell ref="G6:G7"/>
    <mergeCell ref="H6:H7"/>
    <mergeCell ref="A15:H15"/>
    <mergeCell ref="D16:F16"/>
    <mergeCell ref="G16:H16"/>
    <mergeCell ref="A16:A17"/>
    <mergeCell ref="B16:B17"/>
    <mergeCell ref="C16:C17"/>
    <mergeCell ref="HL15:IA15"/>
    <mergeCell ref="IB15:IQ15"/>
    <mergeCell ref="DT15:EI15"/>
    <mergeCell ref="EJ15:EY15"/>
    <mergeCell ref="EZ15:FO15"/>
    <mergeCell ref="FP15:GE15"/>
    <mergeCell ref="A12:K12"/>
    <mergeCell ref="GF15:GU15"/>
    <mergeCell ref="GV15:HK15"/>
    <mergeCell ref="BH15:BW15"/>
    <mergeCell ref="BX15:CM15"/>
    <mergeCell ref="CN15:DC15"/>
    <mergeCell ref="DD15:DS15"/>
    <mergeCell ref="L15:AA15"/>
    <mergeCell ref="AB15:AQ15"/>
    <mergeCell ref="AR15:BG15"/>
  </mergeCells>
  <printOptions horizontalCentered="1"/>
  <pageMargins left="0.32" right="0.179861111111111" top="0.2" bottom="0.170138888888889" header="0.19" footer="0.15"/>
  <pageSetup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indexed="12"/>
  </sheetPr>
  <dimension ref="A1:H25"/>
  <sheetViews>
    <sheetView zoomScalePageLayoutView="0" workbookViewId="0" topLeftCell="A1">
      <selection activeCell="C5" sqref="C5"/>
    </sheetView>
  </sheetViews>
  <sheetFormatPr defaultColWidth="9.140625" defaultRowHeight="12.75"/>
  <cols>
    <col min="1" max="1" width="7.00390625" style="1" customWidth="1"/>
    <col min="2" max="2" width="39.421875" style="1" customWidth="1"/>
    <col min="3" max="3" width="21.57421875" style="1" customWidth="1"/>
    <col min="4" max="4" width="23.8515625" style="1" customWidth="1"/>
    <col min="5" max="5" width="26.00390625" style="1" customWidth="1"/>
    <col min="6" max="6" width="13.00390625" style="1" customWidth="1"/>
    <col min="7" max="7" width="5.57421875" style="1" customWidth="1"/>
    <col min="8" max="16384" width="9.140625" style="1" customWidth="1"/>
  </cols>
  <sheetData>
    <row r="1" spans="1:5" ht="18">
      <c r="A1" s="2" t="s">
        <v>6</v>
      </c>
      <c r="E1" s="49" t="s">
        <v>41</v>
      </c>
    </row>
    <row r="3" spans="1:5" ht="18">
      <c r="A3" s="434" t="s">
        <v>42</v>
      </c>
      <c r="B3" s="434"/>
      <c r="C3" s="434"/>
      <c r="D3" s="434"/>
      <c r="E3" s="434"/>
    </row>
    <row r="5" spans="1:6" s="8" customFormat="1" ht="117" customHeight="1">
      <c r="A5" s="4" t="s">
        <v>7</v>
      </c>
      <c r="B5" s="5" t="s">
        <v>43</v>
      </c>
      <c r="C5" s="6" t="s">
        <v>530</v>
      </c>
      <c r="D5" s="5" t="s">
        <v>531</v>
      </c>
      <c r="E5" s="5" t="s">
        <v>44</v>
      </c>
      <c r="F5" s="7"/>
    </row>
    <row r="6" spans="1:6" s="68" customFormat="1" ht="18" customHeight="1">
      <c r="A6" s="65">
        <v>0</v>
      </c>
      <c r="B6" s="65">
        <v>1</v>
      </c>
      <c r="C6" s="66">
        <v>2</v>
      </c>
      <c r="D6" s="67">
        <v>3</v>
      </c>
      <c r="E6" s="66" t="s">
        <v>45</v>
      </c>
      <c r="F6" s="3"/>
    </row>
    <row r="7" spans="1:6" ht="15.75" customHeight="1">
      <c r="A7" s="69"/>
      <c r="B7" s="70"/>
      <c r="C7" s="71"/>
      <c r="D7" s="72"/>
      <c r="E7" s="71">
        <f>D7</f>
        <v>0</v>
      </c>
      <c r="F7" s="2"/>
    </row>
    <row r="8" spans="1:6" ht="15.75" customHeight="1">
      <c r="A8" s="69"/>
      <c r="B8" s="70"/>
      <c r="C8" s="71"/>
      <c r="D8" s="72"/>
      <c r="E8" s="71">
        <f>D8</f>
        <v>0</v>
      </c>
      <c r="F8" s="2"/>
    </row>
    <row r="9" spans="1:6" ht="15.75" customHeight="1">
      <c r="A9" s="69"/>
      <c r="B9" s="70"/>
      <c r="C9" s="71"/>
      <c r="D9" s="72"/>
      <c r="E9" s="71">
        <f>D9</f>
        <v>0</v>
      </c>
      <c r="F9" s="2"/>
    </row>
    <row r="10" spans="1:6" ht="15.75" customHeight="1">
      <c r="A10" s="69"/>
      <c r="B10" s="70"/>
      <c r="C10" s="71"/>
      <c r="D10" s="72"/>
      <c r="E10" s="71">
        <f>D10</f>
        <v>0</v>
      </c>
      <c r="F10" s="2"/>
    </row>
    <row r="11" spans="1:6" ht="15.75" customHeight="1">
      <c r="A11" s="69"/>
      <c r="B11" s="70"/>
      <c r="C11" s="71"/>
      <c r="D11" s="72"/>
      <c r="E11" s="71">
        <f>D11</f>
        <v>0</v>
      </c>
      <c r="F11" s="2"/>
    </row>
    <row r="12" spans="1:6" ht="15.75" customHeight="1">
      <c r="A12" s="435" t="s">
        <v>46</v>
      </c>
      <c r="B12" s="435"/>
      <c r="C12" s="73">
        <f>SUM(C7:C11)</f>
        <v>0</v>
      </c>
      <c r="D12" s="73">
        <f>SUM(D7:D11)</f>
        <v>0</v>
      </c>
      <c r="E12" s="73">
        <f>SUM(E7:E11)</f>
        <v>0</v>
      </c>
      <c r="F12" s="2"/>
    </row>
    <row r="13" spans="1:6" ht="15.75">
      <c r="A13" s="2"/>
      <c r="B13" s="2"/>
      <c r="C13" s="2"/>
      <c r="D13" s="2"/>
      <c r="E13" s="2"/>
      <c r="F13" s="2"/>
    </row>
    <row r="15" s="2" customFormat="1" ht="15.75">
      <c r="A15" s="2" t="s">
        <v>13</v>
      </c>
    </row>
    <row r="16" s="2" customFormat="1" ht="15.75"/>
    <row r="17" spans="1:6" s="2" customFormat="1" ht="15.75">
      <c r="A17" s="402" t="s">
        <v>14</v>
      </c>
      <c r="B17" s="402"/>
      <c r="C17" s="19"/>
      <c r="D17" s="19"/>
      <c r="E17" s="19"/>
      <c r="F17" s="19"/>
    </row>
    <row r="18" spans="1:2" s="2" customFormat="1" ht="15.75">
      <c r="A18" s="402" t="s">
        <v>15</v>
      </c>
      <c r="B18" s="402"/>
    </row>
    <row r="19" s="2" customFormat="1" ht="15.75"/>
    <row r="20" spans="3:5" s="2" customFormat="1" ht="15.75">
      <c r="C20" s="2" t="s">
        <v>16</v>
      </c>
      <c r="E20" s="2" t="s">
        <v>17</v>
      </c>
    </row>
    <row r="21" s="2" customFormat="1" ht="15.75"/>
    <row r="22" s="2" customFormat="1" ht="15.75"/>
    <row r="23" spans="3:8" ht="15.75">
      <c r="C23" s="2"/>
      <c r="D23" s="2"/>
      <c r="E23" s="2"/>
      <c r="F23" s="2"/>
      <c r="H23" s="2"/>
    </row>
    <row r="24" spans="3:8" ht="15.75">
      <c r="C24" s="2"/>
      <c r="D24" s="2"/>
      <c r="E24" s="2"/>
      <c r="F24" s="2"/>
      <c r="H24" s="2"/>
    </row>
    <row r="25" spans="3:8" ht="15.75">
      <c r="C25" s="2" t="s">
        <v>18</v>
      </c>
      <c r="D25" s="2"/>
      <c r="E25" s="2"/>
      <c r="F25" s="2"/>
      <c r="H25" s="2"/>
    </row>
  </sheetData>
  <sheetProtection selectLockedCells="1" selectUnlockedCells="1"/>
  <mergeCells count="4">
    <mergeCell ref="A3:E3"/>
    <mergeCell ref="A12:B12"/>
    <mergeCell ref="A17:B17"/>
    <mergeCell ref="A18:B18"/>
  </mergeCells>
  <printOptions horizontalCentered="1"/>
  <pageMargins left="1.3597222222222223" right="0.65" top="0.1701388888888889" bottom="0.4201388888888889" header="0.5118055555555555" footer="0.5118055555555555"/>
  <pageSetup horizontalDpi="300" verticalDpi="300" orientation="landscape" paperSize="9" scale="90" r:id="rId1"/>
</worksheet>
</file>

<file path=xl/worksheets/sheet6.xml><?xml version="1.0" encoding="utf-8"?>
<worksheet xmlns="http://schemas.openxmlformats.org/spreadsheetml/2006/main" xmlns:r="http://schemas.openxmlformats.org/officeDocument/2006/relationships">
  <sheetPr>
    <tabColor indexed="17"/>
  </sheetPr>
  <dimension ref="A1:M40"/>
  <sheetViews>
    <sheetView zoomScalePageLayoutView="0" workbookViewId="0" topLeftCell="A7">
      <selection activeCell="D8" sqref="D8"/>
    </sheetView>
  </sheetViews>
  <sheetFormatPr defaultColWidth="9.140625" defaultRowHeight="12.75"/>
  <cols>
    <col min="1" max="1" width="7.140625" style="1" customWidth="1"/>
    <col min="2" max="2" width="47.7109375" style="1" customWidth="1"/>
    <col min="3" max="3" width="15.140625" style="1" customWidth="1"/>
    <col min="4" max="4" width="32.140625" style="1" customWidth="1"/>
    <col min="5" max="5" width="13.00390625" style="1" customWidth="1"/>
    <col min="6" max="6" width="5.57421875" style="1" customWidth="1"/>
    <col min="7" max="16384" width="9.140625" style="1" customWidth="1"/>
  </cols>
  <sheetData>
    <row r="1" spans="1:4" ht="15.75">
      <c r="A1" s="2" t="s">
        <v>6</v>
      </c>
      <c r="D1" s="3" t="s">
        <v>47</v>
      </c>
    </row>
    <row r="2" spans="1:4" ht="15.75">
      <c r="A2" s="2"/>
      <c r="D2" s="3"/>
    </row>
    <row r="3" ht="7.5" customHeight="1"/>
    <row r="4" spans="1:4" ht="75.75" customHeight="1">
      <c r="A4" s="436" t="s">
        <v>532</v>
      </c>
      <c r="B4" s="436"/>
      <c r="C4" s="436"/>
      <c r="D4" s="436"/>
    </row>
    <row r="5" ht="21.75" customHeight="1"/>
    <row r="6" spans="1:5" s="8" customFormat="1" ht="47.25" customHeight="1">
      <c r="A6" s="4" t="s">
        <v>7</v>
      </c>
      <c r="B6" s="5" t="s">
        <v>8</v>
      </c>
      <c r="C6" s="6" t="s">
        <v>9</v>
      </c>
      <c r="D6" s="5" t="s">
        <v>10</v>
      </c>
      <c r="E6" s="7"/>
    </row>
    <row r="7" spans="1:5" s="8" customFormat="1" ht="45" customHeight="1">
      <c r="A7" s="74">
        <v>1</v>
      </c>
      <c r="B7" s="75" t="s">
        <v>533</v>
      </c>
      <c r="C7" s="76">
        <f>C8+C11</f>
        <v>0</v>
      </c>
      <c r="D7" s="77">
        <f>D8+D11</f>
        <v>0</v>
      </c>
      <c r="E7" s="7"/>
    </row>
    <row r="8" spans="1:5" s="8" customFormat="1" ht="30" customHeight="1">
      <c r="A8" s="10"/>
      <c r="B8" s="231" t="s">
        <v>125</v>
      </c>
      <c r="C8" s="14">
        <f>C9+C10</f>
        <v>0</v>
      </c>
      <c r="D8" s="15">
        <f>D9+D10</f>
        <v>0</v>
      </c>
      <c r="E8" s="7"/>
    </row>
    <row r="9" spans="1:5" s="8" customFormat="1" ht="27.75" customHeight="1">
      <c r="A9" s="10"/>
      <c r="B9" s="230" t="s">
        <v>534</v>
      </c>
      <c r="C9" s="14"/>
      <c r="D9" s="15"/>
      <c r="E9" s="7"/>
    </row>
    <row r="10" spans="1:5" s="8" customFormat="1" ht="27.75" customHeight="1">
      <c r="A10" s="10"/>
      <c r="B10" s="230" t="s">
        <v>535</v>
      </c>
      <c r="C10" s="14"/>
      <c r="D10" s="15"/>
      <c r="E10" s="7"/>
    </row>
    <row r="11" spans="1:5" s="8" customFormat="1" ht="33" customHeight="1">
      <c r="A11" s="10"/>
      <c r="B11" s="231" t="s">
        <v>126</v>
      </c>
      <c r="C11" s="14">
        <f>C12+C13</f>
        <v>0</v>
      </c>
      <c r="D11" s="15">
        <f>D12+D13</f>
        <v>0</v>
      </c>
      <c r="E11" s="7"/>
    </row>
    <row r="12" spans="1:5" s="8" customFormat="1" ht="27.75" customHeight="1">
      <c r="A12" s="10"/>
      <c r="B12" s="230" t="s">
        <v>534</v>
      </c>
      <c r="C12" s="14"/>
      <c r="D12" s="15"/>
      <c r="E12" s="7"/>
    </row>
    <row r="13" spans="1:5" s="8" customFormat="1" ht="27.75" customHeight="1">
      <c r="A13" s="10"/>
      <c r="B13" s="230" t="s">
        <v>535</v>
      </c>
      <c r="C13" s="14"/>
      <c r="D13" s="15"/>
      <c r="E13" s="7"/>
    </row>
    <row r="14" spans="1:5" s="8" customFormat="1" ht="43.5" customHeight="1">
      <c r="A14" s="74">
        <v>2</v>
      </c>
      <c r="B14" s="78" t="s">
        <v>449</v>
      </c>
      <c r="C14" s="79">
        <f>C15+C18</f>
        <v>0</v>
      </c>
      <c r="D14" s="80">
        <f>D15+D18+D21+D23</f>
        <v>0</v>
      </c>
      <c r="E14" s="7"/>
    </row>
    <row r="15" spans="1:5" s="8" customFormat="1" ht="30" customHeight="1">
      <c r="A15" s="10"/>
      <c r="B15" s="231" t="s">
        <v>127</v>
      </c>
      <c r="C15" s="14">
        <f>C16+C17</f>
        <v>0</v>
      </c>
      <c r="D15" s="15">
        <f>D16+D17</f>
        <v>0</v>
      </c>
      <c r="E15" s="7"/>
    </row>
    <row r="16" spans="1:5" s="8" customFormat="1" ht="27.75" customHeight="1">
      <c r="A16" s="10"/>
      <c r="B16" s="230" t="s">
        <v>534</v>
      </c>
      <c r="C16" s="14"/>
      <c r="D16" s="15"/>
      <c r="E16" s="7"/>
    </row>
    <row r="17" spans="1:5" s="8" customFormat="1" ht="27.75" customHeight="1">
      <c r="A17" s="10"/>
      <c r="B17" s="230" t="s">
        <v>535</v>
      </c>
      <c r="C17" s="14"/>
      <c r="D17" s="15"/>
      <c r="E17" s="7"/>
    </row>
    <row r="18" spans="1:5" s="8" customFormat="1" ht="30.75" customHeight="1">
      <c r="A18" s="10"/>
      <c r="B18" s="231" t="s">
        <v>128</v>
      </c>
      <c r="C18" s="14">
        <f>C19+C20</f>
        <v>0</v>
      </c>
      <c r="D18" s="15">
        <f>D19+D20</f>
        <v>0</v>
      </c>
      <c r="E18" s="7"/>
    </row>
    <row r="19" spans="1:5" s="8" customFormat="1" ht="27.75" customHeight="1">
      <c r="A19" s="10"/>
      <c r="B19" s="230" t="s">
        <v>534</v>
      </c>
      <c r="C19" s="14"/>
      <c r="D19" s="15"/>
      <c r="E19" s="7"/>
    </row>
    <row r="20" spans="1:5" s="8" customFormat="1" ht="27.75" customHeight="1">
      <c r="A20" s="10"/>
      <c r="B20" s="230" t="s">
        <v>535</v>
      </c>
      <c r="C20" s="14"/>
      <c r="D20" s="15"/>
      <c r="E20" s="7"/>
    </row>
    <row r="21" spans="1:5" s="8" customFormat="1" ht="30.75" customHeight="1">
      <c r="A21" s="10"/>
      <c r="B21" s="231" t="s">
        <v>536</v>
      </c>
      <c r="C21" s="14">
        <f>C22</f>
        <v>0</v>
      </c>
      <c r="D21" s="15">
        <f>D22</f>
        <v>0</v>
      </c>
      <c r="E21" s="7"/>
    </row>
    <row r="22" spans="1:5" s="8" customFormat="1" ht="27.75" customHeight="1">
      <c r="A22" s="10"/>
      <c r="B22" s="230" t="s">
        <v>535</v>
      </c>
      <c r="C22" s="14"/>
      <c r="D22" s="15"/>
      <c r="E22" s="7"/>
    </row>
    <row r="23" spans="1:5" s="8" customFormat="1" ht="30.75" customHeight="1">
      <c r="A23" s="10"/>
      <c r="B23" s="231" t="s">
        <v>537</v>
      </c>
      <c r="C23" s="14">
        <f>C24</f>
        <v>0</v>
      </c>
      <c r="D23" s="15">
        <f>D24</f>
        <v>0</v>
      </c>
      <c r="E23" s="7"/>
    </row>
    <row r="24" spans="1:5" s="8" customFormat="1" ht="27.75" customHeight="1">
      <c r="A24" s="10"/>
      <c r="B24" s="230" t="s">
        <v>535</v>
      </c>
      <c r="C24" s="14"/>
      <c r="D24" s="15"/>
      <c r="E24" s="7"/>
    </row>
    <row r="25" spans="1:5" s="8" customFormat="1" ht="39" customHeight="1">
      <c r="A25" s="437" t="s">
        <v>147</v>
      </c>
      <c r="B25" s="437"/>
      <c r="C25" s="258">
        <f>C26+C27</f>
        <v>0</v>
      </c>
      <c r="D25" s="259">
        <f>D26+D27</f>
        <v>0</v>
      </c>
      <c r="E25" s="7"/>
    </row>
    <row r="26" spans="1:5" s="8" customFormat="1" ht="27.75" customHeight="1">
      <c r="A26" s="10"/>
      <c r="B26" s="230" t="s">
        <v>534</v>
      </c>
      <c r="C26" s="14">
        <f>C9+C12+C16+C19</f>
        <v>0</v>
      </c>
      <c r="D26" s="15">
        <f>D9+D12+D16+D19</f>
        <v>0</v>
      </c>
      <c r="E26" s="7"/>
    </row>
    <row r="27" spans="1:5" s="8" customFormat="1" ht="27.75" customHeight="1">
      <c r="A27" s="10"/>
      <c r="B27" s="230" t="s">
        <v>535</v>
      </c>
      <c r="C27" s="14">
        <f>C10+C13+C17+C20</f>
        <v>0</v>
      </c>
      <c r="D27" s="15">
        <f>D10+D13+D17+D20+D22+D24</f>
        <v>0</v>
      </c>
      <c r="E27" s="7"/>
    </row>
    <row r="28" spans="1:5" s="8" customFormat="1" ht="15" customHeight="1">
      <c r="A28" s="7"/>
      <c r="B28" s="7"/>
      <c r="C28" s="7"/>
      <c r="D28" s="7"/>
      <c r="E28" s="7"/>
    </row>
    <row r="29" spans="1:6" ht="12" customHeight="1">
      <c r="A29" s="81"/>
      <c r="B29" s="81"/>
      <c r="C29" s="81"/>
      <c r="D29" s="81"/>
      <c r="E29" s="82"/>
      <c r="F29" s="82"/>
    </row>
    <row r="30" s="2" customFormat="1" ht="15.75">
      <c r="B30" s="2" t="s">
        <v>13</v>
      </c>
    </row>
    <row r="31" s="2" customFormat="1" ht="35.25" customHeight="1"/>
    <row r="32" spans="1:13" s="2" customFormat="1" ht="15.75">
      <c r="A32" s="402" t="s">
        <v>14</v>
      </c>
      <c r="B32" s="402"/>
      <c r="D32" s="19"/>
      <c r="E32" s="19"/>
      <c r="F32" s="19"/>
      <c r="G32" s="19"/>
      <c r="H32" s="19"/>
      <c r="I32" s="19"/>
      <c r="J32" s="19"/>
      <c r="K32" s="19"/>
      <c r="L32" s="19"/>
      <c r="M32" s="19"/>
    </row>
    <row r="33" spans="1:2" s="2" customFormat="1" ht="15.75">
      <c r="A33" s="402" t="s">
        <v>15</v>
      </c>
      <c r="B33" s="402"/>
    </row>
    <row r="34" s="2" customFormat="1" ht="30" customHeight="1"/>
    <row r="35" s="2" customFormat="1" ht="13.5" customHeight="1"/>
    <row r="36" spans="2:3" s="2" customFormat="1" ht="15.75">
      <c r="B36" s="2" t="s">
        <v>16</v>
      </c>
      <c r="C36" s="2" t="s">
        <v>17</v>
      </c>
    </row>
    <row r="37" s="2" customFormat="1" ht="15.75"/>
    <row r="38" s="2" customFormat="1" ht="15.75"/>
    <row r="39" s="2" customFormat="1" ht="15.75"/>
    <row r="40" spans="2:5" ht="15.75">
      <c r="B40" s="2" t="s">
        <v>18</v>
      </c>
      <c r="C40" s="2"/>
      <c r="D40" s="2"/>
      <c r="E40" s="2"/>
    </row>
  </sheetData>
  <sheetProtection selectLockedCells="1" selectUnlockedCells="1"/>
  <mergeCells count="4">
    <mergeCell ref="A4:D4"/>
    <mergeCell ref="A25:B25"/>
    <mergeCell ref="A32:B32"/>
    <mergeCell ref="A33:B33"/>
  </mergeCells>
  <printOptions horizontalCentered="1"/>
  <pageMargins left="0.44027777777777777" right="0.3701388888888889" top="0.1701388888888889" bottom="0.4201388888888889" header="0.5118055555555555" footer="0.5118055555555555"/>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M30"/>
  <sheetViews>
    <sheetView zoomScale="70" zoomScaleNormal="70" zoomScalePageLayoutView="0" workbookViewId="0" topLeftCell="A10">
      <selection activeCell="A20" sqref="A20:L20"/>
    </sheetView>
  </sheetViews>
  <sheetFormatPr defaultColWidth="9.140625" defaultRowHeight="12.75"/>
  <cols>
    <col min="1" max="1" width="7.8515625" style="1" customWidth="1"/>
    <col min="2" max="2" width="33.421875" style="1" customWidth="1"/>
    <col min="3" max="3" width="19.00390625" style="1" customWidth="1"/>
    <col min="4" max="4" width="13.28125" style="1" customWidth="1"/>
    <col min="5" max="5" width="41.57421875" style="1" customWidth="1"/>
    <col min="6" max="6" width="20.00390625" style="1" customWidth="1"/>
    <col min="7" max="8" width="24.8515625" style="1" customWidth="1"/>
    <col min="9" max="10" width="28.140625" style="1" customWidth="1"/>
    <col min="11" max="11" width="21.00390625" style="1" customWidth="1"/>
    <col min="12" max="12" width="21.28125" style="1" customWidth="1"/>
    <col min="13" max="16384" width="9.140625" style="1" customWidth="1"/>
  </cols>
  <sheetData>
    <row r="1" spans="1:12" ht="26.25">
      <c r="A1" s="49" t="s">
        <v>6</v>
      </c>
      <c r="F1" s="48"/>
      <c r="G1" s="48"/>
      <c r="H1" s="48"/>
      <c r="I1" s="48"/>
      <c r="J1" s="48"/>
      <c r="K1" s="48"/>
      <c r="L1" s="22" t="s">
        <v>60</v>
      </c>
    </row>
    <row r="2" spans="6:11" ht="12.75">
      <c r="F2" s="115"/>
      <c r="G2" s="115"/>
      <c r="H2" s="115"/>
      <c r="I2" s="115"/>
      <c r="J2" s="115"/>
      <c r="K2" s="115"/>
    </row>
    <row r="4" spans="1:12" ht="92.25" customHeight="1">
      <c r="A4" s="452" t="s">
        <v>540</v>
      </c>
      <c r="B4" s="452"/>
      <c r="C4" s="452"/>
      <c r="D4" s="452"/>
      <c r="E4" s="452"/>
      <c r="F4" s="452"/>
      <c r="G4" s="452"/>
      <c r="H4" s="452"/>
      <c r="I4" s="452"/>
      <c r="J4" s="452"/>
      <c r="K4" s="452"/>
      <c r="L4" s="452"/>
    </row>
    <row r="5" spans="1:12" ht="32.25" customHeight="1">
      <c r="A5" s="116" t="s">
        <v>541</v>
      </c>
      <c r="B5" s="117"/>
      <c r="C5" s="117"/>
      <c r="D5" s="117"/>
      <c r="E5" s="117"/>
      <c r="F5" s="117"/>
      <c r="G5" s="117"/>
      <c r="H5" s="117"/>
      <c r="I5" s="117"/>
      <c r="J5" s="117"/>
      <c r="K5" s="117"/>
      <c r="L5" s="117"/>
    </row>
    <row r="6" spans="1:12" ht="8.25" customHeight="1" thickBot="1">
      <c r="A6" s="117"/>
      <c r="B6" s="117"/>
      <c r="C6" s="117"/>
      <c r="D6" s="117"/>
      <c r="E6" s="117"/>
      <c r="F6" s="117"/>
      <c r="G6" s="117"/>
      <c r="H6" s="117"/>
      <c r="I6" s="117"/>
      <c r="J6" s="117"/>
      <c r="K6" s="117"/>
      <c r="L6" s="117"/>
    </row>
    <row r="7" spans="1:12" ht="13.5" customHeight="1" thickBot="1">
      <c r="A7" s="453" t="s">
        <v>7</v>
      </c>
      <c r="B7" s="447" t="s">
        <v>43</v>
      </c>
      <c r="C7" s="454" t="s">
        <v>102</v>
      </c>
      <c r="D7" s="454" t="s">
        <v>142</v>
      </c>
      <c r="E7" s="454" t="s">
        <v>141</v>
      </c>
      <c r="F7" s="447" t="s">
        <v>542</v>
      </c>
      <c r="G7" s="447" t="s">
        <v>543</v>
      </c>
      <c r="H7" s="448" t="s">
        <v>1</v>
      </c>
      <c r="I7" s="447" t="s">
        <v>544</v>
      </c>
      <c r="J7" s="448" t="s">
        <v>3</v>
      </c>
      <c r="K7" s="447" t="s">
        <v>545</v>
      </c>
      <c r="L7" s="447" t="s">
        <v>61</v>
      </c>
    </row>
    <row r="8" spans="1:12" ht="210.75" customHeight="1" thickBot="1">
      <c r="A8" s="453"/>
      <c r="B8" s="447"/>
      <c r="C8" s="454"/>
      <c r="D8" s="454"/>
      <c r="E8" s="454"/>
      <c r="F8" s="447"/>
      <c r="G8" s="447"/>
      <c r="H8" s="449"/>
      <c r="I8" s="447"/>
      <c r="J8" s="449"/>
      <c r="K8" s="447"/>
      <c r="L8" s="447"/>
    </row>
    <row r="9" spans="1:12" s="9" customFormat="1" ht="12.75" customHeight="1" thickBot="1">
      <c r="A9" s="119">
        <v>0</v>
      </c>
      <c r="B9" s="119">
        <v>1</v>
      </c>
      <c r="C9" s="119">
        <v>2</v>
      </c>
      <c r="D9" s="119" t="s">
        <v>98</v>
      </c>
      <c r="E9" s="119">
        <v>3</v>
      </c>
      <c r="F9" s="120">
        <v>4</v>
      </c>
      <c r="G9" s="120">
        <v>5</v>
      </c>
      <c r="H9" s="120" t="s">
        <v>2</v>
      </c>
      <c r="I9" s="121">
        <v>7</v>
      </c>
      <c r="J9" s="121" t="s">
        <v>4</v>
      </c>
      <c r="K9" s="121">
        <v>9</v>
      </c>
      <c r="L9" s="120" t="s">
        <v>5</v>
      </c>
    </row>
    <row r="10" spans="1:12" s="68" customFormat="1" ht="18.75" customHeight="1">
      <c r="A10" s="450">
        <v>1</v>
      </c>
      <c r="B10" s="451" t="s">
        <v>62</v>
      </c>
      <c r="C10" s="181"/>
      <c r="D10" s="122"/>
      <c r="E10" s="123" t="s">
        <v>63</v>
      </c>
      <c r="F10" s="140">
        <v>1000</v>
      </c>
      <c r="G10" s="140">
        <v>5</v>
      </c>
      <c r="H10" s="140">
        <f>G10/F10*100</f>
        <v>0.5</v>
      </c>
      <c r="I10" s="244"/>
      <c r="J10" s="244">
        <f>I10-(H10*I10/100)</f>
        <v>0</v>
      </c>
      <c r="K10" s="245"/>
      <c r="L10" s="124">
        <f>F10*J10</f>
        <v>0</v>
      </c>
    </row>
    <row r="11" spans="1:12" s="68" customFormat="1" ht="18.75" customHeight="1">
      <c r="A11" s="450"/>
      <c r="B11" s="451"/>
      <c r="C11" s="181"/>
      <c r="D11" s="122"/>
      <c r="E11" s="123" t="s">
        <v>57</v>
      </c>
      <c r="F11" s="140"/>
      <c r="G11" s="140"/>
      <c r="H11" s="140" t="e">
        <f aca="true" t="shared" si="0" ref="H11:H17">G11/F11*100</f>
        <v>#DIV/0!</v>
      </c>
      <c r="I11" s="244"/>
      <c r="J11" s="244" t="e">
        <f aca="true" t="shared" si="1" ref="J11:J17">I11-(H11*I11/100)</f>
        <v>#DIV/0!</v>
      </c>
      <c r="K11" s="245"/>
      <c r="L11" s="124" t="e">
        <f aca="true" t="shared" si="2" ref="L11:L17">F11*J11</f>
        <v>#DIV/0!</v>
      </c>
    </row>
    <row r="12" spans="1:12" s="68" customFormat="1" ht="18.75" customHeight="1">
      <c r="A12" s="450"/>
      <c r="B12" s="451"/>
      <c r="C12" s="181"/>
      <c r="D12" s="122"/>
      <c r="E12" s="123" t="s">
        <v>57</v>
      </c>
      <c r="F12" s="140"/>
      <c r="G12" s="140"/>
      <c r="H12" s="140" t="e">
        <f t="shared" si="0"/>
        <v>#DIV/0!</v>
      </c>
      <c r="I12" s="244"/>
      <c r="J12" s="244" t="e">
        <f t="shared" si="1"/>
        <v>#DIV/0!</v>
      </c>
      <c r="K12" s="245"/>
      <c r="L12" s="124" t="e">
        <f t="shared" si="2"/>
        <v>#DIV/0!</v>
      </c>
    </row>
    <row r="13" spans="1:12" s="68" customFormat="1" ht="18.75" customHeight="1">
      <c r="A13" s="450"/>
      <c r="B13" s="451"/>
      <c r="C13" s="181" t="s">
        <v>144</v>
      </c>
      <c r="D13" s="122"/>
      <c r="E13" s="123" t="s">
        <v>57</v>
      </c>
      <c r="F13" s="140"/>
      <c r="G13" s="140"/>
      <c r="H13" s="140" t="e">
        <f t="shared" si="0"/>
        <v>#DIV/0!</v>
      </c>
      <c r="I13" s="244"/>
      <c r="J13" s="244" t="e">
        <f t="shared" si="1"/>
        <v>#DIV/0!</v>
      </c>
      <c r="K13" s="245"/>
      <c r="L13" s="124" t="e">
        <f t="shared" si="2"/>
        <v>#DIV/0!</v>
      </c>
    </row>
    <row r="14" spans="1:12" s="68" customFormat="1" ht="18.75" customHeight="1">
      <c r="A14" s="438">
        <v>2</v>
      </c>
      <c r="B14" s="444" t="s">
        <v>62</v>
      </c>
      <c r="C14" s="181"/>
      <c r="D14" s="122"/>
      <c r="E14" s="123" t="s">
        <v>57</v>
      </c>
      <c r="F14" s="140"/>
      <c r="G14" s="140"/>
      <c r="H14" s="140" t="e">
        <f t="shared" si="0"/>
        <v>#DIV/0!</v>
      </c>
      <c r="I14" s="244"/>
      <c r="J14" s="244" t="e">
        <f t="shared" si="1"/>
        <v>#DIV/0!</v>
      </c>
      <c r="K14" s="245"/>
      <c r="L14" s="124" t="e">
        <f t="shared" si="2"/>
        <v>#DIV/0!</v>
      </c>
    </row>
    <row r="15" spans="1:12" s="68" customFormat="1" ht="18.75" customHeight="1">
      <c r="A15" s="438"/>
      <c r="B15" s="444"/>
      <c r="C15" s="181"/>
      <c r="D15" s="122"/>
      <c r="E15" s="123" t="s">
        <v>57</v>
      </c>
      <c r="F15" s="140"/>
      <c r="G15" s="140"/>
      <c r="H15" s="140" t="e">
        <f t="shared" si="0"/>
        <v>#DIV/0!</v>
      </c>
      <c r="I15" s="244"/>
      <c r="J15" s="244" t="e">
        <f t="shared" si="1"/>
        <v>#DIV/0!</v>
      </c>
      <c r="K15" s="245"/>
      <c r="L15" s="124" t="e">
        <f t="shared" si="2"/>
        <v>#DIV/0!</v>
      </c>
    </row>
    <row r="16" spans="1:12" s="68" customFormat="1" ht="18.75" customHeight="1">
      <c r="A16" s="438"/>
      <c r="B16" s="444"/>
      <c r="C16" s="181"/>
      <c r="D16" s="122"/>
      <c r="E16" s="123" t="s">
        <v>57</v>
      </c>
      <c r="F16" s="140"/>
      <c r="G16" s="140"/>
      <c r="H16" s="140" t="e">
        <f t="shared" si="0"/>
        <v>#DIV/0!</v>
      </c>
      <c r="I16" s="244"/>
      <c r="J16" s="244" t="e">
        <f t="shared" si="1"/>
        <v>#DIV/0!</v>
      </c>
      <c r="K16" s="245"/>
      <c r="L16" s="124" t="e">
        <f t="shared" si="2"/>
        <v>#DIV/0!</v>
      </c>
    </row>
    <row r="17" spans="1:12" s="68" customFormat="1" ht="18.75" customHeight="1">
      <c r="A17" s="438"/>
      <c r="B17" s="444"/>
      <c r="C17" s="181" t="s">
        <v>144</v>
      </c>
      <c r="D17" s="122"/>
      <c r="E17" s="123" t="s">
        <v>57</v>
      </c>
      <c r="F17" s="140"/>
      <c r="G17" s="140"/>
      <c r="H17" s="140" t="e">
        <f t="shared" si="0"/>
        <v>#DIV/0!</v>
      </c>
      <c r="I17" s="244"/>
      <c r="J17" s="244" t="e">
        <f t="shared" si="1"/>
        <v>#DIV/0!</v>
      </c>
      <c r="K17" s="245"/>
      <c r="L17" s="124" t="e">
        <f t="shared" si="2"/>
        <v>#DIV/0!</v>
      </c>
    </row>
    <row r="18" spans="1:12" s="3" customFormat="1" ht="18.75" customHeight="1">
      <c r="A18" s="441" t="s">
        <v>58</v>
      </c>
      <c r="B18" s="441"/>
      <c r="C18" s="250" t="s">
        <v>64</v>
      </c>
      <c r="D18" s="250" t="s">
        <v>64</v>
      </c>
      <c r="E18" s="250" t="s">
        <v>64</v>
      </c>
      <c r="F18" s="246">
        <f>SUM(F10:F17)</f>
        <v>1000</v>
      </c>
      <c r="G18" s="246"/>
      <c r="H18" s="246"/>
      <c r="I18" s="246" t="s">
        <v>64</v>
      </c>
      <c r="J18" s="246"/>
      <c r="K18" s="246" t="s">
        <v>64</v>
      </c>
      <c r="L18" s="125" t="e">
        <f>SUM(L10:L17)</f>
        <v>#DIV/0!</v>
      </c>
    </row>
    <row r="19" spans="1:12" ht="22.5" customHeight="1">
      <c r="A19" s="126"/>
      <c r="B19" s="126"/>
      <c r="C19" s="126"/>
      <c r="D19" s="126"/>
      <c r="E19" s="127"/>
      <c r="F19" s="128"/>
      <c r="G19" s="128"/>
      <c r="H19" s="128"/>
      <c r="I19" s="128"/>
      <c r="J19" s="128"/>
      <c r="K19" s="128"/>
      <c r="L19" s="128"/>
    </row>
    <row r="20" spans="1:13" s="185" customFormat="1" ht="54" customHeight="1">
      <c r="A20" s="445" t="s">
        <v>109</v>
      </c>
      <c r="B20" s="445"/>
      <c r="C20" s="445"/>
      <c r="D20" s="445"/>
      <c r="E20" s="445"/>
      <c r="F20" s="445"/>
      <c r="G20" s="445"/>
      <c r="H20" s="445"/>
      <c r="I20" s="445"/>
      <c r="J20" s="445"/>
      <c r="K20" s="445"/>
      <c r="L20" s="445"/>
      <c r="M20" s="194"/>
    </row>
    <row r="21" spans="1:12" s="114" customFormat="1" ht="35.25" customHeight="1">
      <c r="A21" s="446" t="s">
        <v>441</v>
      </c>
      <c r="B21" s="446"/>
      <c r="C21" s="446"/>
      <c r="D21" s="446"/>
      <c r="E21" s="446"/>
      <c r="F21" s="446"/>
      <c r="G21" s="446"/>
      <c r="H21" s="446"/>
      <c r="I21" s="446"/>
      <c r="J21" s="446"/>
      <c r="K21" s="446"/>
      <c r="L21" s="446"/>
    </row>
    <row r="22" spans="1:12" ht="18" customHeight="1">
      <c r="A22" s="442" t="s">
        <v>587</v>
      </c>
      <c r="B22" s="443"/>
      <c r="C22" s="443"/>
      <c r="D22" s="443"/>
      <c r="E22" s="443"/>
      <c r="F22" s="443"/>
      <c r="G22" s="443"/>
      <c r="H22" s="443"/>
      <c r="I22" s="443"/>
      <c r="J22" s="443"/>
      <c r="K22" s="443"/>
      <c r="L22" s="443"/>
    </row>
    <row r="23" spans="1:13" ht="48" customHeight="1">
      <c r="A23" s="440" t="s">
        <v>143</v>
      </c>
      <c r="B23" s="440"/>
      <c r="C23" s="440"/>
      <c r="D23" s="440"/>
      <c r="E23" s="440"/>
      <c r="F23" s="440"/>
      <c r="G23" s="440"/>
      <c r="H23" s="440"/>
      <c r="I23" s="440"/>
      <c r="J23" s="440"/>
      <c r="K23" s="440"/>
      <c r="L23" s="440"/>
      <c r="M23" s="253"/>
    </row>
    <row r="24" spans="1:12" ht="28.5" customHeight="1">
      <c r="A24" s="176"/>
      <c r="B24" s="176"/>
      <c r="C24" s="176"/>
      <c r="D24" s="176"/>
      <c r="E24" s="176"/>
      <c r="F24" s="176"/>
      <c r="G24" s="176"/>
      <c r="H24" s="176"/>
      <c r="I24" s="176"/>
      <c r="J24" s="176"/>
      <c r="K24" s="176"/>
      <c r="L24" s="176"/>
    </row>
    <row r="25" s="2" customFormat="1" ht="24" customHeight="1">
      <c r="A25" s="2" t="s">
        <v>13</v>
      </c>
    </row>
    <row r="26" s="2" customFormat="1" ht="15.75"/>
    <row r="27" spans="1:8" s="2" customFormat="1" ht="13.5" customHeight="1">
      <c r="A27" s="439" t="s">
        <v>14</v>
      </c>
      <c r="B27" s="439"/>
      <c r="C27" s="439"/>
      <c r="D27" s="439"/>
      <c r="E27" s="439"/>
      <c r="F27" s="439"/>
      <c r="G27" s="260"/>
      <c r="H27" s="260"/>
    </row>
    <row r="28" spans="2:9" s="2" customFormat="1" ht="15.75">
      <c r="B28" s="2" t="s">
        <v>15</v>
      </c>
      <c r="E28" s="2" t="s">
        <v>16</v>
      </c>
      <c r="I28" s="2" t="s">
        <v>17</v>
      </c>
    </row>
    <row r="29" s="2" customFormat="1" ht="15.75"/>
    <row r="30" s="2" customFormat="1" ht="15.75">
      <c r="E30" s="2" t="s">
        <v>18</v>
      </c>
    </row>
  </sheetData>
  <sheetProtection selectLockedCells="1" selectUnlockedCells="1"/>
  <mergeCells count="23">
    <mergeCell ref="A4:L4"/>
    <mergeCell ref="A7:A8"/>
    <mergeCell ref="B7:B8"/>
    <mergeCell ref="D7:D8"/>
    <mergeCell ref="E7:E8"/>
    <mergeCell ref="F7:F8"/>
    <mergeCell ref="I7:I8"/>
    <mergeCell ref="K7:K8"/>
    <mergeCell ref="L7:L8"/>
    <mergeCell ref="C7:C8"/>
    <mergeCell ref="G7:G8"/>
    <mergeCell ref="H7:H8"/>
    <mergeCell ref="J7:J8"/>
    <mergeCell ref="A10:A13"/>
    <mergeCell ref="B10:B13"/>
    <mergeCell ref="A14:A17"/>
    <mergeCell ref="A27:F27"/>
    <mergeCell ref="A23:L23"/>
    <mergeCell ref="A18:B18"/>
    <mergeCell ref="A22:L22"/>
    <mergeCell ref="B14:B17"/>
    <mergeCell ref="A20:L20"/>
    <mergeCell ref="A21:L21"/>
  </mergeCells>
  <printOptions horizontalCentered="1"/>
  <pageMargins left="0.1701388888888889" right="0.2798611111111111" top="0.25972222222222224" bottom="0.1701388888888889" header="0.5118055555555555" footer="0.5118055555555555"/>
  <pageSetup horizontalDpi="300" verticalDpi="300" orientation="landscape" paperSize="9" scale="70" r:id="rId1"/>
</worksheet>
</file>

<file path=xl/worksheets/sheet8.xml><?xml version="1.0" encoding="utf-8"?>
<worksheet xmlns="http://schemas.openxmlformats.org/spreadsheetml/2006/main" xmlns:r="http://schemas.openxmlformats.org/officeDocument/2006/relationships">
  <sheetPr>
    <tabColor indexed="17"/>
  </sheetPr>
  <dimension ref="A1:M29"/>
  <sheetViews>
    <sheetView zoomScale="70" zoomScaleNormal="70" zoomScalePageLayoutView="0" workbookViewId="0" topLeftCell="A7">
      <selection activeCell="A21" sqref="A21:M21"/>
    </sheetView>
  </sheetViews>
  <sheetFormatPr defaultColWidth="9.140625" defaultRowHeight="12.75"/>
  <cols>
    <col min="1" max="1" width="5.8515625" style="1" customWidth="1"/>
    <col min="2" max="2" width="29.8515625" style="1" customWidth="1"/>
    <col min="3" max="3" width="28.7109375" style="1" customWidth="1"/>
    <col min="4" max="4" width="9.7109375" style="1" customWidth="1"/>
    <col min="5" max="5" width="12.8515625" style="1" customWidth="1"/>
    <col min="6" max="6" width="27.57421875" style="1" customWidth="1"/>
    <col min="7" max="7" width="16.140625" style="1" customWidth="1"/>
    <col min="8" max="8" width="29.140625" style="1" customWidth="1"/>
    <col min="9" max="9" width="21.8515625" style="1" customWidth="1"/>
    <col min="10" max="10" width="16.140625" style="1" customWidth="1"/>
    <col min="11" max="12" width="21.00390625" style="1" customWidth="1"/>
    <col min="13" max="13" width="19.00390625" style="1" customWidth="1"/>
    <col min="14" max="16384" width="9.140625" style="1" customWidth="1"/>
  </cols>
  <sheetData>
    <row r="1" spans="1:13" ht="30.75" customHeight="1">
      <c r="A1" s="49" t="s">
        <v>6</v>
      </c>
      <c r="G1" s="48"/>
      <c r="H1" s="48"/>
      <c r="I1" s="48"/>
      <c r="J1" s="48"/>
      <c r="K1" s="48"/>
      <c r="L1" s="457" t="s">
        <v>65</v>
      </c>
      <c r="M1" s="457"/>
    </row>
    <row r="2" spans="7:12" ht="12.75">
      <c r="G2" s="115"/>
      <c r="H2" s="115"/>
      <c r="I2" s="115"/>
      <c r="J2" s="115"/>
      <c r="K2" s="115"/>
      <c r="L2" s="115"/>
    </row>
    <row r="4" spans="1:13" ht="90.75" customHeight="1">
      <c r="A4" s="452" t="s">
        <v>546</v>
      </c>
      <c r="B4" s="452"/>
      <c r="C4" s="452"/>
      <c r="D4" s="452"/>
      <c r="E4" s="452"/>
      <c r="F4" s="452"/>
      <c r="G4" s="452"/>
      <c r="H4" s="452"/>
      <c r="I4" s="452"/>
      <c r="J4" s="452"/>
      <c r="K4" s="452"/>
      <c r="L4" s="452"/>
      <c r="M4" s="452"/>
    </row>
    <row r="5" spans="1:13" ht="32.25" customHeight="1">
      <c r="A5" s="116" t="s">
        <v>547</v>
      </c>
      <c r="B5" s="117"/>
      <c r="C5" s="117"/>
      <c r="D5" s="117"/>
      <c r="E5" s="117"/>
      <c r="F5" s="117"/>
      <c r="G5" s="117"/>
      <c r="H5" s="117"/>
      <c r="I5" s="117"/>
      <c r="J5" s="117"/>
      <c r="K5" s="117"/>
      <c r="L5" s="117"/>
      <c r="M5" s="117"/>
    </row>
    <row r="6" spans="1:13" ht="8.25" customHeight="1" thickBot="1">
      <c r="A6" s="117"/>
      <c r="B6" s="117"/>
      <c r="C6" s="117"/>
      <c r="D6" s="117"/>
      <c r="E6" s="117"/>
      <c r="F6" s="117"/>
      <c r="G6" s="117"/>
      <c r="H6" s="117"/>
      <c r="I6" s="117"/>
      <c r="J6" s="117"/>
      <c r="K6" s="117"/>
      <c r="L6" s="117"/>
      <c r="M6" s="117"/>
    </row>
    <row r="7" spans="1:13" ht="13.5" customHeight="1" thickBot="1">
      <c r="A7" s="453" t="s">
        <v>7</v>
      </c>
      <c r="B7" s="447" t="s">
        <v>43</v>
      </c>
      <c r="C7" s="454" t="s">
        <v>66</v>
      </c>
      <c r="D7" s="454" t="s">
        <v>102</v>
      </c>
      <c r="E7" s="454" t="s">
        <v>67</v>
      </c>
      <c r="F7" s="454" t="s">
        <v>68</v>
      </c>
      <c r="G7" s="447" t="s">
        <v>548</v>
      </c>
      <c r="H7" s="447" t="s">
        <v>549</v>
      </c>
      <c r="I7" s="448" t="s">
        <v>1</v>
      </c>
      <c r="J7" s="447" t="s">
        <v>550</v>
      </c>
      <c r="K7" s="448" t="s">
        <v>3</v>
      </c>
      <c r="L7" s="447" t="s">
        <v>545</v>
      </c>
      <c r="M7" s="447" t="s">
        <v>61</v>
      </c>
    </row>
    <row r="8" spans="1:13" ht="179.25" customHeight="1" thickBot="1">
      <c r="A8" s="453"/>
      <c r="B8" s="447"/>
      <c r="C8" s="454"/>
      <c r="D8" s="454"/>
      <c r="E8" s="454"/>
      <c r="F8" s="454"/>
      <c r="G8" s="447"/>
      <c r="H8" s="447"/>
      <c r="I8" s="449"/>
      <c r="J8" s="447"/>
      <c r="K8" s="449"/>
      <c r="L8" s="447"/>
      <c r="M8" s="447"/>
    </row>
    <row r="9" spans="1:13" s="9" customFormat="1" ht="12.75" customHeight="1" thickBot="1">
      <c r="A9" s="119">
        <v>0</v>
      </c>
      <c r="B9" s="119">
        <v>1</v>
      </c>
      <c r="C9" s="119">
        <v>2</v>
      </c>
      <c r="D9" s="119" t="s">
        <v>98</v>
      </c>
      <c r="E9" s="119">
        <v>3</v>
      </c>
      <c r="F9" s="119" t="s">
        <v>103</v>
      </c>
      <c r="G9" s="120">
        <v>4</v>
      </c>
      <c r="H9" s="120">
        <v>5</v>
      </c>
      <c r="I9" s="120" t="s">
        <v>2</v>
      </c>
      <c r="J9" s="121">
        <v>7</v>
      </c>
      <c r="K9" s="121" t="s">
        <v>4</v>
      </c>
      <c r="L9" s="121">
        <v>9</v>
      </c>
      <c r="M9" s="120" t="s">
        <v>5</v>
      </c>
    </row>
    <row r="10" spans="1:13" s="68" customFormat="1" ht="18.75" customHeight="1">
      <c r="A10" s="450">
        <v>1</v>
      </c>
      <c r="B10" s="451" t="s">
        <v>62</v>
      </c>
      <c r="C10" s="123" t="s">
        <v>63</v>
      </c>
      <c r="D10" s="181"/>
      <c r="E10" s="129"/>
      <c r="F10" s="130" t="s">
        <v>63</v>
      </c>
      <c r="G10" s="140"/>
      <c r="H10" s="140"/>
      <c r="I10" s="140" t="e">
        <f>H10/G10*100</f>
        <v>#DIV/0!</v>
      </c>
      <c r="J10" s="140"/>
      <c r="K10" s="244" t="e">
        <f>J10-(J10*I10/100)</f>
        <v>#DIV/0!</v>
      </c>
      <c r="L10" s="245"/>
      <c r="M10" s="124" t="e">
        <f>G10*K10</f>
        <v>#DIV/0!</v>
      </c>
    </row>
    <row r="11" spans="1:13" s="68" customFormat="1" ht="18.75" customHeight="1">
      <c r="A11" s="450"/>
      <c r="B11" s="451"/>
      <c r="C11" s="123" t="s">
        <v>57</v>
      </c>
      <c r="D11" s="181"/>
      <c r="E11" s="131"/>
      <c r="F11" s="130" t="s">
        <v>57</v>
      </c>
      <c r="G11" s="140"/>
      <c r="H11" s="140"/>
      <c r="I11" s="140" t="e">
        <f aca="true" t="shared" si="0" ref="I11:I17">H11/G11*100</f>
        <v>#DIV/0!</v>
      </c>
      <c r="J11" s="140"/>
      <c r="K11" s="244" t="e">
        <f aca="true" t="shared" si="1" ref="K11:K17">J11-(J11*I11/100)</f>
        <v>#DIV/0!</v>
      </c>
      <c r="L11" s="245"/>
      <c r="M11" s="124" t="e">
        <f aca="true" t="shared" si="2" ref="M11:M17">G11*K11</f>
        <v>#DIV/0!</v>
      </c>
    </row>
    <row r="12" spans="1:13" s="68" customFormat="1" ht="18.75" customHeight="1">
      <c r="A12" s="450"/>
      <c r="B12" s="451"/>
      <c r="C12" s="123" t="s">
        <v>57</v>
      </c>
      <c r="D12" s="181"/>
      <c r="E12" s="131"/>
      <c r="F12" s="130" t="s">
        <v>57</v>
      </c>
      <c r="G12" s="140"/>
      <c r="H12" s="140"/>
      <c r="I12" s="140" t="e">
        <f t="shared" si="0"/>
        <v>#DIV/0!</v>
      </c>
      <c r="J12" s="140"/>
      <c r="K12" s="244" t="e">
        <f t="shared" si="1"/>
        <v>#DIV/0!</v>
      </c>
      <c r="L12" s="245"/>
      <c r="M12" s="124" t="e">
        <f t="shared" si="2"/>
        <v>#DIV/0!</v>
      </c>
    </row>
    <row r="13" spans="1:13" s="68" customFormat="1" ht="18.75" customHeight="1">
      <c r="A13" s="450"/>
      <c r="B13" s="451"/>
      <c r="C13" s="181" t="s">
        <v>144</v>
      </c>
      <c r="D13" s="181"/>
      <c r="E13" s="131"/>
      <c r="F13" s="130" t="s">
        <v>57</v>
      </c>
      <c r="G13" s="140"/>
      <c r="H13" s="140"/>
      <c r="I13" s="140" t="e">
        <f t="shared" si="0"/>
        <v>#DIV/0!</v>
      </c>
      <c r="J13" s="140"/>
      <c r="K13" s="244" t="e">
        <f t="shared" si="1"/>
        <v>#DIV/0!</v>
      </c>
      <c r="L13" s="245"/>
      <c r="M13" s="124" t="e">
        <f t="shared" si="2"/>
        <v>#DIV/0!</v>
      </c>
    </row>
    <row r="14" spans="1:13" s="68" customFormat="1" ht="18.75" customHeight="1">
      <c r="A14" s="458">
        <v>2</v>
      </c>
      <c r="B14" s="459" t="s">
        <v>62</v>
      </c>
      <c r="C14" s="123" t="s">
        <v>63</v>
      </c>
      <c r="D14" s="181"/>
      <c r="E14" s="131"/>
      <c r="F14" s="130" t="s">
        <v>63</v>
      </c>
      <c r="G14" s="140"/>
      <c r="H14" s="140"/>
      <c r="I14" s="140" t="e">
        <f t="shared" si="0"/>
        <v>#DIV/0!</v>
      </c>
      <c r="J14" s="140"/>
      <c r="K14" s="244" t="e">
        <f t="shared" si="1"/>
        <v>#DIV/0!</v>
      </c>
      <c r="L14" s="245"/>
      <c r="M14" s="124" t="e">
        <f t="shared" si="2"/>
        <v>#DIV/0!</v>
      </c>
    </row>
    <row r="15" spans="1:13" s="68" customFormat="1" ht="18.75" customHeight="1">
      <c r="A15" s="458"/>
      <c r="B15" s="459"/>
      <c r="C15" s="123" t="s">
        <v>57</v>
      </c>
      <c r="D15" s="181"/>
      <c r="E15" s="131"/>
      <c r="F15" s="130" t="s">
        <v>57</v>
      </c>
      <c r="G15" s="140"/>
      <c r="H15" s="140"/>
      <c r="I15" s="140" t="e">
        <f t="shared" si="0"/>
        <v>#DIV/0!</v>
      </c>
      <c r="J15" s="140"/>
      <c r="K15" s="244" t="e">
        <f t="shared" si="1"/>
        <v>#DIV/0!</v>
      </c>
      <c r="L15" s="245"/>
      <c r="M15" s="124" t="e">
        <f t="shared" si="2"/>
        <v>#DIV/0!</v>
      </c>
    </row>
    <row r="16" spans="1:13" s="68" customFormat="1" ht="18.75" customHeight="1">
      <c r="A16" s="458"/>
      <c r="B16" s="459"/>
      <c r="C16" s="123" t="s">
        <v>57</v>
      </c>
      <c r="D16" s="181"/>
      <c r="E16" s="131"/>
      <c r="F16" s="130" t="s">
        <v>57</v>
      </c>
      <c r="G16" s="140"/>
      <c r="H16" s="140"/>
      <c r="I16" s="140" t="e">
        <f t="shared" si="0"/>
        <v>#DIV/0!</v>
      </c>
      <c r="J16" s="140"/>
      <c r="K16" s="244" t="e">
        <f t="shared" si="1"/>
        <v>#DIV/0!</v>
      </c>
      <c r="L16" s="245"/>
      <c r="M16" s="124" t="e">
        <f t="shared" si="2"/>
        <v>#DIV/0!</v>
      </c>
    </row>
    <row r="17" spans="1:13" s="68" customFormat="1" ht="18.75" customHeight="1" thickBot="1">
      <c r="A17" s="458"/>
      <c r="B17" s="459"/>
      <c r="C17" s="181" t="s">
        <v>144</v>
      </c>
      <c r="D17" s="182"/>
      <c r="E17" s="133"/>
      <c r="F17" s="134" t="s">
        <v>57</v>
      </c>
      <c r="G17" s="142"/>
      <c r="H17" s="142"/>
      <c r="I17" s="140" t="e">
        <f t="shared" si="0"/>
        <v>#DIV/0!</v>
      </c>
      <c r="J17" s="142"/>
      <c r="K17" s="244" t="e">
        <f t="shared" si="1"/>
        <v>#DIV/0!</v>
      </c>
      <c r="L17" s="247"/>
      <c r="M17" s="124" t="e">
        <f t="shared" si="2"/>
        <v>#DIV/0!</v>
      </c>
    </row>
    <row r="18" spans="1:13" s="3" customFormat="1" ht="18.75" customHeight="1" thickBot="1">
      <c r="A18" s="460" t="s">
        <v>58</v>
      </c>
      <c r="B18" s="461"/>
      <c r="C18" s="251" t="s">
        <v>64</v>
      </c>
      <c r="D18" s="252" t="s">
        <v>64</v>
      </c>
      <c r="E18" s="251" t="s">
        <v>64</v>
      </c>
      <c r="F18" s="252" t="s">
        <v>64</v>
      </c>
      <c r="G18" s="248">
        <f>SUM(G10:G17)</f>
        <v>0</v>
      </c>
      <c r="H18" s="248"/>
      <c r="I18" s="248"/>
      <c r="J18" s="248"/>
      <c r="K18" s="249" t="s">
        <v>64</v>
      </c>
      <c r="L18" s="249" t="s">
        <v>64</v>
      </c>
      <c r="M18" s="183" t="e">
        <f>SUM(M10:M17)</f>
        <v>#DIV/0!</v>
      </c>
    </row>
    <row r="19" spans="1:13" ht="22.5" customHeight="1">
      <c r="A19" s="126"/>
      <c r="B19" s="126"/>
      <c r="C19" s="126"/>
      <c r="D19" s="126"/>
      <c r="E19" s="126"/>
      <c r="F19" s="127"/>
      <c r="G19" s="128"/>
      <c r="H19" s="128"/>
      <c r="I19" s="128"/>
      <c r="J19" s="128"/>
      <c r="K19" s="128"/>
      <c r="L19" s="128"/>
      <c r="M19" s="128"/>
    </row>
    <row r="20" spans="1:13" s="185" customFormat="1" ht="47.25" customHeight="1">
      <c r="A20" s="445" t="s">
        <v>105</v>
      </c>
      <c r="B20" s="445"/>
      <c r="C20" s="445"/>
      <c r="D20" s="445"/>
      <c r="E20" s="445"/>
      <c r="F20" s="445"/>
      <c r="G20" s="445"/>
      <c r="H20" s="445"/>
      <c r="I20" s="445"/>
      <c r="J20" s="445"/>
      <c r="K20" s="445"/>
      <c r="L20" s="445"/>
      <c r="M20" s="445"/>
    </row>
    <row r="21" spans="1:13" s="114" customFormat="1" ht="35.25" customHeight="1">
      <c r="A21" s="446" t="s">
        <v>442</v>
      </c>
      <c r="B21" s="446"/>
      <c r="C21" s="446"/>
      <c r="D21" s="446"/>
      <c r="E21" s="446"/>
      <c r="F21" s="446"/>
      <c r="G21" s="446"/>
      <c r="H21" s="446"/>
      <c r="I21" s="446"/>
      <c r="J21" s="446"/>
      <c r="K21" s="446"/>
      <c r="L21" s="446"/>
      <c r="M21" s="446"/>
    </row>
    <row r="22" spans="1:12" ht="18" customHeight="1">
      <c r="A22" s="455" t="s">
        <v>588</v>
      </c>
      <c r="B22" s="456"/>
      <c r="C22" s="456"/>
      <c r="D22" s="456"/>
      <c r="E22" s="456"/>
      <c r="F22" s="456"/>
      <c r="G22" s="456"/>
      <c r="H22" s="456"/>
      <c r="I22" s="456"/>
      <c r="J22" s="456"/>
      <c r="K22" s="456"/>
      <c r="L22" s="456"/>
    </row>
    <row r="23" spans="1:13" ht="57.75" customHeight="1">
      <c r="A23" s="440" t="s">
        <v>143</v>
      </c>
      <c r="B23" s="440"/>
      <c r="C23" s="440"/>
      <c r="D23" s="440"/>
      <c r="E23" s="440"/>
      <c r="F23" s="440"/>
      <c r="G23" s="440"/>
      <c r="H23" s="440"/>
      <c r="I23" s="440"/>
      <c r="J23" s="440"/>
      <c r="K23" s="440"/>
      <c r="L23" s="440"/>
      <c r="M23" s="440"/>
    </row>
    <row r="24" s="2" customFormat="1" ht="26.25" customHeight="1">
      <c r="A24" s="2" t="s">
        <v>13</v>
      </c>
    </row>
    <row r="25" s="2" customFormat="1" ht="15.75"/>
    <row r="26" spans="1:10" s="2" customFormat="1" ht="13.5" customHeight="1">
      <c r="A26" s="439" t="s">
        <v>14</v>
      </c>
      <c r="B26" s="439"/>
      <c r="C26" s="439"/>
      <c r="D26" s="439"/>
      <c r="E26" s="439"/>
      <c r="F26" s="439"/>
      <c r="G26" s="439"/>
      <c r="H26" s="260"/>
      <c r="I26" s="260"/>
      <c r="J26" s="260"/>
    </row>
    <row r="27" spans="2:11" s="2" customFormat="1" ht="15.75">
      <c r="B27" s="2" t="s">
        <v>15</v>
      </c>
      <c r="F27" s="2" t="s">
        <v>16</v>
      </c>
      <c r="K27" s="2" t="s">
        <v>17</v>
      </c>
    </row>
    <row r="28" s="2" customFormat="1" ht="35.25" customHeight="1"/>
    <row r="29" s="2" customFormat="1" ht="15.75">
      <c r="F29" s="2" t="s">
        <v>18</v>
      </c>
    </row>
  </sheetData>
  <sheetProtection selectLockedCells="1" selectUnlockedCells="1"/>
  <mergeCells count="25">
    <mergeCell ref="A20:M20"/>
    <mergeCell ref="J7:J8"/>
    <mergeCell ref="A26:G26"/>
    <mergeCell ref="A10:A13"/>
    <mergeCell ref="B10:B13"/>
    <mergeCell ref="A14:A17"/>
    <mergeCell ref="B14:B17"/>
    <mergeCell ref="A18:B18"/>
    <mergeCell ref="A21:M21"/>
    <mergeCell ref="A23:M23"/>
    <mergeCell ref="A22:L22"/>
    <mergeCell ref="L1:M1"/>
    <mergeCell ref="K7:K8"/>
    <mergeCell ref="L7:L8"/>
    <mergeCell ref="M7:M8"/>
    <mergeCell ref="D7:D8"/>
    <mergeCell ref="A4:M4"/>
    <mergeCell ref="A7:A8"/>
    <mergeCell ref="E7:E8"/>
    <mergeCell ref="F7:F8"/>
    <mergeCell ref="I7:I8"/>
    <mergeCell ref="B7:B8"/>
    <mergeCell ref="C7:C8"/>
    <mergeCell ref="G7:G8"/>
    <mergeCell ref="H7:H8"/>
  </mergeCells>
  <printOptions horizontalCentered="1"/>
  <pageMargins left="0.1701388888888889" right="0.2798611111111111" top="0.25972222222222224" bottom="0.1701388888888889" header="0.5118055555555555" footer="0.5118055555555555"/>
  <pageSetup horizontalDpi="300" verticalDpi="300" orientation="landscape" paperSize="9" scale="75" r:id="rId1"/>
</worksheet>
</file>

<file path=xl/worksheets/sheet9.xml><?xml version="1.0" encoding="utf-8"?>
<worksheet xmlns="http://schemas.openxmlformats.org/spreadsheetml/2006/main" xmlns:r="http://schemas.openxmlformats.org/officeDocument/2006/relationships">
  <sheetPr>
    <tabColor indexed="17"/>
  </sheetPr>
  <dimension ref="A1:M29"/>
  <sheetViews>
    <sheetView zoomScale="70" zoomScaleNormal="70" zoomScalePageLayoutView="0" workbookViewId="0" topLeftCell="A10">
      <selection activeCell="A21" sqref="A21:K21"/>
    </sheetView>
  </sheetViews>
  <sheetFormatPr defaultColWidth="9.140625" defaultRowHeight="12.75"/>
  <cols>
    <col min="1" max="1" width="7.28125" style="1" customWidth="1"/>
    <col min="2" max="2" width="36.00390625" style="1" customWidth="1"/>
    <col min="3" max="3" width="19.28125" style="1" customWidth="1"/>
    <col min="4" max="4" width="35.00390625" style="1" customWidth="1"/>
    <col min="5" max="5" width="21.00390625" style="135" customWidth="1"/>
    <col min="6" max="6" width="33.8515625" style="135" customWidth="1"/>
    <col min="7" max="7" width="26.7109375" style="135" customWidth="1"/>
    <col min="8" max="8" width="21.00390625" style="135" customWidth="1"/>
    <col min="9" max="10" width="22.7109375" style="1" customWidth="1"/>
    <col min="11" max="11" width="31.00390625" style="1" customWidth="1"/>
    <col min="12" max="16384" width="9.140625" style="1" customWidth="1"/>
  </cols>
  <sheetData>
    <row r="1" spans="1:11" ht="26.25">
      <c r="A1" s="49" t="s">
        <v>6</v>
      </c>
      <c r="E1" s="1"/>
      <c r="F1" s="1"/>
      <c r="G1" s="1"/>
      <c r="H1" s="1"/>
      <c r="I1" s="48"/>
      <c r="J1" s="48"/>
      <c r="K1" s="22" t="s">
        <v>69</v>
      </c>
    </row>
    <row r="2" spans="5:10" ht="12.75">
      <c r="E2" s="1"/>
      <c r="F2" s="1"/>
      <c r="G2" s="1"/>
      <c r="H2" s="1"/>
      <c r="I2" s="48"/>
      <c r="J2" s="48"/>
    </row>
    <row r="3" spans="5:10" ht="12.75">
      <c r="E3" s="1"/>
      <c r="F3" s="1"/>
      <c r="G3" s="1"/>
      <c r="H3" s="1"/>
      <c r="I3" s="115"/>
      <c r="J3" s="115"/>
    </row>
    <row r="4" spans="1:13" ht="108" customHeight="1">
      <c r="A4" s="462" t="s">
        <v>551</v>
      </c>
      <c r="B4" s="462"/>
      <c r="C4" s="462"/>
      <c r="D4" s="462"/>
      <c r="E4" s="462"/>
      <c r="F4" s="462"/>
      <c r="G4" s="462"/>
      <c r="H4" s="462"/>
      <c r="I4" s="462"/>
      <c r="J4" s="462"/>
      <c r="K4" s="462"/>
      <c r="L4" s="136"/>
      <c r="M4" s="136"/>
    </row>
    <row r="5" spans="1:11" ht="26.25">
      <c r="A5" s="116" t="s">
        <v>556</v>
      </c>
      <c r="B5" s="137"/>
      <c r="C5" s="137"/>
      <c r="D5" s="137"/>
      <c r="E5" s="138"/>
      <c r="F5" s="138"/>
      <c r="G5" s="138"/>
      <c r="H5" s="138"/>
      <c r="I5" s="138"/>
      <c r="J5" s="138"/>
      <c r="K5" s="137"/>
    </row>
    <row r="6" ht="13.5" thickBot="1"/>
    <row r="7" spans="1:11" s="2" customFormat="1" ht="90.75" customHeight="1" thickBot="1">
      <c r="A7" s="464" t="s">
        <v>7</v>
      </c>
      <c r="B7" s="448" t="s">
        <v>70</v>
      </c>
      <c r="C7" s="448" t="s">
        <v>104</v>
      </c>
      <c r="D7" s="467" t="s">
        <v>552</v>
      </c>
      <c r="E7" s="447" t="s">
        <v>553</v>
      </c>
      <c r="F7" s="447" t="s">
        <v>554</v>
      </c>
      <c r="G7" s="448" t="s">
        <v>1</v>
      </c>
      <c r="H7" s="447" t="s">
        <v>555</v>
      </c>
      <c r="I7" s="448" t="s">
        <v>3</v>
      </c>
      <c r="J7" s="447" t="s">
        <v>545</v>
      </c>
      <c r="K7" s="447" t="s">
        <v>61</v>
      </c>
    </row>
    <row r="8" spans="1:11" s="2" customFormat="1" ht="90.75" customHeight="1" thickBot="1">
      <c r="A8" s="465"/>
      <c r="B8" s="449"/>
      <c r="C8" s="449"/>
      <c r="D8" s="468"/>
      <c r="E8" s="447"/>
      <c r="F8" s="447"/>
      <c r="G8" s="449"/>
      <c r="H8" s="447"/>
      <c r="I8" s="449"/>
      <c r="J8" s="447"/>
      <c r="K8" s="447"/>
    </row>
    <row r="9" spans="1:11" s="48" customFormat="1" ht="15" customHeight="1" thickBot="1">
      <c r="A9" s="139">
        <v>0</v>
      </c>
      <c r="B9" s="139">
        <v>1</v>
      </c>
      <c r="C9" s="139" t="s">
        <v>32</v>
      </c>
      <c r="D9" s="139">
        <v>2</v>
      </c>
      <c r="E9" s="120">
        <v>4</v>
      </c>
      <c r="F9" s="120">
        <v>5</v>
      </c>
      <c r="G9" s="120" t="s">
        <v>2</v>
      </c>
      <c r="H9" s="121">
        <v>7</v>
      </c>
      <c r="I9" s="121" t="s">
        <v>4</v>
      </c>
      <c r="J9" s="121">
        <v>9</v>
      </c>
      <c r="K9" s="120" t="s">
        <v>5</v>
      </c>
    </row>
    <row r="10" spans="1:11" s="3" customFormat="1" ht="21" customHeight="1" thickBot="1">
      <c r="A10" s="463">
        <v>1</v>
      </c>
      <c r="B10" s="451" t="s">
        <v>62</v>
      </c>
      <c r="C10" s="181"/>
      <c r="D10" s="123" t="s">
        <v>63</v>
      </c>
      <c r="E10" s="140"/>
      <c r="F10" s="140"/>
      <c r="G10" s="140" t="e">
        <f>F10/E10*100</f>
        <v>#DIV/0!</v>
      </c>
      <c r="H10" s="140"/>
      <c r="I10" s="141" t="e">
        <f>H10-(H10*G10/100)</f>
        <v>#DIV/0!</v>
      </c>
      <c r="J10" s="141"/>
      <c r="K10" s="124" t="e">
        <f>I10*E10</f>
        <v>#DIV/0!</v>
      </c>
    </row>
    <row r="11" spans="1:11" s="3" customFormat="1" ht="21" customHeight="1" thickBot="1">
      <c r="A11" s="463"/>
      <c r="B11" s="451"/>
      <c r="C11" s="181"/>
      <c r="D11" s="123" t="s">
        <v>57</v>
      </c>
      <c r="E11" s="140"/>
      <c r="F11" s="140"/>
      <c r="G11" s="140" t="e">
        <f aca="true" t="shared" si="0" ref="G11:G17">F11/E11*100</f>
        <v>#DIV/0!</v>
      </c>
      <c r="H11" s="140"/>
      <c r="I11" s="141" t="e">
        <f aca="true" t="shared" si="1" ref="I11:I17">H11-(H11*G11/100)</f>
        <v>#DIV/0!</v>
      </c>
      <c r="J11" s="141"/>
      <c r="K11" s="124" t="e">
        <f aca="true" t="shared" si="2" ref="K11:K17">I11*E11</f>
        <v>#DIV/0!</v>
      </c>
    </row>
    <row r="12" spans="1:11" s="3" customFormat="1" ht="21" customHeight="1" thickBot="1">
      <c r="A12" s="463"/>
      <c r="B12" s="451"/>
      <c r="C12" s="181"/>
      <c r="D12" s="123" t="s">
        <v>57</v>
      </c>
      <c r="E12" s="140"/>
      <c r="F12" s="140"/>
      <c r="G12" s="140" t="e">
        <f t="shared" si="0"/>
        <v>#DIV/0!</v>
      </c>
      <c r="H12" s="140"/>
      <c r="I12" s="141" t="e">
        <f t="shared" si="1"/>
        <v>#DIV/0!</v>
      </c>
      <c r="J12" s="141"/>
      <c r="K12" s="124" t="e">
        <f t="shared" si="2"/>
        <v>#DIV/0!</v>
      </c>
    </row>
    <row r="13" spans="1:11" s="3" customFormat="1" ht="21" customHeight="1">
      <c r="A13" s="463"/>
      <c r="B13" s="451"/>
      <c r="C13" s="181" t="s">
        <v>144</v>
      </c>
      <c r="D13" s="123" t="s">
        <v>57</v>
      </c>
      <c r="E13" s="140"/>
      <c r="F13" s="140"/>
      <c r="G13" s="140" t="e">
        <f t="shared" si="0"/>
        <v>#DIV/0!</v>
      </c>
      <c r="H13" s="140"/>
      <c r="I13" s="141" t="e">
        <f t="shared" si="1"/>
        <v>#DIV/0!</v>
      </c>
      <c r="J13" s="141"/>
      <c r="K13" s="124" t="e">
        <f t="shared" si="2"/>
        <v>#DIV/0!</v>
      </c>
    </row>
    <row r="14" spans="1:11" s="3" customFormat="1" ht="21" customHeight="1">
      <c r="A14" s="466">
        <v>2</v>
      </c>
      <c r="B14" s="459" t="s">
        <v>62</v>
      </c>
      <c r="C14" s="228"/>
      <c r="D14" s="123" t="s">
        <v>63</v>
      </c>
      <c r="E14" s="140"/>
      <c r="F14" s="140"/>
      <c r="G14" s="140" t="e">
        <f t="shared" si="0"/>
        <v>#DIV/0!</v>
      </c>
      <c r="H14" s="140"/>
      <c r="I14" s="141" t="e">
        <f t="shared" si="1"/>
        <v>#DIV/0!</v>
      </c>
      <c r="J14" s="141"/>
      <c r="K14" s="124" t="e">
        <f t="shared" si="2"/>
        <v>#DIV/0!</v>
      </c>
    </row>
    <row r="15" spans="1:11" s="3" customFormat="1" ht="21" customHeight="1">
      <c r="A15" s="466"/>
      <c r="B15" s="459"/>
      <c r="C15" s="229"/>
      <c r="D15" s="123" t="s">
        <v>57</v>
      </c>
      <c r="E15" s="140"/>
      <c r="F15" s="140"/>
      <c r="G15" s="140" t="e">
        <f t="shared" si="0"/>
        <v>#DIV/0!</v>
      </c>
      <c r="H15" s="140"/>
      <c r="I15" s="141" t="e">
        <f t="shared" si="1"/>
        <v>#DIV/0!</v>
      </c>
      <c r="J15" s="141"/>
      <c r="K15" s="124" t="e">
        <f t="shared" si="2"/>
        <v>#DIV/0!</v>
      </c>
    </row>
    <row r="16" spans="1:11" s="3" customFormat="1" ht="21" customHeight="1">
      <c r="A16" s="466"/>
      <c r="B16" s="459"/>
      <c r="C16" s="229"/>
      <c r="D16" s="123" t="s">
        <v>57</v>
      </c>
      <c r="E16" s="140"/>
      <c r="F16" s="140"/>
      <c r="G16" s="140" t="e">
        <f t="shared" si="0"/>
        <v>#DIV/0!</v>
      </c>
      <c r="H16" s="140"/>
      <c r="I16" s="141" t="e">
        <f t="shared" si="1"/>
        <v>#DIV/0!</v>
      </c>
      <c r="J16" s="141"/>
      <c r="K16" s="124" t="e">
        <f t="shared" si="2"/>
        <v>#DIV/0!</v>
      </c>
    </row>
    <row r="17" spans="1:11" s="3" customFormat="1" ht="21" customHeight="1" thickBot="1">
      <c r="A17" s="466"/>
      <c r="B17" s="459"/>
      <c r="C17" s="181" t="s">
        <v>144</v>
      </c>
      <c r="D17" s="132" t="s">
        <v>57</v>
      </c>
      <c r="E17" s="142"/>
      <c r="F17" s="142"/>
      <c r="G17" s="140" t="e">
        <f t="shared" si="0"/>
        <v>#DIV/0!</v>
      </c>
      <c r="H17" s="142"/>
      <c r="I17" s="141" t="e">
        <f t="shared" si="1"/>
        <v>#DIV/0!</v>
      </c>
      <c r="J17" s="143"/>
      <c r="K17" s="124" t="e">
        <f t="shared" si="2"/>
        <v>#DIV/0!</v>
      </c>
    </row>
    <row r="18" spans="1:11" s="3" customFormat="1" ht="21" customHeight="1" thickBot="1">
      <c r="A18" s="469" t="s">
        <v>58</v>
      </c>
      <c r="B18" s="469"/>
      <c r="C18" s="144"/>
      <c r="D18" s="144" t="s">
        <v>12</v>
      </c>
      <c r="E18" s="145">
        <f>SUM(E10:E13)</f>
        <v>0</v>
      </c>
      <c r="F18" s="145"/>
      <c r="G18" s="145"/>
      <c r="H18" s="145"/>
      <c r="I18" s="146" t="s">
        <v>12</v>
      </c>
      <c r="J18" s="146" t="s">
        <v>12</v>
      </c>
      <c r="K18" s="147" t="e">
        <f>SUM(K10:K13)</f>
        <v>#DIV/0!</v>
      </c>
    </row>
    <row r="19" spans="1:11" ht="21" customHeight="1">
      <c r="A19" s="126"/>
      <c r="B19" s="126"/>
      <c r="C19" s="126"/>
      <c r="D19" s="127"/>
      <c r="E19" s="148"/>
      <c r="F19" s="148"/>
      <c r="G19" s="148"/>
      <c r="H19" s="148"/>
      <c r="I19" s="128"/>
      <c r="J19" s="128"/>
      <c r="K19" s="128"/>
    </row>
    <row r="20" spans="1:13" s="185" customFormat="1" ht="47.25" customHeight="1">
      <c r="A20" s="445" t="s">
        <v>105</v>
      </c>
      <c r="B20" s="445"/>
      <c r="C20" s="445"/>
      <c r="D20" s="445"/>
      <c r="E20" s="445"/>
      <c r="F20" s="445"/>
      <c r="G20" s="445"/>
      <c r="H20" s="445"/>
      <c r="I20" s="445"/>
      <c r="J20" s="445"/>
      <c r="K20" s="445"/>
      <c r="L20" s="194"/>
      <c r="M20" s="194"/>
    </row>
    <row r="21" spans="1:13" s="114" customFormat="1" ht="35.25" customHeight="1">
      <c r="A21" s="446" t="s">
        <v>442</v>
      </c>
      <c r="B21" s="446"/>
      <c r="C21" s="446"/>
      <c r="D21" s="446"/>
      <c r="E21" s="446"/>
      <c r="F21" s="446"/>
      <c r="G21" s="446"/>
      <c r="H21" s="446"/>
      <c r="I21" s="446"/>
      <c r="J21" s="446"/>
      <c r="K21" s="446"/>
      <c r="L21" s="193"/>
      <c r="M21" s="193"/>
    </row>
    <row r="22" spans="1:13" ht="18" customHeight="1">
      <c r="A22" s="470" t="s">
        <v>106</v>
      </c>
      <c r="B22" s="471"/>
      <c r="C22" s="471"/>
      <c r="D22" s="471"/>
      <c r="E22" s="471"/>
      <c r="F22" s="471"/>
      <c r="G22" s="471"/>
      <c r="H22" s="471"/>
      <c r="I22" s="471"/>
      <c r="J22" s="471"/>
      <c r="K22" s="471"/>
      <c r="L22" s="471"/>
      <c r="M22" s="471"/>
    </row>
    <row r="23" spans="1:13" ht="56.25" customHeight="1">
      <c r="A23" s="440" t="s">
        <v>143</v>
      </c>
      <c r="B23" s="440"/>
      <c r="C23" s="440"/>
      <c r="D23" s="440"/>
      <c r="E23" s="440"/>
      <c r="F23" s="440"/>
      <c r="G23" s="440"/>
      <c r="H23" s="440"/>
      <c r="I23" s="440"/>
      <c r="J23" s="440"/>
      <c r="K23" s="440"/>
      <c r="L23" s="253"/>
      <c r="M23" s="253"/>
    </row>
    <row r="24" s="2" customFormat="1" ht="24" customHeight="1">
      <c r="A24" s="2" t="s">
        <v>13</v>
      </c>
    </row>
    <row r="25" s="2" customFormat="1" ht="15.75"/>
    <row r="26" spans="1:10" s="2" customFormat="1" ht="13.5" customHeight="1">
      <c r="A26" s="439" t="s">
        <v>14</v>
      </c>
      <c r="B26" s="439"/>
      <c r="C26" s="439"/>
      <c r="D26" s="439"/>
      <c r="E26" s="439"/>
      <c r="F26" s="439"/>
      <c r="G26" s="439"/>
      <c r="H26" s="439"/>
      <c r="I26" s="439"/>
      <c r="J26" s="149"/>
    </row>
    <row r="27" spans="2:11" s="2" customFormat="1" ht="15.75">
      <c r="B27" s="2" t="s">
        <v>15</v>
      </c>
      <c r="E27" s="2" t="s">
        <v>16</v>
      </c>
      <c r="K27" s="2" t="s">
        <v>17</v>
      </c>
    </row>
    <row r="28" s="2" customFormat="1" ht="48.75" customHeight="1"/>
    <row r="29" s="2" customFormat="1" ht="15.75">
      <c r="E29" s="2" t="s">
        <v>18</v>
      </c>
    </row>
  </sheetData>
  <sheetProtection selectLockedCells="1" selectUnlockedCells="1"/>
  <mergeCells count="22">
    <mergeCell ref="A26:I26"/>
    <mergeCell ref="A18:B18"/>
    <mergeCell ref="A22:M22"/>
    <mergeCell ref="A21:K21"/>
    <mergeCell ref="A20:K20"/>
    <mergeCell ref="A23:K23"/>
    <mergeCell ref="A14:A17"/>
    <mergeCell ref="B14:B17"/>
    <mergeCell ref="I7:I8"/>
    <mergeCell ref="J7:J8"/>
    <mergeCell ref="D7:D8"/>
    <mergeCell ref="C7:C8"/>
    <mergeCell ref="G7:G8"/>
    <mergeCell ref="H7:H8"/>
    <mergeCell ref="A4:K4"/>
    <mergeCell ref="A10:A13"/>
    <mergeCell ref="B10:B13"/>
    <mergeCell ref="K7:K8"/>
    <mergeCell ref="B7:B8"/>
    <mergeCell ref="A7:A8"/>
    <mergeCell ref="E7:E8"/>
    <mergeCell ref="F7:F8"/>
  </mergeCells>
  <printOptions horizontalCentered="1"/>
  <pageMargins left="0.46" right="0.2298611111111111" top="0.25972222222222224" bottom="0.32013888888888886" header="0.5118055555555555" footer="0.5118055555555555"/>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2018-03-28T14:29:59Z</cp:lastPrinted>
  <dcterms:created xsi:type="dcterms:W3CDTF">2017-03-08T06:40:11Z</dcterms:created>
  <dcterms:modified xsi:type="dcterms:W3CDTF">2018-04-04T11:36:48Z</dcterms:modified>
  <cp:category/>
  <cp:version/>
  <cp:contentType/>
  <cp:contentStatus/>
</cp:coreProperties>
</file>