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IUNIE" sheetId="1" r:id="rId1"/>
  </sheets>
  <definedNames>
    <definedName name="Excel_BuiltIn_Print_Titles" localSheetId="0">'IUNIE'!$3:$3</definedName>
    <definedName name="_xlnm.Print_Titles" localSheetId="0">'IUNIE'!$3:$3</definedName>
  </definedNames>
  <calcPr fullCalcOnLoad="1"/>
</workbook>
</file>

<file path=xl/sharedStrings.xml><?xml version="1.0" encoding="utf-8"?>
<sst xmlns="http://schemas.openxmlformats.org/spreadsheetml/2006/main" count="60" uniqueCount="52">
  <si>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</si>
  <si>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</si>
  <si>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</si>
  <si>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</si>
  <si>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</si>
  <si>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</si>
  <si>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LUNA IUNIE 2020</t>
  </si>
  <si>
    <t>VALOARE CONTRACT LUNA IULIE 2020</t>
  </si>
  <si>
    <t>VALOARE CONTRACT LUNA AUGUST 2020</t>
  </si>
  <si>
    <t>VALOARE CONTRACT LUNA SEPTEMBRIE 2020</t>
  </si>
  <si>
    <t>VALOARE CONTRACT LUNA OCTOMBRIE 2020</t>
  </si>
  <si>
    <t>VALOARE CONTRACT LUNA NOIEMBRIE 2020</t>
  </si>
  <si>
    <t>VALOARE CONTRACT LUNA DECEMBRIE 2020</t>
  </si>
  <si>
    <t>puncte</t>
  </si>
  <si>
    <t>valoare</t>
  </si>
  <si>
    <t>ANALIZE DE LABORATOR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</si>
  <si>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</si>
  <si>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</si>
  <si>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</si>
  <si>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</si>
  <si>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</si>
  <si>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</si>
  <si>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</si>
  <si>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</si>
  <si>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</si>
  <si>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</si>
  <si>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</si>
  <si>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</si>
  <si>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</si>
  <si>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</si>
  <si>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</si>
  <si>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</si>
  <si>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</si>
  <si>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</si>
  <si>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</si>
  <si>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</si>
  <si>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</si>
  <si>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</si>
  <si>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</si>
  <si>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</si>
  <si>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</si>
  <si>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</si>
  <si>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</si>
  <si>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</si>
  <si>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</si>
  <si>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</si>
  <si>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</si>
  <si>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</si>
  <si>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</si>
  <si>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</si>
  <si>
    <t>VALOARE CONTRACT LUNA IUNIE-DECEMBRIE 2020</t>
  </si>
  <si>
    <t>INDICATORI-REPARTIZAREA CONFORM CRITERIILOR DE SELECTIE- ANALIZE DE LABORATOR IUNIE-DECEMBRIE 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</si>
</sst>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0000000"/>
    <numFmt numFmtId="166" formatCode="#,###.00"/>
    <numFmt numFmtId="167" formatCode="#,##0.00;\-#,##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164" fontId="0" fillId="0" borderId="3" xfId="19" applyNumberFormat="1" applyFont="1" applyFill="1" applyBorder="1" applyAlignment="1">
      <alignment horizontal="center"/>
      <protection/>
    </xf>
    <xf numFmtId="165" fontId="0" fillId="0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 horizontal="center"/>
    </xf>
    <xf numFmtId="166" fontId="0" fillId="0" borderId="1" xfId="19" applyNumberFormat="1" applyFont="1" applyFill="1" applyBorder="1" applyAlignment="1">
      <alignment horizontal="center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1" xfId="19" applyNumberFormat="1" applyFont="1" applyFill="1" applyBorder="1" applyAlignment="1">
      <alignment/>
      <protection/>
    </xf>
    <xf numFmtId="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167" fontId="1" fillId="2" borderId="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64" fontId="0" fillId="0" borderId="1" xfId="19" applyNumberFormat="1" applyFont="1" applyFill="1" applyBorder="1" applyAlignment="1">
      <alignment horizontal="center"/>
      <protection/>
    </xf>
    <xf numFmtId="166" fontId="0" fillId="0" borderId="3" xfId="19" applyNumberFormat="1" applyFont="1" applyFill="1" applyBorder="1" applyAlignment="1">
      <alignment horizontal="center"/>
      <protection/>
    </xf>
    <xf numFmtId="4" fontId="0" fillId="2" borderId="2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J16384"/>
    </sheetView>
  </sheetViews>
  <sheetFormatPr defaultColWidth="9.140625" defaultRowHeight="12.75"/>
  <cols>
    <col min="1" max="1" width="5.7109375" style="1" customWidth="1"/>
    <col min="2" max="2" width="33.7109375" style="2" customWidth="1"/>
    <col min="3" max="3" width="11.140625" style="3" customWidth="1"/>
    <col min="4" max="4" width="12.7109375" style="1" customWidth="1"/>
    <col min="5" max="5" width="9.00390625" style="3" customWidth="1"/>
    <col min="6" max="6" width="12.28125" style="1" customWidth="1"/>
    <col min="7" max="7" width="9.421875" style="3" customWidth="1"/>
    <col min="8" max="8" width="11.57421875" style="1" customWidth="1"/>
    <col min="9" max="9" width="11.57421875" style="3" customWidth="1"/>
    <col min="10" max="11" width="11.57421875" style="1" customWidth="1"/>
    <col min="12" max="12" width="11.57421875" style="47" customWidth="1"/>
    <col min="13" max="237" width="11.57421875" style="1" customWidth="1"/>
    <col min="238" max="16384" width="11.57421875" style="4" customWidth="1"/>
  </cols>
  <sheetData>
    <row r="1" spans="1:254" s="8" customFormat="1" ht="12.75">
      <c r="A1" s="5" t="s">
        <v>51</v>
      </c>
      <c r="B1" s="6"/>
      <c r="C1" s="7"/>
      <c r="D1" s="5"/>
      <c r="E1" s="7"/>
      <c r="F1" s="5"/>
      <c r="G1" s="7"/>
      <c r="H1" s="5"/>
      <c r="I1" s="7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9" ht="12.75">
      <c r="A2" s="10"/>
      <c r="B2" s="11"/>
      <c r="C2" s="12"/>
      <c r="D2" s="10"/>
      <c r="E2" s="12"/>
      <c r="F2" s="10"/>
      <c r="G2" s="12"/>
      <c r="H2" s="10"/>
      <c r="I2" s="12"/>
    </row>
    <row r="3" spans="1:17" s="2" customFormat="1" ht="63.75" customHeight="1">
      <c r="A3" s="13" t="s">
        <v>0</v>
      </c>
      <c r="B3" s="13" t="s">
        <v>1</v>
      </c>
      <c r="C3" s="14" t="s">
        <v>2</v>
      </c>
      <c r="D3" s="13">
        <v>2496535</v>
      </c>
      <c r="E3" s="14" t="s">
        <v>3</v>
      </c>
      <c r="F3" s="13">
        <v>1248270</v>
      </c>
      <c r="G3" s="14" t="s">
        <v>4</v>
      </c>
      <c r="H3" s="13">
        <v>1248270</v>
      </c>
      <c r="I3" s="15" t="s">
        <v>5</v>
      </c>
      <c r="J3" s="13" t="s">
        <v>50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3" t="s">
        <v>11</v>
      </c>
      <c r="Q3" s="13" t="s">
        <v>12</v>
      </c>
    </row>
    <row r="4" spans="1:17" ht="12.75">
      <c r="A4" s="16"/>
      <c r="B4" s="13"/>
      <c r="C4" s="17" t="s">
        <v>13</v>
      </c>
      <c r="D4" s="16" t="s">
        <v>14</v>
      </c>
      <c r="E4" s="17" t="s">
        <v>13</v>
      </c>
      <c r="F4" s="16" t="s">
        <v>14</v>
      </c>
      <c r="G4" s="17" t="s">
        <v>13</v>
      </c>
      <c r="H4" s="16" t="s">
        <v>14</v>
      </c>
      <c r="I4" s="15"/>
      <c r="J4" s="18"/>
      <c r="K4" s="18"/>
      <c r="L4" s="48"/>
      <c r="M4" s="18"/>
      <c r="N4" s="18"/>
      <c r="O4" s="18"/>
      <c r="P4" s="18"/>
      <c r="Q4" s="18"/>
    </row>
    <row r="5" spans="1:17" ht="12.75">
      <c r="A5" s="19">
        <v>0</v>
      </c>
      <c r="B5" s="20">
        <v>1</v>
      </c>
      <c r="C5" s="21"/>
      <c r="D5" s="22">
        <f>D3/C32</f>
        <v>126.93482002354094</v>
      </c>
      <c r="E5" s="21"/>
      <c r="F5" s="23">
        <f>F3/E32</f>
        <v>399.0632992327366</v>
      </c>
      <c r="G5" s="21"/>
      <c r="H5" s="23">
        <f>H3/G32</f>
        <v>81.10389188486778</v>
      </c>
      <c r="I5" s="24"/>
      <c r="J5" s="18"/>
      <c r="K5" s="18"/>
      <c r="L5" s="48"/>
      <c r="M5" s="18"/>
      <c r="N5" s="18"/>
      <c r="O5" s="18"/>
      <c r="P5" s="18"/>
      <c r="Q5" s="18"/>
    </row>
    <row r="6" spans="1:17" ht="12.75">
      <c r="A6" s="16"/>
      <c r="B6" s="13" t="s">
        <v>15</v>
      </c>
      <c r="C6" s="25"/>
      <c r="D6" s="18"/>
      <c r="E6" s="25"/>
      <c r="F6" s="18"/>
      <c r="G6" s="25"/>
      <c r="H6" s="18"/>
      <c r="I6" s="25"/>
      <c r="J6" s="18"/>
      <c r="K6" s="18"/>
      <c r="L6" s="48"/>
      <c r="M6" s="18"/>
      <c r="N6" s="18"/>
      <c r="O6" s="18"/>
      <c r="P6" s="18"/>
      <c r="Q6" s="18"/>
    </row>
    <row r="7" spans="1:17" ht="12.75">
      <c r="A7" s="16">
        <v>1</v>
      </c>
      <c r="B7" s="13" t="s">
        <v>16</v>
      </c>
      <c r="C7" s="26">
        <v>1468.98</v>
      </c>
      <c r="D7" s="27">
        <f aca="true" t="shared" si="0" ref="D7:D31">C7*$D$5</f>
        <v>186464.71191818116</v>
      </c>
      <c r="E7" s="28">
        <v>161</v>
      </c>
      <c r="F7" s="29">
        <f aca="true" t="shared" si="1" ref="F7:F31">E7*$F$5</f>
        <v>64249.191176470595</v>
      </c>
      <c r="G7" s="30">
        <v>927.5</v>
      </c>
      <c r="H7" s="29">
        <f aca="true" t="shared" si="2" ref="H7:H31">G7*$H$5</f>
        <v>75223.85972321486</v>
      </c>
      <c r="I7" s="31">
        <f aca="true" t="shared" si="3" ref="I7:I31">C7+E7+G7</f>
        <v>2557.48</v>
      </c>
      <c r="J7" s="32">
        <f aca="true" t="shared" si="4" ref="J7:J31">ROUND(D7+F7+H7,0)</f>
        <v>325938</v>
      </c>
      <c r="K7" s="32">
        <v>44324</v>
      </c>
      <c r="L7" s="49">
        <v>51890</v>
      </c>
      <c r="M7" s="46">
        <v>51890</v>
      </c>
      <c r="N7" s="46">
        <v>51890</v>
      </c>
      <c r="O7" s="46">
        <v>51890</v>
      </c>
      <c r="P7" s="46">
        <v>51890</v>
      </c>
      <c r="Q7" s="46">
        <f>J7-K7-L7-M7-N7-O7-P7</f>
        <v>22164</v>
      </c>
    </row>
    <row r="8" spans="1:17" ht="12.75">
      <c r="A8" s="16">
        <v>2</v>
      </c>
      <c r="B8" s="13" t="s">
        <v>17</v>
      </c>
      <c r="C8" s="26">
        <v>1405.8</v>
      </c>
      <c r="D8" s="27">
        <f t="shared" si="0"/>
        <v>178444.96998909384</v>
      </c>
      <c r="E8" s="28">
        <v>156</v>
      </c>
      <c r="F8" s="29">
        <f t="shared" si="1"/>
        <v>62253.87468030691</v>
      </c>
      <c r="G8" s="30">
        <v>1031</v>
      </c>
      <c r="H8" s="29">
        <f t="shared" si="2"/>
        <v>83618.11253329868</v>
      </c>
      <c r="I8" s="31">
        <f t="shared" si="3"/>
        <v>2592.8</v>
      </c>
      <c r="J8" s="32">
        <f t="shared" si="4"/>
        <v>324317</v>
      </c>
      <c r="K8" s="32">
        <v>44103</v>
      </c>
      <c r="L8" s="49">
        <v>51632</v>
      </c>
      <c r="M8" s="46">
        <v>51632</v>
      </c>
      <c r="N8" s="46">
        <v>51632</v>
      </c>
      <c r="O8" s="46">
        <v>51632</v>
      </c>
      <c r="P8" s="46">
        <v>51632</v>
      </c>
      <c r="Q8" s="46">
        <f>J8-K8-L8-M8-N8-O8-P8</f>
        <v>22054</v>
      </c>
    </row>
    <row r="9" spans="1:17" ht="12.75">
      <c r="A9" s="16">
        <v>3</v>
      </c>
      <c r="B9" s="13" t="s">
        <v>18</v>
      </c>
      <c r="C9" s="26">
        <v>709.09</v>
      </c>
      <c r="D9" s="27">
        <f t="shared" si="0"/>
        <v>90008.21153049264</v>
      </c>
      <c r="E9" s="28">
        <v>148</v>
      </c>
      <c r="F9" s="29">
        <f t="shared" si="1"/>
        <v>59061.36828644502</v>
      </c>
      <c r="G9" s="30">
        <v>1264</v>
      </c>
      <c r="H9" s="29">
        <f t="shared" si="2"/>
        <v>102515.31934247287</v>
      </c>
      <c r="I9" s="31">
        <f t="shared" si="3"/>
        <v>2121.09</v>
      </c>
      <c r="J9" s="32">
        <f t="shared" si="4"/>
        <v>251585</v>
      </c>
      <c r="K9" s="32">
        <v>34213</v>
      </c>
      <c r="L9" s="49">
        <v>40053</v>
      </c>
      <c r="M9" s="46">
        <v>40053</v>
      </c>
      <c r="N9" s="46">
        <v>40053</v>
      </c>
      <c r="O9" s="46">
        <v>40053</v>
      </c>
      <c r="P9" s="46">
        <v>40053</v>
      </c>
      <c r="Q9" s="46">
        <f aca="true" t="shared" si="5" ref="Q9:Q45">J9-K9-L9-M9-N9-O9-P9</f>
        <v>17107</v>
      </c>
    </row>
    <row r="10" spans="1:17" ht="12.75">
      <c r="A10" s="16">
        <v>4</v>
      </c>
      <c r="B10" s="13" t="s">
        <v>19</v>
      </c>
      <c r="C10" s="26">
        <v>885</v>
      </c>
      <c r="D10" s="27">
        <f t="shared" si="0"/>
        <v>112337.31572083372</v>
      </c>
      <c r="E10" s="28">
        <v>160</v>
      </c>
      <c r="F10" s="29">
        <f t="shared" si="1"/>
        <v>63850.12787723786</v>
      </c>
      <c r="G10" s="30">
        <v>852</v>
      </c>
      <c r="H10" s="29">
        <f t="shared" si="2"/>
        <v>69100.51588590734</v>
      </c>
      <c r="I10" s="31">
        <f t="shared" si="3"/>
        <v>1897</v>
      </c>
      <c r="J10" s="32">
        <f t="shared" si="4"/>
        <v>245288</v>
      </c>
      <c r="K10" s="32">
        <v>33356</v>
      </c>
      <c r="L10" s="49">
        <v>39051</v>
      </c>
      <c r="M10" s="46">
        <v>39051</v>
      </c>
      <c r="N10" s="46">
        <v>39051</v>
      </c>
      <c r="O10" s="46">
        <v>39051</v>
      </c>
      <c r="P10" s="46">
        <v>39051</v>
      </c>
      <c r="Q10" s="46">
        <f t="shared" si="5"/>
        <v>16677</v>
      </c>
    </row>
    <row r="11" spans="1:17" ht="12.75">
      <c r="A11" s="16">
        <v>5</v>
      </c>
      <c r="B11" s="13" t="s">
        <v>20</v>
      </c>
      <c r="C11" s="26">
        <v>485.9</v>
      </c>
      <c r="D11" s="27">
        <f t="shared" si="0"/>
        <v>61677.62904943854</v>
      </c>
      <c r="E11" s="28">
        <v>143</v>
      </c>
      <c r="F11" s="29">
        <f t="shared" si="1"/>
        <v>57066.05179028133</v>
      </c>
      <c r="G11" s="30">
        <v>588</v>
      </c>
      <c r="H11" s="29">
        <f t="shared" si="2"/>
        <v>47689.08842830225</v>
      </c>
      <c r="I11" s="31">
        <f t="shared" si="3"/>
        <v>1216.9</v>
      </c>
      <c r="J11" s="32">
        <f t="shared" si="4"/>
        <v>166433</v>
      </c>
      <c r="K11" s="32">
        <v>22633</v>
      </c>
      <c r="L11" s="49">
        <v>26497</v>
      </c>
      <c r="M11" s="46">
        <v>26497</v>
      </c>
      <c r="N11" s="46">
        <v>26497</v>
      </c>
      <c r="O11" s="46">
        <v>26497</v>
      </c>
      <c r="P11" s="46">
        <v>26497</v>
      </c>
      <c r="Q11" s="46">
        <f t="shared" si="5"/>
        <v>11315</v>
      </c>
    </row>
    <row r="12" spans="1:17" ht="12.75">
      <c r="A12" s="16">
        <v>6</v>
      </c>
      <c r="B12" s="13" t="s">
        <v>21</v>
      </c>
      <c r="C12" s="26">
        <v>872</v>
      </c>
      <c r="D12" s="27">
        <f t="shared" si="0"/>
        <v>110687.1630605277</v>
      </c>
      <c r="E12" s="28">
        <v>144</v>
      </c>
      <c r="F12" s="29">
        <f t="shared" si="1"/>
        <v>57465.11508951407</v>
      </c>
      <c r="G12" s="30">
        <v>930</v>
      </c>
      <c r="H12" s="29">
        <f t="shared" si="2"/>
        <v>75426.61945292703</v>
      </c>
      <c r="I12" s="31">
        <f t="shared" si="3"/>
        <v>1946</v>
      </c>
      <c r="J12" s="32">
        <f t="shared" si="4"/>
        <v>243579</v>
      </c>
      <c r="K12" s="32">
        <v>33124</v>
      </c>
      <c r="L12" s="49">
        <v>38779</v>
      </c>
      <c r="M12" s="46">
        <v>38779</v>
      </c>
      <c r="N12" s="46">
        <v>38779</v>
      </c>
      <c r="O12" s="46">
        <v>38779</v>
      </c>
      <c r="P12" s="46">
        <v>38779</v>
      </c>
      <c r="Q12" s="46">
        <f t="shared" si="5"/>
        <v>16560</v>
      </c>
    </row>
    <row r="13" spans="1:17" ht="12.75">
      <c r="A13" s="16">
        <v>7</v>
      </c>
      <c r="B13" s="13" t="s">
        <v>22</v>
      </c>
      <c r="C13" s="26">
        <v>552.9</v>
      </c>
      <c r="D13" s="27">
        <f t="shared" si="0"/>
        <v>70182.26199101578</v>
      </c>
      <c r="E13" s="28">
        <v>134</v>
      </c>
      <c r="F13" s="29">
        <f t="shared" si="1"/>
        <v>53474.4820971867</v>
      </c>
      <c r="G13" s="30">
        <v>544</v>
      </c>
      <c r="H13" s="29">
        <f t="shared" si="2"/>
        <v>44120.51718536807</v>
      </c>
      <c r="I13" s="31">
        <f t="shared" si="3"/>
        <v>1230.9</v>
      </c>
      <c r="J13" s="32">
        <f t="shared" si="4"/>
        <v>167777</v>
      </c>
      <c r="K13" s="32">
        <v>22816</v>
      </c>
      <c r="L13" s="49">
        <v>26711</v>
      </c>
      <c r="M13" s="46">
        <v>26711</v>
      </c>
      <c r="N13" s="46">
        <v>26711</v>
      </c>
      <c r="O13" s="46">
        <v>26711</v>
      </c>
      <c r="P13" s="46">
        <v>26711</v>
      </c>
      <c r="Q13" s="46">
        <f t="shared" si="5"/>
        <v>11406</v>
      </c>
    </row>
    <row r="14" spans="1:17" ht="12.75">
      <c r="A14" s="16">
        <v>8</v>
      </c>
      <c r="B14" s="13" t="s">
        <v>23</v>
      </c>
      <c r="C14" s="26">
        <v>639.8</v>
      </c>
      <c r="D14" s="27">
        <f t="shared" si="0"/>
        <v>81212.89785106148</v>
      </c>
      <c r="E14" s="28">
        <v>144</v>
      </c>
      <c r="F14" s="29">
        <f t="shared" si="1"/>
        <v>57465.11508951407</v>
      </c>
      <c r="G14" s="30">
        <v>712.5</v>
      </c>
      <c r="H14" s="29">
        <f t="shared" si="2"/>
        <v>57786.52296796829</v>
      </c>
      <c r="I14" s="31">
        <f t="shared" si="3"/>
        <v>1496.3</v>
      </c>
      <c r="J14" s="32">
        <f t="shared" si="4"/>
        <v>196465</v>
      </c>
      <c r="K14" s="32">
        <v>26717</v>
      </c>
      <c r="L14" s="49">
        <v>31278</v>
      </c>
      <c r="M14" s="46">
        <v>31278</v>
      </c>
      <c r="N14" s="46">
        <v>31278</v>
      </c>
      <c r="O14" s="46">
        <v>31278</v>
      </c>
      <c r="P14" s="46">
        <v>31278</v>
      </c>
      <c r="Q14" s="46">
        <f t="shared" si="5"/>
        <v>13358</v>
      </c>
    </row>
    <row r="15" spans="1:17" ht="12.75">
      <c r="A15" s="16">
        <v>9</v>
      </c>
      <c r="B15" s="13" t="s">
        <v>24</v>
      </c>
      <c r="C15" s="26">
        <v>811.6</v>
      </c>
      <c r="D15" s="27">
        <f t="shared" si="0"/>
        <v>103020.29993110582</v>
      </c>
      <c r="E15" s="28">
        <v>148</v>
      </c>
      <c r="F15" s="29">
        <f t="shared" si="1"/>
        <v>59061.36828644502</v>
      </c>
      <c r="G15" s="30">
        <v>652</v>
      </c>
      <c r="H15" s="29">
        <f t="shared" si="2"/>
        <v>52879.737508933795</v>
      </c>
      <c r="I15" s="31">
        <f t="shared" si="3"/>
        <v>1611.6</v>
      </c>
      <c r="J15" s="32">
        <f t="shared" si="4"/>
        <v>214961</v>
      </c>
      <c r="K15" s="32">
        <v>29232</v>
      </c>
      <c r="L15" s="49">
        <v>34223</v>
      </c>
      <c r="M15" s="46">
        <v>34223</v>
      </c>
      <c r="N15" s="46">
        <v>34223</v>
      </c>
      <c r="O15" s="46">
        <v>34223</v>
      </c>
      <c r="P15" s="46">
        <v>34223</v>
      </c>
      <c r="Q15" s="46">
        <f t="shared" si="5"/>
        <v>14614</v>
      </c>
    </row>
    <row r="16" spans="1:17" ht="12.75">
      <c r="A16" s="16">
        <v>10</v>
      </c>
      <c r="B16" s="13" t="s">
        <v>25</v>
      </c>
      <c r="C16" s="33">
        <v>513.99</v>
      </c>
      <c r="D16" s="27">
        <f t="shared" si="0"/>
        <v>65243.22814389981</v>
      </c>
      <c r="E16" s="34">
        <v>120</v>
      </c>
      <c r="F16" s="29">
        <f t="shared" si="1"/>
        <v>47887.59590792839</v>
      </c>
      <c r="G16" s="35">
        <v>376</v>
      </c>
      <c r="H16" s="29">
        <f t="shared" si="2"/>
        <v>30495.063348710286</v>
      </c>
      <c r="I16" s="31">
        <f t="shared" si="3"/>
        <v>1009.99</v>
      </c>
      <c r="J16" s="32">
        <f t="shared" si="4"/>
        <v>143626</v>
      </c>
      <c r="K16" s="32">
        <v>19531</v>
      </c>
      <c r="L16" s="49">
        <v>22866</v>
      </c>
      <c r="M16" s="46">
        <v>22866</v>
      </c>
      <c r="N16" s="46">
        <v>22866</v>
      </c>
      <c r="O16" s="46">
        <v>22866</v>
      </c>
      <c r="P16" s="46">
        <v>22866</v>
      </c>
      <c r="Q16" s="46">
        <f t="shared" si="5"/>
        <v>9765</v>
      </c>
    </row>
    <row r="17" spans="1:17" ht="12.75">
      <c r="A17" s="16">
        <v>11</v>
      </c>
      <c r="B17" s="13" t="s">
        <v>26</v>
      </c>
      <c r="C17" s="26">
        <v>696.9</v>
      </c>
      <c r="D17" s="27">
        <f t="shared" si="0"/>
        <v>88460.87607440568</v>
      </c>
      <c r="E17" s="28">
        <v>144</v>
      </c>
      <c r="F17" s="29">
        <f t="shared" si="1"/>
        <v>57465.11508951407</v>
      </c>
      <c r="G17" s="30">
        <v>572</v>
      </c>
      <c r="H17" s="29">
        <f t="shared" si="2"/>
        <v>46391.42615814437</v>
      </c>
      <c r="I17" s="31">
        <f t="shared" si="3"/>
        <v>1412.9</v>
      </c>
      <c r="J17" s="32">
        <f t="shared" si="4"/>
        <v>192317</v>
      </c>
      <c r="K17" s="32">
        <v>26153</v>
      </c>
      <c r="L17" s="49">
        <v>30618</v>
      </c>
      <c r="M17" s="46">
        <v>30618</v>
      </c>
      <c r="N17" s="46">
        <v>30618</v>
      </c>
      <c r="O17" s="46">
        <v>30618</v>
      </c>
      <c r="P17" s="46">
        <v>30618</v>
      </c>
      <c r="Q17" s="46">
        <f t="shared" si="5"/>
        <v>13074</v>
      </c>
    </row>
    <row r="18" spans="1:17" ht="12.75">
      <c r="A18" s="16">
        <v>12</v>
      </c>
      <c r="B18" s="36" t="s">
        <v>27</v>
      </c>
      <c r="C18" s="26">
        <v>529.95</v>
      </c>
      <c r="D18" s="27">
        <f t="shared" si="0"/>
        <v>67269.10787147553</v>
      </c>
      <c r="E18" s="28">
        <v>132</v>
      </c>
      <c r="F18" s="29">
        <f t="shared" si="1"/>
        <v>52676.355498721234</v>
      </c>
      <c r="G18" s="30">
        <v>471</v>
      </c>
      <c r="H18" s="29">
        <f t="shared" si="2"/>
        <v>38199.93307777272</v>
      </c>
      <c r="I18" s="31">
        <f t="shared" si="3"/>
        <v>1132.95</v>
      </c>
      <c r="J18" s="32">
        <f t="shared" si="4"/>
        <v>158145</v>
      </c>
      <c r="K18" s="32">
        <v>21506</v>
      </c>
      <c r="L18" s="49">
        <v>25177</v>
      </c>
      <c r="M18" s="46">
        <v>25177</v>
      </c>
      <c r="N18" s="46">
        <v>25177</v>
      </c>
      <c r="O18" s="46">
        <v>25177</v>
      </c>
      <c r="P18" s="46">
        <v>25177</v>
      </c>
      <c r="Q18" s="46">
        <f t="shared" si="5"/>
        <v>10754</v>
      </c>
    </row>
    <row r="19" spans="1:17" ht="12.75">
      <c r="A19" s="16">
        <v>13</v>
      </c>
      <c r="B19" s="13" t="s">
        <v>28</v>
      </c>
      <c r="C19" s="26">
        <v>901.26</v>
      </c>
      <c r="D19" s="27">
        <f t="shared" si="0"/>
        <v>114401.2758944165</v>
      </c>
      <c r="E19" s="28">
        <v>148</v>
      </c>
      <c r="F19" s="29">
        <f t="shared" si="1"/>
        <v>59061.36828644502</v>
      </c>
      <c r="G19" s="30">
        <v>874</v>
      </c>
      <c r="H19" s="29">
        <f t="shared" si="2"/>
        <v>70884.80150737443</v>
      </c>
      <c r="I19" s="31">
        <f t="shared" si="3"/>
        <v>1923.26</v>
      </c>
      <c r="J19" s="32">
        <f t="shared" si="4"/>
        <v>244347</v>
      </c>
      <c r="K19" s="32">
        <v>33228</v>
      </c>
      <c r="L19" s="49">
        <v>38901</v>
      </c>
      <c r="M19" s="46">
        <v>38901</v>
      </c>
      <c r="N19" s="46">
        <v>38901</v>
      </c>
      <c r="O19" s="46">
        <v>38901</v>
      </c>
      <c r="P19" s="46">
        <v>38901</v>
      </c>
      <c r="Q19" s="46">
        <f t="shared" si="5"/>
        <v>16614</v>
      </c>
    </row>
    <row r="20" spans="1:17" ht="12.75">
      <c r="A20" s="16">
        <v>14</v>
      </c>
      <c r="B20" s="13" t="s">
        <v>29</v>
      </c>
      <c r="C20" s="33">
        <v>370.3</v>
      </c>
      <c r="D20" s="27">
        <f t="shared" si="0"/>
        <v>47003.96385471721</v>
      </c>
      <c r="E20" s="34">
        <v>126</v>
      </c>
      <c r="F20" s="29">
        <f t="shared" si="1"/>
        <v>50281.97570332481</v>
      </c>
      <c r="G20" s="35">
        <v>540</v>
      </c>
      <c r="H20" s="29">
        <f t="shared" si="2"/>
        <v>43796.1016178286</v>
      </c>
      <c r="I20" s="31">
        <f t="shared" si="3"/>
        <v>1036.3</v>
      </c>
      <c r="J20" s="32">
        <f t="shared" si="4"/>
        <v>141082</v>
      </c>
      <c r="K20" s="32">
        <v>19186</v>
      </c>
      <c r="L20" s="49">
        <v>22461</v>
      </c>
      <c r="M20" s="46">
        <v>22461</v>
      </c>
      <c r="N20" s="46">
        <v>22461</v>
      </c>
      <c r="O20" s="46">
        <v>22461</v>
      </c>
      <c r="P20" s="46">
        <v>22461</v>
      </c>
      <c r="Q20" s="46">
        <f t="shared" si="5"/>
        <v>9591</v>
      </c>
    </row>
    <row r="21" spans="1:17" ht="12.75">
      <c r="A21" s="16">
        <v>15</v>
      </c>
      <c r="B21" s="13" t="s">
        <v>30</v>
      </c>
      <c r="C21" s="26">
        <v>585.2</v>
      </c>
      <c r="D21" s="27">
        <f t="shared" si="0"/>
        <v>74282.25667777617</v>
      </c>
      <c r="E21" s="28">
        <v>66</v>
      </c>
      <c r="F21" s="29">
        <f t="shared" si="1"/>
        <v>26338.177749360617</v>
      </c>
      <c r="G21" s="30">
        <v>264</v>
      </c>
      <c r="H21" s="29">
        <f t="shared" si="2"/>
        <v>21411.427457605092</v>
      </c>
      <c r="I21" s="31">
        <f t="shared" si="3"/>
        <v>915.2</v>
      </c>
      <c r="J21" s="32">
        <f t="shared" si="4"/>
        <v>122032</v>
      </c>
      <c r="K21" s="32">
        <v>16595</v>
      </c>
      <c r="L21" s="49">
        <v>19428</v>
      </c>
      <c r="M21" s="46">
        <v>19428</v>
      </c>
      <c r="N21" s="46">
        <v>19428</v>
      </c>
      <c r="O21" s="46">
        <v>19428</v>
      </c>
      <c r="P21" s="46">
        <v>19428</v>
      </c>
      <c r="Q21" s="46">
        <f t="shared" si="5"/>
        <v>8297</v>
      </c>
    </row>
    <row r="22" spans="1:17" ht="25.5">
      <c r="A22" s="16">
        <v>16</v>
      </c>
      <c r="B22" s="13" t="s">
        <v>31</v>
      </c>
      <c r="C22" s="26">
        <v>1388</v>
      </c>
      <c r="D22" s="27">
        <f t="shared" si="0"/>
        <v>176185.5301926748</v>
      </c>
      <c r="E22" s="28">
        <v>136</v>
      </c>
      <c r="F22" s="29">
        <f t="shared" si="1"/>
        <v>54272.608695652176</v>
      </c>
      <c r="G22" s="30">
        <v>624</v>
      </c>
      <c r="H22" s="29">
        <f t="shared" si="2"/>
        <v>50608.828536157496</v>
      </c>
      <c r="I22" s="31">
        <f t="shared" si="3"/>
        <v>2148</v>
      </c>
      <c r="J22" s="32">
        <f t="shared" si="4"/>
        <v>281067</v>
      </c>
      <c r="K22" s="32">
        <v>38222</v>
      </c>
      <c r="L22" s="49">
        <v>44747</v>
      </c>
      <c r="M22" s="46">
        <v>44747</v>
      </c>
      <c r="N22" s="46">
        <v>44747</v>
      </c>
      <c r="O22" s="46">
        <v>44747</v>
      </c>
      <c r="P22" s="46">
        <v>44747</v>
      </c>
      <c r="Q22" s="46">
        <f t="shared" si="5"/>
        <v>19110</v>
      </c>
    </row>
    <row r="23" spans="1:17" ht="25.5">
      <c r="A23" s="16">
        <v>17</v>
      </c>
      <c r="B23" s="13" t="s">
        <v>32</v>
      </c>
      <c r="C23" s="26">
        <v>1122</v>
      </c>
      <c r="D23" s="27">
        <f t="shared" si="0"/>
        <v>142420.86806641292</v>
      </c>
      <c r="E23" s="28">
        <v>104</v>
      </c>
      <c r="F23" s="29">
        <f t="shared" si="1"/>
        <v>41502.5831202046</v>
      </c>
      <c r="G23" s="30">
        <v>600</v>
      </c>
      <c r="H23" s="29">
        <f t="shared" si="2"/>
        <v>48662.33513092067</v>
      </c>
      <c r="I23" s="31">
        <f t="shared" si="3"/>
        <v>1826</v>
      </c>
      <c r="J23" s="32">
        <f t="shared" si="4"/>
        <v>232586</v>
      </c>
      <c r="K23" s="32">
        <v>31629</v>
      </c>
      <c r="L23" s="49">
        <v>37028</v>
      </c>
      <c r="M23" s="46">
        <v>37028</v>
      </c>
      <c r="N23" s="46">
        <v>37028</v>
      </c>
      <c r="O23" s="46">
        <v>37028</v>
      </c>
      <c r="P23" s="46">
        <v>37028</v>
      </c>
      <c r="Q23" s="46">
        <f t="shared" si="5"/>
        <v>15817</v>
      </c>
    </row>
    <row r="24" spans="1:17" ht="38.25">
      <c r="A24" s="16">
        <v>18</v>
      </c>
      <c r="B24" s="13" t="s">
        <v>33</v>
      </c>
      <c r="C24" s="26">
        <v>1126.66</v>
      </c>
      <c r="D24" s="27">
        <f t="shared" si="0"/>
        <v>143012.38432772266</v>
      </c>
      <c r="E24" s="28">
        <v>89</v>
      </c>
      <c r="F24" s="29">
        <f t="shared" si="1"/>
        <v>35516.63363171356</v>
      </c>
      <c r="G24" s="30">
        <v>344</v>
      </c>
      <c r="H24" s="29">
        <f t="shared" si="2"/>
        <v>27899.738808394515</v>
      </c>
      <c r="I24" s="31">
        <f t="shared" si="3"/>
        <v>1559.66</v>
      </c>
      <c r="J24" s="32">
        <f t="shared" si="4"/>
        <v>206429</v>
      </c>
      <c r="K24" s="32">
        <v>28072</v>
      </c>
      <c r="L24" s="49">
        <v>32864</v>
      </c>
      <c r="M24" s="46">
        <v>32864</v>
      </c>
      <c r="N24" s="46">
        <v>32864</v>
      </c>
      <c r="O24" s="46">
        <v>32864</v>
      </c>
      <c r="P24" s="46">
        <v>32864</v>
      </c>
      <c r="Q24" s="46">
        <f t="shared" si="5"/>
        <v>14037</v>
      </c>
    </row>
    <row r="25" spans="1:17" ht="25.5">
      <c r="A25" s="16">
        <v>19</v>
      </c>
      <c r="B25" s="13" t="s">
        <v>34</v>
      </c>
      <c r="C25" s="26">
        <v>1074.62</v>
      </c>
      <c r="D25" s="27">
        <f t="shared" si="0"/>
        <v>136406.69629369755</v>
      </c>
      <c r="E25" s="28">
        <v>96</v>
      </c>
      <c r="F25" s="29">
        <f t="shared" si="1"/>
        <v>38310.07672634271</v>
      </c>
      <c r="G25" s="30">
        <v>436</v>
      </c>
      <c r="H25" s="29">
        <f t="shared" si="2"/>
        <v>35361.29686180235</v>
      </c>
      <c r="I25" s="31">
        <f t="shared" si="3"/>
        <v>1606.62</v>
      </c>
      <c r="J25" s="32">
        <f t="shared" si="4"/>
        <v>210078</v>
      </c>
      <c r="K25" s="32">
        <v>28568</v>
      </c>
      <c r="L25" s="49">
        <v>33445</v>
      </c>
      <c r="M25" s="46">
        <v>33445</v>
      </c>
      <c r="N25" s="46">
        <v>33445</v>
      </c>
      <c r="O25" s="46">
        <v>33445</v>
      </c>
      <c r="P25" s="46">
        <v>33445</v>
      </c>
      <c r="Q25" s="46">
        <f t="shared" si="5"/>
        <v>14285</v>
      </c>
    </row>
    <row r="26" spans="1:17" ht="24.75" customHeight="1">
      <c r="A26" s="16">
        <v>20</v>
      </c>
      <c r="B26" s="13" t="s">
        <v>35</v>
      </c>
      <c r="C26" s="26">
        <v>664.8</v>
      </c>
      <c r="D26" s="27">
        <f t="shared" si="0"/>
        <v>84386.26835165001</v>
      </c>
      <c r="E26" s="28">
        <v>110</v>
      </c>
      <c r="F26" s="29">
        <f t="shared" si="1"/>
        <v>43896.96291560103</v>
      </c>
      <c r="G26" s="30">
        <v>383</v>
      </c>
      <c r="H26" s="29">
        <f t="shared" si="2"/>
        <v>31062.79059190436</v>
      </c>
      <c r="I26" s="31">
        <f t="shared" si="3"/>
        <v>1157.8</v>
      </c>
      <c r="J26" s="32">
        <f t="shared" si="4"/>
        <v>159346</v>
      </c>
      <c r="K26" s="32">
        <v>21669</v>
      </c>
      <c r="L26" s="49">
        <v>25368</v>
      </c>
      <c r="M26" s="46">
        <v>25368</v>
      </c>
      <c r="N26" s="46">
        <v>25368</v>
      </c>
      <c r="O26" s="46">
        <v>25368</v>
      </c>
      <c r="P26" s="46">
        <v>25368</v>
      </c>
      <c r="Q26" s="46">
        <f t="shared" si="5"/>
        <v>10837</v>
      </c>
    </row>
    <row r="27" spans="1:17" ht="12.75">
      <c r="A27" s="16">
        <v>21</v>
      </c>
      <c r="B27" s="13" t="s">
        <v>36</v>
      </c>
      <c r="C27" s="26">
        <v>986</v>
      </c>
      <c r="D27" s="27">
        <f t="shared" si="0"/>
        <v>125157.73254321136</v>
      </c>
      <c r="E27" s="28">
        <v>112</v>
      </c>
      <c r="F27" s="29">
        <f t="shared" si="1"/>
        <v>44695.0895140665</v>
      </c>
      <c r="G27" s="30">
        <v>436</v>
      </c>
      <c r="H27" s="29">
        <f t="shared" si="2"/>
        <v>35361.29686180235</v>
      </c>
      <c r="I27" s="31">
        <f t="shared" si="3"/>
        <v>1534</v>
      </c>
      <c r="J27" s="32">
        <f t="shared" si="4"/>
        <v>205214</v>
      </c>
      <c r="K27" s="32">
        <v>27907</v>
      </c>
      <c r="L27" s="49">
        <v>32671</v>
      </c>
      <c r="M27" s="46">
        <v>32671</v>
      </c>
      <c r="N27" s="46">
        <v>32671</v>
      </c>
      <c r="O27" s="46">
        <v>32671</v>
      </c>
      <c r="P27" s="46">
        <v>32671</v>
      </c>
      <c r="Q27" s="46">
        <f t="shared" si="5"/>
        <v>13952</v>
      </c>
    </row>
    <row r="28" spans="1:17" ht="12.75">
      <c r="A28" s="16">
        <v>22</v>
      </c>
      <c r="B28" s="13" t="s">
        <v>37</v>
      </c>
      <c r="C28" s="26">
        <v>439.16</v>
      </c>
      <c r="D28" s="27">
        <f t="shared" si="0"/>
        <v>55744.69556153824</v>
      </c>
      <c r="E28" s="28">
        <v>130</v>
      </c>
      <c r="F28" s="29">
        <f t="shared" si="1"/>
        <v>51878.22890025576</v>
      </c>
      <c r="G28" s="30">
        <v>584</v>
      </c>
      <c r="H28" s="29">
        <f t="shared" si="2"/>
        <v>47364.67286076278</v>
      </c>
      <c r="I28" s="31">
        <f t="shared" si="3"/>
        <v>1153.16</v>
      </c>
      <c r="J28" s="32">
        <f t="shared" si="4"/>
        <v>154988</v>
      </c>
      <c r="K28" s="32">
        <v>21077</v>
      </c>
      <c r="L28" s="49">
        <v>24675</v>
      </c>
      <c r="M28" s="46">
        <v>24675</v>
      </c>
      <c r="N28" s="46">
        <v>24675</v>
      </c>
      <c r="O28" s="46">
        <v>24675</v>
      </c>
      <c r="P28" s="46">
        <v>24675</v>
      </c>
      <c r="Q28" s="46">
        <f t="shared" si="5"/>
        <v>10536</v>
      </c>
    </row>
    <row r="29" spans="1:17" ht="12.75">
      <c r="A29" s="16">
        <v>23</v>
      </c>
      <c r="B29" s="13" t="s">
        <v>38</v>
      </c>
      <c r="C29" s="26">
        <v>257.16</v>
      </c>
      <c r="D29" s="27">
        <f t="shared" si="0"/>
        <v>32642.55831725379</v>
      </c>
      <c r="E29" s="28">
        <v>66</v>
      </c>
      <c r="F29" s="29">
        <f t="shared" si="1"/>
        <v>26338.177749360617</v>
      </c>
      <c r="G29" s="30">
        <v>387</v>
      </c>
      <c r="H29" s="29">
        <f t="shared" si="2"/>
        <v>31387.20615944383</v>
      </c>
      <c r="I29" s="31">
        <f t="shared" si="3"/>
        <v>710.1600000000001</v>
      </c>
      <c r="J29" s="32">
        <f t="shared" si="4"/>
        <v>90368</v>
      </c>
      <c r="K29" s="32">
        <v>12289</v>
      </c>
      <c r="L29" s="49">
        <v>14387</v>
      </c>
      <c r="M29" s="46">
        <v>14387</v>
      </c>
      <c r="N29" s="46">
        <v>14387</v>
      </c>
      <c r="O29" s="46">
        <v>14387</v>
      </c>
      <c r="P29" s="46">
        <v>14387</v>
      </c>
      <c r="Q29" s="46">
        <f t="shared" si="5"/>
        <v>6144</v>
      </c>
    </row>
    <row r="30" spans="1:17" ht="12.75">
      <c r="A30" s="16">
        <v>24</v>
      </c>
      <c r="B30" s="13" t="s">
        <v>39</v>
      </c>
      <c r="C30" s="26">
        <v>544.88</v>
      </c>
      <c r="D30" s="27">
        <f t="shared" si="0"/>
        <v>69164.24473442699</v>
      </c>
      <c r="E30" s="28">
        <v>95</v>
      </c>
      <c r="F30" s="29">
        <f t="shared" si="1"/>
        <v>37911.013427109974</v>
      </c>
      <c r="G30" s="30">
        <v>404</v>
      </c>
      <c r="H30" s="29">
        <f t="shared" si="2"/>
        <v>32765.97232148658</v>
      </c>
      <c r="I30" s="31">
        <f t="shared" si="3"/>
        <v>1043.88</v>
      </c>
      <c r="J30" s="32">
        <f t="shared" si="4"/>
        <v>139841</v>
      </c>
      <c r="K30" s="32">
        <v>19017</v>
      </c>
      <c r="L30" s="49">
        <v>22263</v>
      </c>
      <c r="M30" s="46">
        <v>22263</v>
      </c>
      <c r="N30" s="46">
        <v>22263</v>
      </c>
      <c r="O30" s="46">
        <v>22263</v>
      </c>
      <c r="P30" s="46">
        <v>22263</v>
      </c>
      <c r="Q30" s="46">
        <f t="shared" si="5"/>
        <v>9509</v>
      </c>
    </row>
    <row r="31" spans="1:17" ht="12.75">
      <c r="A31" s="16">
        <v>25</v>
      </c>
      <c r="B31" s="14" t="s">
        <v>40</v>
      </c>
      <c r="C31" s="26">
        <v>635.9</v>
      </c>
      <c r="D31" s="27">
        <f t="shared" si="0"/>
        <v>80717.85205296968</v>
      </c>
      <c r="E31" s="28">
        <v>116</v>
      </c>
      <c r="F31" s="29">
        <f t="shared" si="1"/>
        <v>46291.342710997444</v>
      </c>
      <c r="G31" s="30">
        <v>595</v>
      </c>
      <c r="H31" s="29">
        <f t="shared" si="2"/>
        <v>48256.815671496326</v>
      </c>
      <c r="I31" s="31">
        <f t="shared" si="3"/>
        <v>1346.9</v>
      </c>
      <c r="J31" s="32">
        <f t="shared" si="4"/>
        <v>175266</v>
      </c>
      <c r="K31" s="32">
        <v>23833</v>
      </c>
      <c r="L31" s="49">
        <v>27902</v>
      </c>
      <c r="M31" s="46">
        <v>27902</v>
      </c>
      <c r="N31" s="46">
        <v>27902</v>
      </c>
      <c r="O31" s="46">
        <v>27902</v>
      </c>
      <c r="P31" s="46">
        <v>27902</v>
      </c>
      <c r="Q31" s="46">
        <f t="shared" si="5"/>
        <v>11923</v>
      </c>
    </row>
    <row r="32" spans="1:17" ht="12.75">
      <c r="A32" s="37">
        <v>25</v>
      </c>
      <c r="B32" s="38" t="s">
        <v>41</v>
      </c>
      <c r="C32" s="39">
        <f aca="true" t="shared" si="6" ref="C32:J32">SUM(C7:C31)</f>
        <v>19667.850000000002</v>
      </c>
      <c r="D32" s="39">
        <f t="shared" si="6"/>
        <v>2496534.9999999995</v>
      </c>
      <c r="E32" s="39">
        <f t="shared" si="6"/>
        <v>3128</v>
      </c>
      <c r="F32" s="39">
        <f t="shared" si="6"/>
        <v>1248270.0000000002</v>
      </c>
      <c r="G32" s="39">
        <f t="shared" si="6"/>
        <v>15391</v>
      </c>
      <c r="H32" s="39">
        <f t="shared" si="6"/>
        <v>1248270</v>
      </c>
      <c r="I32" s="39">
        <f t="shared" si="6"/>
        <v>38186.850000000006</v>
      </c>
      <c r="J32" s="39">
        <f t="shared" si="6"/>
        <v>4993075</v>
      </c>
      <c r="K32" s="39">
        <f>SUM(K7:K31)</f>
        <v>679000</v>
      </c>
      <c r="L32" s="39">
        <f>SUM(L7:L31)</f>
        <v>794915</v>
      </c>
      <c r="M32" s="39">
        <f>SUM(M7:M31)</f>
        <v>794915</v>
      </c>
      <c r="N32" s="39">
        <f>SUM(N7:N31)</f>
        <v>794915</v>
      </c>
      <c r="O32" s="39">
        <f>SUM(O7:O31)</f>
        <v>794915</v>
      </c>
      <c r="P32" s="39">
        <f>SUM(P7:P31)</f>
        <v>794915</v>
      </c>
      <c r="Q32" s="39">
        <f>SUM(Q7:Q31)</f>
        <v>339500</v>
      </c>
    </row>
    <row r="33" spans="1:17" ht="12.75">
      <c r="A33" s="16"/>
      <c r="B33" s="13"/>
      <c r="C33" s="25"/>
      <c r="D33" s="18"/>
      <c r="E33" s="25"/>
      <c r="F33" s="18"/>
      <c r="G33" s="25"/>
      <c r="H33" s="18"/>
      <c r="I33" s="40"/>
      <c r="J33" s="18"/>
      <c r="K33" s="18"/>
      <c r="L33" s="49"/>
      <c r="M33" s="46"/>
      <c r="N33" s="46"/>
      <c r="O33" s="46"/>
      <c r="P33" s="46"/>
      <c r="Q33" s="46"/>
    </row>
    <row r="34" spans="1:17" ht="12.75">
      <c r="A34" s="16"/>
      <c r="B34" s="13" t="s">
        <v>42</v>
      </c>
      <c r="C34" s="25"/>
      <c r="D34" s="18"/>
      <c r="E34" s="25"/>
      <c r="F34" s="18"/>
      <c r="G34" s="25"/>
      <c r="H34" s="18"/>
      <c r="I34" s="40"/>
      <c r="J34" s="18"/>
      <c r="K34" s="18"/>
      <c r="L34" s="49"/>
      <c r="M34" s="46"/>
      <c r="N34" s="46"/>
      <c r="O34" s="46"/>
      <c r="P34" s="46"/>
      <c r="Q34" s="46"/>
    </row>
    <row r="35" spans="1:17" ht="12.75">
      <c r="A35" s="16"/>
      <c r="B35" s="13"/>
      <c r="C35" s="25"/>
      <c r="D35" s="18">
        <v>154425</v>
      </c>
      <c r="E35" s="25"/>
      <c r="F35" s="18"/>
      <c r="G35" s="25"/>
      <c r="H35" s="18"/>
      <c r="I35" s="40"/>
      <c r="J35" s="18"/>
      <c r="K35" s="18"/>
      <c r="L35" s="49"/>
      <c r="M35" s="46"/>
      <c r="N35" s="46"/>
      <c r="O35" s="46"/>
      <c r="P35" s="46"/>
      <c r="Q35" s="46"/>
    </row>
    <row r="36" spans="1:17" ht="12.75">
      <c r="A36" s="16"/>
      <c r="B36" s="13"/>
      <c r="C36" s="25"/>
      <c r="D36" s="41">
        <f>D35/C46</f>
        <v>85.56349734042553</v>
      </c>
      <c r="E36" s="25"/>
      <c r="F36" s="18"/>
      <c r="G36" s="25"/>
      <c r="H36" s="18"/>
      <c r="I36" s="40"/>
      <c r="J36" s="18"/>
      <c r="K36" s="18"/>
      <c r="L36" s="49"/>
      <c r="M36" s="46"/>
      <c r="N36" s="46"/>
      <c r="O36" s="46"/>
      <c r="P36" s="46"/>
      <c r="Q36" s="46"/>
    </row>
    <row r="37" spans="1:17" ht="12.75">
      <c r="A37" s="16">
        <v>1</v>
      </c>
      <c r="B37" s="13" t="s">
        <v>43</v>
      </c>
      <c r="C37" s="31">
        <v>288.5</v>
      </c>
      <c r="D37" s="42">
        <f aca="true" t="shared" si="7" ref="D37:D45">C37*$D$36</f>
        <v>24685.068982712764</v>
      </c>
      <c r="E37" s="25"/>
      <c r="F37" s="18"/>
      <c r="G37" s="25"/>
      <c r="H37" s="18"/>
      <c r="I37" s="43">
        <v>288.5</v>
      </c>
      <c r="J37" s="32">
        <f aca="true" t="shared" si="8" ref="J37:J44">ROUND(D37,0)</f>
        <v>24685</v>
      </c>
      <c r="K37" s="32">
        <v>3357</v>
      </c>
      <c r="L37" s="49">
        <v>3930</v>
      </c>
      <c r="M37" s="46">
        <v>3930</v>
      </c>
      <c r="N37" s="46">
        <v>3930</v>
      </c>
      <c r="O37" s="46">
        <v>3930</v>
      </c>
      <c r="P37" s="46">
        <v>3930</v>
      </c>
      <c r="Q37" s="46">
        <f t="shared" si="5"/>
        <v>1678</v>
      </c>
    </row>
    <row r="38" spans="1:17" ht="12.75">
      <c r="A38" s="16">
        <v>2</v>
      </c>
      <c r="B38" s="13" t="s">
        <v>44</v>
      </c>
      <c r="C38" s="31">
        <v>250</v>
      </c>
      <c r="D38" s="42">
        <f t="shared" si="7"/>
        <v>21390.874335106382</v>
      </c>
      <c r="E38" s="25"/>
      <c r="F38" s="18"/>
      <c r="G38" s="25"/>
      <c r="H38" s="18"/>
      <c r="I38" s="43">
        <v>250</v>
      </c>
      <c r="J38" s="32">
        <f t="shared" si="8"/>
        <v>21391</v>
      </c>
      <c r="K38" s="32">
        <v>2909</v>
      </c>
      <c r="L38" s="49">
        <v>3406</v>
      </c>
      <c r="M38" s="46">
        <v>3406</v>
      </c>
      <c r="N38" s="46">
        <v>3406</v>
      </c>
      <c r="O38" s="46">
        <v>3406</v>
      </c>
      <c r="P38" s="46">
        <v>3406</v>
      </c>
      <c r="Q38" s="46">
        <f t="shared" si="5"/>
        <v>1452</v>
      </c>
    </row>
    <row r="39" spans="1:17" ht="12.75">
      <c r="A39" s="16">
        <v>3</v>
      </c>
      <c r="B39" s="13" t="s">
        <v>45</v>
      </c>
      <c r="C39" s="31">
        <v>162.8</v>
      </c>
      <c r="D39" s="42">
        <f t="shared" si="7"/>
        <v>13929.737367021276</v>
      </c>
      <c r="E39" s="25"/>
      <c r="F39" s="18"/>
      <c r="G39" s="25"/>
      <c r="H39" s="18"/>
      <c r="I39" s="43">
        <v>162.8</v>
      </c>
      <c r="J39" s="32">
        <f t="shared" si="8"/>
        <v>13930</v>
      </c>
      <c r="K39" s="32">
        <v>1894</v>
      </c>
      <c r="L39" s="49">
        <v>2218</v>
      </c>
      <c r="M39" s="46">
        <v>2218</v>
      </c>
      <c r="N39" s="46">
        <v>2218</v>
      </c>
      <c r="O39" s="46">
        <v>2218</v>
      </c>
      <c r="P39" s="46">
        <v>2218</v>
      </c>
      <c r="Q39" s="46">
        <f t="shared" si="5"/>
        <v>946</v>
      </c>
    </row>
    <row r="40" spans="1:17" ht="25.5">
      <c r="A40" s="16">
        <v>4</v>
      </c>
      <c r="B40" s="13" t="s">
        <v>46</v>
      </c>
      <c r="C40" s="31">
        <v>306.5</v>
      </c>
      <c r="D40" s="42">
        <f t="shared" si="7"/>
        <v>26225.211934840423</v>
      </c>
      <c r="E40" s="25"/>
      <c r="F40" s="18"/>
      <c r="G40" s="25"/>
      <c r="H40" s="18"/>
      <c r="I40" s="43">
        <v>306.5</v>
      </c>
      <c r="J40" s="32">
        <f t="shared" si="8"/>
        <v>26225</v>
      </c>
      <c r="K40" s="32">
        <v>3566</v>
      </c>
      <c r="L40" s="49">
        <v>4175</v>
      </c>
      <c r="M40" s="46">
        <v>4175</v>
      </c>
      <c r="N40" s="46">
        <v>4175</v>
      </c>
      <c r="O40" s="46">
        <v>4175</v>
      </c>
      <c r="P40" s="46">
        <v>4175</v>
      </c>
      <c r="Q40" s="46">
        <f t="shared" si="5"/>
        <v>1784</v>
      </c>
    </row>
    <row r="41" spans="1:17" ht="25.5">
      <c r="A41" s="16">
        <v>5</v>
      </c>
      <c r="B41" s="13" t="s">
        <v>32</v>
      </c>
      <c r="C41" s="31">
        <v>269</v>
      </c>
      <c r="D41" s="42">
        <f t="shared" si="7"/>
        <v>23016.580784574468</v>
      </c>
      <c r="E41" s="25"/>
      <c r="F41" s="18"/>
      <c r="G41" s="25"/>
      <c r="H41" s="18"/>
      <c r="I41" s="43">
        <v>269</v>
      </c>
      <c r="J41" s="32">
        <f t="shared" si="8"/>
        <v>23017</v>
      </c>
      <c r="K41" s="32">
        <v>3130</v>
      </c>
      <c r="L41" s="49">
        <v>3664</v>
      </c>
      <c r="M41" s="46">
        <v>3664</v>
      </c>
      <c r="N41" s="46">
        <v>3664</v>
      </c>
      <c r="O41" s="46">
        <v>3664</v>
      </c>
      <c r="P41" s="46">
        <v>3664</v>
      </c>
      <c r="Q41" s="46">
        <f t="shared" si="5"/>
        <v>1567</v>
      </c>
    </row>
    <row r="42" spans="1:17" ht="12.75">
      <c r="A42" s="16">
        <v>6</v>
      </c>
      <c r="B42" s="13" t="s">
        <v>36</v>
      </c>
      <c r="C42" s="31">
        <v>220</v>
      </c>
      <c r="D42" s="42">
        <f t="shared" si="7"/>
        <v>18823.969414893618</v>
      </c>
      <c r="E42" s="25"/>
      <c r="F42" s="18"/>
      <c r="G42" s="25"/>
      <c r="H42" s="18"/>
      <c r="I42" s="43">
        <v>220</v>
      </c>
      <c r="J42" s="32">
        <f t="shared" si="8"/>
        <v>18824</v>
      </c>
      <c r="K42" s="32">
        <v>2560</v>
      </c>
      <c r="L42" s="49">
        <v>2997</v>
      </c>
      <c r="M42" s="46">
        <v>2997</v>
      </c>
      <c r="N42" s="46">
        <v>2997</v>
      </c>
      <c r="O42" s="46">
        <v>2997</v>
      </c>
      <c r="P42" s="46">
        <v>2997</v>
      </c>
      <c r="Q42" s="46">
        <f t="shared" si="5"/>
        <v>1279</v>
      </c>
    </row>
    <row r="43" spans="1:17" ht="25.5">
      <c r="A43" s="16">
        <v>7</v>
      </c>
      <c r="B43" s="13" t="s">
        <v>31</v>
      </c>
      <c r="C43" s="31">
        <v>99</v>
      </c>
      <c r="D43" s="42">
        <f t="shared" si="7"/>
        <v>8470.786236702128</v>
      </c>
      <c r="E43" s="25"/>
      <c r="F43" s="18"/>
      <c r="G43" s="25"/>
      <c r="H43" s="18"/>
      <c r="I43" s="43">
        <v>99</v>
      </c>
      <c r="J43" s="32">
        <f t="shared" si="8"/>
        <v>8471</v>
      </c>
      <c r="K43" s="32">
        <v>1152</v>
      </c>
      <c r="L43" s="49">
        <v>1349</v>
      </c>
      <c r="M43" s="46">
        <v>1349</v>
      </c>
      <c r="N43" s="46">
        <v>1349</v>
      </c>
      <c r="O43" s="46">
        <v>1349</v>
      </c>
      <c r="P43" s="46">
        <v>1349</v>
      </c>
      <c r="Q43" s="46">
        <f t="shared" si="5"/>
        <v>574</v>
      </c>
    </row>
    <row r="44" spans="1:17" ht="12.75">
      <c r="A44" s="16">
        <v>8</v>
      </c>
      <c r="B44" s="13" t="s">
        <v>47</v>
      </c>
      <c r="C44" s="31">
        <v>122</v>
      </c>
      <c r="D44" s="42">
        <f t="shared" si="7"/>
        <v>10438.746675531915</v>
      </c>
      <c r="E44" s="25"/>
      <c r="F44" s="18"/>
      <c r="G44" s="25"/>
      <c r="H44" s="18"/>
      <c r="I44" s="43">
        <v>122</v>
      </c>
      <c r="J44" s="32">
        <f t="shared" si="8"/>
        <v>10439</v>
      </c>
      <c r="K44" s="32">
        <v>1420</v>
      </c>
      <c r="L44" s="49">
        <v>1662</v>
      </c>
      <c r="M44" s="46">
        <v>1662</v>
      </c>
      <c r="N44" s="46">
        <v>1662</v>
      </c>
      <c r="O44" s="46">
        <v>1662</v>
      </c>
      <c r="P44" s="46">
        <v>1662</v>
      </c>
      <c r="Q44" s="46">
        <f t="shared" si="5"/>
        <v>709</v>
      </c>
    </row>
    <row r="45" spans="1:17" ht="12.75">
      <c r="A45" s="16">
        <v>9</v>
      </c>
      <c r="B45" s="13" t="s">
        <v>40</v>
      </c>
      <c r="C45" s="31">
        <v>87</v>
      </c>
      <c r="D45" s="42">
        <f t="shared" si="7"/>
        <v>7444.024268617021</v>
      </c>
      <c r="E45" s="25"/>
      <c r="F45" s="18"/>
      <c r="G45" s="25"/>
      <c r="H45" s="18"/>
      <c r="I45" s="43">
        <v>87</v>
      </c>
      <c r="J45" s="32">
        <f>ROUND(D45,0)-1</f>
        <v>7443</v>
      </c>
      <c r="K45" s="32">
        <v>1012</v>
      </c>
      <c r="L45" s="49">
        <v>1184</v>
      </c>
      <c r="M45" s="46">
        <v>1184</v>
      </c>
      <c r="N45" s="46">
        <v>1184</v>
      </c>
      <c r="O45" s="46">
        <v>1184</v>
      </c>
      <c r="P45" s="46">
        <v>1184</v>
      </c>
      <c r="Q45" s="46">
        <f t="shared" si="5"/>
        <v>511</v>
      </c>
    </row>
    <row r="46" spans="1:17" ht="12.75">
      <c r="A46" s="16"/>
      <c r="B46" s="13" t="s">
        <v>48</v>
      </c>
      <c r="C46" s="44">
        <f aca="true" t="shared" si="9" ref="C46:J46">SUM(C37:C45)</f>
        <v>1804.8</v>
      </c>
      <c r="D46" s="44">
        <f t="shared" si="9"/>
        <v>154424.99999999997</v>
      </c>
      <c r="E46" s="44">
        <f t="shared" si="9"/>
        <v>0</v>
      </c>
      <c r="F46" s="44">
        <f t="shared" si="9"/>
        <v>0</v>
      </c>
      <c r="G46" s="44">
        <f t="shared" si="9"/>
        <v>0</v>
      </c>
      <c r="H46" s="44">
        <f t="shared" si="9"/>
        <v>0</v>
      </c>
      <c r="I46" s="44">
        <f t="shared" si="9"/>
        <v>1804.8</v>
      </c>
      <c r="J46" s="44">
        <f t="shared" si="9"/>
        <v>154425</v>
      </c>
      <c r="K46" s="44">
        <f>SUM(K37:K45)</f>
        <v>21000</v>
      </c>
      <c r="L46" s="44">
        <f>SUM(L37:L45)</f>
        <v>24585</v>
      </c>
      <c r="M46" s="44">
        <f>SUM(M37:M45)</f>
        <v>24585</v>
      </c>
      <c r="N46" s="44">
        <f>SUM(N37:N45)</f>
        <v>24585</v>
      </c>
      <c r="O46" s="44">
        <f>SUM(O37:O45)</f>
        <v>24585</v>
      </c>
      <c r="P46" s="44">
        <f>SUM(P37:P45)</f>
        <v>24585</v>
      </c>
      <c r="Q46" s="44">
        <f>SUM(Q37:Q45)</f>
        <v>10500</v>
      </c>
    </row>
    <row r="47" spans="1:17" ht="12.75">
      <c r="A47" s="16"/>
      <c r="B47" s="13"/>
      <c r="C47" s="25"/>
      <c r="D47" s="18"/>
      <c r="E47" s="25"/>
      <c r="F47" s="18"/>
      <c r="G47" s="25"/>
      <c r="H47" s="18"/>
      <c r="I47" s="40"/>
      <c r="L47" s="49"/>
      <c r="M47" s="46"/>
      <c r="N47" s="46"/>
      <c r="O47" s="46"/>
      <c r="P47" s="46"/>
      <c r="Q47" s="46"/>
    </row>
    <row r="48" spans="1:17" ht="12.75">
      <c r="A48" s="16"/>
      <c r="B48" s="13" t="s">
        <v>49</v>
      </c>
      <c r="C48" s="25"/>
      <c r="D48" s="18"/>
      <c r="E48" s="25"/>
      <c r="F48" s="18"/>
      <c r="G48" s="25"/>
      <c r="H48" s="18"/>
      <c r="I48" s="40"/>
      <c r="J48" s="45">
        <f>J32+J46</f>
        <v>5147500</v>
      </c>
      <c r="K48" s="45">
        <f aca="true" t="shared" si="10" ref="K48:Q48">K32+K46</f>
        <v>700000</v>
      </c>
      <c r="L48" s="45">
        <f t="shared" si="10"/>
        <v>819500</v>
      </c>
      <c r="M48" s="45">
        <f t="shared" si="10"/>
        <v>819500</v>
      </c>
      <c r="N48" s="45">
        <f t="shared" si="10"/>
        <v>819500</v>
      </c>
      <c r="O48" s="45">
        <f t="shared" si="10"/>
        <v>819500</v>
      </c>
      <c r="P48" s="45">
        <f t="shared" si="10"/>
        <v>819500</v>
      </c>
      <c r="Q48" s="45">
        <f t="shared" si="10"/>
        <v>350000</v>
      </c>
    </row>
  </sheetData>
  <sheetProtection selectLockedCells="1" selectUnlockedCells="1"/>
  <printOptions/>
  <pageMargins left="0.7875" right="0.2" top="0.83" bottom="0.6499999999999999" header="0.42" footer="0.3798611111111111"/>
  <pageSetup horizontalDpi="300" verticalDpi="300" orientation="landscape" paperSize="9" scale="90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2020-06-02T06:25:49Z</cp:lastPrinted>
  <dcterms:modified xsi:type="dcterms:W3CDTF">2020-06-02T06:26:42Z</dcterms:modified>
  <cp:category/>
  <cp:version/>
  <cp:contentType/>
  <cp:contentStatus/>
</cp:coreProperties>
</file>