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MAI" sheetId="1" r:id="rId1"/>
  </sheets>
  <definedNames>
    <definedName name="_xlnm.Print_Titles" localSheetId="0">'MAI'!$3:$3</definedName>
  </definedNames>
  <calcPr fullCalcOnLoad="1"/>
</workbook>
</file>

<file path=xl/sharedStrings.xml><?xml version="1.0" encoding="utf-8"?>
<sst xmlns="http://schemas.openxmlformats.org/spreadsheetml/2006/main" count="53" uniqueCount="45">
  <si>
    <t>INDICATORI-REPARTIZAREA CONFORM CRITERIILOR DE SELECTIE- ANALIZE DE LABORATOR MAI  2020</t>
  </si>
  <si>
    <t>Nr.crt</t>
  </si>
  <si>
    <t>DENUMIRE FURNIZOR</t>
  </si>
  <si>
    <t xml:space="preserve">Criteriu de evaluare resurse </t>
  </si>
  <si>
    <t xml:space="preserve"> SR EN ISO/CEI 1589</t>
  </si>
  <si>
    <t>Control extern</t>
  </si>
  <si>
    <t>TOTAL PUNCTE</t>
  </si>
  <si>
    <t>VALOARE CONTRACT LUNA MAI 2020</t>
  </si>
  <si>
    <t>puncte</t>
  </si>
  <si>
    <t>valoare</t>
  </si>
  <si>
    <t>ANALIZE DE LABORATOR</t>
  </si>
  <si>
    <t>MEDLIFE</t>
  </si>
  <si>
    <t>BIOCLINICA</t>
  </si>
  <si>
    <t>HIPERDIA</t>
  </si>
  <si>
    <t>SYNEVO ROMANIA</t>
  </si>
  <si>
    <t xml:space="preserve">LABORATOARELE SYNLAB </t>
  </si>
  <si>
    <t>CLINICA SANTE</t>
  </si>
  <si>
    <t>INTERMED SERVICE LAB</t>
  </si>
  <si>
    <t>PROMEDICAL CENTER</t>
  </si>
  <si>
    <t>BIOGEN</t>
  </si>
  <si>
    <t>INTERSERVISAN</t>
  </si>
  <si>
    <t>MEDSTAR</t>
  </si>
  <si>
    <t>SANRADEX</t>
  </si>
  <si>
    <t>CENTRUL MEDICAL UNIREA</t>
  </si>
  <si>
    <t>SALVO-SAN CIOBANCA</t>
  </si>
  <si>
    <t>CLINIC MED DIAGNOSIS SRL</t>
  </si>
  <si>
    <t>SPITALUL CLINIC DE BOLI INFECTIOASE</t>
  </si>
  <si>
    <t>SPITALUL CLINIC JUDETEAN DE URGENTA CLUJ</t>
  </si>
  <si>
    <t>INST. REG. DE GASTRO. SI HEPATOLOGIE  “Prof. Dr. Octavian Fodor”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</si>
  <si>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</si>
  <si>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</si>
  <si>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</si>
  <si>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</si>
  <si>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</si>
  <si>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</si>
  <si>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</si>
  <si>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TOTAL ANALIZE DE LABORATOR</t>
  </si>
  <si>
    <t>ANATOMIE PATOLOGICA</t>
  </si>
  <si>
    <t>SANTOMAR ONCODIAGNOSTIC</t>
  </si>
  <si>
    <t>PEDIPAT</t>
  </si>
  <si>
    <t>RADUSAN</t>
  </si>
  <si>
    <t>INSTITUTUL ONCOLOGIC “Prof. Dr. Ion Chiricuta” Cluj-Napoca</t>
  </si>
  <si>
    <t>SPITALUL DEJ</t>
  </si>
  <si>
    <t>TOTAL ANATOMIE PATOLOGICA</t>
  </si>
  <si>
    <t>TOTAL GENERAL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</si>
</sst>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0.00000000"/>
    <numFmt numFmtId="166" formatCode="#,###.00"/>
    <numFmt numFmtId="167" formatCode="#,##0.00;\-#,##0.00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164" fontId="0" fillId="0" borderId="3" xfId="19" applyNumberFormat="1" applyFont="1" applyFill="1" applyBorder="1" applyAlignment="1">
      <alignment horizontal="center"/>
      <protection/>
    </xf>
    <xf numFmtId="165" fontId="0" fillId="0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" fontId="0" fillId="2" borderId="1" xfId="0" applyNumberFormat="1" applyFont="1" applyFill="1" applyBorder="1" applyAlignment="1">
      <alignment horizontal="center"/>
    </xf>
    <xf numFmtId="166" fontId="0" fillId="0" borderId="1" xfId="19" applyNumberFormat="1" applyFont="1" applyFill="1" applyBorder="1" applyAlignment="1">
      <alignment horizontal="center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1" xfId="19" applyNumberFormat="1" applyFont="1" applyFill="1" applyBorder="1" applyAlignment="1">
      <alignment/>
      <protection/>
    </xf>
    <xf numFmtId="4" fontId="2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0" fillId="3" borderId="1" xfId="0" applyNumberFormat="1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167" fontId="1" fillId="2" borderId="5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164" fontId="0" fillId="0" borderId="1" xfId="19" applyNumberFormat="1" applyFont="1" applyFill="1" applyBorder="1" applyAlignment="1">
      <alignment horizontal="center"/>
      <protection/>
    </xf>
    <xf numFmtId="166" fontId="0" fillId="0" borderId="3" xfId="19" applyNumberFormat="1" applyFont="1" applyFill="1" applyBorder="1" applyAlignment="1">
      <alignment horizontal="center"/>
      <protection/>
    </xf>
    <xf numFmtId="4" fontId="0" fillId="2" borderId="2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28">
      <selection activeCell="J40" sqref="J40:J45"/>
    </sheetView>
  </sheetViews>
  <sheetFormatPr defaultColWidth="9.140625" defaultRowHeight="12.75"/>
  <cols>
    <col min="1" max="1" width="5.7109375" style="1" customWidth="1"/>
    <col min="2" max="2" width="33.7109375" style="2" customWidth="1"/>
    <col min="3" max="3" width="11.140625" style="3" customWidth="1"/>
    <col min="4" max="4" width="12.7109375" style="1" customWidth="1"/>
    <col min="5" max="5" width="9.00390625" style="3" customWidth="1"/>
    <col min="6" max="6" width="12.28125" style="1" customWidth="1"/>
    <col min="7" max="7" width="9.421875" style="3" customWidth="1"/>
    <col min="8" max="8" width="11.57421875" style="1" customWidth="1"/>
    <col min="9" max="9" width="11.57421875" style="3" customWidth="1"/>
    <col min="10" max="239" width="11.57421875" style="1" customWidth="1"/>
    <col min="240" max="16384" width="11.57421875" style="4" customWidth="1"/>
  </cols>
  <sheetData>
    <row r="1" spans="1:9" ht="12.75">
      <c r="A1" s="5" t="s">
        <v>0</v>
      </c>
      <c r="B1" s="6"/>
      <c r="C1" s="7"/>
      <c r="D1" s="5"/>
      <c r="E1" s="7"/>
      <c r="F1" s="5"/>
      <c r="G1" s="7"/>
      <c r="H1" s="5"/>
      <c r="I1" s="7"/>
    </row>
    <row r="2" spans="1:9" ht="12.75">
      <c r="A2" s="5"/>
      <c r="B2" s="6"/>
      <c r="C2" s="7"/>
      <c r="D2" s="5"/>
      <c r="E2" s="7"/>
      <c r="F2" s="5"/>
      <c r="G2" s="7"/>
      <c r="H2" s="5"/>
      <c r="I2" s="7"/>
    </row>
    <row r="3" spans="1:10" s="2" customFormat="1" ht="53.25" customHeight="1">
      <c r="A3" s="8" t="s">
        <v>1</v>
      </c>
      <c r="B3" s="8" t="s">
        <v>2</v>
      </c>
      <c r="C3" s="9" t="s">
        <v>3</v>
      </c>
      <c r="D3" s="8">
        <v>399340.7</v>
      </c>
      <c r="E3" s="9" t="s">
        <v>4</v>
      </c>
      <c r="F3" s="8">
        <v>199670</v>
      </c>
      <c r="G3" s="9" t="s">
        <v>5</v>
      </c>
      <c r="H3" s="8">
        <v>199670</v>
      </c>
      <c r="I3" s="10" t="s">
        <v>6</v>
      </c>
      <c r="J3" s="8" t="s">
        <v>7</v>
      </c>
    </row>
    <row r="4" spans="1:10" ht="12.75">
      <c r="A4" s="11"/>
      <c r="B4" s="8"/>
      <c r="C4" s="12" t="s">
        <v>8</v>
      </c>
      <c r="D4" s="11" t="s">
        <v>9</v>
      </c>
      <c r="E4" s="12" t="s">
        <v>8</v>
      </c>
      <c r="F4" s="11" t="s">
        <v>9</v>
      </c>
      <c r="G4" s="12" t="s">
        <v>8</v>
      </c>
      <c r="H4" s="11" t="s">
        <v>9</v>
      </c>
      <c r="I4" s="10"/>
      <c r="J4" s="13"/>
    </row>
    <row r="5" spans="1:10" ht="12.75">
      <c r="A5" s="14">
        <v>0</v>
      </c>
      <c r="B5" s="15">
        <v>1</v>
      </c>
      <c r="C5" s="16"/>
      <c r="D5" s="17">
        <f>D3/C32</f>
        <v>20.300057442341615</v>
      </c>
      <c r="E5" s="16"/>
      <c r="F5" s="18">
        <f>F3/E32</f>
        <v>63.83312020460358</v>
      </c>
      <c r="G5" s="16"/>
      <c r="H5" s="18">
        <f>H3/G32</f>
        <v>12.973166136053537</v>
      </c>
      <c r="I5" s="19"/>
      <c r="J5" s="13"/>
    </row>
    <row r="6" spans="1:10" ht="12.75">
      <c r="A6" s="11"/>
      <c r="B6" s="8" t="s">
        <v>10</v>
      </c>
      <c r="C6" s="20"/>
      <c r="D6" s="13"/>
      <c r="E6" s="20"/>
      <c r="F6" s="13"/>
      <c r="G6" s="20"/>
      <c r="H6" s="13"/>
      <c r="I6" s="20"/>
      <c r="J6" s="13"/>
    </row>
    <row r="7" spans="1:11" ht="12.75">
      <c r="A7" s="11">
        <v>1</v>
      </c>
      <c r="B7" s="8" t="s">
        <v>11</v>
      </c>
      <c r="C7" s="21">
        <v>1468.98</v>
      </c>
      <c r="D7" s="22">
        <f aca="true" t="shared" si="0" ref="D7:D31">C7*$D$5</f>
        <v>29820.378381650986</v>
      </c>
      <c r="E7" s="23">
        <v>161</v>
      </c>
      <c r="F7" s="24">
        <f aca="true" t="shared" si="1" ref="F7:F31">E7*$F$5</f>
        <v>10277.132352941177</v>
      </c>
      <c r="G7" s="25">
        <v>927.5</v>
      </c>
      <c r="H7" s="24">
        <f aca="true" t="shared" si="2" ref="H7:H31">G7*$H$5</f>
        <v>12032.611591189656</v>
      </c>
      <c r="I7" s="26">
        <f>C7+E7+G7</f>
        <v>2557.48</v>
      </c>
      <c r="J7" s="42">
        <f aca="true" t="shared" si="3" ref="J7:J31">ROUND(D7+F7+H7,0)</f>
        <v>52130</v>
      </c>
      <c r="K7" s="27"/>
    </row>
    <row r="8" spans="1:11" ht="12.75">
      <c r="A8" s="11">
        <v>2</v>
      </c>
      <c r="B8" s="8" t="s">
        <v>12</v>
      </c>
      <c r="C8" s="21">
        <v>1405.8</v>
      </c>
      <c r="D8" s="22">
        <f t="shared" si="0"/>
        <v>28537.82075244384</v>
      </c>
      <c r="E8" s="23">
        <v>156</v>
      </c>
      <c r="F8" s="24">
        <f t="shared" si="1"/>
        <v>9957.966751918158</v>
      </c>
      <c r="G8" s="25">
        <v>1031</v>
      </c>
      <c r="H8" s="24">
        <f t="shared" si="2"/>
        <v>13375.334286271196</v>
      </c>
      <c r="I8" s="26">
        <f aca="true" t="shared" si="4" ref="I8:I31">C8+E8+G8</f>
        <v>2592.8</v>
      </c>
      <c r="J8" s="42">
        <f t="shared" si="3"/>
        <v>51871</v>
      </c>
      <c r="K8" s="27"/>
    </row>
    <row r="9" spans="1:11" ht="12.75">
      <c r="A9" s="11">
        <v>3</v>
      </c>
      <c r="B9" s="8" t="s">
        <v>13</v>
      </c>
      <c r="C9" s="21">
        <v>709.09</v>
      </c>
      <c r="D9" s="22">
        <f t="shared" si="0"/>
        <v>14394.567731790015</v>
      </c>
      <c r="E9" s="23">
        <v>148</v>
      </c>
      <c r="F9" s="24">
        <f t="shared" si="1"/>
        <v>9447.30179028133</v>
      </c>
      <c r="G9" s="25">
        <v>1264</v>
      </c>
      <c r="H9" s="24">
        <f t="shared" si="2"/>
        <v>16398.081995971672</v>
      </c>
      <c r="I9" s="26">
        <f t="shared" si="4"/>
        <v>2121.09</v>
      </c>
      <c r="J9" s="42">
        <f t="shared" si="3"/>
        <v>40240</v>
      </c>
      <c r="K9" s="27"/>
    </row>
    <row r="10" spans="1:11" ht="12.75">
      <c r="A10" s="11">
        <v>4</v>
      </c>
      <c r="B10" s="8" t="s">
        <v>14</v>
      </c>
      <c r="C10" s="21">
        <v>885</v>
      </c>
      <c r="D10" s="22">
        <f t="shared" si="0"/>
        <v>17965.55083647233</v>
      </c>
      <c r="E10" s="23">
        <v>160</v>
      </c>
      <c r="F10" s="24">
        <f t="shared" si="1"/>
        <v>10213.299232736574</v>
      </c>
      <c r="G10" s="25">
        <v>852</v>
      </c>
      <c r="H10" s="24">
        <f t="shared" si="2"/>
        <v>11053.137547917613</v>
      </c>
      <c r="I10" s="26">
        <f t="shared" si="4"/>
        <v>1897</v>
      </c>
      <c r="J10" s="42">
        <f t="shared" si="3"/>
        <v>39232</v>
      </c>
      <c r="K10" s="27"/>
    </row>
    <row r="11" spans="1:11" ht="12.75">
      <c r="A11" s="11">
        <v>5</v>
      </c>
      <c r="B11" s="8" t="s">
        <v>15</v>
      </c>
      <c r="C11" s="21">
        <v>485.9</v>
      </c>
      <c r="D11" s="22">
        <f t="shared" si="0"/>
        <v>9863.79791123379</v>
      </c>
      <c r="E11" s="23">
        <v>143</v>
      </c>
      <c r="F11" s="24">
        <f t="shared" si="1"/>
        <v>9128.136189258312</v>
      </c>
      <c r="G11" s="25">
        <v>588</v>
      </c>
      <c r="H11" s="24">
        <f t="shared" si="2"/>
        <v>7628.22168799948</v>
      </c>
      <c r="I11" s="26">
        <f t="shared" si="4"/>
        <v>1216.9</v>
      </c>
      <c r="J11" s="42">
        <f t="shared" si="3"/>
        <v>26620</v>
      </c>
      <c r="K11" s="27"/>
    </row>
    <row r="12" spans="1:11" ht="12.75">
      <c r="A12" s="11">
        <v>6</v>
      </c>
      <c r="B12" s="8" t="s">
        <v>16</v>
      </c>
      <c r="C12" s="21">
        <v>872</v>
      </c>
      <c r="D12" s="22">
        <f t="shared" si="0"/>
        <v>17701.650089721887</v>
      </c>
      <c r="E12" s="23">
        <v>144</v>
      </c>
      <c r="F12" s="24">
        <f t="shared" si="1"/>
        <v>9191.969309462916</v>
      </c>
      <c r="G12" s="25">
        <v>930</v>
      </c>
      <c r="H12" s="24">
        <f t="shared" si="2"/>
        <v>12065.04450652979</v>
      </c>
      <c r="I12" s="26">
        <f t="shared" si="4"/>
        <v>1946</v>
      </c>
      <c r="J12" s="42">
        <f t="shared" si="3"/>
        <v>38959</v>
      </c>
      <c r="K12" s="27"/>
    </row>
    <row r="13" spans="1:11" ht="12.75">
      <c r="A13" s="11">
        <v>7</v>
      </c>
      <c r="B13" s="8" t="s">
        <v>17</v>
      </c>
      <c r="C13" s="28">
        <v>552.9</v>
      </c>
      <c r="D13" s="22">
        <f t="shared" si="0"/>
        <v>11223.901759870678</v>
      </c>
      <c r="E13" s="23">
        <v>134</v>
      </c>
      <c r="F13" s="24">
        <f t="shared" si="1"/>
        <v>8553.63810741688</v>
      </c>
      <c r="G13" s="25">
        <v>544</v>
      </c>
      <c r="H13" s="24">
        <f t="shared" si="2"/>
        <v>7057.402378013125</v>
      </c>
      <c r="I13" s="26">
        <f t="shared" si="4"/>
        <v>1230.9</v>
      </c>
      <c r="J13" s="42">
        <f t="shared" si="3"/>
        <v>26835</v>
      </c>
      <c r="K13" s="27"/>
    </row>
    <row r="14" spans="1:11" ht="12.75">
      <c r="A14" s="11">
        <v>8</v>
      </c>
      <c r="B14" s="8" t="s">
        <v>18</v>
      </c>
      <c r="C14" s="21">
        <v>639.8</v>
      </c>
      <c r="D14" s="22">
        <f t="shared" si="0"/>
        <v>12987.976751610164</v>
      </c>
      <c r="E14" s="23">
        <v>144</v>
      </c>
      <c r="F14" s="24">
        <f t="shared" si="1"/>
        <v>9191.969309462916</v>
      </c>
      <c r="G14" s="25">
        <v>712.5</v>
      </c>
      <c r="H14" s="24">
        <f t="shared" si="2"/>
        <v>9243.380871938145</v>
      </c>
      <c r="I14" s="26">
        <f t="shared" si="4"/>
        <v>1496.3</v>
      </c>
      <c r="J14" s="42">
        <f t="shared" si="3"/>
        <v>31423</v>
      </c>
      <c r="K14" s="27"/>
    </row>
    <row r="15" spans="1:11" ht="12.75">
      <c r="A15" s="11">
        <v>9</v>
      </c>
      <c r="B15" s="8" t="s">
        <v>19</v>
      </c>
      <c r="C15" s="21">
        <v>811.6</v>
      </c>
      <c r="D15" s="22">
        <f t="shared" si="0"/>
        <v>16475.526620204455</v>
      </c>
      <c r="E15" s="23">
        <v>148</v>
      </c>
      <c r="F15" s="24">
        <f t="shared" si="1"/>
        <v>9447.30179028133</v>
      </c>
      <c r="G15" s="25">
        <v>652</v>
      </c>
      <c r="H15" s="24">
        <f t="shared" si="2"/>
        <v>8458.504320706907</v>
      </c>
      <c r="I15" s="26">
        <f t="shared" si="4"/>
        <v>1611.6</v>
      </c>
      <c r="J15" s="42">
        <f t="shared" si="3"/>
        <v>34381</v>
      </c>
      <c r="K15" s="27"/>
    </row>
    <row r="16" spans="1:11" ht="12.75">
      <c r="A16" s="11">
        <v>10</v>
      </c>
      <c r="B16" s="8" t="s">
        <v>20</v>
      </c>
      <c r="C16" s="29">
        <v>513.99</v>
      </c>
      <c r="D16" s="22">
        <f t="shared" si="0"/>
        <v>10434.026524789168</v>
      </c>
      <c r="E16" s="30">
        <v>120</v>
      </c>
      <c r="F16" s="24">
        <f t="shared" si="1"/>
        <v>7659.97442455243</v>
      </c>
      <c r="G16" s="31">
        <v>376</v>
      </c>
      <c r="H16" s="24">
        <f t="shared" si="2"/>
        <v>4877.91046715613</v>
      </c>
      <c r="I16" s="26">
        <f t="shared" si="4"/>
        <v>1009.99</v>
      </c>
      <c r="J16" s="42">
        <f t="shared" si="3"/>
        <v>22972</v>
      </c>
      <c r="K16" s="27"/>
    </row>
    <row r="17" spans="1:11" ht="12.75">
      <c r="A17" s="11">
        <v>11</v>
      </c>
      <c r="B17" s="8" t="s">
        <v>21</v>
      </c>
      <c r="C17" s="21">
        <v>696.9</v>
      </c>
      <c r="D17" s="22">
        <f t="shared" si="0"/>
        <v>14147.11003156787</v>
      </c>
      <c r="E17" s="23">
        <v>144</v>
      </c>
      <c r="F17" s="24">
        <f t="shared" si="1"/>
        <v>9191.969309462916</v>
      </c>
      <c r="G17" s="25">
        <v>572</v>
      </c>
      <c r="H17" s="24">
        <f t="shared" si="2"/>
        <v>7420.651029822623</v>
      </c>
      <c r="I17" s="26">
        <f t="shared" si="4"/>
        <v>1412.9</v>
      </c>
      <c r="J17" s="42">
        <f t="shared" si="3"/>
        <v>30760</v>
      </c>
      <c r="K17" s="27"/>
    </row>
    <row r="18" spans="1:11" ht="12.75">
      <c r="A18" s="11">
        <v>12</v>
      </c>
      <c r="B18" s="8" t="s">
        <v>22</v>
      </c>
      <c r="C18" s="21">
        <v>534</v>
      </c>
      <c r="D18" s="22">
        <f t="shared" si="0"/>
        <v>10840.230674210423</v>
      </c>
      <c r="E18" s="23">
        <v>132</v>
      </c>
      <c r="F18" s="24">
        <f t="shared" si="1"/>
        <v>8425.971867007673</v>
      </c>
      <c r="G18" s="25">
        <v>471</v>
      </c>
      <c r="H18" s="24">
        <f t="shared" si="2"/>
        <v>6110.361250081216</v>
      </c>
      <c r="I18" s="26">
        <f t="shared" si="4"/>
        <v>1137</v>
      </c>
      <c r="J18" s="42">
        <f t="shared" si="3"/>
        <v>25377</v>
      </c>
      <c r="K18" s="27"/>
    </row>
    <row r="19" spans="1:11" ht="12.75">
      <c r="A19" s="11">
        <v>13</v>
      </c>
      <c r="B19" s="8" t="s">
        <v>23</v>
      </c>
      <c r="C19" s="21">
        <v>901.26</v>
      </c>
      <c r="D19" s="22">
        <f t="shared" si="0"/>
        <v>18295.629770484804</v>
      </c>
      <c r="E19" s="23">
        <v>148</v>
      </c>
      <c r="F19" s="24">
        <f t="shared" si="1"/>
        <v>9447.30179028133</v>
      </c>
      <c r="G19" s="25">
        <v>874</v>
      </c>
      <c r="H19" s="24">
        <f t="shared" si="2"/>
        <v>11338.547202910791</v>
      </c>
      <c r="I19" s="26">
        <f t="shared" si="4"/>
        <v>1923.26</v>
      </c>
      <c r="J19" s="42">
        <f t="shared" si="3"/>
        <v>39081</v>
      </c>
      <c r="K19" s="27"/>
    </row>
    <row r="20" spans="1:11" ht="12.75">
      <c r="A20" s="11">
        <v>14</v>
      </c>
      <c r="B20" s="8" t="s">
        <v>24</v>
      </c>
      <c r="C20" s="29">
        <v>370.3</v>
      </c>
      <c r="D20" s="22">
        <f t="shared" si="0"/>
        <v>7517.1112708991</v>
      </c>
      <c r="E20" s="30">
        <v>126</v>
      </c>
      <c r="F20" s="24">
        <f t="shared" si="1"/>
        <v>8042.973145780051</v>
      </c>
      <c r="G20" s="31">
        <v>540</v>
      </c>
      <c r="H20" s="24">
        <f t="shared" si="2"/>
        <v>7005.50971346891</v>
      </c>
      <c r="I20" s="26">
        <f t="shared" si="4"/>
        <v>1036.3</v>
      </c>
      <c r="J20" s="42">
        <f t="shared" si="3"/>
        <v>22566</v>
      </c>
      <c r="K20" s="27"/>
    </row>
    <row r="21" spans="1:11" ht="12.75">
      <c r="A21" s="11">
        <v>15</v>
      </c>
      <c r="B21" s="8" t="s">
        <v>25</v>
      </c>
      <c r="C21" s="21">
        <v>585.2</v>
      </c>
      <c r="D21" s="22">
        <f t="shared" si="0"/>
        <v>11879.593615258314</v>
      </c>
      <c r="E21" s="23">
        <v>66</v>
      </c>
      <c r="F21" s="24">
        <f t="shared" si="1"/>
        <v>4212.985933503836</v>
      </c>
      <c r="G21" s="25">
        <v>264</v>
      </c>
      <c r="H21" s="24">
        <f t="shared" si="2"/>
        <v>3424.9158599181337</v>
      </c>
      <c r="I21" s="26">
        <f t="shared" si="4"/>
        <v>915.2</v>
      </c>
      <c r="J21" s="42">
        <f t="shared" si="3"/>
        <v>19517</v>
      </c>
      <c r="K21" s="27"/>
    </row>
    <row r="22" spans="1:11" ht="25.5">
      <c r="A22" s="11">
        <v>16</v>
      </c>
      <c r="B22" s="8" t="s">
        <v>26</v>
      </c>
      <c r="C22" s="21">
        <v>1388</v>
      </c>
      <c r="D22" s="22">
        <f t="shared" si="0"/>
        <v>28176.47972997016</v>
      </c>
      <c r="E22" s="23">
        <v>136</v>
      </c>
      <c r="F22" s="24">
        <f t="shared" si="1"/>
        <v>8681.304347826088</v>
      </c>
      <c r="G22" s="25">
        <v>624</v>
      </c>
      <c r="H22" s="24">
        <f t="shared" si="2"/>
        <v>8095.255668897407</v>
      </c>
      <c r="I22" s="26">
        <f t="shared" si="4"/>
        <v>2148</v>
      </c>
      <c r="J22" s="42">
        <f t="shared" si="3"/>
        <v>44953</v>
      </c>
      <c r="K22" s="27"/>
    </row>
    <row r="23" spans="1:11" ht="25.5">
      <c r="A23" s="11">
        <v>17</v>
      </c>
      <c r="B23" s="8" t="s">
        <v>27</v>
      </c>
      <c r="C23" s="21">
        <v>1122</v>
      </c>
      <c r="D23" s="22">
        <f t="shared" si="0"/>
        <v>22776.664450307293</v>
      </c>
      <c r="E23" s="23">
        <v>104</v>
      </c>
      <c r="F23" s="24">
        <f t="shared" si="1"/>
        <v>6638.644501278773</v>
      </c>
      <c r="G23" s="25">
        <v>600</v>
      </c>
      <c r="H23" s="24">
        <f t="shared" si="2"/>
        <v>7783.899681632122</v>
      </c>
      <c r="I23" s="26">
        <f t="shared" si="4"/>
        <v>1826</v>
      </c>
      <c r="J23" s="42">
        <f t="shared" si="3"/>
        <v>37199</v>
      </c>
      <c r="K23" s="27"/>
    </row>
    <row r="24" spans="1:11" ht="38.25">
      <c r="A24" s="11">
        <v>18</v>
      </c>
      <c r="B24" s="8" t="s">
        <v>28</v>
      </c>
      <c r="C24" s="21">
        <v>1126.66</v>
      </c>
      <c r="D24" s="22">
        <f t="shared" si="0"/>
        <v>22871.262717988604</v>
      </c>
      <c r="E24" s="23">
        <v>89</v>
      </c>
      <c r="F24" s="24">
        <f t="shared" si="1"/>
        <v>5681.147698209718</v>
      </c>
      <c r="G24" s="25">
        <v>344</v>
      </c>
      <c r="H24" s="24">
        <f t="shared" si="2"/>
        <v>4462.769150802417</v>
      </c>
      <c r="I24" s="26">
        <f t="shared" si="4"/>
        <v>1559.66</v>
      </c>
      <c r="J24" s="42">
        <f t="shared" si="3"/>
        <v>33015</v>
      </c>
      <c r="K24" s="27"/>
    </row>
    <row r="25" spans="1:11" ht="25.5">
      <c r="A25" s="11">
        <v>19</v>
      </c>
      <c r="B25" s="8" t="s">
        <v>29</v>
      </c>
      <c r="C25" s="21">
        <v>1074.62</v>
      </c>
      <c r="D25" s="22">
        <f t="shared" si="0"/>
        <v>21814.847728689143</v>
      </c>
      <c r="E25" s="23">
        <v>96</v>
      </c>
      <c r="F25" s="24">
        <f t="shared" si="1"/>
        <v>6127.979539641944</v>
      </c>
      <c r="G25" s="25">
        <v>436</v>
      </c>
      <c r="H25" s="24">
        <f t="shared" si="2"/>
        <v>5656.300435319342</v>
      </c>
      <c r="I25" s="26">
        <f t="shared" si="4"/>
        <v>1606.62</v>
      </c>
      <c r="J25" s="42">
        <f t="shared" si="3"/>
        <v>33599</v>
      </c>
      <c r="K25" s="27"/>
    </row>
    <row r="26" spans="1:11" ht="24.75" customHeight="1">
      <c r="A26" s="11">
        <v>20</v>
      </c>
      <c r="B26" s="8" t="s">
        <v>30</v>
      </c>
      <c r="C26" s="21">
        <v>664.8</v>
      </c>
      <c r="D26" s="22">
        <f t="shared" si="0"/>
        <v>13495.478187668705</v>
      </c>
      <c r="E26" s="23">
        <v>110</v>
      </c>
      <c r="F26" s="24">
        <f t="shared" si="1"/>
        <v>7021.643222506394</v>
      </c>
      <c r="G26" s="25">
        <v>383</v>
      </c>
      <c r="H26" s="24">
        <f t="shared" si="2"/>
        <v>4968.722630108505</v>
      </c>
      <c r="I26" s="26">
        <f t="shared" si="4"/>
        <v>1157.8</v>
      </c>
      <c r="J26" s="42">
        <f t="shared" si="3"/>
        <v>25486</v>
      </c>
      <c r="K26" s="27"/>
    </row>
    <row r="27" spans="1:11" ht="12.75">
      <c r="A27" s="11">
        <v>21</v>
      </c>
      <c r="B27" s="8" t="s">
        <v>31</v>
      </c>
      <c r="C27" s="21">
        <v>986</v>
      </c>
      <c r="D27" s="22">
        <f t="shared" si="0"/>
        <v>20015.85663814883</v>
      </c>
      <c r="E27" s="23">
        <v>112</v>
      </c>
      <c r="F27" s="24">
        <f t="shared" si="1"/>
        <v>7149.309462915601</v>
      </c>
      <c r="G27" s="25">
        <v>436</v>
      </c>
      <c r="H27" s="24">
        <f t="shared" si="2"/>
        <v>5656.300435319342</v>
      </c>
      <c r="I27" s="26">
        <f t="shared" si="4"/>
        <v>1534</v>
      </c>
      <c r="J27" s="42">
        <f t="shared" si="3"/>
        <v>32821</v>
      </c>
      <c r="K27" s="27"/>
    </row>
    <row r="28" spans="1:11" ht="12.75">
      <c r="A28" s="11">
        <v>22</v>
      </c>
      <c r="B28" s="8" t="s">
        <v>32</v>
      </c>
      <c r="C28" s="21">
        <v>439.16</v>
      </c>
      <c r="D28" s="22">
        <f t="shared" si="0"/>
        <v>8914.973226378745</v>
      </c>
      <c r="E28" s="23">
        <v>130</v>
      </c>
      <c r="F28" s="24">
        <f t="shared" si="1"/>
        <v>8298.305626598465</v>
      </c>
      <c r="G28" s="25">
        <v>584</v>
      </c>
      <c r="H28" s="24">
        <f t="shared" si="2"/>
        <v>7576.329023455266</v>
      </c>
      <c r="I28" s="26">
        <f t="shared" si="4"/>
        <v>1153.16</v>
      </c>
      <c r="J28" s="42">
        <f t="shared" si="3"/>
        <v>24790</v>
      </c>
      <c r="K28" s="27"/>
    </row>
    <row r="29" spans="1:11" ht="12.75">
      <c r="A29" s="11">
        <v>23</v>
      </c>
      <c r="B29" s="8" t="s">
        <v>33</v>
      </c>
      <c r="C29" s="21">
        <v>257.16</v>
      </c>
      <c r="D29" s="22">
        <f t="shared" si="0"/>
        <v>5220.36277187257</v>
      </c>
      <c r="E29" s="23">
        <v>66</v>
      </c>
      <c r="F29" s="24">
        <f t="shared" si="1"/>
        <v>4212.985933503836</v>
      </c>
      <c r="G29" s="25">
        <v>387</v>
      </c>
      <c r="H29" s="24">
        <f t="shared" si="2"/>
        <v>5020.615294652719</v>
      </c>
      <c r="I29" s="26">
        <f t="shared" si="4"/>
        <v>710.1600000000001</v>
      </c>
      <c r="J29" s="42">
        <f t="shared" si="3"/>
        <v>14454</v>
      </c>
      <c r="K29" s="27"/>
    </row>
    <row r="30" spans="1:11" ht="12.75">
      <c r="A30" s="11">
        <v>24</v>
      </c>
      <c r="B30" s="8" t="s">
        <v>34</v>
      </c>
      <c r="C30" s="21">
        <v>544.88</v>
      </c>
      <c r="D30" s="22">
        <f t="shared" si="0"/>
        <v>11061.095299183098</v>
      </c>
      <c r="E30" s="23">
        <v>95</v>
      </c>
      <c r="F30" s="24">
        <f t="shared" si="1"/>
        <v>6064.14641943734</v>
      </c>
      <c r="G30" s="25">
        <v>404</v>
      </c>
      <c r="H30" s="24">
        <f t="shared" si="2"/>
        <v>5241.159118965629</v>
      </c>
      <c r="I30" s="26">
        <f t="shared" si="4"/>
        <v>1043.88</v>
      </c>
      <c r="J30" s="42">
        <f t="shared" si="3"/>
        <v>22366</v>
      </c>
      <c r="K30" s="27"/>
    </row>
    <row r="31" spans="1:11" ht="12.75">
      <c r="A31" s="11">
        <v>25</v>
      </c>
      <c r="B31" s="9" t="s">
        <v>35</v>
      </c>
      <c r="C31" s="21">
        <v>635.9</v>
      </c>
      <c r="D31" s="22">
        <f t="shared" si="0"/>
        <v>12908.806527585033</v>
      </c>
      <c r="E31" s="23">
        <v>116</v>
      </c>
      <c r="F31" s="24">
        <f t="shared" si="1"/>
        <v>7404.6419437340155</v>
      </c>
      <c r="G31" s="25">
        <v>595</v>
      </c>
      <c r="H31" s="24">
        <f t="shared" si="2"/>
        <v>7719.033850951855</v>
      </c>
      <c r="I31" s="26">
        <f t="shared" si="4"/>
        <v>1346.9</v>
      </c>
      <c r="J31" s="42">
        <f>ROUND(D31+F31+H31,0)+1.7</f>
        <v>28033.7</v>
      </c>
      <c r="K31" s="27"/>
    </row>
    <row r="32" spans="1:10" ht="12.75">
      <c r="A32" s="32">
        <v>25</v>
      </c>
      <c r="B32" s="33" t="s">
        <v>36</v>
      </c>
      <c r="C32" s="34">
        <f>SUM(C7:C31)</f>
        <v>19671.9</v>
      </c>
      <c r="D32" s="34">
        <f>SUM(D7:D31)</f>
        <v>399340.69999999995</v>
      </c>
      <c r="E32" s="34">
        <f>SUM(E7:E31)</f>
        <v>3128</v>
      </c>
      <c r="F32" s="34">
        <f>SUM(F7:F31)</f>
        <v>199670</v>
      </c>
      <c r="G32" s="34">
        <f>SUM(G7:G31)</f>
        <v>15391</v>
      </c>
      <c r="H32" s="34">
        <f>SUM(H7:H31)</f>
        <v>199670</v>
      </c>
      <c r="I32" s="34">
        <f>SUM(I7:I31)</f>
        <v>38190.90000000001</v>
      </c>
      <c r="J32" s="34">
        <f>SUM(J7:J31)</f>
        <v>798680.7</v>
      </c>
    </row>
    <row r="33" spans="1:10" ht="12.75">
      <c r="A33" s="11"/>
      <c r="B33" s="8"/>
      <c r="C33" s="20"/>
      <c r="D33" s="13"/>
      <c r="E33" s="20"/>
      <c r="F33" s="13"/>
      <c r="G33" s="20"/>
      <c r="H33" s="13"/>
      <c r="I33" s="35"/>
      <c r="J33" s="13"/>
    </row>
    <row r="34" spans="1:10" ht="12.75">
      <c r="A34" s="11"/>
      <c r="B34" s="8" t="s">
        <v>37</v>
      </c>
      <c r="C34" s="20"/>
      <c r="D34" s="13"/>
      <c r="E34" s="20"/>
      <c r="F34" s="13"/>
      <c r="G34" s="20"/>
      <c r="H34" s="13"/>
      <c r="I34" s="35"/>
      <c r="J34" s="13"/>
    </row>
    <row r="35" spans="1:10" ht="12.75">
      <c r="A35" s="11"/>
      <c r="B35" s="8"/>
      <c r="C35" s="20"/>
      <c r="D35" s="13">
        <v>24701</v>
      </c>
      <c r="E35" s="20"/>
      <c r="F35" s="13"/>
      <c r="G35" s="20"/>
      <c r="H35" s="13"/>
      <c r="I35" s="35"/>
      <c r="J35" s="13"/>
    </row>
    <row r="36" spans="1:10" ht="12.75">
      <c r="A36" s="11"/>
      <c r="B36" s="8"/>
      <c r="C36" s="20"/>
      <c r="D36" s="36">
        <f>D35/C46</f>
        <v>13.686281028368795</v>
      </c>
      <c r="E36" s="20"/>
      <c r="F36" s="13"/>
      <c r="G36" s="20"/>
      <c r="H36" s="13"/>
      <c r="I36" s="35"/>
      <c r="J36" s="13"/>
    </row>
    <row r="37" spans="1:10" ht="12.75">
      <c r="A37" s="11">
        <v>1</v>
      </c>
      <c r="B37" s="8" t="s">
        <v>38</v>
      </c>
      <c r="C37" s="26">
        <v>288.5</v>
      </c>
      <c r="D37" s="37">
        <f aca="true" t="shared" si="5" ref="D37:D45">C37*$D$36</f>
        <v>3948.492076684397</v>
      </c>
      <c r="E37" s="20"/>
      <c r="F37" s="13"/>
      <c r="G37" s="20"/>
      <c r="H37" s="13"/>
      <c r="I37" s="38">
        <v>288.5</v>
      </c>
      <c r="J37" s="39">
        <f aca="true" t="shared" si="6" ref="J37:J45">ROUND(D37,0)</f>
        <v>3948</v>
      </c>
    </row>
    <row r="38" spans="1:10" ht="12.75">
      <c r="A38" s="11">
        <v>2</v>
      </c>
      <c r="B38" s="8" t="s">
        <v>39</v>
      </c>
      <c r="C38" s="26">
        <v>250</v>
      </c>
      <c r="D38" s="37">
        <f t="shared" si="5"/>
        <v>3421.5702570921985</v>
      </c>
      <c r="E38" s="20"/>
      <c r="F38" s="13"/>
      <c r="G38" s="20"/>
      <c r="H38" s="13"/>
      <c r="I38" s="38">
        <v>250</v>
      </c>
      <c r="J38" s="39">
        <f t="shared" si="6"/>
        <v>3422</v>
      </c>
    </row>
    <row r="39" spans="1:10" ht="12.75">
      <c r="A39" s="11">
        <v>3</v>
      </c>
      <c r="B39" s="8" t="s">
        <v>40</v>
      </c>
      <c r="C39" s="26">
        <v>162.8</v>
      </c>
      <c r="D39" s="37">
        <f t="shared" si="5"/>
        <v>2228.1265514184397</v>
      </c>
      <c r="E39" s="20"/>
      <c r="F39" s="13"/>
      <c r="G39" s="20"/>
      <c r="H39" s="13"/>
      <c r="I39" s="38">
        <v>162.8</v>
      </c>
      <c r="J39" s="39">
        <f t="shared" si="6"/>
        <v>2228</v>
      </c>
    </row>
    <row r="40" spans="1:10" ht="25.5">
      <c r="A40" s="11">
        <v>4</v>
      </c>
      <c r="B40" s="8" t="s">
        <v>41</v>
      </c>
      <c r="C40" s="26">
        <v>306.5</v>
      </c>
      <c r="D40" s="37">
        <f t="shared" si="5"/>
        <v>4194.845135195035</v>
      </c>
      <c r="E40" s="20"/>
      <c r="F40" s="13"/>
      <c r="G40" s="20"/>
      <c r="H40" s="13"/>
      <c r="I40" s="38">
        <v>306.5</v>
      </c>
      <c r="J40" s="39">
        <f t="shared" si="6"/>
        <v>4195</v>
      </c>
    </row>
    <row r="41" spans="1:10" ht="25.5">
      <c r="A41" s="11">
        <v>5</v>
      </c>
      <c r="B41" s="8" t="s">
        <v>27</v>
      </c>
      <c r="C41" s="26">
        <v>269</v>
      </c>
      <c r="D41" s="37">
        <f t="shared" si="5"/>
        <v>3681.609596631206</v>
      </c>
      <c r="E41" s="20"/>
      <c r="F41" s="13"/>
      <c r="G41" s="20"/>
      <c r="H41" s="13"/>
      <c r="I41" s="38">
        <v>269</v>
      </c>
      <c r="J41" s="39">
        <f t="shared" si="6"/>
        <v>3682</v>
      </c>
    </row>
    <row r="42" spans="1:10" ht="12.75">
      <c r="A42" s="11">
        <v>6</v>
      </c>
      <c r="B42" s="8" t="s">
        <v>31</v>
      </c>
      <c r="C42" s="26">
        <v>220</v>
      </c>
      <c r="D42" s="37">
        <f t="shared" si="5"/>
        <v>3010.981826241135</v>
      </c>
      <c r="E42" s="20"/>
      <c r="F42" s="13"/>
      <c r="G42" s="20"/>
      <c r="H42" s="13"/>
      <c r="I42" s="38">
        <v>220</v>
      </c>
      <c r="J42" s="39">
        <f t="shared" si="6"/>
        <v>3011</v>
      </c>
    </row>
    <row r="43" spans="1:10" ht="25.5">
      <c r="A43" s="11">
        <v>7</v>
      </c>
      <c r="B43" s="8" t="s">
        <v>26</v>
      </c>
      <c r="C43" s="26">
        <v>99</v>
      </c>
      <c r="D43" s="37">
        <f t="shared" si="5"/>
        <v>1354.9418218085107</v>
      </c>
      <c r="E43" s="20"/>
      <c r="F43" s="13"/>
      <c r="G43" s="20"/>
      <c r="H43" s="13"/>
      <c r="I43" s="38">
        <v>99</v>
      </c>
      <c r="J43" s="39">
        <f t="shared" si="6"/>
        <v>1355</v>
      </c>
    </row>
    <row r="44" spans="1:10" ht="12.75">
      <c r="A44" s="11">
        <v>8</v>
      </c>
      <c r="B44" s="8" t="s">
        <v>42</v>
      </c>
      <c r="C44" s="26">
        <v>122</v>
      </c>
      <c r="D44" s="37">
        <f t="shared" si="5"/>
        <v>1669.726285460993</v>
      </c>
      <c r="E44" s="20"/>
      <c r="F44" s="13"/>
      <c r="G44" s="20"/>
      <c r="H44" s="13"/>
      <c r="I44" s="38">
        <v>122</v>
      </c>
      <c r="J44" s="39">
        <f t="shared" si="6"/>
        <v>1670</v>
      </c>
    </row>
    <row r="45" spans="1:10" ht="12.75">
      <c r="A45" s="11">
        <v>9</v>
      </c>
      <c r="B45" s="8" t="s">
        <v>35</v>
      </c>
      <c r="C45" s="26">
        <v>87</v>
      </c>
      <c r="D45" s="37">
        <f t="shared" si="5"/>
        <v>1190.706449468085</v>
      </c>
      <c r="E45" s="20"/>
      <c r="F45" s="13"/>
      <c r="G45" s="20"/>
      <c r="H45" s="13"/>
      <c r="I45" s="38">
        <v>87</v>
      </c>
      <c r="J45" s="39">
        <f>ROUND(D45,0)-1</f>
        <v>1190</v>
      </c>
    </row>
    <row r="46" spans="1:10" ht="12.75">
      <c r="A46" s="11"/>
      <c r="B46" s="8" t="s">
        <v>43</v>
      </c>
      <c r="C46" s="40">
        <f>SUM(C37:C45)</f>
        <v>1804.8</v>
      </c>
      <c r="D46" s="40">
        <f>SUM(D37:D45)</f>
        <v>24701.000000000004</v>
      </c>
      <c r="E46" s="40">
        <f>SUM(E37:E45)</f>
        <v>0</v>
      </c>
      <c r="F46" s="40">
        <f>SUM(F37:F45)</f>
        <v>0</v>
      </c>
      <c r="G46" s="40">
        <f>SUM(G37:G45)</f>
        <v>0</v>
      </c>
      <c r="H46" s="40">
        <f>SUM(H37:H45)</f>
        <v>0</v>
      </c>
      <c r="I46" s="40">
        <f>SUM(I37:I45)</f>
        <v>1804.8</v>
      </c>
      <c r="J46" s="40">
        <f>SUM(J37:J45)</f>
        <v>24701</v>
      </c>
    </row>
    <row r="47" spans="1:9" ht="12.75">
      <c r="A47" s="11"/>
      <c r="B47" s="8"/>
      <c r="C47" s="20"/>
      <c r="D47" s="13"/>
      <c r="E47" s="20"/>
      <c r="F47" s="13"/>
      <c r="G47" s="20"/>
      <c r="H47" s="13"/>
      <c r="I47" s="35"/>
    </row>
    <row r="48" spans="1:10" ht="12.75">
      <c r="A48" s="11"/>
      <c r="B48" s="8" t="s">
        <v>44</v>
      </c>
      <c r="C48" s="20"/>
      <c r="D48" s="13"/>
      <c r="E48" s="20"/>
      <c r="F48" s="13"/>
      <c r="G48" s="20"/>
      <c r="H48" s="13"/>
      <c r="I48" s="35"/>
      <c r="J48" s="41">
        <f>J32+J46</f>
        <v>823381.7</v>
      </c>
    </row>
  </sheetData>
  <sheetProtection selectLockedCells="1" selectUnlockedCells="1"/>
  <printOptions/>
  <pageMargins left="0.7875" right="0.7875" top="1.0527777777777778" bottom="0.65" header="0.7875" footer="0.38"/>
  <pageSetup horizontalDpi="300" verticalDpi="300" orientation="landscape" paperSize="9" scale="88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2020-04-30T12:52:02Z</cp:lastPrinted>
  <dcterms:modified xsi:type="dcterms:W3CDTF">2020-04-30T13:22:22Z</dcterms:modified>
  <cp:category/>
  <cp:version/>
  <cp:contentType/>
  <cp:contentStatus/>
</cp:coreProperties>
</file>