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3" activeTab="0"/>
  </bookViews>
  <sheets>
    <sheet name="IUNIE" sheetId="1" r:id="rId1"/>
  </sheets>
  <definedNames>
    <definedName name="_xlnm.Print_Titles" localSheetId="0">'IUNIE'!$4:$4</definedName>
  </definedNames>
  <calcPr fullCalcOnLoad="1"/>
</workbook>
</file>

<file path=xl/sharedStrings.xml><?xml version="1.0" encoding="utf-8"?>
<sst xmlns="http://schemas.openxmlformats.org/spreadsheetml/2006/main" count="86" uniqueCount="80">
  <si>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</si>
  <si>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</si>
  <si>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</si>
  <si>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</si>
  <si>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</si>
  <si>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</si>
  <si>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</si>
  <si>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VALOARE CONTRACT LUNA IULIE 2020</t>
  </si>
  <si>
    <t>VALOARE CONTRACT LUNA AUGUST 2020</t>
  </si>
  <si>
    <t>VALOARE CONTRACT LUNA SEPTEMBRIE 2020</t>
  </si>
  <si>
    <t>VALOARE CONTRACT LUNA OCTOMBRIE 2020</t>
  </si>
  <si>
    <t>VALOARE CONTRACT LUNA NOIEMBRIE 2020</t>
  </si>
  <si>
    <t>VALOARE CONTRACT LUNA DECEMBRIE 2020</t>
  </si>
  <si>
    <t>Spitalul Clinic Judetean de Urgenta</t>
  </si>
  <si>
    <t>Spitalul Clinic de Urgenta pt.Copii</t>
  </si>
  <si>
    <t>Spitalul Clinic de Pneumftiziologie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</si>
  <si>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</si>
  <si>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</si>
  <si>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</si>
  <si>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</si>
  <si>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</si>
  <si>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</si>
  <si>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</si>
  <si>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</si>
  <si>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</si>
  <si>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</si>
  <si>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</si>
  <si>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Central Medical Chirurgical Interservisan</t>
  </si>
  <si>
    <t>Clinica de diagnostic PHOENIX</t>
  </si>
  <si>
    <t>Central medical TRANSILVANIA*</t>
  </si>
  <si>
    <t>S.C. AFFIDEA Cluj</t>
  </si>
  <si>
    <t>S.C. HIPERDIA S.A.</t>
  </si>
  <si>
    <t>OMNIMEDICAL</t>
  </si>
  <si>
    <t>S.C. Salvosan Ciobanca</t>
  </si>
  <si>
    <t>Centrul Medical Rivmed</t>
  </si>
  <si>
    <t>S.C. GAMMA MEDICAL SRL</t>
  </si>
  <si>
    <t>S.C. MEDLIFE S.A.</t>
  </si>
  <si>
    <t>MEDISPROF</t>
  </si>
  <si>
    <t>CM UNIREA SRL</t>
  </si>
  <si>
    <t>PROMEDICAL CENTER</t>
  </si>
  <si>
    <t>TOTAL GENERAL RADIOLOGIE</t>
  </si>
  <si>
    <t>radiogr dentare</t>
  </si>
  <si>
    <t>S.C.Stomarix S.R.L</t>
  </si>
  <si>
    <t>S.C.ANADENT</t>
  </si>
  <si>
    <t>S.C. Dental Frasin S.R.L.</t>
  </si>
  <si>
    <t>S.C. Smile Office S.R.L.</t>
  </si>
  <si>
    <t>S.C. VAREXDENT SRL</t>
  </si>
  <si>
    <t>CMD Dr. Jiman Paula</t>
  </si>
  <si>
    <t>CMD Dr. Lung Anamaria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</si>
  <si>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</si>
  <si>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</si>
  <si>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</si>
  <si>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</si>
  <si>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</si>
  <si>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</si>
  <si>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</si>
  <si>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 xml:space="preserve">Spitalul Clinic de Recuperare 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</si>
  <si>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</si>
  <si>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</si>
  <si>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</si>
  <si>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 xml:space="preserve">Cardio Vo </t>
  </si>
  <si>
    <t>Higeea Medica</t>
  </si>
  <si>
    <t>S.C. Recardio SRL</t>
  </si>
  <si>
    <t>CUORE MEDICAL</t>
  </si>
  <si>
    <t>Total ecografii clinic</t>
  </si>
  <si>
    <t>ecografii medici familie</t>
  </si>
  <si>
    <t>S.C. Pop Kun Medica SRL</t>
  </si>
  <si>
    <t>Centrul Medical Sanradex</t>
  </si>
  <si>
    <t>CMI G &amp; R Todea Dr. Todea Remus</t>
  </si>
  <si>
    <t>CMI G &amp; R Todea Gabriella</t>
  </si>
  <si>
    <t>CMI Dr. Persa Voichita</t>
  </si>
  <si>
    <t>S.C.QUANT MAEDICA LIFE SRL”-Dr. Bodea Voichita</t>
  </si>
  <si>
    <t>S.C. Dr&gt; Petre Muresan SRL</t>
  </si>
  <si>
    <t>CMI Dumitras Anne Marie SRL</t>
  </si>
  <si>
    <t>Total ecografii medici familie</t>
  </si>
  <si>
    <t>TOTAL GENERAL ECOGRAFII</t>
  </si>
  <si>
    <t>TOTAL GENERAL 
(RADIOLOGIE SI IMAGISTICA MEDICALA +ECOGRAFII)</t>
  </si>
  <si>
    <t>INDICATORI-REPARTIZAREA CONFORM CRITERIILOR DE SELECTIE- RADIOLOGIE SI IMAGISTICA MED.IUNIE-DECEMBRIE  2020</t>
  </si>
  <si>
    <t>VALOARE CONTRACT LUNA IUNIE 2020</t>
  </si>
  <si>
    <t>Valoare contract luna IUNIE-DECEMBRIE 2020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</si>
</sst>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;\-#,##0.00"/>
    <numFmt numFmtId="166" formatCode="#,##0.00000000"/>
    <numFmt numFmtId="167" formatCode="#,##0.0000"/>
    <numFmt numFmtId="168" formatCode="0.000000"/>
    <numFmt numFmtId="169" formatCode="0.00000000"/>
    <numFmt numFmtId="170" formatCode="#,##0.000000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166" fontId="0" fillId="0" borderId="1" xfId="19" applyNumberFormat="1" applyFont="1" applyFill="1" applyBorder="1" applyAlignment="1">
      <alignment horizontal="right"/>
      <protection/>
    </xf>
    <xf numFmtId="165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7" fontId="0" fillId="0" borderId="1" xfId="19" applyNumberFormat="1" applyFont="1" applyFill="1" applyBorder="1" applyAlignment="1">
      <alignment horizontal="right"/>
      <protection/>
    </xf>
    <xf numFmtId="4" fontId="0" fillId="0" borderId="1" xfId="19" applyNumberFormat="1" applyFont="1" applyFill="1" applyBorder="1" applyAlignment="1">
      <alignment/>
      <protection/>
    </xf>
    <xf numFmtId="4" fontId="0" fillId="0" borderId="1" xfId="19" applyNumberFormat="1" applyFont="1" applyFill="1" applyBorder="1" applyAlignment="1">
      <alignment horizontal="center"/>
      <protection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9" fontId="0" fillId="0" borderId="1" xfId="0" applyNumberFormat="1" applyFont="1" applyFill="1" applyBorder="1" applyAlignment="1">
      <alignment horizontal="right"/>
    </xf>
    <xf numFmtId="170" fontId="0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/>
    </xf>
    <xf numFmtId="170" fontId="0" fillId="0" borderId="1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6"/>
  <sheetViews>
    <sheetView tabSelected="1" workbookViewId="0" topLeftCell="A1">
      <pane xSplit="2" ySplit="4" topLeftCell="J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5" sqref="P55"/>
    </sheetView>
  </sheetViews>
  <sheetFormatPr defaultColWidth="9.140625" defaultRowHeight="12.75"/>
  <cols>
    <col min="1" max="1" width="4.8515625" style="0" customWidth="1"/>
    <col min="2" max="2" width="36.00390625" style="0" customWidth="1"/>
    <col min="3" max="3" width="12.421875" style="0" customWidth="1"/>
    <col min="4" max="4" width="17.57421875" style="1" customWidth="1"/>
    <col min="5" max="5" width="10.8515625" style="0" customWidth="1"/>
    <col min="6" max="6" width="14.140625" style="1" customWidth="1"/>
    <col min="7" max="7" width="11.57421875" style="2" customWidth="1"/>
    <col min="8" max="9" width="13.421875" style="0" customWidth="1"/>
    <col min="10" max="16384" width="11.57421875" style="0" customWidth="1"/>
  </cols>
  <sheetData>
    <row r="2" ht="12.75">
      <c r="A2" t="s">
        <v>77</v>
      </c>
    </row>
    <row r="4" spans="1:15" ht="63.75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6" t="s">
        <v>79</v>
      </c>
      <c r="I4" s="7" t="s">
        <v>78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</row>
    <row r="5" spans="1:15" ht="12.75">
      <c r="A5" s="8"/>
      <c r="B5" s="8"/>
      <c r="C5" s="8"/>
      <c r="D5" s="8">
        <v>4313095</v>
      </c>
      <c r="E5" s="8"/>
      <c r="F5" s="8">
        <v>479230</v>
      </c>
      <c r="G5" s="9"/>
      <c r="H5" s="10"/>
      <c r="I5" s="10"/>
      <c r="J5" s="10"/>
      <c r="K5" s="10"/>
      <c r="L5" s="10"/>
      <c r="M5" s="10"/>
      <c r="N5" s="10"/>
      <c r="O5" s="10"/>
    </row>
    <row r="6" spans="1:15" ht="12.75">
      <c r="A6" s="11"/>
      <c r="B6" s="11"/>
      <c r="C6" s="11"/>
      <c r="D6" s="12">
        <f>D5/C34</f>
        <v>223.47329856007198</v>
      </c>
      <c r="E6" s="8"/>
      <c r="F6" s="40">
        <f>F5/E34</f>
        <v>1331.1944444444443</v>
      </c>
      <c r="G6" s="13"/>
      <c r="H6" s="14"/>
      <c r="I6" s="14"/>
      <c r="J6" s="10"/>
      <c r="K6" s="10"/>
      <c r="L6" s="10"/>
      <c r="M6" s="10"/>
      <c r="N6" s="10"/>
      <c r="O6" s="10"/>
    </row>
    <row r="7" spans="1:15" ht="12.75">
      <c r="A7" s="11">
        <v>1</v>
      </c>
      <c r="B7" s="11" t="s">
        <v>13</v>
      </c>
      <c r="C7" s="11">
        <v>3853.4</v>
      </c>
      <c r="D7" s="15">
        <f aca="true" t="shared" si="0" ref="D7:D33">C7*$D$6</f>
        <v>861132.0086713814</v>
      </c>
      <c r="E7" s="8">
        <v>60</v>
      </c>
      <c r="F7" s="16">
        <f>E7*$F$6</f>
        <v>79871.66666666666</v>
      </c>
      <c r="G7" s="17">
        <f>C7+E7</f>
        <v>3913.4</v>
      </c>
      <c r="H7" s="18">
        <f>ROUND(D7+F7,0)</f>
        <v>941004</v>
      </c>
      <c r="I7" s="18">
        <v>127965</v>
      </c>
      <c r="J7" s="25">
        <v>149811</v>
      </c>
      <c r="K7" s="25">
        <v>149811</v>
      </c>
      <c r="L7" s="25">
        <v>149811</v>
      </c>
      <c r="M7" s="25">
        <v>149811</v>
      </c>
      <c r="N7" s="25">
        <v>149811</v>
      </c>
      <c r="O7" s="25">
        <f>H7-I7-J7-K7-L7-M7-N7</f>
        <v>63984</v>
      </c>
    </row>
    <row r="8" spans="1:15" ht="12.75">
      <c r="A8" s="11">
        <v>2</v>
      </c>
      <c r="B8" s="11" t="s">
        <v>14</v>
      </c>
      <c r="C8" s="11">
        <v>844.84</v>
      </c>
      <c r="D8" s="15">
        <f t="shared" si="0"/>
        <v>188799.18155549123</v>
      </c>
      <c r="E8" s="8"/>
      <c r="F8" s="16">
        <f aca="true" t="shared" si="1" ref="F8:F33">E8*$F$6</f>
        <v>0</v>
      </c>
      <c r="G8" s="17">
        <f>C8+E8</f>
        <v>844.84</v>
      </c>
      <c r="H8" s="18">
        <f aca="true" t="shared" si="2" ref="H8:H33">ROUND(D8+F8,0)</f>
        <v>188799</v>
      </c>
      <c r="I8" s="18">
        <v>25674</v>
      </c>
      <c r="J8" s="25">
        <v>30057</v>
      </c>
      <c r="K8" s="25">
        <v>30057</v>
      </c>
      <c r="L8" s="25">
        <v>30057</v>
      </c>
      <c r="M8" s="25">
        <v>30057</v>
      </c>
      <c r="N8" s="25">
        <v>30057</v>
      </c>
      <c r="O8" s="25">
        <f aca="true" t="shared" si="3" ref="O8:O48">H8-I8-J8-K8-L8-M8-N8</f>
        <v>12840</v>
      </c>
    </row>
    <row r="9" spans="1:15" s="19" customFormat="1" ht="12.75">
      <c r="A9" s="11">
        <v>3</v>
      </c>
      <c r="B9" s="11" t="s">
        <v>15</v>
      </c>
      <c r="C9" s="11">
        <v>186</v>
      </c>
      <c r="D9" s="15">
        <f t="shared" si="0"/>
        <v>41566.03353217339</v>
      </c>
      <c r="E9" s="11"/>
      <c r="F9" s="16">
        <f t="shared" si="1"/>
        <v>0</v>
      </c>
      <c r="G9" s="17"/>
      <c r="H9" s="18">
        <f t="shared" si="2"/>
        <v>41566</v>
      </c>
      <c r="I9" s="18">
        <v>5652</v>
      </c>
      <c r="J9" s="18">
        <v>6617</v>
      </c>
      <c r="K9" s="18">
        <v>6617</v>
      </c>
      <c r="L9" s="18">
        <v>6617</v>
      </c>
      <c r="M9" s="18">
        <v>6617</v>
      </c>
      <c r="N9" s="18">
        <v>6617</v>
      </c>
      <c r="O9" s="25">
        <f t="shared" si="3"/>
        <v>2829</v>
      </c>
    </row>
    <row r="10" spans="1:15" ht="12.75">
      <c r="A10" s="11">
        <v>4</v>
      </c>
      <c r="B10" s="11" t="s">
        <v>16</v>
      </c>
      <c r="C10" s="11">
        <v>588</v>
      </c>
      <c r="D10" s="15">
        <f t="shared" si="0"/>
        <v>131402.29955332231</v>
      </c>
      <c r="E10" s="8"/>
      <c r="F10" s="16">
        <f t="shared" si="1"/>
        <v>0</v>
      </c>
      <c r="G10" s="17">
        <f aca="true" t="shared" si="4" ref="G10:G33">C10+E10</f>
        <v>588</v>
      </c>
      <c r="H10" s="18">
        <f t="shared" si="2"/>
        <v>131402</v>
      </c>
      <c r="I10" s="18">
        <v>17869</v>
      </c>
      <c r="J10" s="25">
        <v>20920</v>
      </c>
      <c r="K10" s="25">
        <v>20920</v>
      </c>
      <c r="L10" s="25">
        <v>20920</v>
      </c>
      <c r="M10" s="25">
        <v>20920</v>
      </c>
      <c r="N10" s="25">
        <v>20920</v>
      </c>
      <c r="O10" s="25">
        <f t="shared" si="3"/>
        <v>8933</v>
      </c>
    </row>
    <row r="11" spans="1:15" ht="12.75">
      <c r="A11" s="11">
        <v>5</v>
      </c>
      <c r="B11" s="11" t="s">
        <v>17</v>
      </c>
      <c r="C11" s="11">
        <v>1198.5</v>
      </c>
      <c r="D11" s="15">
        <f t="shared" si="0"/>
        <v>267832.74832424626</v>
      </c>
      <c r="E11" s="8">
        <v>30</v>
      </c>
      <c r="F11" s="16">
        <f t="shared" si="1"/>
        <v>39935.83333333333</v>
      </c>
      <c r="G11" s="17">
        <f t="shared" si="4"/>
        <v>1228.5</v>
      </c>
      <c r="H11" s="18">
        <f t="shared" si="2"/>
        <v>307769</v>
      </c>
      <c r="I11" s="18">
        <v>41853</v>
      </c>
      <c r="J11" s="25">
        <v>48998</v>
      </c>
      <c r="K11" s="25">
        <v>48998</v>
      </c>
      <c r="L11" s="25">
        <v>48998</v>
      </c>
      <c r="M11" s="25">
        <v>48998</v>
      </c>
      <c r="N11" s="25">
        <v>48998</v>
      </c>
      <c r="O11" s="25">
        <f t="shared" si="3"/>
        <v>20926</v>
      </c>
    </row>
    <row r="12" spans="1:15" ht="12.75">
      <c r="A12" s="11">
        <v>6</v>
      </c>
      <c r="B12" s="11" t="s">
        <v>18</v>
      </c>
      <c r="C12" s="11">
        <v>1397.5</v>
      </c>
      <c r="D12" s="15">
        <f t="shared" si="0"/>
        <v>312303.9347377006</v>
      </c>
      <c r="E12" s="8"/>
      <c r="F12" s="16">
        <f t="shared" si="1"/>
        <v>0</v>
      </c>
      <c r="G12" s="17">
        <f t="shared" si="4"/>
        <v>1397.5</v>
      </c>
      <c r="H12" s="18">
        <f t="shared" si="2"/>
        <v>312304</v>
      </c>
      <c r="I12" s="18">
        <v>42470</v>
      </c>
      <c r="J12" s="25">
        <v>49720</v>
      </c>
      <c r="K12" s="25">
        <v>49720</v>
      </c>
      <c r="L12" s="25">
        <v>49720</v>
      </c>
      <c r="M12" s="25">
        <v>49720</v>
      </c>
      <c r="N12" s="25">
        <v>49720</v>
      </c>
      <c r="O12" s="25">
        <f t="shared" si="3"/>
        <v>21234</v>
      </c>
    </row>
    <row r="13" spans="1:15" ht="12.75">
      <c r="A13" s="11">
        <v>7</v>
      </c>
      <c r="B13" s="11" t="s">
        <v>19</v>
      </c>
      <c r="C13" s="11">
        <v>484.5</v>
      </c>
      <c r="D13" s="15">
        <f t="shared" si="0"/>
        <v>108272.81315235488</v>
      </c>
      <c r="E13" s="8"/>
      <c r="F13" s="16">
        <f t="shared" si="1"/>
        <v>0</v>
      </c>
      <c r="G13" s="17">
        <f t="shared" si="4"/>
        <v>484.5</v>
      </c>
      <c r="H13" s="18">
        <f t="shared" si="2"/>
        <v>108273</v>
      </c>
      <c r="I13" s="18">
        <v>14724</v>
      </c>
      <c r="J13" s="25">
        <v>17237</v>
      </c>
      <c r="K13" s="25">
        <v>17237</v>
      </c>
      <c r="L13" s="25">
        <v>17237</v>
      </c>
      <c r="M13" s="25">
        <v>17237</v>
      </c>
      <c r="N13" s="25">
        <v>17237</v>
      </c>
      <c r="O13" s="25">
        <f t="shared" si="3"/>
        <v>7364</v>
      </c>
    </row>
    <row r="14" spans="1:15" ht="12.75">
      <c r="A14" s="11">
        <v>8</v>
      </c>
      <c r="B14" s="11" t="s">
        <v>20</v>
      </c>
      <c r="C14" s="11">
        <v>286</v>
      </c>
      <c r="D14" s="15">
        <f t="shared" si="0"/>
        <v>63913.36338818059</v>
      </c>
      <c r="E14" s="8"/>
      <c r="F14" s="16">
        <f t="shared" si="1"/>
        <v>0</v>
      </c>
      <c r="G14" s="17">
        <f t="shared" si="4"/>
        <v>286</v>
      </c>
      <c r="H14" s="18">
        <f t="shared" si="2"/>
        <v>63913</v>
      </c>
      <c r="I14" s="18">
        <v>8691</v>
      </c>
      <c r="J14" s="25">
        <v>10175</v>
      </c>
      <c r="K14" s="25">
        <v>10175</v>
      </c>
      <c r="L14" s="25">
        <v>10175</v>
      </c>
      <c r="M14" s="25">
        <v>10175</v>
      </c>
      <c r="N14" s="25">
        <v>10175</v>
      </c>
      <c r="O14" s="25">
        <f t="shared" si="3"/>
        <v>4347</v>
      </c>
    </row>
    <row r="15" spans="1:15" s="19" customFormat="1" ht="12.75">
      <c r="A15" s="11">
        <v>9</v>
      </c>
      <c r="B15" s="11" t="s">
        <v>21</v>
      </c>
      <c r="C15" s="11">
        <v>188</v>
      </c>
      <c r="D15" s="15">
        <f t="shared" si="0"/>
        <v>42012.98012929353</v>
      </c>
      <c r="E15" s="11"/>
      <c r="F15" s="16">
        <f t="shared" si="1"/>
        <v>0</v>
      </c>
      <c r="G15" s="17">
        <f t="shared" si="4"/>
        <v>188</v>
      </c>
      <c r="H15" s="18">
        <f t="shared" si="2"/>
        <v>42013</v>
      </c>
      <c r="I15" s="18">
        <v>5713</v>
      </c>
      <c r="J15" s="18">
        <v>6689</v>
      </c>
      <c r="K15" s="18">
        <v>6689</v>
      </c>
      <c r="L15" s="18">
        <v>6689</v>
      </c>
      <c r="M15" s="18">
        <v>6689</v>
      </c>
      <c r="N15" s="18">
        <v>6689</v>
      </c>
      <c r="O15" s="25">
        <f t="shared" si="3"/>
        <v>2855</v>
      </c>
    </row>
    <row r="16" spans="1:15" s="19" customFormat="1" ht="12.75">
      <c r="A16" s="11">
        <v>10</v>
      </c>
      <c r="B16" s="11" t="s">
        <v>22</v>
      </c>
      <c r="C16" s="11">
        <v>224.1</v>
      </c>
      <c r="D16" s="15">
        <f t="shared" si="0"/>
        <v>50080.36620731213</v>
      </c>
      <c r="E16" s="11"/>
      <c r="F16" s="16">
        <f t="shared" si="1"/>
        <v>0</v>
      </c>
      <c r="G16" s="17">
        <f t="shared" si="4"/>
        <v>224.1</v>
      </c>
      <c r="H16" s="18">
        <f t="shared" si="2"/>
        <v>50080</v>
      </c>
      <c r="I16" s="18">
        <v>6810</v>
      </c>
      <c r="J16" s="18">
        <v>7973</v>
      </c>
      <c r="K16" s="18">
        <v>7973</v>
      </c>
      <c r="L16" s="18">
        <v>7973</v>
      </c>
      <c r="M16" s="18">
        <v>7973</v>
      </c>
      <c r="N16" s="18">
        <v>7973</v>
      </c>
      <c r="O16" s="25">
        <f t="shared" si="3"/>
        <v>3405</v>
      </c>
    </row>
    <row r="17" spans="1:15" s="19" customFormat="1" ht="12.75">
      <c r="A17" s="11">
        <v>11</v>
      </c>
      <c r="B17" s="11" t="s">
        <v>23</v>
      </c>
      <c r="C17" s="11">
        <v>661</v>
      </c>
      <c r="D17" s="15">
        <f t="shared" si="0"/>
        <v>147715.85034820758</v>
      </c>
      <c r="E17" s="11"/>
      <c r="F17" s="16">
        <f t="shared" si="1"/>
        <v>0</v>
      </c>
      <c r="G17" s="17">
        <f t="shared" si="4"/>
        <v>661</v>
      </c>
      <c r="H17" s="18">
        <f t="shared" si="2"/>
        <v>147716</v>
      </c>
      <c r="I17" s="18">
        <v>20088</v>
      </c>
      <c r="J17" s="18">
        <v>23517</v>
      </c>
      <c r="K17" s="18">
        <v>23517</v>
      </c>
      <c r="L17" s="18">
        <v>23517</v>
      </c>
      <c r="M17" s="18">
        <v>23517</v>
      </c>
      <c r="N17" s="18">
        <v>23517</v>
      </c>
      <c r="O17" s="25">
        <f t="shared" si="3"/>
        <v>10043</v>
      </c>
    </row>
    <row r="18" spans="1:15" s="19" customFormat="1" ht="12.75">
      <c r="A18" s="11">
        <v>12</v>
      </c>
      <c r="B18" s="11" t="s">
        <v>24</v>
      </c>
      <c r="C18" s="11">
        <v>184.5</v>
      </c>
      <c r="D18" s="15">
        <f t="shared" si="0"/>
        <v>41230.82358433328</v>
      </c>
      <c r="E18" s="11"/>
      <c r="F18" s="16">
        <f t="shared" si="1"/>
        <v>0</v>
      </c>
      <c r="G18" s="17">
        <f t="shared" si="4"/>
        <v>184.5</v>
      </c>
      <c r="H18" s="18">
        <f t="shared" si="2"/>
        <v>41231</v>
      </c>
      <c r="I18" s="18">
        <v>5607</v>
      </c>
      <c r="J18" s="18">
        <v>6564</v>
      </c>
      <c r="K18" s="18">
        <v>6564</v>
      </c>
      <c r="L18" s="18">
        <v>6564</v>
      </c>
      <c r="M18" s="18">
        <v>6564</v>
      </c>
      <c r="N18" s="18">
        <v>6564</v>
      </c>
      <c r="O18" s="25">
        <f t="shared" si="3"/>
        <v>2804</v>
      </c>
    </row>
    <row r="19" spans="1:15" s="19" customFormat="1" ht="12.75">
      <c r="A19" s="11">
        <v>13</v>
      </c>
      <c r="B19" s="11" t="s">
        <v>25</v>
      </c>
      <c r="C19" s="11">
        <v>305.5</v>
      </c>
      <c r="D19" s="15">
        <f t="shared" si="0"/>
        <v>68271.09271010199</v>
      </c>
      <c r="E19" s="11"/>
      <c r="F19" s="16">
        <f t="shared" si="1"/>
        <v>0</v>
      </c>
      <c r="G19" s="17">
        <f t="shared" si="4"/>
        <v>305.5</v>
      </c>
      <c r="H19" s="18">
        <f t="shared" si="2"/>
        <v>68271</v>
      </c>
      <c r="I19" s="18">
        <v>9284</v>
      </c>
      <c r="J19" s="18">
        <v>10869</v>
      </c>
      <c r="K19" s="18">
        <v>10869</v>
      </c>
      <c r="L19" s="18">
        <v>10869</v>
      </c>
      <c r="M19" s="18">
        <v>10869</v>
      </c>
      <c r="N19" s="18">
        <v>10869</v>
      </c>
      <c r="O19" s="25">
        <f t="shared" si="3"/>
        <v>4642</v>
      </c>
    </row>
    <row r="20" spans="1:15" s="19" customFormat="1" ht="12.75">
      <c r="A20" s="11">
        <v>14</v>
      </c>
      <c r="B20" s="11" t="s">
        <v>26</v>
      </c>
      <c r="C20" s="11">
        <v>342.83</v>
      </c>
      <c r="D20" s="15">
        <f t="shared" si="0"/>
        <v>76613.35094534948</v>
      </c>
      <c r="E20" s="11">
        <v>30</v>
      </c>
      <c r="F20" s="16">
        <f t="shared" si="1"/>
        <v>39935.83333333333</v>
      </c>
      <c r="G20" s="17">
        <f t="shared" si="4"/>
        <v>372.83</v>
      </c>
      <c r="H20" s="18">
        <f t="shared" si="2"/>
        <v>116549</v>
      </c>
      <c r="I20" s="18">
        <v>15849</v>
      </c>
      <c r="J20" s="18">
        <v>18555</v>
      </c>
      <c r="K20" s="18">
        <v>18555</v>
      </c>
      <c r="L20" s="18">
        <v>18555</v>
      </c>
      <c r="M20" s="18">
        <v>18555</v>
      </c>
      <c r="N20" s="18">
        <v>18555</v>
      </c>
      <c r="O20" s="25">
        <f t="shared" si="3"/>
        <v>7925</v>
      </c>
    </row>
    <row r="21" spans="1:15" s="19" customFormat="1" ht="12.75">
      <c r="A21" s="11">
        <v>15</v>
      </c>
      <c r="B21" s="11" t="s">
        <v>27</v>
      </c>
      <c r="C21" s="11">
        <v>1032.89</v>
      </c>
      <c r="D21" s="15">
        <f t="shared" si="0"/>
        <v>230823.33534971278</v>
      </c>
      <c r="E21" s="11">
        <v>30</v>
      </c>
      <c r="F21" s="16">
        <f t="shared" si="1"/>
        <v>39935.83333333333</v>
      </c>
      <c r="G21" s="17">
        <f t="shared" si="4"/>
        <v>1062.89</v>
      </c>
      <c r="H21" s="18">
        <f t="shared" si="2"/>
        <v>270759</v>
      </c>
      <c r="I21" s="18">
        <v>36820</v>
      </c>
      <c r="J21" s="18">
        <v>43106</v>
      </c>
      <c r="K21" s="18">
        <v>43106</v>
      </c>
      <c r="L21" s="18">
        <v>43106</v>
      </c>
      <c r="M21" s="18">
        <v>43106</v>
      </c>
      <c r="N21" s="18">
        <v>43106</v>
      </c>
      <c r="O21" s="25">
        <f t="shared" si="3"/>
        <v>18409</v>
      </c>
    </row>
    <row r="22" spans="1:15" s="19" customFormat="1" ht="12.75">
      <c r="A22" s="11">
        <v>16</v>
      </c>
      <c r="B22" s="11" t="s">
        <v>28</v>
      </c>
      <c r="C22" s="11">
        <v>548</v>
      </c>
      <c r="D22" s="15">
        <f t="shared" si="0"/>
        <v>122463.36761091945</v>
      </c>
      <c r="E22" s="11"/>
      <c r="F22" s="16">
        <f t="shared" si="1"/>
        <v>0</v>
      </c>
      <c r="G22" s="17">
        <f t="shared" si="4"/>
        <v>548</v>
      </c>
      <c r="H22" s="18">
        <f t="shared" si="2"/>
        <v>122463</v>
      </c>
      <c r="I22" s="18">
        <v>16654</v>
      </c>
      <c r="J22" s="18">
        <v>19497</v>
      </c>
      <c r="K22" s="18">
        <v>19497</v>
      </c>
      <c r="L22" s="18">
        <v>19497</v>
      </c>
      <c r="M22" s="18">
        <v>19497</v>
      </c>
      <c r="N22" s="18">
        <v>19497</v>
      </c>
      <c r="O22" s="25">
        <f t="shared" si="3"/>
        <v>8324</v>
      </c>
    </row>
    <row r="23" spans="1:15" s="19" customFormat="1" ht="12.75">
      <c r="A23" s="11">
        <v>17</v>
      </c>
      <c r="B23" s="11" t="s">
        <v>29</v>
      </c>
      <c r="C23" s="11">
        <v>1040.6</v>
      </c>
      <c r="D23" s="15">
        <f t="shared" si="0"/>
        <v>232546.3144816109</v>
      </c>
      <c r="E23" s="11">
        <v>30</v>
      </c>
      <c r="F23" s="16">
        <f t="shared" si="1"/>
        <v>39935.83333333333</v>
      </c>
      <c r="G23" s="17">
        <f t="shared" si="4"/>
        <v>1070.6</v>
      </c>
      <c r="H23" s="18">
        <f t="shared" si="2"/>
        <v>272482</v>
      </c>
      <c r="I23" s="18">
        <v>37054</v>
      </c>
      <c r="J23" s="18">
        <v>43380</v>
      </c>
      <c r="K23" s="18">
        <v>43380</v>
      </c>
      <c r="L23" s="18">
        <v>43380</v>
      </c>
      <c r="M23" s="18">
        <v>43380</v>
      </c>
      <c r="N23" s="18">
        <v>43380</v>
      </c>
      <c r="O23" s="25">
        <f t="shared" si="3"/>
        <v>18528</v>
      </c>
    </row>
    <row r="24" spans="1:15" s="19" customFormat="1" ht="12.75">
      <c r="A24" s="11">
        <v>18</v>
      </c>
      <c r="B24" s="11" t="s">
        <v>30</v>
      </c>
      <c r="C24" s="11">
        <v>1043.49</v>
      </c>
      <c r="D24" s="15">
        <f t="shared" si="0"/>
        <v>233192.15231444951</v>
      </c>
      <c r="E24" s="11">
        <v>30</v>
      </c>
      <c r="F24" s="16">
        <f t="shared" si="1"/>
        <v>39935.83333333333</v>
      </c>
      <c r="G24" s="17">
        <f t="shared" si="4"/>
        <v>1073.49</v>
      </c>
      <c r="H24" s="18">
        <f t="shared" si="2"/>
        <v>273128</v>
      </c>
      <c r="I24" s="18">
        <v>37142</v>
      </c>
      <c r="J24" s="18">
        <v>43483</v>
      </c>
      <c r="K24" s="18">
        <v>43483</v>
      </c>
      <c r="L24" s="18">
        <v>43483</v>
      </c>
      <c r="M24" s="18">
        <v>43483</v>
      </c>
      <c r="N24" s="18">
        <v>43483</v>
      </c>
      <c r="O24" s="25">
        <f t="shared" si="3"/>
        <v>18571</v>
      </c>
    </row>
    <row r="25" spans="1:15" s="19" customFormat="1" ht="12.75">
      <c r="A25" s="11">
        <v>19</v>
      </c>
      <c r="B25" s="11" t="s">
        <v>31</v>
      </c>
      <c r="C25" s="11">
        <v>963.6</v>
      </c>
      <c r="D25" s="15">
        <f t="shared" si="0"/>
        <v>215338.87049248535</v>
      </c>
      <c r="E25" s="11">
        <v>30</v>
      </c>
      <c r="F25" s="16">
        <f t="shared" si="1"/>
        <v>39935.83333333333</v>
      </c>
      <c r="G25" s="17">
        <f t="shared" si="4"/>
        <v>993.6</v>
      </c>
      <c r="H25" s="18">
        <f t="shared" si="2"/>
        <v>255275</v>
      </c>
      <c r="I25" s="18">
        <v>34714</v>
      </c>
      <c r="J25" s="18">
        <v>40641</v>
      </c>
      <c r="K25" s="18">
        <v>40641</v>
      </c>
      <c r="L25" s="18">
        <v>40641</v>
      </c>
      <c r="M25" s="18">
        <v>40641</v>
      </c>
      <c r="N25" s="18">
        <v>40641</v>
      </c>
      <c r="O25" s="25">
        <f t="shared" si="3"/>
        <v>17356</v>
      </c>
    </row>
    <row r="26" spans="1:15" s="19" customFormat="1" ht="12.75">
      <c r="A26" s="11">
        <v>20</v>
      </c>
      <c r="B26" s="11" t="s">
        <v>32</v>
      </c>
      <c r="C26" s="11">
        <v>388.5</v>
      </c>
      <c r="D26" s="15">
        <f t="shared" si="0"/>
        <v>86819.37649058797</v>
      </c>
      <c r="E26" s="11">
        <v>30</v>
      </c>
      <c r="F26" s="16">
        <f t="shared" si="1"/>
        <v>39935.83333333333</v>
      </c>
      <c r="G26" s="17">
        <f t="shared" si="4"/>
        <v>418.5</v>
      </c>
      <c r="H26" s="18">
        <f t="shared" si="2"/>
        <v>126755</v>
      </c>
      <c r="I26" s="18">
        <v>17237</v>
      </c>
      <c r="J26" s="18">
        <v>20180</v>
      </c>
      <c r="K26" s="18">
        <v>20180</v>
      </c>
      <c r="L26" s="18">
        <v>20180</v>
      </c>
      <c r="M26" s="18">
        <v>20180</v>
      </c>
      <c r="N26" s="18">
        <v>20180</v>
      </c>
      <c r="O26" s="25">
        <f t="shared" si="3"/>
        <v>8618</v>
      </c>
    </row>
    <row r="27" spans="1:15" ht="12.75">
      <c r="A27" s="11">
        <v>21</v>
      </c>
      <c r="B27" s="11" t="s">
        <v>33</v>
      </c>
      <c r="C27" s="11">
        <v>299</v>
      </c>
      <c r="D27" s="15">
        <f t="shared" si="0"/>
        <v>66818.51626946153</v>
      </c>
      <c r="E27" s="8"/>
      <c r="F27" s="16">
        <f t="shared" si="1"/>
        <v>0</v>
      </c>
      <c r="G27" s="17">
        <f t="shared" si="4"/>
        <v>299</v>
      </c>
      <c r="H27" s="18">
        <f t="shared" si="2"/>
        <v>66819</v>
      </c>
      <c r="I27" s="18">
        <v>9087</v>
      </c>
      <c r="J27" s="25">
        <v>10638</v>
      </c>
      <c r="K27" s="25">
        <v>10638</v>
      </c>
      <c r="L27" s="25">
        <v>10638</v>
      </c>
      <c r="M27" s="25">
        <v>10638</v>
      </c>
      <c r="N27" s="25">
        <v>10638</v>
      </c>
      <c r="O27" s="25">
        <f t="shared" si="3"/>
        <v>4542</v>
      </c>
    </row>
    <row r="28" spans="1:15" ht="12.75">
      <c r="A28" s="11">
        <v>22</v>
      </c>
      <c r="B28" s="11" t="s">
        <v>34</v>
      </c>
      <c r="C28" s="11">
        <v>280</v>
      </c>
      <c r="D28" s="15">
        <f t="shared" si="0"/>
        <v>62572.52359682015</v>
      </c>
      <c r="E28" s="8">
        <v>30</v>
      </c>
      <c r="F28" s="16">
        <f t="shared" si="1"/>
        <v>39935.83333333333</v>
      </c>
      <c r="G28" s="17">
        <f t="shared" si="4"/>
        <v>310</v>
      </c>
      <c r="H28" s="18">
        <f t="shared" si="2"/>
        <v>102508</v>
      </c>
      <c r="I28" s="18">
        <v>13940</v>
      </c>
      <c r="J28" s="25">
        <v>16320</v>
      </c>
      <c r="K28" s="25">
        <v>16320</v>
      </c>
      <c r="L28" s="25">
        <v>16320</v>
      </c>
      <c r="M28" s="25">
        <v>16320</v>
      </c>
      <c r="N28" s="25">
        <v>16320</v>
      </c>
      <c r="O28" s="25">
        <f t="shared" si="3"/>
        <v>6968</v>
      </c>
    </row>
    <row r="29" spans="1:15" ht="16.5" customHeight="1">
      <c r="A29" s="11">
        <v>23</v>
      </c>
      <c r="B29" s="11" t="s">
        <v>35</v>
      </c>
      <c r="C29" s="11">
        <v>253.68</v>
      </c>
      <c r="D29" s="15">
        <f t="shared" si="0"/>
        <v>56690.706378719064</v>
      </c>
      <c r="E29" s="8"/>
      <c r="F29" s="16">
        <f t="shared" si="1"/>
        <v>0</v>
      </c>
      <c r="G29" s="17">
        <f t="shared" si="4"/>
        <v>253.68</v>
      </c>
      <c r="H29" s="18">
        <f t="shared" si="2"/>
        <v>56691</v>
      </c>
      <c r="I29" s="18">
        <v>7709</v>
      </c>
      <c r="J29" s="25">
        <v>9025</v>
      </c>
      <c r="K29" s="25">
        <v>9025</v>
      </c>
      <c r="L29" s="25">
        <v>9025</v>
      </c>
      <c r="M29" s="25">
        <v>9025</v>
      </c>
      <c r="N29" s="25">
        <v>9025</v>
      </c>
      <c r="O29" s="25">
        <f t="shared" si="3"/>
        <v>3857</v>
      </c>
    </row>
    <row r="30" spans="1:15" ht="12.75">
      <c r="A30" s="11">
        <v>24</v>
      </c>
      <c r="B30" s="11" t="s">
        <v>36</v>
      </c>
      <c r="C30" s="11">
        <v>801.17</v>
      </c>
      <c r="D30" s="15">
        <f t="shared" si="0"/>
        <v>179040.10260737286</v>
      </c>
      <c r="E30" s="8">
        <v>30</v>
      </c>
      <c r="F30" s="16">
        <f t="shared" si="1"/>
        <v>39935.83333333333</v>
      </c>
      <c r="G30" s="17">
        <f t="shared" si="4"/>
        <v>831.17</v>
      </c>
      <c r="H30" s="18">
        <f t="shared" si="2"/>
        <v>218976</v>
      </c>
      <c r="I30" s="18">
        <v>29778</v>
      </c>
      <c r="J30" s="25">
        <v>34862</v>
      </c>
      <c r="K30" s="25">
        <v>34862</v>
      </c>
      <c r="L30" s="25">
        <v>34862</v>
      </c>
      <c r="M30" s="25">
        <v>34862</v>
      </c>
      <c r="N30" s="25">
        <v>34862</v>
      </c>
      <c r="O30" s="25">
        <f t="shared" si="3"/>
        <v>14888</v>
      </c>
    </row>
    <row r="31" spans="1:15" ht="12.75">
      <c r="A31" s="11">
        <v>25</v>
      </c>
      <c r="B31" s="8" t="s">
        <v>37</v>
      </c>
      <c r="C31" s="8">
        <v>395.01</v>
      </c>
      <c r="D31" s="15">
        <f t="shared" si="0"/>
        <v>88274.18766421403</v>
      </c>
      <c r="E31" s="8">
        <v>30</v>
      </c>
      <c r="F31" s="16">
        <f t="shared" si="1"/>
        <v>39935.83333333333</v>
      </c>
      <c r="G31" s="17">
        <f t="shared" si="4"/>
        <v>425.01</v>
      </c>
      <c r="H31" s="18">
        <f t="shared" si="2"/>
        <v>128210</v>
      </c>
      <c r="I31" s="18">
        <v>17435</v>
      </c>
      <c r="J31" s="25">
        <v>20411</v>
      </c>
      <c r="K31" s="25">
        <v>20411</v>
      </c>
      <c r="L31" s="25">
        <v>20411</v>
      </c>
      <c r="M31" s="25">
        <v>20411</v>
      </c>
      <c r="N31" s="25">
        <v>20411</v>
      </c>
      <c r="O31" s="25">
        <f t="shared" si="3"/>
        <v>8720</v>
      </c>
    </row>
    <row r="32" spans="1:15" ht="12.75">
      <c r="A32" s="11">
        <v>26</v>
      </c>
      <c r="B32" s="8" t="s">
        <v>38</v>
      </c>
      <c r="C32" s="8">
        <v>866.5</v>
      </c>
      <c r="D32" s="15">
        <f t="shared" si="0"/>
        <v>193639.61320230237</v>
      </c>
      <c r="E32" s="8"/>
      <c r="F32" s="16">
        <f t="shared" si="1"/>
        <v>0</v>
      </c>
      <c r="G32" s="17">
        <f t="shared" si="4"/>
        <v>866.5</v>
      </c>
      <c r="H32" s="18">
        <f t="shared" si="2"/>
        <v>193640</v>
      </c>
      <c r="I32" s="18">
        <v>26333</v>
      </c>
      <c r="J32" s="25">
        <v>30828</v>
      </c>
      <c r="K32" s="25">
        <v>30828</v>
      </c>
      <c r="L32" s="25">
        <v>30828</v>
      </c>
      <c r="M32" s="25">
        <v>30828</v>
      </c>
      <c r="N32" s="25">
        <v>30828</v>
      </c>
      <c r="O32" s="25">
        <f t="shared" si="3"/>
        <v>13167</v>
      </c>
    </row>
    <row r="33" spans="1:15" ht="12.75">
      <c r="A33" s="11">
        <v>27</v>
      </c>
      <c r="B33" s="11" t="s">
        <v>39</v>
      </c>
      <c r="C33" s="8">
        <v>643.16</v>
      </c>
      <c r="D33" s="15">
        <f t="shared" si="0"/>
        <v>143729.0867018959</v>
      </c>
      <c r="E33" s="8"/>
      <c r="F33" s="16">
        <f t="shared" si="1"/>
        <v>0</v>
      </c>
      <c r="G33" s="17">
        <f t="shared" si="4"/>
        <v>643.16</v>
      </c>
      <c r="H33" s="18">
        <f t="shared" si="2"/>
        <v>143729</v>
      </c>
      <c r="I33" s="18">
        <v>19548</v>
      </c>
      <c r="J33" s="25">
        <v>22882</v>
      </c>
      <c r="K33" s="25">
        <v>22882</v>
      </c>
      <c r="L33" s="25">
        <v>22882</v>
      </c>
      <c r="M33" s="25">
        <v>22882</v>
      </c>
      <c r="N33" s="25">
        <v>22882</v>
      </c>
      <c r="O33" s="25">
        <f t="shared" si="3"/>
        <v>9771</v>
      </c>
    </row>
    <row r="34" spans="1:15" s="22" customFormat="1" ht="12.75">
      <c r="A34" s="20">
        <v>26</v>
      </c>
      <c r="B34" s="20" t="s">
        <v>40</v>
      </c>
      <c r="C34" s="34">
        <f aca="true" t="shared" si="5" ref="C34:H34">SUM(C7:C33)</f>
        <v>19300.269999999997</v>
      </c>
      <c r="D34" s="34">
        <f t="shared" si="5"/>
        <v>4313094.999999999</v>
      </c>
      <c r="E34" s="34">
        <f t="shared" si="5"/>
        <v>360</v>
      </c>
      <c r="F34" s="34">
        <f t="shared" si="5"/>
        <v>479229.9999999998</v>
      </c>
      <c r="G34" s="34">
        <f t="shared" si="5"/>
        <v>19474.269999999997</v>
      </c>
      <c r="H34" s="34">
        <f t="shared" si="5"/>
        <v>4792325</v>
      </c>
      <c r="I34" s="34">
        <f aca="true" t="shared" si="6" ref="I34:O34">SUM(I7:I33)</f>
        <v>651700</v>
      </c>
      <c r="J34" s="34">
        <f t="shared" si="6"/>
        <v>762955</v>
      </c>
      <c r="K34" s="34">
        <f t="shared" si="6"/>
        <v>762955</v>
      </c>
      <c r="L34" s="34">
        <f t="shared" si="6"/>
        <v>762955</v>
      </c>
      <c r="M34" s="34">
        <f t="shared" si="6"/>
        <v>762955</v>
      </c>
      <c r="N34" s="34">
        <f t="shared" si="6"/>
        <v>762955</v>
      </c>
      <c r="O34" s="34">
        <f t="shared" si="6"/>
        <v>325850</v>
      </c>
    </row>
    <row r="35" spans="1:15" s="22" customFormat="1" ht="12.75">
      <c r="A35" s="23"/>
      <c r="B35" s="23"/>
      <c r="C35" s="21"/>
      <c r="D35" s="21"/>
      <c r="E35" s="21"/>
      <c r="F35" s="21"/>
      <c r="G35" s="21"/>
      <c r="H35" s="21"/>
      <c r="I35" s="21"/>
      <c r="J35" s="30"/>
      <c r="K35" s="30"/>
      <c r="L35" s="30"/>
      <c r="M35" s="30"/>
      <c r="N35" s="30"/>
      <c r="O35" s="30"/>
    </row>
    <row r="36" spans="1:15" s="22" customFormat="1" ht="12.75">
      <c r="A36" s="23"/>
      <c r="B36" s="23"/>
      <c r="C36" s="21"/>
      <c r="D36" s="30">
        <v>97800</v>
      </c>
      <c r="E36" s="21"/>
      <c r="F36" s="21"/>
      <c r="G36" s="21"/>
      <c r="H36" s="21"/>
      <c r="I36" s="21"/>
      <c r="J36" s="30"/>
      <c r="K36" s="30"/>
      <c r="L36" s="30"/>
      <c r="M36" s="30"/>
      <c r="N36" s="30"/>
      <c r="O36" s="30"/>
    </row>
    <row r="37" spans="1:15" s="22" customFormat="1" ht="12.75">
      <c r="A37" s="8"/>
      <c r="B37" s="8" t="s">
        <v>41</v>
      </c>
      <c r="C37" s="8"/>
      <c r="D37" s="24">
        <f>D36/C49</f>
        <v>83.80678166533845</v>
      </c>
      <c r="E37" s="8"/>
      <c r="F37" s="13"/>
      <c r="G37" s="13"/>
      <c r="H37" s="10"/>
      <c r="I37" s="10"/>
      <c r="J37" s="30"/>
      <c r="K37" s="30"/>
      <c r="L37" s="30"/>
      <c r="M37" s="30"/>
      <c r="N37" s="30"/>
      <c r="O37" s="30"/>
    </row>
    <row r="38" spans="1:15" s="22" customFormat="1" ht="12.75">
      <c r="A38" s="8">
        <v>1</v>
      </c>
      <c r="B38" s="8" t="s">
        <v>42</v>
      </c>
      <c r="C38" s="8">
        <v>136.03</v>
      </c>
      <c r="D38" s="15">
        <f>C38*$D$37</f>
        <v>11400.236509935989</v>
      </c>
      <c r="E38" s="8"/>
      <c r="F38" s="13"/>
      <c r="G38" s="13">
        <v>136.03</v>
      </c>
      <c r="H38" s="18">
        <f>ROUND(D38,0)</f>
        <v>11400</v>
      </c>
      <c r="I38" s="18">
        <v>1550</v>
      </c>
      <c r="J38" s="32">
        <v>1815</v>
      </c>
      <c r="K38" s="32">
        <v>1815</v>
      </c>
      <c r="L38" s="32">
        <v>1815</v>
      </c>
      <c r="M38" s="32">
        <v>1815</v>
      </c>
      <c r="N38" s="32">
        <v>1815</v>
      </c>
      <c r="O38" s="25">
        <f t="shared" si="3"/>
        <v>775</v>
      </c>
    </row>
    <row r="39" spans="1:15" s="22" customFormat="1" ht="12.75">
      <c r="A39" s="8">
        <v>2</v>
      </c>
      <c r="B39" s="8" t="s">
        <v>43</v>
      </c>
      <c r="C39" s="8">
        <v>170.57</v>
      </c>
      <c r="D39" s="15">
        <f aca="true" t="shared" si="7" ref="D39:D48">C39*$D$37</f>
        <v>14294.922748656778</v>
      </c>
      <c r="E39" s="8"/>
      <c r="F39" s="26"/>
      <c r="G39" s="13">
        <v>170.57</v>
      </c>
      <c r="H39" s="18">
        <f aca="true" t="shared" si="8" ref="H39:H47">ROUND(D39,0)</f>
        <v>14295</v>
      </c>
      <c r="I39" s="18">
        <v>1944</v>
      </c>
      <c r="J39" s="32">
        <v>2276</v>
      </c>
      <c r="K39" s="32">
        <v>2276</v>
      </c>
      <c r="L39" s="32">
        <v>2276</v>
      </c>
      <c r="M39" s="32">
        <v>2276</v>
      </c>
      <c r="N39" s="32">
        <v>2276</v>
      </c>
      <c r="O39" s="25">
        <f t="shared" si="3"/>
        <v>971</v>
      </c>
    </row>
    <row r="40" spans="1:15" s="22" customFormat="1" ht="12.75">
      <c r="A40" s="8">
        <v>3</v>
      </c>
      <c r="B40" s="8" t="s">
        <v>44</v>
      </c>
      <c r="C40" s="8">
        <v>61.43</v>
      </c>
      <c r="D40" s="15">
        <f t="shared" si="7"/>
        <v>5148.250597701741</v>
      </c>
      <c r="E40" s="8"/>
      <c r="F40" s="13"/>
      <c r="G40" s="13">
        <v>61.43</v>
      </c>
      <c r="H40" s="18">
        <f t="shared" si="8"/>
        <v>5148</v>
      </c>
      <c r="I40" s="18">
        <v>700</v>
      </c>
      <c r="J40" s="32">
        <v>820</v>
      </c>
      <c r="K40" s="32">
        <v>820</v>
      </c>
      <c r="L40" s="32">
        <v>820</v>
      </c>
      <c r="M40" s="32">
        <v>820</v>
      </c>
      <c r="N40" s="32">
        <v>820</v>
      </c>
      <c r="O40" s="25">
        <f t="shared" si="3"/>
        <v>348</v>
      </c>
    </row>
    <row r="41" spans="1:15" s="22" customFormat="1" ht="12.75">
      <c r="A41" s="8">
        <v>4</v>
      </c>
      <c r="B41" s="8" t="s">
        <v>45</v>
      </c>
      <c r="C41" s="8">
        <v>104.23</v>
      </c>
      <c r="D41" s="15">
        <f t="shared" si="7"/>
        <v>8735.180852978227</v>
      </c>
      <c r="E41" s="8"/>
      <c r="F41" s="13"/>
      <c r="G41" s="13">
        <v>104.23</v>
      </c>
      <c r="H41" s="18">
        <f t="shared" si="8"/>
        <v>8735</v>
      </c>
      <c r="I41" s="18">
        <v>1188</v>
      </c>
      <c r="J41" s="32">
        <v>1390</v>
      </c>
      <c r="K41" s="32">
        <v>1390</v>
      </c>
      <c r="L41" s="32">
        <v>1390</v>
      </c>
      <c r="M41" s="32">
        <v>1390</v>
      </c>
      <c r="N41" s="32">
        <v>1390</v>
      </c>
      <c r="O41" s="25">
        <f t="shared" si="3"/>
        <v>597</v>
      </c>
    </row>
    <row r="42" spans="1:15" s="22" customFormat="1" ht="12.75">
      <c r="A42" s="8">
        <v>5</v>
      </c>
      <c r="B42" s="8" t="s">
        <v>46</v>
      </c>
      <c r="C42" s="8">
        <v>59.14</v>
      </c>
      <c r="D42" s="15">
        <f t="shared" si="7"/>
        <v>4956.333067688116</v>
      </c>
      <c r="E42" s="8"/>
      <c r="F42" s="13"/>
      <c r="G42" s="13">
        <v>59.14</v>
      </c>
      <c r="H42" s="18">
        <f t="shared" si="8"/>
        <v>4956</v>
      </c>
      <c r="I42" s="18">
        <v>674</v>
      </c>
      <c r="J42" s="32">
        <v>789</v>
      </c>
      <c r="K42" s="32">
        <v>789</v>
      </c>
      <c r="L42" s="32">
        <v>789</v>
      </c>
      <c r="M42" s="32">
        <v>789</v>
      </c>
      <c r="N42" s="32">
        <v>789</v>
      </c>
      <c r="O42" s="25">
        <f t="shared" si="3"/>
        <v>337</v>
      </c>
    </row>
    <row r="43" spans="1:15" s="22" customFormat="1" ht="12.75" customHeight="1">
      <c r="A43" s="8">
        <v>6</v>
      </c>
      <c r="B43" s="8" t="s">
        <v>47</v>
      </c>
      <c r="C43" s="8">
        <v>95.07</v>
      </c>
      <c r="D43" s="15">
        <f t="shared" si="7"/>
        <v>7967.510732923725</v>
      </c>
      <c r="E43" s="8"/>
      <c r="F43" s="13"/>
      <c r="G43" s="13">
        <v>95.07</v>
      </c>
      <c r="H43" s="18">
        <f t="shared" si="8"/>
        <v>7968</v>
      </c>
      <c r="I43" s="18">
        <v>1084</v>
      </c>
      <c r="J43" s="32">
        <v>1268</v>
      </c>
      <c r="K43" s="32">
        <v>1268</v>
      </c>
      <c r="L43" s="32">
        <v>1268</v>
      </c>
      <c r="M43" s="32">
        <v>1268</v>
      </c>
      <c r="N43" s="32">
        <v>1268</v>
      </c>
      <c r="O43" s="25">
        <f t="shared" si="3"/>
        <v>544</v>
      </c>
    </row>
    <row r="44" spans="1:15" s="22" customFormat="1" ht="12.75">
      <c r="A44" s="8">
        <v>7</v>
      </c>
      <c r="B44" s="8" t="s">
        <v>48</v>
      </c>
      <c r="C44" s="8">
        <v>107.32</v>
      </c>
      <c r="D44" s="15">
        <f t="shared" si="7"/>
        <v>8994.143808324121</v>
      </c>
      <c r="E44" s="8"/>
      <c r="F44" s="13"/>
      <c r="G44" s="13">
        <v>107.32</v>
      </c>
      <c r="H44" s="18">
        <f t="shared" si="8"/>
        <v>8994</v>
      </c>
      <c r="I44" s="18">
        <v>1223</v>
      </c>
      <c r="J44" s="32">
        <v>1432</v>
      </c>
      <c r="K44" s="32">
        <v>1432</v>
      </c>
      <c r="L44" s="32">
        <v>1432</v>
      </c>
      <c r="M44" s="32">
        <v>1432</v>
      </c>
      <c r="N44" s="32">
        <v>1432</v>
      </c>
      <c r="O44" s="25">
        <f t="shared" si="3"/>
        <v>611</v>
      </c>
    </row>
    <row r="45" spans="1:15" s="22" customFormat="1" ht="12.75">
      <c r="A45" s="8">
        <v>8</v>
      </c>
      <c r="B45" s="8" t="s">
        <v>49</v>
      </c>
      <c r="C45" s="8">
        <v>95</v>
      </c>
      <c r="D45" s="15">
        <f t="shared" si="7"/>
        <v>7961.644258207152</v>
      </c>
      <c r="E45" s="8"/>
      <c r="F45" s="13"/>
      <c r="G45" s="13">
        <v>95</v>
      </c>
      <c r="H45" s="18">
        <f t="shared" si="8"/>
        <v>7962</v>
      </c>
      <c r="I45" s="18">
        <v>1083</v>
      </c>
      <c r="J45" s="32">
        <v>1268</v>
      </c>
      <c r="K45" s="32">
        <v>1268</v>
      </c>
      <c r="L45" s="32">
        <v>1268</v>
      </c>
      <c r="M45" s="32">
        <v>1268</v>
      </c>
      <c r="N45" s="32">
        <v>1268</v>
      </c>
      <c r="O45" s="25">
        <f t="shared" si="3"/>
        <v>539</v>
      </c>
    </row>
    <row r="46" spans="1:15" s="22" customFormat="1" ht="12.75">
      <c r="A46" s="8">
        <v>9</v>
      </c>
      <c r="B46" s="8" t="s">
        <v>50</v>
      </c>
      <c r="C46" s="8">
        <v>92.07</v>
      </c>
      <c r="D46" s="15">
        <f t="shared" si="7"/>
        <v>7716.09038792771</v>
      </c>
      <c r="E46" s="8"/>
      <c r="F46" s="13"/>
      <c r="G46" s="13">
        <v>92.07</v>
      </c>
      <c r="H46" s="18">
        <f t="shared" si="8"/>
        <v>7716</v>
      </c>
      <c r="I46" s="18">
        <v>1049</v>
      </c>
      <c r="J46" s="32">
        <v>1228</v>
      </c>
      <c r="K46" s="32">
        <v>1228</v>
      </c>
      <c r="L46" s="32">
        <v>1228</v>
      </c>
      <c r="M46" s="32">
        <v>1228</v>
      </c>
      <c r="N46" s="32">
        <v>1228</v>
      </c>
      <c r="O46" s="25">
        <f t="shared" si="3"/>
        <v>527</v>
      </c>
    </row>
    <row r="47" spans="1:15" s="22" customFormat="1" ht="13.5" customHeight="1">
      <c r="A47" s="8">
        <v>10</v>
      </c>
      <c r="B47" s="8" t="s">
        <v>51</v>
      </c>
      <c r="C47" s="8">
        <v>119.54</v>
      </c>
      <c r="D47" s="15">
        <f t="shared" si="7"/>
        <v>10018.262680274558</v>
      </c>
      <c r="E47" s="8"/>
      <c r="F47" s="13"/>
      <c r="G47" s="13">
        <v>119.54</v>
      </c>
      <c r="H47" s="18">
        <f t="shared" si="8"/>
        <v>10018</v>
      </c>
      <c r="I47" s="18">
        <v>1362</v>
      </c>
      <c r="J47" s="32">
        <v>1595</v>
      </c>
      <c r="K47" s="32">
        <v>1595</v>
      </c>
      <c r="L47" s="32">
        <v>1595</v>
      </c>
      <c r="M47" s="32">
        <v>1595</v>
      </c>
      <c r="N47" s="32">
        <v>1595</v>
      </c>
      <c r="O47" s="25">
        <f t="shared" si="3"/>
        <v>681</v>
      </c>
    </row>
    <row r="48" spans="1:15" s="31" customFormat="1" ht="12.75">
      <c r="A48" s="11">
        <v>11</v>
      </c>
      <c r="B48" s="11" t="s">
        <v>52</v>
      </c>
      <c r="C48" s="11">
        <v>126.57</v>
      </c>
      <c r="D48" s="15">
        <f t="shared" si="7"/>
        <v>10607.424355381887</v>
      </c>
      <c r="E48" s="11"/>
      <c r="F48" s="13"/>
      <c r="G48" s="13">
        <v>126.57</v>
      </c>
      <c r="H48" s="18">
        <f>ROUND(D48,0)+1</f>
        <v>10608</v>
      </c>
      <c r="I48" s="18">
        <v>1443</v>
      </c>
      <c r="J48" s="33">
        <v>1689</v>
      </c>
      <c r="K48" s="33">
        <v>1689</v>
      </c>
      <c r="L48" s="33">
        <v>1689</v>
      </c>
      <c r="M48" s="33">
        <v>1689</v>
      </c>
      <c r="N48" s="33">
        <v>1689</v>
      </c>
      <c r="O48" s="25">
        <f t="shared" si="3"/>
        <v>720</v>
      </c>
    </row>
    <row r="49" spans="1:15" s="22" customFormat="1" ht="12.75">
      <c r="A49" s="20">
        <v>11</v>
      </c>
      <c r="B49" s="20" t="s">
        <v>53</v>
      </c>
      <c r="C49" s="35">
        <f aca="true" t="shared" si="9" ref="C49:H49">SUM(C38:C48)</f>
        <v>1166.9699999999998</v>
      </c>
      <c r="D49" s="36">
        <f t="shared" si="9"/>
        <v>97799.99999999999</v>
      </c>
      <c r="E49" s="36">
        <f t="shared" si="9"/>
        <v>0</v>
      </c>
      <c r="F49" s="36">
        <f t="shared" si="9"/>
        <v>0</v>
      </c>
      <c r="G49" s="36">
        <f t="shared" si="9"/>
        <v>1166.9699999999998</v>
      </c>
      <c r="H49" s="36">
        <f t="shared" si="9"/>
        <v>97800</v>
      </c>
      <c r="I49" s="36">
        <f aca="true" t="shared" si="10" ref="I49:O49">SUM(I38:I48)</f>
        <v>13300</v>
      </c>
      <c r="J49" s="36">
        <f t="shared" si="10"/>
        <v>15570</v>
      </c>
      <c r="K49" s="36">
        <f t="shared" si="10"/>
        <v>15570</v>
      </c>
      <c r="L49" s="36">
        <f t="shared" si="10"/>
        <v>15570</v>
      </c>
      <c r="M49" s="36">
        <f t="shared" si="10"/>
        <v>15570</v>
      </c>
      <c r="N49" s="36">
        <f t="shared" si="10"/>
        <v>15570</v>
      </c>
      <c r="O49" s="36">
        <f t="shared" si="10"/>
        <v>6650</v>
      </c>
    </row>
    <row r="50" spans="1:15" s="22" customFormat="1" ht="12.75">
      <c r="A50" s="23"/>
      <c r="B50" s="23"/>
      <c r="C50" s="21"/>
      <c r="D50" s="21"/>
      <c r="E50" s="21"/>
      <c r="F50" s="21"/>
      <c r="G50" s="21"/>
      <c r="H50" s="21"/>
      <c r="I50" s="21"/>
      <c r="J50" s="30"/>
      <c r="K50" s="30"/>
      <c r="L50" s="30"/>
      <c r="M50" s="30"/>
      <c r="N50" s="30"/>
      <c r="O50" s="30"/>
    </row>
    <row r="51" spans="1:15" s="22" customFormat="1" ht="12.75">
      <c r="A51" s="23"/>
      <c r="B51" s="23"/>
      <c r="C51" s="21"/>
      <c r="D51" s="21"/>
      <c r="E51" s="21"/>
      <c r="F51" s="21"/>
      <c r="G51" s="21"/>
      <c r="H51" s="21"/>
      <c r="I51" s="21"/>
      <c r="J51" s="30"/>
      <c r="K51" s="30"/>
      <c r="L51" s="30"/>
      <c r="M51" s="30"/>
      <c r="N51" s="30"/>
      <c r="O51" s="30"/>
    </row>
    <row r="52" spans="1:15" ht="12.75">
      <c r="A52" s="8"/>
      <c r="B52" s="8"/>
      <c r="C52" s="8"/>
      <c r="D52" s="27"/>
      <c r="E52" s="8"/>
      <c r="F52" s="13"/>
      <c r="G52" s="13"/>
      <c r="H52" s="10"/>
      <c r="I52" s="10"/>
      <c r="J52" s="25"/>
      <c r="K52" s="25"/>
      <c r="L52" s="25"/>
      <c r="M52" s="25"/>
      <c r="N52" s="25"/>
      <c r="O52" s="25"/>
    </row>
    <row r="53" spans="1:15" ht="12.75">
      <c r="A53" s="8"/>
      <c r="B53" s="8"/>
      <c r="C53" s="8"/>
      <c r="D53" s="27">
        <v>231635</v>
      </c>
      <c r="E53" s="8"/>
      <c r="F53" s="13"/>
      <c r="G53" s="13"/>
      <c r="H53" s="10"/>
      <c r="I53" s="10"/>
      <c r="J53" s="25"/>
      <c r="K53" s="25"/>
      <c r="L53" s="25"/>
      <c r="M53" s="25"/>
      <c r="N53" s="25"/>
      <c r="O53" s="25"/>
    </row>
    <row r="54" spans="1:15" ht="12.75">
      <c r="A54" s="8"/>
      <c r="B54" s="8" t="s">
        <v>54</v>
      </c>
      <c r="C54" s="8"/>
      <c r="D54" s="28">
        <f>D53/C70</f>
        <v>260.3781432313036</v>
      </c>
      <c r="E54" s="8"/>
      <c r="F54" s="13"/>
      <c r="G54" s="13"/>
      <c r="H54" s="10"/>
      <c r="I54" s="10"/>
      <c r="J54" s="25"/>
      <c r="K54" s="25"/>
      <c r="L54" s="25"/>
      <c r="M54" s="25"/>
      <c r="N54" s="25"/>
      <c r="O54" s="25"/>
    </row>
    <row r="55" spans="1:15" ht="12.75">
      <c r="A55" s="8">
        <v>1</v>
      </c>
      <c r="B55" s="8" t="s">
        <v>55</v>
      </c>
      <c r="C55" s="8">
        <v>87.09</v>
      </c>
      <c r="D55" s="15">
        <f aca="true" t="shared" si="11" ref="D55:D69">C55*$D$54</f>
        <v>22676.332494014234</v>
      </c>
      <c r="E55" s="8"/>
      <c r="F55" s="13"/>
      <c r="G55" s="8">
        <f>C55</f>
        <v>87.09</v>
      </c>
      <c r="H55" s="25">
        <f>ROUND(D55,0)</f>
        <v>22676</v>
      </c>
      <c r="I55" s="25">
        <v>3084</v>
      </c>
      <c r="J55" s="25">
        <v>3610</v>
      </c>
      <c r="K55" s="25">
        <v>3610</v>
      </c>
      <c r="L55" s="25">
        <v>3610</v>
      </c>
      <c r="M55" s="25">
        <v>3610</v>
      </c>
      <c r="N55" s="25">
        <v>3610</v>
      </c>
      <c r="O55" s="25">
        <f aca="true" t="shared" si="12" ref="O55:O69">H55-I55-J55-K55-L55-M55-N55</f>
        <v>1542</v>
      </c>
    </row>
    <row r="56" spans="1:15" s="19" customFormat="1" ht="12.75">
      <c r="A56" s="11">
        <v>2</v>
      </c>
      <c r="B56" s="11" t="s">
        <v>56</v>
      </c>
      <c r="C56" s="11">
        <v>109.2</v>
      </c>
      <c r="D56" s="15">
        <f t="shared" si="11"/>
        <v>28433.29324085836</v>
      </c>
      <c r="E56" s="11"/>
      <c r="F56" s="13"/>
      <c r="G56" s="8">
        <f aca="true" t="shared" si="13" ref="G56:G69">C56</f>
        <v>109.2</v>
      </c>
      <c r="H56" s="25">
        <f aca="true" t="shared" si="14" ref="H56:H69">ROUND(D56,0)</f>
        <v>28433</v>
      </c>
      <c r="I56" s="25">
        <v>3867</v>
      </c>
      <c r="J56" s="18">
        <v>4527</v>
      </c>
      <c r="K56" s="18">
        <v>4527</v>
      </c>
      <c r="L56" s="18">
        <v>4527</v>
      </c>
      <c r="M56" s="18">
        <v>4527</v>
      </c>
      <c r="N56" s="18">
        <v>4527</v>
      </c>
      <c r="O56" s="25">
        <f t="shared" si="12"/>
        <v>1931</v>
      </c>
    </row>
    <row r="57" spans="1:15" ht="12.75">
      <c r="A57" s="8">
        <v>3</v>
      </c>
      <c r="B57" s="8" t="s">
        <v>57</v>
      </c>
      <c r="C57" s="8">
        <v>71.95</v>
      </c>
      <c r="D57" s="15">
        <f t="shared" si="11"/>
        <v>18734.207405492296</v>
      </c>
      <c r="E57" s="8"/>
      <c r="F57" s="13"/>
      <c r="G57" s="8">
        <f t="shared" si="13"/>
        <v>71.95</v>
      </c>
      <c r="H57" s="25">
        <f t="shared" si="14"/>
        <v>18734</v>
      </c>
      <c r="I57" s="25">
        <v>2548</v>
      </c>
      <c r="J57" s="25">
        <v>2983</v>
      </c>
      <c r="K57" s="25">
        <v>2983</v>
      </c>
      <c r="L57" s="25">
        <v>2983</v>
      </c>
      <c r="M57" s="25">
        <v>2983</v>
      </c>
      <c r="N57" s="25">
        <v>2983</v>
      </c>
      <c r="O57" s="25">
        <f t="shared" si="12"/>
        <v>1271</v>
      </c>
    </row>
    <row r="58" spans="1:15" ht="12.75">
      <c r="A58" s="11">
        <v>4</v>
      </c>
      <c r="B58" s="8" t="s">
        <v>13</v>
      </c>
      <c r="C58" s="8">
        <v>171.1</v>
      </c>
      <c r="D58" s="15">
        <f t="shared" si="11"/>
        <v>44550.700306876046</v>
      </c>
      <c r="E58" s="8"/>
      <c r="F58" s="13"/>
      <c r="G58" s="8">
        <f t="shared" si="13"/>
        <v>171.1</v>
      </c>
      <c r="H58" s="25">
        <f t="shared" si="14"/>
        <v>44551</v>
      </c>
      <c r="I58" s="25">
        <v>6058</v>
      </c>
      <c r="J58" s="25">
        <v>7091</v>
      </c>
      <c r="K58" s="25">
        <v>7091</v>
      </c>
      <c r="L58" s="25">
        <v>7091</v>
      </c>
      <c r="M58" s="25">
        <v>7091</v>
      </c>
      <c r="N58" s="25">
        <v>7091</v>
      </c>
      <c r="O58" s="25">
        <f t="shared" si="12"/>
        <v>3038</v>
      </c>
    </row>
    <row r="59" spans="1:15" ht="12.75">
      <c r="A59" s="8">
        <v>5</v>
      </c>
      <c r="B59" s="8" t="s">
        <v>58</v>
      </c>
      <c r="C59" s="8">
        <v>54.53</v>
      </c>
      <c r="D59" s="15">
        <f t="shared" si="11"/>
        <v>14198.420150402986</v>
      </c>
      <c r="E59" s="8"/>
      <c r="F59" s="13"/>
      <c r="G59" s="8">
        <f t="shared" si="13"/>
        <v>54.53</v>
      </c>
      <c r="H59" s="25">
        <f t="shared" si="14"/>
        <v>14198</v>
      </c>
      <c r="I59" s="25">
        <v>1931</v>
      </c>
      <c r="J59" s="25">
        <v>2260</v>
      </c>
      <c r="K59" s="25">
        <v>2260</v>
      </c>
      <c r="L59" s="25">
        <v>2260</v>
      </c>
      <c r="M59" s="25">
        <v>2260</v>
      </c>
      <c r="N59" s="25">
        <v>2260</v>
      </c>
      <c r="O59" s="25">
        <f t="shared" si="12"/>
        <v>967</v>
      </c>
    </row>
    <row r="60" spans="1:15" ht="12.75">
      <c r="A60" s="11">
        <v>6</v>
      </c>
      <c r="B60" s="8" t="s">
        <v>17</v>
      </c>
      <c r="C60" s="8">
        <v>92.51</v>
      </c>
      <c r="D60" s="15">
        <f t="shared" si="11"/>
        <v>24087.5820303279</v>
      </c>
      <c r="E60" s="8"/>
      <c r="F60" s="13"/>
      <c r="G60" s="8">
        <f t="shared" si="13"/>
        <v>92.51</v>
      </c>
      <c r="H60" s="25">
        <f t="shared" si="14"/>
        <v>24088</v>
      </c>
      <c r="I60" s="25">
        <v>3276</v>
      </c>
      <c r="J60" s="25">
        <v>3835</v>
      </c>
      <c r="K60" s="25">
        <v>3835</v>
      </c>
      <c r="L60" s="25">
        <v>3835</v>
      </c>
      <c r="M60" s="25">
        <v>3835</v>
      </c>
      <c r="N60" s="25">
        <v>3835</v>
      </c>
      <c r="O60" s="25">
        <f t="shared" si="12"/>
        <v>1637</v>
      </c>
    </row>
    <row r="61" spans="1:15" ht="12.75">
      <c r="A61" s="8">
        <v>7</v>
      </c>
      <c r="B61" s="8" t="s">
        <v>19</v>
      </c>
      <c r="C61" s="8">
        <v>40.69</v>
      </c>
      <c r="D61" s="15">
        <f t="shared" si="11"/>
        <v>10594.786648081745</v>
      </c>
      <c r="E61" s="8"/>
      <c r="F61" s="13"/>
      <c r="G61" s="8">
        <f t="shared" si="13"/>
        <v>40.69</v>
      </c>
      <c r="H61" s="25">
        <f t="shared" si="14"/>
        <v>10595</v>
      </c>
      <c r="I61" s="25">
        <v>1441</v>
      </c>
      <c r="J61" s="25">
        <v>1687</v>
      </c>
      <c r="K61" s="25">
        <v>1687</v>
      </c>
      <c r="L61" s="25">
        <v>1687</v>
      </c>
      <c r="M61" s="25">
        <v>1687</v>
      </c>
      <c r="N61" s="25">
        <v>1687</v>
      </c>
      <c r="O61" s="25">
        <f t="shared" si="12"/>
        <v>719</v>
      </c>
    </row>
    <row r="62" spans="1:15" ht="12.75">
      <c r="A62" s="11">
        <v>8</v>
      </c>
      <c r="B62" s="8" t="s">
        <v>20</v>
      </c>
      <c r="C62" s="8">
        <v>43.38</v>
      </c>
      <c r="D62" s="15">
        <f t="shared" si="11"/>
        <v>11295.203853373952</v>
      </c>
      <c r="E62" s="8"/>
      <c r="F62" s="13"/>
      <c r="G62" s="8">
        <f t="shared" si="13"/>
        <v>43.38</v>
      </c>
      <c r="H62" s="25">
        <f t="shared" si="14"/>
        <v>11295</v>
      </c>
      <c r="I62" s="25">
        <v>1536</v>
      </c>
      <c r="J62" s="25">
        <v>1798</v>
      </c>
      <c r="K62" s="25">
        <v>1798</v>
      </c>
      <c r="L62" s="25">
        <v>1798</v>
      </c>
      <c r="M62" s="25">
        <v>1798</v>
      </c>
      <c r="N62" s="25">
        <v>1798</v>
      </c>
      <c r="O62" s="25">
        <f t="shared" si="12"/>
        <v>769</v>
      </c>
    </row>
    <row r="63" spans="1:15" ht="12.75">
      <c r="A63" s="8">
        <v>9</v>
      </c>
      <c r="B63" s="8" t="s">
        <v>22</v>
      </c>
      <c r="C63" s="8">
        <v>47.23</v>
      </c>
      <c r="D63" s="15">
        <f t="shared" si="11"/>
        <v>12297.659704814469</v>
      </c>
      <c r="E63" s="8"/>
      <c r="F63" s="13"/>
      <c r="G63" s="8">
        <f t="shared" si="13"/>
        <v>47.23</v>
      </c>
      <c r="H63" s="25">
        <f t="shared" si="14"/>
        <v>12298</v>
      </c>
      <c r="I63" s="25">
        <v>1672</v>
      </c>
      <c r="J63" s="25">
        <v>1958</v>
      </c>
      <c r="K63" s="25">
        <v>1958</v>
      </c>
      <c r="L63" s="25">
        <v>1958</v>
      </c>
      <c r="M63" s="25">
        <v>1958</v>
      </c>
      <c r="N63" s="25">
        <v>1958</v>
      </c>
      <c r="O63" s="25">
        <f t="shared" si="12"/>
        <v>836</v>
      </c>
    </row>
    <row r="64" spans="1:15" ht="12.75">
      <c r="A64" s="11">
        <v>10</v>
      </c>
      <c r="B64" s="8" t="s">
        <v>21</v>
      </c>
      <c r="C64" s="8">
        <v>35.11</v>
      </c>
      <c r="D64" s="15">
        <f t="shared" si="11"/>
        <v>9141.87660885107</v>
      </c>
      <c r="E64" s="8"/>
      <c r="F64" s="13"/>
      <c r="G64" s="8">
        <f t="shared" si="13"/>
        <v>35.11</v>
      </c>
      <c r="H64" s="25">
        <f t="shared" si="14"/>
        <v>9142</v>
      </c>
      <c r="I64" s="25">
        <v>1243</v>
      </c>
      <c r="J64" s="25">
        <v>1455</v>
      </c>
      <c r="K64" s="25">
        <v>1455</v>
      </c>
      <c r="L64" s="25">
        <v>1455</v>
      </c>
      <c r="M64" s="25">
        <v>1455</v>
      </c>
      <c r="N64" s="25">
        <v>1455</v>
      </c>
      <c r="O64" s="25">
        <f t="shared" si="12"/>
        <v>624</v>
      </c>
    </row>
    <row r="65" spans="1:15" ht="12.75">
      <c r="A65" s="8">
        <v>11</v>
      </c>
      <c r="B65" s="8" t="s">
        <v>59</v>
      </c>
      <c r="C65" s="8">
        <v>26.05</v>
      </c>
      <c r="D65" s="15">
        <f t="shared" si="11"/>
        <v>6782.85063117546</v>
      </c>
      <c r="E65" s="8"/>
      <c r="F65" s="13"/>
      <c r="G65" s="8">
        <f t="shared" si="13"/>
        <v>26.05</v>
      </c>
      <c r="H65" s="25">
        <f t="shared" si="14"/>
        <v>6783</v>
      </c>
      <c r="I65" s="25">
        <v>922</v>
      </c>
      <c r="J65" s="25">
        <v>1080</v>
      </c>
      <c r="K65" s="25">
        <v>1080</v>
      </c>
      <c r="L65" s="25">
        <v>1080</v>
      </c>
      <c r="M65" s="25">
        <v>1080</v>
      </c>
      <c r="N65" s="25">
        <v>1080</v>
      </c>
      <c r="O65" s="25">
        <f t="shared" si="12"/>
        <v>461</v>
      </c>
    </row>
    <row r="66" spans="1:15" ht="12.75">
      <c r="A66" s="11">
        <v>12</v>
      </c>
      <c r="B66" s="8" t="s">
        <v>60</v>
      </c>
      <c r="C66" s="8">
        <v>15.6</v>
      </c>
      <c r="D66" s="15">
        <f t="shared" si="11"/>
        <v>4061.8990344083363</v>
      </c>
      <c r="E66" s="8"/>
      <c r="F66" s="13"/>
      <c r="G66" s="8">
        <f t="shared" si="13"/>
        <v>15.6</v>
      </c>
      <c r="H66" s="25">
        <f t="shared" si="14"/>
        <v>4062</v>
      </c>
      <c r="I66" s="25">
        <v>552</v>
      </c>
      <c r="J66" s="25">
        <v>647</v>
      </c>
      <c r="K66" s="25">
        <v>647</v>
      </c>
      <c r="L66" s="25">
        <v>647</v>
      </c>
      <c r="M66" s="25">
        <v>647</v>
      </c>
      <c r="N66" s="25">
        <v>647</v>
      </c>
      <c r="O66" s="25">
        <f t="shared" si="12"/>
        <v>275</v>
      </c>
    </row>
    <row r="67" spans="1:15" ht="12.75">
      <c r="A67" s="8">
        <v>13</v>
      </c>
      <c r="B67" s="8" t="s">
        <v>61</v>
      </c>
      <c r="C67" s="8">
        <v>36.85</v>
      </c>
      <c r="D67" s="15">
        <f t="shared" si="11"/>
        <v>9594.934578073538</v>
      </c>
      <c r="E67" s="8"/>
      <c r="F67" s="13"/>
      <c r="G67" s="8">
        <f t="shared" si="13"/>
        <v>36.85</v>
      </c>
      <c r="H67" s="25">
        <f t="shared" si="14"/>
        <v>9595</v>
      </c>
      <c r="I67" s="25">
        <v>1305</v>
      </c>
      <c r="J67" s="25">
        <v>1528</v>
      </c>
      <c r="K67" s="25">
        <v>1528</v>
      </c>
      <c r="L67" s="25">
        <v>1528</v>
      </c>
      <c r="M67" s="25">
        <v>1528</v>
      </c>
      <c r="N67" s="25">
        <v>1528</v>
      </c>
      <c r="O67" s="25">
        <f t="shared" si="12"/>
        <v>650</v>
      </c>
    </row>
    <row r="68" spans="1:15" ht="12.75">
      <c r="A68" s="11">
        <v>14</v>
      </c>
      <c r="B68" s="8" t="s">
        <v>62</v>
      </c>
      <c r="C68" s="8">
        <v>31.47</v>
      </c>
      <c r="D68" s="15">
        <f t="shared" si="11"/>
        <v>8194.100167489125</v>
      </c>
      <c r="E68" s="8"/>
      <c r="F68" s="13"/>
      <c r="G68" s="8">
        <f t="shared" si="13"/>
        <v>31.47</v>
      </c>
      <c r="H68" s="25">
        <f t="shared" si="14"/>
        <v>8194</v>
      </c>
      <c r="I68" s="25">
        <v>1114</v>
      </c>
      <c r="J68" s="25">
        <v>1305</v>
      </c>
      <c r="K68" s="25">
        <v>1305</v>
      </c>
      <c r="L68" s="25">
        <v>1305</v>
      </c>
      <c r="M68" s="25">
        <v>1305</v>
      </c>
      <c r="N68" s="25">
        <v>1305</v>
      </c>
      <c r="O68" s="25">
        <f t="shared" si="12"/>
        <v>555</v>
      </c>
    </row>
    <row r="69" spans="1:15" ht="12.75">
      <c r="A69" s="8">
        <v>15</v>
      </c>
      <c r="B69" s="8" t="s">
        <v>63</v>
      </c>
      <c r="C69" s="8">
        <v>26.85</v>
      </c>
      <c r="D69" s="15">
        <f t="shared" si="11"/>
        <v>6991.153145760502</v>
      </c>
      <c r="E69" s="8"/>
      <c r="F69" s="13"/>
      <c r="G69" s="8">
        <f t="shared" si="13"/>
        <v>26.85</v>
      </c>
      <c r="H69" s="25">
        <f t="shared" si="14"/>
        <v>6991</v>
      </c>
      <c r="I69" s="25">
        <v>951</v>
      </c>
      <c r="J69" s="25">
        <v>1113</v>
      </c>
      <c r="K69" s="25">
        <v>1113</v>
      </c>
      <c r="L69" s="25">
        <v>1113</v>
      </c>
      <c r="M69" s="25">
        <v>1113</v>
      </c>
      <c r="N69" s="25">
        <v>1113</v>
      </c>
      <c r="O69" s="25">
        <f t="shared" si="12"/>
        <v>475</v>
      </c>
    </row>
    <row r="70" spans="1:15" s="22" customFormat="1" ht="12.75">
      <c r="A70" s="3">
        <v>15</v>
      </c>
      <c r="B70" s="20" t="s">
        <v>64</v>
      </c>
      <c r="C70" s="34">
        <f>SUM(C55:C69)</f>
        <v>889.61</v>
      </c>
      <c r="D70" s="34">
        <f>SUM(D55:D69)</f>
        <v>231634.99999999997</v>
      </c>
      <c r="E70" s="34">
        <f>SUM(E55:E69)</f>
        <v>0</v>
      </c>
      <c r="F70" s="34">
        <f>SUM(F55:F69)</f>
        <v>0</v>
      </c>
      <c r="G70" s="34">
        <f>SUM(G55:G69)</f>
        <v>889.61</v>
      </c>
      <c r="H70" s="34">
        <f>SUM(H55:H69)</f>
        <v>231635</v>
      </c>
      <c r="I70" s="34">
        <f>SUM(I55:I69)</f>
        <v>31500</v>
      </c>
      <c r="J70" s="34">
        <f>SUM(J55:J69)</f>
        <v>36877</v>
      </c>
      <c r="K70" s="34">
        <f>SUM(K55:K69)</f>
        <v>36877</v>
      </c>
      <c r="L70" s="34">
        <f>SUM(L55:L69)</f>
        <v>36877</v>
      </c>
      <c r="M70" s="34">
        <f>SUM(M55:M69)</f>
        <v>36877</v>
      </c>
      <c r="N70" s="34">
        <f>SUM(N55:N69)</f>
        <v>36877</v>
      </c>
      <c r="O70" s="34">
        <f>SUM(O55:O69)</f>
        <v>15750</v>
      </c>
    </row>
    <row r="71" spans="1:15" ht="12.75">
      <c r="A71" s="8"/>
      <c r="B71" s="8"/>
      <c r="C71" s="8"/>
      <c r="D71" s="27"/>
      <c r="E71" s="8"/>
      <c r="F71" s="13"/>
      <c r="G71" s="13"/>
      <c r="H71" s="25"/>
      <c r="I71" s="25"/>
      <c r="J71" s="25"/>
      <c r="K71" s="25"/>
      <c r="L71" s="25"/>
      <c r="M71" s="25"/>
      <c r="N71" s="25"/>
      <c r="O71" s="25"/>
    </row>
    <row r="72" spans="1:15" ht="12.75">
      <c r="A72" s="8"/>
      <c r="B72" s="8"/>
      <c r="C72" s="8"/>
      <c r="D72" s="27">
        <v>25740</v>
      </c>
      <c r="E72" s="8"/>
      <c r="F72" s="13"/>
      <c r="G72" s="13"/>
      <c r="H72" s="25"/>
      <c r="I72" s="25"/>
      <c r="J72" s="25"/>
      <c r="K72" s="25"/>
      <c r="L72" s="25"/>
      <c r="M72" s="25"/>
      <c r="N72" s="25"/>
      <c r="O72" s="25"/>
    </row>
    <row r="73" spans="1:15" ht="12.75">
      <c r="A73" s="8"/>
      <c r="B73" s="8" t="s">
        <v>65</v>
      </c>
      <c r="C73" s="8"/>
      <c r="D73" s="29">
        <f>D72/C82</f>
        <v>120.353485762379</v>
      </c>
      <c r="E73" s="8"/>
      <c r="F73" s="13"/>
      <c r="G73" s="13"/>
      <c r="H73" s="25"/>
      <c r="I73" s="25"/>
      <c r="J73" s="25"/>
      <c r="K73" s="25"/>
      <c r="L73" s="25"/>
      <c r="M73" s="25"/>
      <c r="N73" s="25"/>
      <c r="O73" s="25"/>
    </row>
    <row r="74" spans="1:15" ht="12.75">
      <c r="A74" s="8">
        <v>1</v>
      </c>
      <c r="B74" s="8" t="s">
        <v>66</v>
      </c>
      <c r="C74" s="8">
        <v>31.96</v>
      </c>
      <c r="D74" s="27">
        <f aca="true" t="shared" si="15" ref="D74:D81">C74*$D$73</f>
        <v>3846.497404965633</v>
      </c>
      <c r="E74" s="8"/>
      <c r="F74" s="13"/>
      <c r="G74" s="13"/>
      <c r="H74" s="25">
        <f>ROUND(D74,0)</f>
        <v>3846</v>
      </c>
      <c r="I74" s="25">
        <v>523</v>
      </c>
      <c r="J74" s="25">
        <v>612</v>
      </c>
      <c r="K74" s="25">
        <v>612</v>
      </c>
      <c r="L74" s="25">
        <v>612</v>
      </c>
      <c r="M74" s="25">
        <v>612</v>
      </c>
      <c r="N74" s="25">
        <v>612</v>
      </c>
      <c r="O74" s="25">
        <f aca="true" t="shared" si="16" ref="O74:O81">H74-I74-J74-K74-L74-M74-N74</f>
        <v>263</v>
      </c>
    </row>
    <row r="75" spans="1:15" ht="12.75">
      <c r="A75" s="8">
        <v>2</v>
      </c>
      <c r="B75" s="8" t="s">
        <v>67</v>
      </c>
      <c r="C75" s="8">
        <v>16.97</v>
      </c>
      <c r="D75" s="27">
        <f t="shared" si="15"/>
        <v>2042.3986533875714</v>
      </c>
      <c r="E75" s="8"/>
      <c r="F75" s="13"/>
      <c r="G75" s="13"/>
      <c r="H75" s="25">
        <f aca="true" t="shared" si="17" ref="H75:H80">ROUND(D75,0)</f>
        <v>2042</v>
      </c>
      <c r="I75" s="25">
        <v>278</v>
      </c>
      <c r="J75" s="25">
        <v>325</v>
      </c>
      <c r="K75" s="25">
        <v>325</v>
      </c>
      <c r="L75" s="25">
        <v>325</v>
      </c>
      <c r="M75" s="25">
        <v>325</v>
      </c>
      <c r="N75" s="25">
        <v>325</v>
      </c>
      <c r="O75" s="25">
        <f t="shared" si="16"/>
        <v>139</v>
      </c>
    </row>
    <row r="76" spans="1:15" ht="12.75">
      <c r="A76" s="8">
        <v>3</v>
      </c>
      <c r="B76" s="8" t="s">
        <v>68</v>
      </c>
      <c r="C76" s="8">
        <v>30.28</v>
      </c>
      <c r="D76" s="27">
        <f t="shared" si="15"/>
        <v>3644.303548884836</v>
      </c>
      <c r="E76" s="8"/>
      <c r="F76" s="13"/>
      <c r="G76" s="13"/>
      <c r="H76" s="25">
        <f t="shared" si="17"/>
        <v>3644</v>
      </c>
      <c r="I76" s="25">
        <v>496</v>
      </c>
      <c r="J76" s="25">
        <v>580</v>
      </c>
      <c r="K76" s="25">
        <v>580</v>
      </c>
      <c r="L76" s="25">
        <v>580</v>
      </c>
      <c r="M76" s="25">
        <v>580</v>
      </c>
      <c r="N76" s="25">
        <v>580</v>
      </c>
      <c r="O76" s="25">
        <f t="shared" si="16"/>
        <v>248</v>
      </c>
    </row>
    <row r="77" spans="1:15" ht="12.75">
      <c r="A77" s="8">
        <v>4</v>
      </c>
      <c r="B77" s="8" t="s">
        <v>69</v>
      </c>
      <c r="C77" s="8">
        <v>30.28</v>
      </c>
      <c r="D77" s="27">
        <f t="shared" si="15"/>
        <v>3644.303548884836</v>
      </c>
      <c r="E77" s="8"/>
      <c r="F77" s="13"/>
      <c r="G77" s="13"/>
      <c r="H77" s="25">
        <f t="shared" si="17"/>
        <v>3644</v>
      </c>
      <c r="I77" s="25">
        <v>496</v>
      </c>
      <c r="J77" s="25">
        <v>580</v>
      </c>
      <c r="K77" s="25">
        <v>580</v>
      </c>
      <c r="L77" s="25">
        <v>580</v>
      </c>
      <c r="M77" s="25">
        <v>580</v>
      </c>
      <c r="N77" s="25">
        <v>580</v>
      </c>
      <c r="O77" s="25">
        <f t="shared" si="16"/>
        <v>248</v>
      </c>
    </row>
    <row r="78" spans="1:15" ht="12.75">
      <c r="A78" s="8">
        <v>5</v>
      </c>
      <c r="B78" s="8" t="s">
        <v>70</v>
      </c>
      <c r="C78" s="8">
        <v>22.52</v>
      </c>
      <c r="D78" s="27">
        <f t="shared" si="15"/>
        <v>2710.360499368775</v>
      </c>
      <c r="E78" s="8"/>
      <c r="F78" s="13"/>
      <c r="G78" s="13"/>
      <c r="H78" s="25">
        <f t="shared" si="17"/>
        <v>2710</v>
      </c>
      <c r="I78" s="25">
        <v>369</v>
      </c>
      <c r="J78" s="25">
        <v>432</v>
      </c>
      <c r="K78" s="25">
        <v>432</v>
      </c>
      <c r="L78" s="25">
        <v>432</v>
      </c>
      <c r="M78" s="25">
        <v>432</v>
      </c>
      <c r="N78" s="25">
        <v>432</v>
      </c>
      <c r="O78" s="25">
        <f t="shared" si="16"/>
        <v>181</v>
      </c>
    </row>
    <row r="79" spans="1:15" ht="12.75">
      <c r="A79" s="8">
        <v>6</v>
      </c>
      <c r="B79" s="8" t="s">
        <v>71</v>
      </c>
      <c r="C79" s="8">
        <v>28.66</v>
      </c>
      <c r="D79" s="27">
        <f t="shared" si="15"/>
        <v>3449.330901949782</v>
      </c>
      <c r="E79" s="8"/>
      <c r="F79" s="13"/>
      <c r="G79" s="13"/>
      <c r="H79" s="25">
        <f t="shared" si="17"/>
        <v>3449</v>
      </c>
      <c r="I79" s="25">
        <v>469</v>
      </c>
      <c r="J79" s="25">
        <v>550</v>
      </c>
      <c r="K79" s="25">
        <v>550</v>
      </c>
      <c r="L79" s="25">
        <v>550</v>
      </c>
      <c r="M79" s="25">
        <v>550</v>
      </c>
      <c r="N79" s="25">
        <v>550</v>
      </c>
      <c r="O79" s="25">
        <f t="shared" si="16"/>
        <v>230</v>
      </c>
    </row>
    <row r="80" spans="1:15" ht="12.75">
      <c r="A80" s="8">
        <v>7</v>
      </c>
      <c r="B80" s="8" t="s">
        <v>72</v>
      </c>
      <c r="C80" s="8">
        <v>32.11</v>
      </c>
      <c r="D80" s="27">
        <f t="shared" si="15"/>
        <v>3864.5504278299895</v>
      </c>
      <c r="E80" s="8"/>
      <c r="F80" s="13"/>
      <c r="G80" s="13"/>
      <c r="H80" s="25">
        <f t="shared" si="17"/>
        <v>3865</v>
      </c>
      <c r="I80" s="25">
        <v>525</v>
      </c>
      <c r="J80" s="25">
        <v>615</v>
      </c>
      <c r="K80" s="25">
        <v>615</v>
      </c>
      <c r="L80" s="25">
        <v>615</v>
      </c>
      <c r="M80" s="25">
        <v>615</v>
      </c>
      <c r="N80" s="25">
        <v>615</v>
      </c>
      <c r="O80" s="25">
        <f t="shared" si="16"/>
        <v>265</v>
      </c>
    </row>
    <row r="81" spans="1:15" ht="12.75">
      <c r="A81" s="8">
        <v>8</v>
      </c>
      <c r="B81" s="8" t="s">
        <v>73</v>
      </c>
      <c r="C81" s="8">
        <v>21.09</v>
      </c>
      <c r="D81" s="27">
        <f t="shared" si="15"/>
        <v>2538.255014728573</v>
      </c>
      <c r="E81" s="8"/>
      <c r="F81" s="13"/>
      <c r="G81" s="13"/>
      <c r="H81" s="25">
        <f>ROUND(D81,0)+2</f>
        <v>2540</v>
      </c>
      <c r="I81" s="25">
        <v>344</v>
      </c>
      <c r="J81" s="25">
        <v>404</v>
      </c>
      <c r="K81" s="25">
        <v>404</v>
      </c>
      <c r="L81" s="25">
        <v>404</v>
      </c>
      <c r="M81" s="25">
        <v>404</v>
      </c>
      <c r="N81" s="25">
        <v>404</v>
      </c>
      <c r="O81" s="25">
        <f t="shared" si="16"/>
        <v>176</v>
      </c>
    </row>
    <row r="82" spans="1:15" s="22" customFormat="1" ht="12.75">
      <c r="A82" s="3">
        <v>8</v>
      </c>
      <c r="B82" s="20" t="s">
        <v>74</v>
      </c>
      <c r="C82" s="35">
        <f aca="true" t="shared" si="18" ref="C82:H82">SUM(C74:C81)</f>
        <v>213.87000000000003</v>
      </c>
      <c r="D82" s="36">
        <f t="shared" si="18"/>
        <v>25739.999999999996</v>
      </c>
      <c r="E82" s="36">
        <f t="shared" si="18"/>
        <v>0</v>
      </c>
      <c r="F82" s="36">
        <f t="shared" si="18"/>
        <v>0</v>
      </c>
      <c r="G82" s="36">
        <f t="shared" si="18"/>
        <v>0</v>
      </c>
      <c r="H82" s="36">
        <f t="shared" si="18"/>
        <v>25740</v>
      </c>
      <c r="I82" s="36">
        <f aca="true" t="shared" si="19" ref="I82:O82">SUM(I74:I81)</f>
        <v>3500</v>
      </c>
      <c r="J82" s="36">
        <f t="shared" si="19"/>
        <v>4098</v>
      </c>
      <c r="K82" s="36">
        <f t="shared" si="19"/>
        <v>4098</v>
      </c>
      <c r="L82" s="36">
        <f t="shared" si="19"/>
        <v>4098</v>
      </c>
      <c r="M82" s="36">
        <f t="shared" si="19"/>
        <v>4098</v>
      </c>
      <c r="N82" s="36">
        <f t="shared" si="19"/>
        <v>4098</v>
      </c>
      <c r="O82" s="36">
        <f t="shared" si="19"/>
        <v>1750</v>
      </c>
    </row>
    <row r="83" spans="1:15" s="22" customFormat="1" ht="12.75">
      <c r="A83" s="20"/>
      <c r="B83" s="20" t="s">
        <v>75</v>
      </c>
      <c r="C83" s="37">
        <f aca="true" t="shared" si="20" ref="C83:H83">C70+C82</f>
        <v>1103.48</v>
      </c>
      <c r="D83" s="37">
        <f t="shared" si="20"/>
        <v>257374.99999999997</v>
      </c>
      <c r="E83" s="37">
        <f t="shared" si="20"/>
        <v>0</v>
      </c>
      <c r="F83" s="37">
        <f t="shared" si="20"/>
        <v>0</v>
      </c>
      <c r="G83" s="37">
        <f t="shared" si="20"/>
        <v>889.61</v>
      </c>
      <c r="H83" s="37">
        <f t="shared" si="20"/>
        <v>257375</v>
      </c>
      <c r="I83" s="37">
        <f aca="true" t="shared" si="21" ref="I83:O83">I70+I82</f>
        <v>35000</v>
      </c>
      <c r="J83" s="37">
        <f t="shared" si="21"/>
        <v>40975</v>
      </c>
      <c r="K83" s="37">
        <f t="shared" si="21"/>
        <v>40975</v>
      </c>
      <c r="L83" s="37">
        <f t="shared" si="21"/>
        <v>40975</v>
      </c>
      <c r="M83" s="37">
        <f t="shared" si="21"/>
        <v>40975</v>
      </c>
      <c r="N83" s="37">
        <f t="shared" si="21"/>
        <v>40975</v>
      </c>
      <c r="O83" s="37">
        <f t="shared" si="21"/>
        <v>17500</v>
      </c>
    </row>
    <row r="84" spans="1:15" ht="12.75">
      <c r="A84" s="8"/>
      <c r="B84" s="8"/>
      <c r="C84" s="8"/>
      <c r="D84" s="27"/>
      <c r="E84" s="8"/>
      <c r="F84" s="13"/>
      <c r="G84" s="13"/>
      <c r="H84" s="10"/>
      <c r="I84" s="10"/>
      <c r="J84" s="10"/>
      <c r="K84" s="10"/>
      <c r="L84" s="10"/>
      <c r="M84" s="10"/>
      <c r="N84" s="10"/>
      <c r="O84" s="10"/>
    </row>
    <row r="85" spans="1:15" ht="12.75">
      <c r="A85" s="8"/>
      <c r="B85" s="8"/>
      <c r="C85" s="8"/>
      <c r="D85" s="27"/>
      <c r="E85" s="8"/>
      <c r="F85" s="13"/>
      <c r="G85" s="13"/>
      <c r="H85" s="10"/>
      <c r="I85" s="10"/>
      <c r="J85" s="10"/>
      <c r="K85" s="10"/>
      <c r="L85" s="10"/>
      <c r="M85" s="10"/>
      <c r="N85" s="10"/>
      <c r="O85" s="10"/>
    </row>
    <row r="86" spans="1:15" s="22" customFormat="1" ht="38.25">
      <c r="A86" s="3"/>
      <c r="B86" s="38" t="s">
        <v>76</v>
      </c>
      <c r="C86" s="39">
        <f>C34+C49+C83</f>
        <v>21570.719999999998</v>
      </c>
      <c r="D86" s="39">
        <f>D34+D49+D83</f>
        <v>4668269.999999999</v>
      </c>
      <c r="E86" s="39">
        <f>E34+E49+E83</f>
        <v>360</v>
      </c>
      <c r="F86" s="39">
        <f>F34+F49+F83</f>
        <v>479229.9999999998</v>
      </c>
      <c r="G86" s="39">
        <f>G34+G49+G83</f>
        <v>21530.85</v>
      </c>
      <c r="H86" s="39">
        <f>H34+H49+H83</f>
        <v>5147500</v>
      </c>
      <c r="I86" s="39">
        <f>I34+I49+I83</f>
        <v>700000</v>
      </c>
      <c r="J86" s="39">
        <f>J34+J49+J83</f>
        <v>819500</v>
      </c>
      <c r="K86" s="39">
        <f>K34+K49+K83</f>
        <v>819500</v>
      </c>
      <c r="L86" s="39">
        <f>L34+L49+L83</f>
        <v>819500</v>
      </c>
      <c r="M86" s="39">
        <f>M34+M49+M83</f>
        <v>819500</v>
      </c>
      <c r="N86" s="39">
        <f>N34+N49+N83</f>
        <v>819500</v>
      </c>
      <c r="O86" s="39">
        <f>O34+O49+O83</f>
        <v>350000</v>
      </c>
    </row>
    <row r="87" ht="13.5" customHeight="1"/>
  </sheetData>
  <sheetProtection selectLockedCells="1" selectUnlockedCells="1"/>
  <printOptions/>
  <pageMargins left="0.7875" right="0.31" top="0.83" bottom="0.97" header="0.41" footer="0.77"/>
  <pageSetup horizontalDpi="300" verticalDpi="300" orientation="landscape" paperSize="9" scale="90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2020-06-02T06:45:31Z</cp:lastPrinted>
  <dcterms:modified xsi:type="dcterms:W3CDTF">2020-06-02T08:01:13Z</dcterms:modified>
  <cp:category/>
  <cp:version/>
  <cp:contentType/>
  <cp:contentStatus/>
</cp:coreProperties>
</file>