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3" activeTab="0"/>
  </bookViews>
  <sheets>
    <sheet name="MAI" sheetId="1" r:id="rId1"/>
  </sheets>
  <definedNames>
    <definedName name="_xlnm.Print_Titles" localSheetId="0">'MAI'!$4:$4</definedName>
  </definedNames>
  <calcPr fullCalcOnLoad="1"/>
</workbook>
</file>

<file path=xl/sharedStrings.xml><?xml version="1.0" encoding="utf-8"?>
<sst xmlns="http://schemas.openxmlformats.org/spreadsheetml/2006/main" count="75" uniqueCount="70">
  <si>
    <t>INDICATORI-REPARTIZAREA CONFORM CRITERIILOR DE SELECTIE- RADIOLOGIE SI IMAGISTICA MED. LUNA MAI 2020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</si>
  <si>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</si>
  <si>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</si>
  <si>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</si>
  <si>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</si>
  <si>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</si>
  <si>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</si>
  <si>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</si>
  <si>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Valoare contract luna MAI  2020</t>
  </si>
  <si>
    <t>Spitalul Clinic Judetean de Urgenta</t>
  </si>
  <si>
    <t>Spitalul Clinic de Urgenta pt.Copii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</si>
  <si>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</si>
  <si>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</si>
  <si>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</si>
  <si>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</si>
  <si>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</si>
  <si>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</si>
  <si>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</si>
  <si>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</si>
  <si>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</si>
  <si>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</si>
  <si>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</si>
  <si>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Chirurgical Interservisan</t>
  </si>
  <si>
    <t>Clinica de diagnostic PHOENIX</t>
  </si>
  <si>
    <t>Central medical TRANSILVANIA*</t>
  </si>
  <si>
    <t>S.C. AFFIDEA Cluj</t>
  </si>
  <si>
    <t>S.C. HIPERDIA S.A.</t>
  </si>
  <si>
    <t>OMNIMEDICAL</t>
  </si>
  <si>
    <t>S.C. Salvosan Ciobanca</t>
  </si>
  <si>
    <t>Centrul Medical Rivmed</t>
  </si>
  <si>
    <t>S.C. GAMMA MEDICAL SRL</t>
  </si>
  <si>
    <t>S.C. MEDLIFE S.A.</t>
  </si>
  <si>
    <t>MEDISPROF</t>
  </si>
  <si>
    <t>CM UNIREA SRL</t>
  </si>
  <si>
    <t>PROMEDICAL CENTER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</si>
  <si>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</si>
  <si>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</si>
  <si>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</si>
  <si>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</si>
  <si>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</si>
  <si>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</si>
  <si>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</si>
  <si>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</si>
  <si>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</si>
  <si>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</si>
  <si>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</si>
  <si>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</si>
  <si>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</si>
  <si>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</si>
  <si>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</si>
  <si>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</si>
  <si>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</si>
  <si>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</si>
  <si>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</si>
  <si>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>Higeea Medica</t>
  </si>
  <si>
    <t>S.C. Recardio SRL</t>
  </si>
  <si>
    <t>CUORE MEDICAL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</si>
  <si>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</si>
  <si>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</si>
  <si>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</si>
  <si>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</si>
  <si>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</si>
  <si>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</si>
  <si>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</si>
  <si>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S.C.QUANT MAEDICA LIFE SRL”-Dr. Bodea Voichita</t>
  </si>
  <si>
    <t>S.C. Dr&gt; Petre Muresan SRL</t>
  </si>
  <si>
    <t>CMI Dumitras Anne Marie SRL</t>
  </si>
  <si>
    <t>Total ecografii medici familie</t>
  </si>
  <si>
    <t>TOTAL GENERAL ECOGRAFII</t>
  </si>
  <si>
    <t>TOTAL GENERAL 
(RADIOLOGIE SI IMAGISTICA MEDICALA +ECOGRAFII)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</si>
</sst>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;\-#,##0.00"/>
    <numFmt numFmtId="166" formatCode="#,##0.00000000"/>
    <numFmt numFmtId="167" formatCode="#,##0.0000"/>
    <numFmt numFmtId="168" formatCode="0.000000"/>
    <numFmt numFmtId="169" formatCode="0.00000000"/>
    <numFmt numFmtId="170" formatCode="#,##0.0000000"/>
  </numFmts>
  <fonts count="5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1" xfId="19" applyNumberFormat="1" applyFont="1" applyFill="1" applyBorder="1" applyAlignment="1">
      <alignment horizontal="right"/>
      <protection/>
    </xf>
    <xf numFmtId="166" fontId="2" fillId="0" borderId="1" xfId="19" applyNumberFormat="1" applyFont="1" applyFill="1" applyBorder="1" applyAlignment="1">
      <alignment horizontal="center"/>
      <protection/>
    </xf>
    <xf numFmtId="165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7" fontId="0" fillId="0" borderId="1" xfId="19" applyNumberFormat="1" applyFont="1" applyFill="1" applyBorder="1" applyAlignment="1">
      <alignment horizontal="right"/>
      <protection/>
    </xf>
    <xf numFmtId="4" fontId="0" fillId="0" borderId="1" xfId="19" applyNumberFormat="1" applyFont="1" applyFill="1" applyBorder="1" applyAlignment="1">
      <alignment/>
      <protection/>
    </xf>
    <xf numFmtId="4" fontId="0" fillId="0" borderId="1" xfId="19" applyNumberFormat="1" applyFont="1" applyFill="1" applyBorder="1" applyAlignment="1">
      <alignment horizontal="center"/>
      <protection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6.00390625" style="0" customWidth="1"/>
    <col min="2" max="2" width="36.00390625" style="0" customWidth="1"/>
    <col min="3" max="3" width="12.421875" style="0" customWidth="1"/>
    <col min="4" max="4" width="17.57421875" style="1" customWidth="1"/>
    <col min="5" max="5" width="10.8515625" style="0" customWidth="1"/>
    <col min="6" max="6" width="14.28125" style="1" customWidth="1"/>
    <col min="7" max="7" width="11.57421875" style="2" customWidth="1"/>
    <col min="8" max="8" width="13.421875" style="0" customWidth="1"/>
    <col min="9" max="16384" width="11.57421875" style="0" customWidth="1"/>
  </cols>
  <sheetData>
    <row r="2" ht="12.75">
      <c r="A2" t="s">
        <v>0</v>
      </c>
    </row>
    <row r="4" spans="1:8" ht="5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 t="s">
        <v>8</v>
      </c>
    </row>
    <row r="5" spans="1:8" ht="12.75">
      <c r="A5" s="7"/>
      <c r="B5" s="7"/>
      <c r="C5" s="7"/>
      <c r="D5" s="7">
        <v>699863</v>
      </c>
      <c r="E5" s="7"/>
      <c r="F5" s="7">
        <v>77762</v>
      </c>
      <c r="G5" s="8"/>
      <c r="H5" s="9"/>
    </row>
    <row r="6" spans="1:8" ht="14.25">
      <c r="A6" s="10"/>
      <c r="B6" s="10"/>
      <c r="C6" s="10"/>
      <c r="D6" s="11">
        <f>D5/C33</f>
        <v>36.61468630504854</v>
      </c>
      <c r="E6" s="7"/>
      <c r="F6" s="12">
        <f>F5/E33</f>
        <v>216.00555555555556</v>
      </c>
      <c r="G6" s="13"/>
      <c r="H6" s="14"/>
    </row>
    <row r="7" spans="1:8" ht="12.75">
      <c r="A7" s="10">
        <v>1</v>
      </c>
      <c r="B7" s="10" t="s">
        <v>9</v>
      </c>
      <c r="C7" s="10">
        <v>3853.4</v>
      </c>
      <c r="D7" s="15">
        <f aca="true" t="shared" si="0" ref="D7:D32">C7*$D$6</f>
        <v>141091.03220787403</v>
      </c>
      <c r="E7" s="7">
        <v>60</v>
      </c>
      <c r="F7" s="16">
        <f aca="true" t="shared" si="1" ref="F7:F32">E7*$F$6</f>
        <v>12960.333333333334</v>
      </c>
      <c r="G7" s="17">
        <f>C7+E7</f>
        <v>3913.4</v>
      </c>
      <c r="H7" s="18">
        <f aca="true" t="shared" si="2" ref="H7:H31">ROUND(D7+F7,0)</f>
        <v>154051</v>
      </c>
    </row>
    <row r="8" spans="1:8" ht="12.75">
      <c r="A8" s="10">
        <v>2</v>
      </c>
      <c r="B8" s="10" t="s">
        <v>10</v>
      </c>
      <c r="C8" s="10">
        <v>844.84</v>
      </c>
      <c r="D8" s="15">
        <f t="shared" si="0"/>
        <v>30933.551577957205</v>
      </c>
      <c r="E8" s="7"/>
      <c r="F8" s="16">
        <f t="shared" si="1"/>
        <v>0</v>
      </c>
      <c r="G8" s="17">
        <f aca="true" t="shared" si="3" ref="G8:G32">C8+E8</f>
        <v>844.84</v>
      </c>
      <c r="H8" s="18">
        <f t="shared" si="2"/>
        <v>30934</v>
      </c>
    </row>
    <row r="9" spans="1:8" ht="12.75">
      <c r="A9" s="10">
        <v>3</v>
      </c>
      <c r="B9" s="10" t="s">
        <v>11</v>
      </c>
      <c r="C9" s="10">
        <v>588</v>
      </c>
      <c r="D9" s="15">
        <f t="shared" si="0"/>
        <v>21529.43554736854</v>
      </c>
      <c r="E9" s="7"/>
      <c r="F9" s="16">
        <f t="shared" si="1"/>
        <v>0</v>
      </c>
      <c r="G9" s="17">
        <f t="shared" si="3"/>
        <v>588</v>
      </c>
      <c r="H9" s="18">
        <f t="shared" si="2"/>
        <v>21529</v>
      </c>
    </row>
    <row r="10" spans="1:8" ht="12.75">
      <c r="A10" s="10">
        <v>4</v>
      </c>
      <c r="B10" s="10" t="s">
        <v>12</v>
      </c>
      <c r="C10" s="10">
        <v>1198.5</v>
      </c>
      <c r="D10" s="15">
        <f t="shared" si="0"/>
        <v>43882.701536600674</v>
      </c>
      <c r="E10" s="7">
        <v>30</v>
      </c>
      <c r="F10" s="16">
        <f t="shared" si="1"/>
        <v>6480.166666666667</v>
      </c>
      <c r="G10" s="17">
        <f t="shared" si="3"/>
        <v>1228.5</v>
      </c>
      <c r="H10" s="18">
        <f t="shared" si="2"/>
        <v>50363</v>
      </c>
    </row>
    <row r="11" spans="1:8" ht="12.75">
      <c r="A11" s="10">
        <v>5</v>
      </c>
      <c r="B11" s="10" t="s">
        <v>13</v>
      </c>
      <c r="C11" s="10">
        <v>1397.5</v>
      </c>
      <c r="D11" s="15">
        <f t="shared" si="0"/>
        <v>51169.02411130533</v>
      </c>
      <c r="E11" s="7"/>
      <c r="F11" s="16">
        <f t="shared" si="1"/>
        <v>0</v>
      </c>
      <c r="G11" s="17">
        <f t="shared" si="3"/>
        <v>1397.5</v>
      </c>
      <c r="H11" s="18">
        <f t="shared" si="2"/>
        <v>51169</v>
      </c>
    </row>
    <row r="12" spans="1:8" ht="12.75">
      <c r="A12" s="10">
        <v>6</v>
      </c>
      <c r="B12" s="10" t="s">
        <v>14</v>
      </c>
      <c r="C12" s="10">
        <v>484.5</v>
      </c>
      <c r="D12" s="15">
        <f t="shared" si="0"/>
        <v>17739.815514796017</v>
      </c>
      <c r="E12" s="7"/>
      <c r="F12" s="16">
        <f t="shared" si="1"/>
        <v>0</v>
      </c>
      <c r="G12" s="17">
        <f t="shared" si="3"/>
        <v>484.5</v>
      </c>
      <c r="H12" s="18">
        <f t="shared" si="2"/>
        <v>17740</v>
      </c>
    </row>
    <row r="13" spans="1:8" ht="12.75">
      <c r="A13" s="10">
        <v>7</v>
      </c>
      <c r="B13" s="10" t="s">
        <v>15</v>
      </c>
      <c r="C13" s="10">
        <v>286</v>
      </c>
      <c r="D13" s="15">
        <f t="shared" si="0"/>
        <v>10471.800283243881</v>
      </c>
      <c r="E13" s="7"/>
      <c r="F13" s="16">
        <f t="shared" si="1"/>
        <v>0</v>
      </c>
      <c r="G13" s="17">
        <f t="shared" si="3"/>
        <v>286</v>
      </c>
      <c r="H13" s="18">
        <f t="shared" si="2"/>
        <v>10472</v>
      </c>
    </row>
    <row r="14" spans="1:8" s="19" customFormat="1" ht="12.75">
      <c r="A14" s="10">
        <v>8</v>
      </c>
      <c r="B14" s="10" t="s">
        <v>16</v>
      </c>
      <c r="C14" s="10">
        <v>188</v>
      </c>
      <c r="D14" s="15">
        <f t="shared" si="0"/>
        <v>6883.561025349125</v>
      </c>
      <c r="E14" s="10"/>
      <c r="F14" s="16">
        <f t="shared" si="1"/>
        <v>0</v>
      </c>
      <c r="G14" s="17">
        <f t="shared" si="3"/>
        <v>188</v>
      </c>
      <c r="H14" s="18">
        <f t="shared" si="2"/>
        <v>6884</v>
      </c>
    </row>
    <row r="15" spans="1:8" s="19" customFormat="1" ht="12.75">
      <c r="A15" s="10">
        <v>9</v>
      </c>
      <c r="B15" s="10" t="s">
        <v>17</v>
      </c>
      <c r="C15" s="10">
        <v>224.1</v>
      </c>
      <c r="D15" s="15">
        <f t="shared" si="0"/>
        <v>8205.351200961377</v>
      </c>
      <c r="E15" s="10"/>
      <c r="F15" s="16">
        <f t="shared" si="1"/>
        <v>0</v>
      </c>
      <c r="G15" s="17">
        <f t="shared" si="3"/>
        <v>224.1</v>
      </c>
      <c r="H15" s="18">
        <f t="shared" si="2"/>
        <v>8205</v>
      </c>
    </row>
    <row r="16" spans="1:8" s="19" customFormat="1" ht="12.75">
      <c r="A16" s="10">
        <v>10</v>
      </c>
      <c r="B16" s="10" t="s">
        <v>18</v>
      </c>
      <c r="C16" s="10">
        <v>661</v>
      </c>
      <c r="D16" s="15">
        <f t="shared" si="0"/>
        <v>24202.307647637084</v>
      </c>
      <c r="E16" s="10"/>
      <c r="F16" s="16">
        <f t="shared" si="1"/>
        <v>0</v>
      </c>
      <c r="G16" s="17">
        <f t="shared" si="3"/>
        <v>661</v>
      </c>
      <c r="H16" s="18">
        <f t="shared" si="2"/>
        <v>24202</v>
      </c>
    </row>
    <row r="17" spans="1:8" s="19" customFormat="1" ht="12.75">
      <c r="A17" s="10">
        <v>11</v>
      </c>
      <c r="B17" s="10" t="s">
        <v>19</v>
      </c>
      <c r="C17" s="10">
        <v>184.5</v>
      </c>
      <c r="D17" s="15">
        <f t="shared" si="0"/>
        <v>6755.409623281455</v>
      </c>
      <c r="E17" s="10"/>
      <c r="F17" s="16">
        <f t="shared" si="1"/>
        <v>0</v>
      </c>
      <c r="G17" s="17">
        <f t="shared" si="3"/>
        <v>184.5</v>
      </c>
      <c r="H17" s="18">
        <f t="shared" si="2"/>
        <v>6755</v>
      </c>
    </row>
    <row r="18" spans="1:8" s="19" customFormat="1" ht="12.75">
      <c r="A18" s="10">
        <v>12</v>
      </c>
      <c r="B18" s="10" t="s">
        <v>20</v>
      </c>
      <c r="C18" s="10">
        <v>305.5</v>
      </c>
      <c r="D18" s="15">
        <f t="shared" si="0"/>
        <v>11185.786666192327</v>
      </c>
      <c r="E18" s="10"/>
      <c r="F18" s="16">
        <f t="shared" si="1"/>
        <v>0</v>
      </c>
      <c r="G18" s="17">
        <f t="shared" si="3"/>
        <v>305.5</v>
      </c>
      <c r="H18" s="18">
        <f t="shared" si="2"/>
        <v>11186</v>
      </c>
    </row>
    <row r="19" spans="1:8" s="19" customFormat="1" ht="12.75">
      <c r="A19" s="10">
        <v>13</v>
      </c>
      <c r="B19" s="10" t="s">
        <v>21</v>
      </c>
      <c r="C19" s="10">
        <v>342.83</v>
      </c>
      <c r="D19" s="15">
        <f t="shared" si="0"/>
        <v>12552.61290595979</v>
      </c>
      <c r="E19" s="10">
        <v>30</v>
      </c>
      <c r="F19" s="16">
        <f t="shared" si="1"/>
        <v>6480.166666666667</v>
      </c>
      <c r="G19" s="17">
        <f t="shared" si="3"/>
        <v>372.83</v>
      </c>
      <c r="H19" s="18">
        <f t="shared" si="2"/>
        <v>19033</v>
      </c>
    </row>
    <row r="20" spans="1:8" s="19" customFormat="1" ht="12.75">
      <c r="A20" s="10">
        <v>14</v>
      </c>
      <c r="B20" s="10" t="s">
        <v>22</v>
      </c>
      <c r="C20" s="10">
        <v>1032.89</v>
      </c>
      <c r="D20" s="15">
        <f t="shared" si="0"/>
        <v>37818.94333762159</v>
      </c>
      <c r="E20" s="10">
        <v>30</v>
      </c>
      <c r="F20" s="16">
        <f t="shared" si="1"/>
        <v>6480.166666666667</v>
      </c>
      <c r="G20" s="17">
        <f t="shared" si="3"/>
        <v>1062.89</v>
      </c>
      <c r="H20" s="18">
        <f t="shared" si="2"/>
        <v>44299</v>
      </c>
    </row>
    <row r="21" spans="1:8" s="19" customFormat="1" ht="12.75">
      <c r="A21" s="10">
        <v>15</v>
      </c>
      <c r="B21" s="10" t="s">
        <v>23</v>
      </c>
      <c r="C21" s="10">
        <v>548</v>
      </c>
      <c r="D21" s="15">
        <f t="shared" si="0"/>
        <v>20064.8480951666</v>
      </c>
      <c r="E21" s="10"/>
      <c r="F21" s="16">
        <f t="shared" si="1"/>
        <v>0</v>
      </c>
      <c r="G21" s="17">
        <f t="shared" si="3"/>
        <v>548</v>
      </c>
      <c r="H21" s="18">
        <f t="shared" si="2"/>
        <v>20065</v>
      </c>
    </row>
    <row r="22" spans="1:8" s="19" customFormat="1" ht="12.75">
      <c r="A22" s="10">
        <v>16</v>
      </c>
      <c r="B22" s="10" t="s">
        <v>24</v>
      </c>
      <c r="C22" s="10">
        <v>1040.6</v>
      </c>
      <c r="D22" s="15">
        <f t="shared" si="0"/>
        <v>38101.2425690335</v>
      </c>
      <c r="E22" s="10">
        <v>30</v>
      </c>
      <c r="F22" s="16">
        <f t="shared" si="1"/>
        <v>6480.166666666667</v>
      </c>
      <c r="G22" s="17">
        <f t="shared" si="3"/>
        <v>1070.6</v>
      </c>
      <c r="H22" s="18">
        <f t="shared" si="2"/>
        <v>44581</v>
      </c>
    </row>
    <row r="23" spans="1:8" s="19" customFormat="1" ht="12.75">
      <c r="A23" s="10">
        <v>17</v>
      </c>
      <c r="B23" s="10" t="s">
        <v>25</v>
      </c>
      <c r="C23" s="10">
        <v>1043.49</v>
      </c>
      <c r="D23" s="15">
        <f t="shared" si="0"/>
        <v>38207.059012455094</v>
      </c>
      <c r="E23" s="10">
        <v>30</v>
      </c>
      <c r="F23" s="16">
        <f t="shared" si="1"/>
        <v>6480.166666666667</v>
      </c>
      <c r="G23" s="17">
        <f t="shared" si="3"/>
        <v>1073.49</v>
      </c>
      <c r="H23" s="18">
        <f t="shared" si="2"/>
        <v>44687</v>
      </c>
    </row>
    <row r="24" spans="1:8" s="19" customFormat="1" ht="12.75">
      <c r="A24" s="10">
        <v>18</v>
      </c>
      <c r="B24" s="10" t="s">
        <v>26</v>
      </c>
      <c r="C24" s="10">
        <v>963.6</v>
      </c>
      <c r="D24" s="15">
        <f t="shared" si="0"/>
        <v>35281.91172354477</v>
      </c>
      <c r="E24" s="10">
        <v>30</v>
      </c>
      <c r="F24" s="16">
        <f t="shared" si="1"/>
        <v>6480.166666666667</v>
      </c>
      <c r="G24" s="17">
        <f t="shared" si="3"/>
        <v>993.6</v>
      </c>
      <c r="H24" s="18">
        <f t="shared" si="2"/>
        <v>41762</v>
      </c>
    </row>
    <row r="25" spans="1:8" s="19" customFormat="1" ht="12.75">
      <c r="A25" s="10">
        <v>19</v>
      </c>
      <c r="B25" s="10" t="s">
        <v>27</v>
      </c>
      <c r="C25" s="10">
        <v>388.5</v>
      </c>
      <c r="D25" s="15">
        <f t="shared" si="0"/>
        <v>14224.805629511357</v>
      </c>
      <c r="E25" s="10">
        <v>30</v>
      </c>
      <c r="F25" s="16">
        <f t="shared" si="1"/>
        <v>6480.166666666667</v>
      </c>
      <c r="G25" s="17">
        <f t="shared" si="3"/>
        <v>418.5</v>
      </c>
      <c r="H25" s="18">
        <f t="shared" si="2"/>
        <v>20705</v>
      </c>
    </row>
    <row r="26" spans="1:8" ht="12.75">
      <c r="A26" s="10">
        <v>20</v>
      </c>
      <c r="B26" s="10" t="s">
        <v>28</v>
      </c>
      <c r="C26" s="10">
        <v>299</v>
      </c>
      <c r="D26" s="15">
        <f t="shared" si="0"/>
        <v>10947.791205209513</v>
      </c>
      <c r="E26" s="7"/>
      <c r="F26" s="16">
        <f t="shared" si="1"/>
        <v>0</v>
      </c>
      <c r="G26" s="17">
        <f t="shared" si="3"/>
        <v>299</v>
      </c>
      <c r="H26" s="18">
        <f t="shared" si="2"/>
        <v>10948</v>
      </c>
    </row>
    <row r="27" spans="1:8" ht="12.75">
      <c r="A27" s="10">
        <v>21</v>
      </c>
      <c r="B27" s="10" t="s">
        <v>29</v>
      </c>
      <c r="C27" s="10">
        <v>280</v>
      </c>
      <c r="D27" s="15">
        <f t="shared" si="0"/>
        <v>10252.11216541359</v>
      </c>
      <c r="E27" s="7">
        <v>30</v>
      </c>
      <c r="F27" s="16">
        <f t="shared" si="1"/>
        <v>6480.166666666667</v>
      </c>
      <c r="G27" s="17">
        <f t="shared" si="3"/>
        <v>310</v>
      </c>
      <c r="H27" s="18">
        <f t="shared" si="2"/>
        <v>16732</v>
      </c>
    </row>
    <row r="28" spans="1:8" ht="16.5" customHeight="1">
      <c r="A28" s="10">
        <v>22</v>
      </c>
      <c r="B28" s="10" t="s">
        <v>30</v>
      </c>
      <c r="C28" s="10">
        <v>253.68</v>
      </c>
      <c r="D28" s="15">
        <f t="shared" si="0"/>
        <v>9288.413621864713</v>
      </c>
      <c r="E28" s="7"/>
      <c r="F28" s="16">
        <f t="shared" si="1"/>
        <v>0</v>
      </c>
      <c r="G28" s="17">
        <f t="shared" si="3"/>
        <v>253.68</v>
      </c>
      <c r="H28" s="18">
        <f t="shared" si="2"/>
        <v>9288</v>
      </c>
    </row>
    <row r="29" spans="1:8" ht="12.75">
      <c r="A29" s="10">
        <v>23</v>
      </c>
      <c r="B29" s="10" t="s">
        <v>31</v>
      </c>
      <c r="C29" s="10">
        <v>801.17</v>
      </c>
      <c r="D29" s="15">
        <f t="shared" si="0"/>
        <v>29334.588227015734</v>
      </c>
      <c r="E29" s="7">
        <v>30</v>
      </c>
      <c r="F29" s="16">
        <f t="shared" si="1"/>
        <v>6480.166666666667</v>
      </c>
      <c r="G29" s="17">
        <f t="shared" si="3"/>
        <v>831.17</v>
      </c>
      <c r="H29" s="18">
        <f t="shared" si="2"/>
        <v>35815</v>
      </c>
    </row>
    <row r="30" spans="1:8" ht="12.75">
      <c r="A30" s="10">
        <v>24</v>
      </c>
      <c r="B30" s="7" t="s">
        <v>32</v>
      </c>
      <c r="C30" s="7">
        <v>395.01</v>
      </c>
      <c r="D30" s="15">
        <f t="shared" si="0"/>
        <v>14463.167237357222</v>
      </c>
      <c r="E30" s="7">
        <v>30</v>
      </c>
      <c r="F30" s="16">
        <f t="shared" si="1"/>
        <v>6480.166666666667</v>
      </c>
      <c r="G30" s="17">
        <f t="shared" si="3"/>
        <v>425.01</v>
      </c>
      <c r="H30" s="18">
        <f t="shared" si="2"/>
        <v>20943</v>
      </c>
    </row>
    <row r="31" spans="1:8" ht="12.75">
      <c r="A31" s="10">
        <v>25</v>
      </c>
      <c r="B31" s="7" t="s">
        <v>33</v>
      </c>
      <c r="C31" s="7">
        <v>866.5</v>
      </c>
      <c r="D31" s="15">
        <f t="shared" si="0"/>
        <v>31726.625683324557</v>
      </c>
      <c r="E31" s="7"/>
      <c r="F31" s="16">
        <f t="shared" si="1"/>
        <v>0</v>
      </c>
      <c r="G31" s="17">
        <f t="shared" si="3"/>
        <v>866.5</v>
      </c>
      <c r="H31" s="18">
        <f t="shared" si="2"/>
        <v>31727</v>
      </c>
    </row>
    <row r="32" spans="1:8" ht="12.75">
      <c r="A32" s="10">
        <v>26</v>
      </c>
      <c r="B32" s="10" t="s">
        <v>34</v>
      </c>
      <c r="C32" s="7">
        <v>643.16</v>
      </c>
      <c r="D32" s="15">
        <f t="shared" si="0"/>
        <v>23549.101643955015</v>
      </c>
      <c r="E32" s="7"/>
      <c r="F32" s="16">
        <f t="shared" si="1"/>
        <v>0</v>
      </c>
      <c r="G32" s="17">
        <f t="shared" si="3"/>
        <v>643.16</v>
      </c>
      <c r="H32" s="18">
        <f>ROUND(D32+F32,0)+1</f>
        <v>23550</v>
      </c>
    </row>
    <row r="33" spans="1:8" s="22" customFormat="1" ht="12.75">
      <c r="A33" s="20">
        <v>26</v>
      </c>
      <c r="B33" s="20" t="s">
        <v>35</v>
      </c>
      <c r="C33" s="21">
        <f>SUM(C7:C32)</f>
        <v>19114.269999999997</v>
      </c>
      <c r="D33" s="21">
        <f>SUM(D7:D32)</f>
        <v>699863.0000000001</v>
      </c>
      <c r="E33" s="21">
        <f>SUM(E7:E32)</f>
        <v>360</v>
      </c>
      <c r="F33" s="21">
        <f>SUM(F7:F32)</f>
        <v>77762</v>
      </c>
      <c r="G33" s="21">
        <f>SUM(G7:G32)</f>
        <v>19474.269999999997</v>
      </c>
      <c r="H33" s="21">
        <f>SUM(H7:H32)</f>
        <v>777625</v>
      </c>
    </row>
    <row r="34" spans="1:8" s="22" customFormat="1" ht="12.75">
      <c r="A34" s="23"/>
      <c r="B34" s="23"/>
      <c r="C34" s="21"/>
      <c r="D34" s="21"/>
      <c r="E34" s="21"/>
      <c r="F34" s="21"/>
      <c r="G34" s="21"/>
      <c r="H34" s="21"/>
    </row>
    <row r="35" spans="1:8" s="22" customFormat="1" ht="12.75">
      <c r="A35" s="23"/>
      <c r="B35" s="23"/>
      <c r="C35" s="21"/>
      <c r="D35" s="21">
        <v>0</v>
      </c>
      <c r="E35" s="21"/>
      <c r="F35" s="21"/>
      <c r="G35" s="21"/>
      <c r="H35" s="21"/>
    </row>
    <row r="36" spans="1:8" s="22" customFormat="1" ht="12.75">
      <c r="A36" s="7"/>
      <c r="B36" s="7" t="s">
        <v>36</v>
      </c>
      <c r="C36" s="7"/>
      <c r="D36" s="24">
        <v>0</v>
      </c>
      <c r="E36" s="7"/>
      <c r="F36" s="13"/>
      <c r="G36" s="13"/>
      <c r="H36" s="9"/>
    </row>
    <row r="37" spans="1:8" s="22" customFormat="1" ht="12.75">
      <c r="A37" s="7">
        <v>1</v>
      </c>
      <c r="B37" s="7" t="s">
        <v>37</v>
      </c>
      <c r="C37" s="7">
        <v>136.03</v>
      </c>
      <c r="D37" s="15">
        <v>0</v>
      </c>
      <c r="E37" s="7"/>
      <c r="F37" s="13"/>
      <c r="G37" s="13">
        <v>136.03</v>
      </c>
      <c r="H37" s="25">
        <v>0</v>
      </c>
    </row>
    <row r="38" spans="1:8" s="22" customFormat="1" ht="12.75">
      <c r="A38" s="7">
        <v>2</v>
      </c>
      <c r="B38" s="7" t="s">
        <v>38</v>
      </c>
      <c r="C38" s="7">
        <v>170.57</v>
      </c>
      <c r="D38" s="15">
        <v>0</v>
      </c>
      <c r="E38" s="7"/>
      <c r="F38" s="26"/>
      <c r="G38" s="13">
        <v>170.57</v>
      </c>
      <c r="H38" s="25">
        <v>0</v>
      </c>
    </row>
    <row r="39" spans="1:8" s="22" customFormat="1" ht="12.75">
      <c r="A39" s="7">
        <v>3</v>
      </c>
      <c r="B39" s="7" t="s">
        <v>39</v>
      </c>
      <c r="C39" s="7">
        <v>61.43</v>
      </c>
      <c r="D39" s="15">
        <v>0</v>
      </c>
      <c r="E39" s="7"/>
      <c r="F39" s="13"/>
      <c r="G39" s="13">
        <v>61.43</v>
      </c>
      <c r="H39" s="25">
        <v>0</v>
      </c>
    </row>
    <row r="40" spans="1:8" s="22" customFormat="1" ht="12.75">
      <c r="A40" s="7">
        <v>4</v>
      </c>
      <c r="B40" s="7" t="s">
        <v>40</v>
      </c>
      <c r="C40" s="7">
        <v>104.23</v>
      </c>
      <c r="D40" s="15">
        <v>0</v>
      </c>
      <c r="E40" s="7"/>
      <c r="F40" s="13"/>
      <c r="G40" s="13">
        <v>104.23</v>
      </c>
      <c r="H40" s="25">
        <v>0</v>
      </c>
    </row>
    <row r="41" spans="1:8" s="22" customFormat="1" ht="12.75">
      <c r="A41" s="7">
        <v>5</v>
      </c>
      <c r="B41" s="7" t="s">
        <v>41</v>
      </c>
      <c r="C41" s="7">
        <v>59.14</v>
      </c>
      <c r="D41" s="15">
        <v>0</v>
      </c>
      <c r="E41" s="7"/>
      <c r="F41" s="13"/>
      <c r="G41" s="13">
        <v>59.14</v>
      </c>
      <c r="H41" s="25">
        <v>0</v>
      </c>
    </row>
    <row r="42" spans="1:8" s="22" customFormat="1" ht="12.75" customHeight="1">
      <c r="A42" s="7">
        <v>6</v>
      </c>
      <c r="B42" s="7" t="s">
        <v>42</v>
      </c>
      <c r="C42" s="7">
        <v>95.07</v>
      </c>
      <c r="D42" s="15">
        <v>0</v>
      </c>
      <c r="E42" s="7"/>
      <c r="F42" s="13"/>
      <c r="G42" s="13">
        <v>95.07</v>
      </c>
      <c r="H42" s="25">
        <v>0</v>
      </c>
    </row>
    <row r="43" spans="1:8" s="22" customFormat="1" ht="12.75">
      <c r="A43" s="7">
        <v>7</v>
      </c>
      <c r="B43" s="7" t="s">
        <v>43</v>
      </c>
      <c r="C43" s="7">
        <v>107.32</v>
      </c>
      <c r="D43" s="15">
        <v>0</v>
      </c>
      <c r="E43" s="7"/>
      <c r="F43" s="13"/>
      <c r="G43" s="13">
        <v>107.32</v>
      </c>
      <c r="H43" s="25">
        <v>0</v>
      </c>
    </row>
    <row r="44" spans="1:8" s="22" customFormat="1" ht="12.75">
      <c r="A44" s="7">
        <v>8</v>
      </c>
      <c r="B44" s="7" t="s">
        <v>44</v>
      </c>
      <c r="C44" s="7">
        <v>95</v>
      </c>
      <c r="D44" s="15">
        <v>0</v>
      </c>
      <c r="E44" s="7"/>
      <c r="F44" s="13"/>
      <c r="G44" s="13">
        <v>95</v>
      </c>
      <c r="H44" s="25">
        <v>0</v>
      </c>
    </row>
    <row r="45" spans="1:8" s="22" customFormat="1" ht="12.75">
      <c r="A45" s="7">
        <v>9</v>
      </c>
      <c r="B45" s="7" t="s">
        <v>45</v>
      </c>
      <c r="C45" s="7">
        <v>92.07</v>
      </c>
      <c r="D45" s="15">
        <v>0</v>
      </c>
      <c r="E45" s="7"/>
      <c r="F45" s="13"/>
      <c r="G45" s="13">
        <v>92.07</v>
      </c>
      <c r="H45" s="25">
        <v>0</v>
      </c>
    </row>
    <row r="46" spans="1:8" s="22" customFormat="1" ht="13.5" customHeight="1">
      <c r="A46" s="7">
        <v>10</v>
      </c>
      <c r="B46" s="7" t="s">
        <v>46</v>
      </c>
      <c r="C46" s="7">
        <v>119.54</v>
      </c>
      <c r="D46" s="15">
        <v>0</v>
      </c>
      <c r="E46" s="7"/>
      <c r="F46" s="13"/>
      <c r="G46" s="13">
        <v>119.54</v>
      </c>
      <c r="H46" s="25">
        <v>0</v>
      </c>
    </row>
    <row r="47" spans="1:8" s="22" customFormat="1" ht="12.75">
      <c r="A47" s="7">
        <v>11</v>
      </c>
      <c r="B47" s="7" t="s">
        <v>47</v>
      </c>
      <c r="C47" s="7">
        <v>126.57</v>
      </c>
      <c r="D47" s="15">
        <v>0</v>
      </c>
      <c r="E47" s="7"/>
      <c r="F47" s="13"/>
      <c r="G47" s="13">
        <v>126.57</v>
      </c>
      <c r="H47" s="25">
        <v>0</v>
      </c>
    </row>
    <row r="48" spans="1:8" s="22" customFormat="1" ht="12.75">
      <c r="A48" s="20">
        <v>11</v>
      </c>
      <c r="B48" s="20" t="s">
        <v>48</v>
      </c>
      <c r="C48" s="3">
        <f aca="true" t="shared" si="4" ref="C48:H48">SUM(C37:C47)</f>
        <v>1166.9699999999998</v>
      </c>
      <c r="D48" s="3">
        <f t="shared" si="4"/>
        <v>0</v>
      </c>
      <c r="E48" s="3">
        <f t="shared" si="4"/>
        <v>0</v>
      </c>
      <c r="F48" s="3">
        <f t="shared" si="4"/>
        <v>0</v>
      </c>
      <c r="G48" s="3">
        <f t="shared" si="4"/>
        <v>1166.9699999999998</v>
      </c>
      <c r="H48" s="3">
        <f t="shared" si="4"/>
        <v>0</v>
      </c>
    </row>
    <row r="49" spans="1:8" s="22" customFormat="1" ht="12.75">
      <c r="A49" s="23"/>
      <c r="B49" s="23"/>
      <c r="C49" s="21"/>
      <c r="D49" s="21"/>
      <c r="E49" s="21"/>
      <c r="F49" s="21"/>
      <c r="G49" s="21"/>
      <c r="H49" s="21"/>
    </row>
    <row r="50" spans="1:8" s="22" customFormat="1" ht="12.75">
      <c r="A50" s="23"/>
      <c r="B50" s="23"/>
      <c r="C50" s="21"/>
      <c r="D50" s="21"/>
      <c r="E50" s="21"/>
      <c r="F50" s="21"/>
      <c r="G50" s="21"/>
      <c r="H50" s="21"/>
    </row>
    <row r="51" spans="1:8" ht="12.75">
      <c r="A51" s="7"/>
      <c r="B51" s="7"/>
      <c r="C51" s="7"/>
      <c r="D51" s="27"/>
      <c r="E51" s="7"/>
      <c r="F51" s="13"/>
      <c r="G51" s="13"/>
      <c r="H51" s="9"/>
    </row>
    <row r="52" spans="1:8" ht="12.75">
      <c r="A52" s="7"/>
      <c r="B52" s="7"/>
      <c r="C52" s="7"/>
      <c r="D52" s="27">
        <v>36911</v>
      </c>
      <c r="E52" s="7"/>
      <c r="F52" s="13"/>
      <c r="G52" s="13"/>
      <c r="H52" s="9"/>
    </row>
    <row r="53" spans="1:8" ht="12.75">
      <c r="A53" s="7"/>
      <c r="B53" s="7" t="s">
        <v>49</v>
      </c>
      <c r="C53" s="7"/>
      <c r="D53" s="28">
        <f>D52/C66</f>
        <v>51.16366106205731</v>
      </c>
      <c r="E53" s="7"/>
      <c r="F53" s="13"/>
      <c r="G53" s="13"/>
      <c r="H53" s="9"/>
    </row>
    <row r="54" spans="1:8" ht="12.75">
      <c r="A54" s="7">
        <v>1</v>
      </c>
      <c r="B54" s="7" t="s">
        <v>50</v>
      </c>
      <c r="C54" s="7">
        <v>87.09</v>
      </c>
      <c r="D54" s="15">
        <f aca="true" t="shared" si="5" ref="D54:D65">C54*$D$53</f>
        <v>4455.843241894571</v>
      </c>
      <c r="E54" s="7"/>
      <c r="F54" s="13"/>
      <c r="G54" s="13">
        <v>87.09</v>
      </c>
      <c r="H54" s="25">
        <f aca="true" t="shared" si="6" ref="H54:H64">ROUND(D54,0)</f>
        <v>4456</v>
      </c>
    </row>
    <row r="55" spans="1:8" ht="12.75">
      <c r="A55" s="7">
        <v>2</v>
      </c>
      <c r="B55" s="7" t="s">
        <v>51</v>
      </c>
      <c r="C55" s="7">
        <v>71.95</v>
      </c>
      <c r="D55" s="15">
        <f t="shared" si="5"/>
        <v>3681.2254134150235</v>
      </c>
      <c r="E55" s="7"/>
      <c r="F55" s="13"/>
      <c r="G55" s="13">
        <v>71.95</v>
      </c>
      <c r="H55" s="25">
        <f t="shared" si="6"/>
        <v>3681</v>
      </c>
    </row>
    <row r="56" spans="1:8" ht="12.75">
      <c r="A56" s="7">
        <v>3</v>
      </c>
      <c r="B56" s="7" t="s">
        <v>9</v>
      </c>
      <c r="C56" s="7">
        <v>171.1</v>
      </c>
      <c r="D56" s="15">
        <f t="shared" si="5"/>
        <v>8754.102407718005</v>
      </c>
      <c r="E56" s="7"/>
      <c r="F56" s="13"/>
      <c r="G56" s="13">
        <v>171.1</v>
      </c>
      <c r="H56" s="25">
        <f t="shared" si="6"/>
        <v>8754</v>
      </c>
    </row>
    <row r="57" spans="1:8" ht="12.75">
      <c r="A57" s="7">
        <v>4</v>
      </c>
      <c r="B57" s="7" t="s">
        <v>52</v>
      </c>
      <c r="C57" s="7">
        <v>54.53</v>
      </c>
      <c r="D57" s="15">
        <f t="shared" si="5"/>
        <v>2789.954437713985</v>
      </c>
      <c r="E57" s="7"/>
      <c r="F57" s="13"/>
      <c r="G57" s="13">
        <v>54.53</v>
      </c>
      <c r="H57" s="25">
        <f t="shared" si="6"/>
        <v>2790</v>
      </c>
    </row>
    <row r="58" spans="1:8" ht="12.75">
      <c r="A58" s="7">
        <v>5</v>
      </c>
      <c r="B58" s="7" t="s">
        <v>12</v>
      </c>
      <c r="C58" s="7">
        <v>92.51</v>
      </c>
      <c r="D58" s="15">
        <f t="shared" si="5"/>
        <v>4733.150284850922</v>
      </c>
      <c r="E58" s="7"/>
      <c r="F58" s="13"/>
      <c r="G58" s="13">
        <v>92.51</v>
      </c>
      <c r="H58" s="25">
        <f t="shared" si="6"/>
        <v>4733</v>
      </c>
    </row>
    <row r="59" spans="1:8" ht="12.75">
      <c r="A59" s="7">
        <v>6</v>
      </c>
      <c r="B59" s="7" t="s">
        <v>14</v>
      </c>
      <c r="C59" s="7">
        <v>40.69</v>
      </c>
      <c r="D59" s="15">
        <f t="shared" si="5"/>
        <v>2081.849368615112</v>
      </c>
      <c r="E59" s="7"/>
      <c r="F59" s="13"/>
      <c r="G59" s="13">
        <v>40.69</v>
      </c>
      <c r="H59" s="25">
        <f t="shared" si="6"/>
        <v>2082</v>
      </c>
    </row>
    <row r="60" spans="1:8" ht="12.75">
      <c r="A60" s="7">
        <v>7</v>
      </c>
      <c r="B60" s="7" t="s">
        <v>17</v>
      </c>
      <c r="C60" s="7">
        <v>47.23</v>
      </c>
      <c r="D60" s="15">
        <f t="shared" si="5"/>
        <v>2416.4597119609666</v>
      </c>
      <c r="E60" s="7"/>
      <c r="F60" s="13"/>
      <c r="G60" s="13">
        <v>47.23</v>
      </c>
      <c r="H60" s="25">
        <f t="shared" si="6"/>
        <v>2416</v>
      </c>
    </row>
    <row r="61" spans="1:8" ht="12.75">
      <c r="A61" s="7">
        <v>8</v>
      </c>
      <c r="B61" s="7" t="s">
        <v>16</v>
      </c>
      <c r="C61" s="7">
        <v>35.11</v>
      </c>
      <c r="D61" s="15">
        <f t="shared" si="5"/>
        <v>1796.356139888832</v>
      </c>
      <c r="E61" s="7"/>
      <c r="F61" s="13"/>
      <c r="G61" s="13">
        <v>35.11</v>
      </c>
      <c r="H61" s="25">
        <f t="shared" si="6"/>
        <v>1796</v>
      </c>
    </row>
    <row r="62" spans="1:8" ht="12.75">
      <c r="A62" s="7">
        <v>9</v>
      </c>
      <c r="B62" s="7" t="s">
        <v>53</v>
      </c>
      <c r="C62" s="7">
        <v>26.05</v>
      </c>
      <c r="D62" s="15">
        <f t="shared" si="5"/>
        <v>1332.8133706665928</v>
      </c>
      <c r="E62" s="7"/>
      <c r="F62" s="13"/>
      <c r="G62" s="13">
        <v>26.05</v>
      </c>
      <c r="H62" s="25">
        <f t="shared" si="6"/>
        <v>1333</v>
      </c>
    </row>
    <row r="63" spans="1:8" ht="12.75">
      <c r="A63" s="7">
        <v>10</v>
      </c>
      <c r="B63" s="7" t="s">
        <v>54</v>
      </c>
      <c r="C63" s="7">
        <v>36.85</v>
      </c>
      <c r="D63" s="15">
        <f t="shared" si="5"/>
        <v>1885.380910136812</v>
      </c>
      <c r="E63" s="7"/>
      <c r="F63" s="13"/>
      <c r="G63" s="13">
        <v>36.85</v>
      </c>
      <c r="H63" s="25">
        <f t="shared" si="6"/>
        <v>1885</v>
      </c>
    </row>
    <row r="64" spans="1:8" ht="12.75">
      <c r="A64" s="7">
        <v>11</v>
      </c>
      <c r="B64" s="7" t="s">
        <v>55</v>
      </c>
      <c r="C64" s="7">
        <v>31.47</v>
      </c>
      <c r="D64" s="15">
        <f t="shared" si="5"/>
        <v>1610.1204136229435</v>
      </c>
      <c r="E64" s="7"/>
      <c r="F64" s="13"/>
      <c r="G64" s="13">
        <v>31.47</v>
      </c>
      <c r="H64" s="25">
        <f t="shared" si="6"/>
        <v>1610</v>
      </c>
    </row>
    <row r="65" spans="1:8" ht="12.75">
      <c r="A65" s="7">
        <v>12</v>
      </c>
      <c r="B65" s="7" t="s">
        <v>56</v>
      </c>
      <c r="C65" s="7">
        <v>26.85</v>
      </c>
      <c r="D65" s="15">
        <f t="shared" si="5"/>
        <v>1373.7442995162387</v>
      </c>
      <c r="E65" s="7"/>
      <c r="F65" s="13"/>
      <c r="G65" s="13">
        <v>26.85</v>
      </c>
      <c r="H65" s="25">
        <f>ROUND(D65,0)+1</f>
        <v>1375</v>
      </c>
    </row>
    <row r="66" spans="1:8" s="22" customFormat="1" ht="12.75">
      <c r="A66" s="3">
        <v>12</v>
      </c>
      <c r="B66" s="20" t="s">
        <v>57</v>
      </c>
      <c r="C66" s="21">
        <f aca="true" t="shared" si="7" ref="C66:H66">SUM(C54:C65)</f>
        <v>721.43</v>
      </c>
      <c r="D66" s="21">
        <f t="shared" si="7"/>
        <v>36911.00000000001</v>
      </c>
      <c r="E66" s="21">
        <f t="shared" si="7"/>
        <v>0</v>
      </c>
      <c r="F66" s="21">
        <f t="shared" si="7"/>
        <v>0</v>
      </c>
      <c r="G66" s="21">
        <f t="shared" si="7"/>
        <v>721.43</v>
      </c>
      <c r="H66" s="21">
        <f t="shared" si="7"/>
        <v>36911</v>
      </c>
    </row>
    <row r="67" spans="1:8" ht="12.75">
      <c r="A67" s="7"/>
      <c r="B67" s="7"/>
      <c r="C67" s="7"/>
      <c r="D67" s="27"/>
      <c r="E67" s="7"/>
      <c r="F67" s="13"/>
      <c r="G67" s="13"/>
      <c r="H67" s="25"/>
    </row>
    <row r="68" spans="1:8" ht="12.75">
      <c r="A68" s="7"/>
      <c r="B68" s="7"/>
      <c r="C68" s="7"/>
      <c r="D68" s="27">
        <v>4101</v>
      </c>
      <c r="E68" s="7"/>
      <c r="F68" s="13"/>
      <c r="G68" s="13"/>
      <c r="H68" s="25"/>
    </row>
    <row r="69" spans="1:8" ht="12.75">
      <c r="A69" s="7"/>
      <c r="B69" s="7" t="s">
        <v>58</v>
      </c>
      <c r="C69" s="7"/>
      <c r="D69" s="29">
        <f>D68/C78</f>
        <v>19.175199887782295</v>
      </c>
      <c r="E69" s="7"/>
      <c r="F69" s="13"/>
      <c r="G69" s="13"/>
      <c r="H69" s="25"/>
    </row>
    <row r="70" spans="1:8" ht="12.75">
      <c r="A70" s="7">
        <v>1</v>
      </c>
      <c r="B70" s="7" t="s">
        <v>59</v>
      </c>
      <c r="C70" s="7">
        <v>31.96</v>
      </c>
      <c r="D70" s="27">
        <f aca="true" t="shared" si="8" ref="D70:D77">C70*$D$69</f>
        <v>612.8393884135222</v>
      </c>
      <c r="E70" s="7"/>
      <c r="F70" s="13"/>
      <c r="G70" s="13"/>
      <c r="H70" s="25">
        <f>ROUND(D70,0)-1</f>
        <v>612</v>
      </c>
    </row>
    <row r="71" spans="1:8" ht="12.75">
      <c r="A71" s="7">
        <v>2</v>
      </c>
      <c r="B71" s="7" t="s">
        <v>60</v>
      </c>
      <c r="C71" s="7">
        <v>16.97</v>
      </c>
      <c r="D71" s="27">
        <f t="shared" si="8"/>
        <v>325.40314209566554</v>
      </c>
      <c r="E71" s="7"/>
      <c r="F71" s="13"/>
      <c r="G71" s="13"/>
      <c r="H71" s="25">
        <f aca="true" t="shared" si="9" ref="H70:H77">ROUND(D71,0)</f>
        <v>325</v>
      </c>
    </row>
    <row r="72" spans="1:8" ht="12.75">
      <c r="A72" s="7">
        <v>3</v>
      </c>
      <c r="B72" s="7" t="s">
        <v>61</v>
      </c>
      <c r="C72" s="7">
        <v>30.28</v>
      </c>
      <c r="D72" s="27">
        <f t="shared" si="8"/>
        <v>580.625052602048</v>
      </c>
      <c r="E72" s="7"/>
      <c r="F72" s="13"/>
      <c r="G72" s="13"/>
      <c r="H72" s="25">
        <f t="shared" si="9"/>
        <v>581</v>
      </c>
    </row>
    <row r="73" spans="1:8" ht="12.75">
      <c r="A73" s="7">
        <v>4</v>
      </c>
      <c r="B73" s="7" t="s">
        <v>62</v>
      </c>
      <c r="C73" s="7">
        <v>30.28</v>
      </c>
      <c r="D73" s="27">
        <f t="shared" si="8"/>
        <v>580.625052602048</v>
      </c>
      <c r="E73" s="7"/>
      <c r="F73" s="13"/>
      <c r="G73" s="13"/>
      <c r="H73" s="25">
        <f t="shared" si="9"/>
        <v>581</v>
      </c>
    </row>
    <row r="74" spans="1:8" ht="12.75">
      <c r="A74" s="7">
        <v>5</v>
      </c>
      <c r="B74" s="7" t="s">
        <v>63</v>
      </c>
      <c r="C74" s="7">
        <v>22.52</v>
      </c>
      <c r="D74" s="27">
        <f t="shared" si="8"/>
        <v>431.8255014728573</v>
      </c>
      <c r="E74" s="7"/>
      <c r="F74" s="13"/>
      <c r="G74" s="13"/>
      <c r="H74" s="25">
        <f t="shared" si="9"/>
        <v>432</v>
      </c>
    </row>
    <row r="75" spans="1:8" ht="12.75">
      <c r="A75" s="7">
        <v>6</v>
      </c>
      <c r="B75" s="7" t="s">
        <v>64</v>
      </c>
      <c r="C75" s="7">
        <v>28.66</v>
      </c>
      <c r="D75" s="27">
        <f t="shared" si="8"/>
        <v>549.5612287838405</v>
      </c>
      <c r="E75" s="7"/>
      <c r="F75" s="13"/>
      <c r="G75" s="13"/>
      <c r="H75" s="25">
        <f t="shared" si="9"/>
        <v>550</v>
      </c>
    </row>
    <row r="76" spans="1:8" ht="12.75">
      <c r="A76" s="7">
        <v>7</v>
      </c>
      <c r="B76" s="7" t="s">
        <v>65</v>
      </c>
      <c r="C76" s="7">
        <v>32.11</v>
      </c>
      <c r="D76" s="27">
        <f t="shared" si="8"/>
        <v>615.7156683966895</v>
      </c>
      <c r="E76" s="7"/>
      <c r="F76" s="13"/>
      <c r="G76" s="13"/>
      <c r="H76" s="25">
        <f t="shared" si="9"/>
        <v>616</v>
      </c>
    </row>
    <row r="77" spans="1:8" ht="12.75">
      <c r="A77" s="7">
        <v>8</v>
      </c>
      <c r="B77" s="7" t="s">
        <v>66</v>
      </c>
      <c r="C77" s="7">
        <v>21.09</v>
      </c>
      <c r="D77" s="27">
        <f t="shared" si="8"/>
        <v>404.4049656333286</v>
      </c>
      <c r="E77" s="7"/>
      <c r="F77" s="13"/>
      <c r="G77" s="13"/>
      <c r="H77" s="25">
        <f t="shared" si="9"/>
        <v>404</v>
      </c>
    </row>
    <row r="78" spans="1:8" s="22" customFormat="1" ht="12.75">
      <c r="A78" s="3">
        <v>8</v>
      </c>
      <c r="B78" s="20" t="s">
        <v>67</v>
      </c>
      <c r="C78" s="3">
        <f>SUM(C70:C77)</f>
        <v>213.87000000000003</v>
      </c>
      <c r="D78" s="32">
        <f>SUM(D70:D77)</f>
        <v>4100.999999999999</v>
      </c>
      <c r="E78" s="32">
        <f>SUM(E70:E77)</f>
        <v>0</v>
      </c>
      <c r="F78" s="32">
        <f>SUM(F70:F77)</f>
        <v>0</v>
      </c>
      <c r="G78" s="32">
        <f>SUM(G70:G77)</f>
        <v>0</v>
      </c>
      <c r="H78" s="32">
        <f>SUM(H70:H77)</f>
        <v>4101</v>
      </c>
    </row>
    <row r="79" spans="1:8" s="22" customFormat="1" ht="12.75">
      <c r="A79" s="20"/>
      <c r="B79" s="20" t="s">
        <v>68</v>
      </c>
      <c r="C79" s="30">
        <f aca="true" t="shared" si="10" ref="C79:H79">C66+C78</f>
        <v>935.3</v>
      </c>
      <c r="D79" s="30">
        <f t="shared" si="10"/>
        <v>41012.00000000001</v>
      </c>
      <c r="E79" s="30">
        <f t="shared" si="10"/>
        <v>0</v>
      </c>
      <c r="F79" s="30">
        <f t="shared" si="10"/>
        <v>0</v>
      </c>
      <c r="G79" s="30">
        <f t="shared" si="10"/>
        <v>721.43</v>
      </c>
      <c r="H79" s="30">
        <f t="shared" si="10"/>
        <v>41012</v>
      </c>
    </row>
    <row r="80" spans="1:8" ht="12.75">
      <c r="A80" s="7"/>
      <c r="B80" s="7"/>
      <c r="C80" s="7"/>
      <c r="D80" s="27"/>
      <c r="E80" s="7"/>
      <c r="F80" s="13"/>
      <c r="G80" s="13"/>
      <c r="H80" s="9"/>
    </row>
    <row r="81" spans="1:8" ht="12.75">
      <c r="A81" s="7"/>
      <c r="B81" s="7"/>
      <c r="C81" s="7"/>
      <c r="D81" s="27"/>
      <c r="E81" s="7"/>
      <c r="F81" s="13"/>
      <c r="G81" s="13"/>
      <c r="H81" s="9"/>
    </row>
    <row r="82" spans="1:8" s="22" customFormat="1" ht="38.25">
      <c r="A82" s="3"/>
      <c r="B82" s="31" t="s">
        <v>69</v>
      </c>
      <c r="C82" s="21">
        <f>C33+C48+C79</f>
        <v>21216.539999999997</v>
      </c>
      <c r="D82" s="21">
        <f>D33+D48+D79</f>
        <v>740875.0000000001</v>
      </c>
      <c r="E82" s="21">
        <f>E33+E48+E79</f>
        <v>360</v>
      </c>
      <c r="F82" s="21">
        <f>F33+F48+F79</f>
        <v>77762</v>
      </c>
      <c r="G82" s="21">
        <f>G33+G48+G79</f>
        <v>21362.67</v>
      </c>
      <c r="H82" s="21">
        <f>H33+H48+H79</f>
        <v>818637</v>
      </c>
    </row>
    <row r="83" ht="13.5" customHeight="1"/>
  </sheetData>
  <sheetProtection selectLockedCells="1" selectUnlockedCells="1"/>
  <printOptions/>
  <pageMargins left="0.7875" right="0.7875" top="0.89" bottom="0.85" header="0.63" footer="0.53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2020-04-30T12:54:06Z</cp:lastPrinted>
  <dcterms:modified xsi:type="dcterms:W3CDTF">2020-04-30T13:22:16Z</dcterms:modified>
  <cp:category/>
  <cp:version/>
  <cp:contentType/>
  <cp:contentStatus/>
</cp:coreProperties>
</file>