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activeTab="0"/>
  </bookViews>
  <sheets>
    <sheet name="MARTIE 2020" sheetId="1" r:id="rId1"/>
  </sheets>
  <definedNames>
    <definedName name="_xlnm.Print_Titles" localSheetId="0">'MARTIE 2020'!$4:$4</definedName>
  </definedNames>
  <calcPr fullCalcOnLoad="1"/>
</workbook>
</file>

<file path=xl/sharedStrings.xml><?xml version="1.0" encoding="utf-8"?>
<sst xmlns="http://schemas.openxmlformats.org/spreadsheetml/2006/main" count="80" uniqueCount="74">
  <si>
    <t>INDICATORI-REPARTIZAREA CONFORM CRITERIILOR DE SELECTIE- RADIOLOGIE SI IMAGISTICA MED. LUNA MARTIE 2020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</si>
  <si>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</si>
  <si>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</si>
  <si>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</si>
  <si>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</si>
  <si>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</si>
  <si>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</si>
  <si>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</si>
  <si>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luna martie  2020</t>
  </si>
  <si>
    <t>Spitalul Clinic Judetean de Urgenta</t>
  </si>
  <si>
    <t>Spitalul Clinic de Urgenta pt.Copii</t>
  </si>
  <si>
    <t>Spitalul Clinic de Pneumoftiziologie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</si>
  <si>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</si>
  <si>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</si>
  <si>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</si>
  <si>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</si>
  <si>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</si>
  <si>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</si>
  <si>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</si>
  <si>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</si>
  <si>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</si>
  <si>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</si>
  <si>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</si>
  <si>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</si>
  <si>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Clinica de diagnostic PHOENIX</t>
  </si>
  <si>
    <t>Central medical TRANSILVANIA*</t>
  </si>
  <si>
    <t>S.C. AFFIDEA Cluj</t>
  </si>
  <si>
    <t>S.C. HIPERDIA S.A.</t>
  </si>
  <si>
    <t>OMNIMEDICAL</t>
  </si>
  <si>
    <t>S.C. Salvosan Ciobanca</t>
  </si>
  <si>
    <t>Centrul Medical Rivmed</t>
  </si>
  <si>
    <t>S.C. GAMMA MEDICAL SRL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</si>
  <si>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</si>
  <si>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</si>
  <si>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</si>
  <si>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</si>
  <si>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</si>
  <si>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</si>
  <si>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</si>
  <si>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</si>
  <si>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</si>
  <si>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</si>
  <si>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</si>
  <si>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</si>
  <si>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</si>
  <si>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</si>
  <si>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</si>
  <si>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</si>
  <si>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</si>
  <si>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</si>
  <si>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</si>
  <si>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</si>
  <si>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>Spitalul Clinic de Recuperare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</si>
  <si>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</si>
  <si>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</si>
  <si>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</si>
  <si>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Cardio VO &amp; A Dr. Voda Augusta</t>
  </si>
  <si>
    <t>Higeea Medica</t>
  </si>
  <si>
    <t>S.C. Recardio SRL</t>
  </si>
  <si>
    <t>CUORE MEDICAL</t>
  </si>
  <si>
    <t>CLINIC NAPOCA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</si>
  <si>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</si>
  <si>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</si>
  <si>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</si>
  <si>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</si>
  <si>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</si>
  <si>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</si>
  <si>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</si>
  <si>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</si>
  <si>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Dr&gt; Petre Muresan SRL</t>
  </si>
  <si>
    <t>CMI Dumitras Anne Marie SRL</t>
  </si>
  <si>
    <t>Total ecografii medici familie</t>
  </si>
  <si>
    <t>TOTAL GENERAL ECOGRAFII</t>
  </si>
  <si>
    <t>TOTAL GENERAL 
(RADIOLOGIE SI IMAGISTICA MEDICALA +ECOGRAFII)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</si>
</sst>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;\-#,##0.00"/>
    <numFmt numFmtId="166" formatCode="#,##0.00000000"/>
    <numFmt numFmtId="167" formatCode="#,##0.0000"/>
    <numFmt numFmtId="168" formatCode="0.000000"/>
    <numFmt numFmtId="169" formatCode="0.00000000"/>
    <numFmt numFmtId="170" formatCode="#,##0.0000000"/>
  </numFmts>
  <fonts count="4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19" applyNumberFormat="1" applyFont="1" applyFill="1" applyBorder="1" applyAlignment="1">
      <alignment horizontal="right"/>
      <protection/>
    </xf>
    <xf numFmtId="166" fontId="2" fillId="0" borderId="1" xfId="19" applyNumberFormat="1" applyFont="1" applyFill="1" applyBorder="1" applyAlignment="1">
      <alignment horizontal="center"/>
      <protection/>
    </xf>
    <xf numFmtId="165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center"/>
      <protection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165" fontId="3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A40">
      <selection activeCell="H55" sqref="H55:H65"/>
    </sheetView>
  </sheetViews>
  <sheetFormatPr defaultColWidth="9.140625" defaultRowHeight="12.75"/>
  <cols>
    <col min="1" max="1" width="6.00390625" style="0" customWidth="1"/>
    <col min="2" max="2" width="36.00390625" style="0" customWidth="1"/>
    <col min="3" max="3" width="12.421875" style="0" customWidth="1"/>
    <col min="4" max="4" width="17.57421875" style="1" customWidth="1"/>
    <col min="5" max="5" width="14.421875" style="0" customWidth="1"/>
    <col min="6" max="6" width="14.28125" style="1" customWidth="1"/>
    <col min="7" max="7" width="11.57421875" style="2" customWidth="1"/>
    <col min="8" max="8" width="13.421875" style="0" customWidth="1"/>
    <col min="9" max="16384" width="11.57421875" style="0" customWidth="1"/>
  </cols>
  <sheetData>
    <row r="2" ht="12.75">
      <c r="A2" t="s">
        <v>0</v>
      </c>
    </row>
    <row r="4" spans="1:8" ht="5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</row>
    <row r="5" spans="1:8" ht="12.75">
      <c r="A5" s="7"/>
      <c r="B5" s="7"/>
      <c r="C5" s="7"/>
      <c r="D5" s="7">
        <v>686660</v>
      </c>
      <c r="E5" s="7"/>
      <c r="F5" s="7">
        <v>76295</v>
      </c>
      <c r="G5" s="8"/>
      <c r="H5" s="9"/>
    </row>
    <row r="6" spans="1:8" ht="14.25">
      <c r="A6" s="10"/>
      <c r="B6" s="10"/>
      <c r="C6" s="10"/>
      <c r="D6" s="11">
        <f>D5/C34</f>
        <v>35.540911177742345</v>
      </c>
      <c r="E6" s="7"/>
      <c r="F6" s="12">
        <f>F5/E34</f>
        <v>211.93055555555554</v>
      </c>
      <c r="G6" s="13"/>
      <c r="H6" s="14"/>
    </row>
    <row r="7" spans="1:8" ht="12.75">
      <c r="A7" s="10">
        <v>1</v>
      </c>
      <c r="B7" s="10" t="s">
        <v>9</v>
      </c>
      <c r="C7" s="10">
        <v>3853.4</v>
      </c>
      <c r="D7" s="15">
        <f aca="true" t="shared" si="0" ref="D7:D33">C7*$D$6</f>
        <v>136953.34713231237</v>
      </c>
      <c r="E7" s="7">
        <v>60</v>
      </c>
      <c r="F7" s="16">
        <f aca="true" t="shared" si="1" ref="F7:F33">E7*$F$6</f>
        <v>12715.833333333332</v>
      </c>
      <c r="G7" s="17">
        <f aca="true" t="shared" si="2" ref="G7:G33">C7+E7</f>
        <v>3913.4</v>
      </c>
      <c r="H7" s="18">
        <f aca="true" t="shared" si="3" ref="H7:H33">ROUND(D7+F7,0)</f>
        <v>149669</v>
      </c>
    </row>
    <row r="8" spans="1:8" ht="12.75">
      <c r="A8" s="10">
        <v>2</v>
      </c>
      <c r="B8" s="10" t="s">
        <v>10</v>
      </c>
      <c r="C8" s="10">
        <v>844.84</v>
      </c>
      <c r="D8" s="15">
        <f t="shared" si="0"/>
        <v>30026.383399403843</v>
      </c>
      <c r="E8" s="7"/>
      <c r="F8" s="16">
        <f t="shared" si="1"/>
        <v>0</v>
      </c>
      <c r="G8" s="17">
        <f t="shared" si="2"/>
        <v>844.84</v>
      </c>
      <c r="H8" s="18">
        <f t="shared" si="3"/>
        <v>30026</v>
      </c>
    </row>
    <row r="9" spans="1:8" ht="12.75">
      <c r="A9" s="10">
        <v>3</v>
      </c>
      <c r="B9" s="10" t="s">
        <v>11</v>
      </c>
      <c r="C9" s="10">
        <v>186</v>
      </c>
      <c r="D9" s="15">
        <f t="shared" si="0"/>
        <v>6610.609479060076</v>
      </c>
      <c r="E9" s="7"/>
      <c r="F9" s="16">
        <f t="shared" si="1"/>
        <v>0</v>
      </c>
      <c r="G9" s="17">
        <f t="shared" si="2"/>
        <v>186</v>
      </c>
      <c r="H9" s="18">
        <f t="shared" si="3"/>
        <v>6611</v>
      </c>
    </row>
    <row r="10" spans="1:8" ht="12.75">
      <c r="A10" s="10">
        <v>4</v>
      </c>
      <c r="B10" s="10" t="s">
        <v>12</v>
      </c>
      <c r="C10" s="10">
        <v>588</v>
      </c>
      <c r="D10" s="15">
        <f t="shared" si="0"/>
        <v>20898.0557725125</v>
      </c>
      <c r="E10" s="7"/>
      <c r="F10" s="16">
        <f t="shared" si="1"/>
        <v>0</v>
      </c>
      <c r="G10" s="17">
        <f t="shared" si="2"/>
        <v>588</v>
      </c>
      <c r="H10" s="18">
        <f t="shared" si="3"/>
        <v>20898</v>
      </c>
    </row>
    <row r="11" spans="1:8" ht="12.75">
      <c r="A11" s="10">
        <v>5</v>
      </c>
      <c r="B11" s="10" t="s">
        <v>13</v>
      </c>
      <c r="C11" s="10">
        <v>1198.5</v>
      </c>
      <c r="D11" s="15">
        <f t="shared" si="0"/>
        <v>42595.7820465242</v>
      </c>
      <c r="E11" s="7">
        <v>30</v>
      </c>
      <c r="F11" s="16">
        <f t="shared" si="1"/>
        <v>6357.916666666666</v>
      </c>
      <c r="G11" s="17">
        <f t="shared" si="2"/>
        <v>1228.5</v>
      </c>
      <c r="H11" s="18">
        <f t="shared" si="3"/>
        <v>48954</v>
      </c>
    </row>
    <row r="12" spans="1:8" ht="12.75">
      <c r="A12" s="10">
        <v>6</v>
      </c>
      <c r="B12" s="10" t="s">
        <v>14</v>
      </c>
      <c r="C12" s="10">
        <v>1397.5</v>
      </c>
      <c r="D12" s="15">
        <f t="shared" si="0"/>
        <v>49668.423370894925</v>
      </c>
      <c r="E12" s="7"/>
      <c r="F12" s="16">
        <f t="shared" si="1"/>
        <v>0</v>
      </c>
      <c r="G12" s="17">
        <f t="shared" si="2"/>
        <v>1397.5</v>
      </c>
      <c r="H12" s="18">
        <f t="shared" si="3"/>
        <v>49668</v>
      </c>
    </row>
    <row r="13" spans="1:8" ht="12.75">
      <c r="A13" s="10">
        <v>7</v>
      </c>
      <c r="B13" s="10" t="s">
        <v>15</v>
      </c>
      <c r="C13" s="10">
        <v>484.5</v>
      </c>
      <c r="D13" s="15">
        <f t="shared" si="0"/>
        <v>17219.571465616165</v>
      </c>
      <c r="E13" s="7"/>
      <c r="F13" s="16">
        <f t="shared" si="1"/>
        <v>0</v>
      </c>
      <c r="G13" s="17">
        <f t="shared" si="2"/>
        <v>484.5</v>
      </c>
      <c r="H13" s="18">
        <f t="shared" si="3"/>
        <v>17220</v>
      </c>
    </row>
    <row r="14" spans="1:8" ht="12.75">
      <c r="A14" s="10">
        <v>8</v>
      </c>
      <c r="B14" s="10" t="s">
        <v>16</v>
      </c>
      <c r="C14" s="10">
        <v>286</v>
      </c>
      <c r="D14" s="15">
        <f t="shared" si="0"/>
        <v>10164.700596834311</v>
      </c>
      <c r="E14" s="7"/>
      <c r="F14" s="16">
        <f t="shared" si="1"/>
        <v>0</v>
      </c>
      <c r="G14" s="17">
        <f t="shared" si="2"/>
        <v>286</v>
      </c>
      <c r="H14" s="18">
        <f t="shared" si="3"/>
        <v>10165</v>
      </c>
    </row>
    <row r="15" spans="1:8" s="19" customFormat="1" ht="12.75">
      <c r="A15" s="10">
        <v>9</v>
      </c>
      <c r="B15" s="10" t="s">
        <v>17</v>
      </c>
      <c r="C15" s="10">
        <v>188</v>
      </c>
      <c r="D15" s="15">
        <f t="shared" si="0"/>
        <v>6681.691301415561</v>
      </c>
      <c r="E15" s="10"/>
      <c r="F15" s="16">
        <f t="shared" si="1"/>
        <v>0</v>
      </c>
      <c r="G15" s="17">
        <f t="shared" si="2"/>
        <v>188</v>
      </c>
      <c r="H15" s="18">
        <f t="shared" si="3"/>
        <v>6682</v>
      </c>
    </row>
    <row r="16" spans="1:8" s="19" customFormat="1" ht="12.75">
      <c r="A16" s="10">
        <v>10</v>
      </c>
      <c r="B16" s="10" t="s">
        <v>18</v>
      </c>
      <c r="C16" s="10">
        <v>224.1</v>
      </c>
      <c r="D16" s="15">
        <f t="shared" si="0"/>
        <v>7964.718194932059</v>
      </c>
      <c r="E16" s="10"/>
      <c r="F16" s="16">
        <f t="shared" si="1"/>
        <v>0</v>
      </c>
      <c r="G16" s="17">
        <f t="shared" si="2"/>
        <v>224.1</v>
      </c>
      <c r="H16" s="18">
        <f t="shared" si="3"/>
        <v>7965</v>
      </c>
    </row>
    <row r="17" spans="1:8" s="19" customFormat="1" ht="12.75">
      <c r="A17" s="10">
        <v>11</v>
      </c>
      <c r="B17" s="10" t="s">
        <v>19</v>
      </c>
      <c r="C17" s="10">
        <v>661</v>
      </c>
      <c r="D17" s="15">
        <f t="shared" si="0"/>
        <v>23492.54228848769</v>
      </c>
      <c r="E17" s="10"/>
      <c r="F17" s="16">
        <f t="shared" si="1"/>
        <v>0</v>
      </c>
      <c r="G17" s="17">
        <f t="shared" si="2"/>
        <v>661</v>
      </c>
      <c r="H17" s="18">
        <f t="shared" si="3"/>
        <v>23493</v>
      </c>
    </row>
    <row r="18" spans="1:8" s="19" customFormat="1" ht="12.75">
      <c r="A18" s="10">
        <v>12</v>
      </c>
      <c r="B18" s="10" t="s">
        <v>20</v>
      </c>
      <c r="C18" s="10">
        <v>184.5</v>
      </c>
      <c r="D18" s="15">
        <f t="shared" si="0"/>
        <v>6557.2981122934625</v>
      </c>
      <c r="E18" s="10"/>
      <c r="F18" s="16">
        <f t="shared" si="1"/>
        <v>0</v>
      </c>
      <c r="G18" s="17">
        <f t="shared" si="2"/>
        <v>184.5</v>
      </c>
      <c r="H18" s="18">
        <f t="shared" si="3"/>
        <v>6557</v>
      </c>
    </row>
    <row r="19" spans="1:8" s="19" customFormat="1" ht="12.75">
      <c r="A19" s="10">
        <v>13</v>
      </c>
      <c r="B19" s="10" t="s">
        <v>21</v>
      </c>
      <c r="C19" s="10">
        <v>305.5</v>
      </c>
      <c r="D19" s="15">
        <f t="shared" si="0"/>
        <v>10857.748364800287</v>
      </c>
      <c r="E19" s="10"/>
      <c r="F19" s="16">
        <f t="shared" si="1"/>
        <v>0</v>
      </c>
      <c r="G19" s="17">
        <f t="shared" si="2"/>
        <v>305.5</v>
      </c>
      <c r="H19" s="18">
        <f t="shared" si="3"/>
        <v>10858</v>
      </c>
    </row>
    <row r="20" spans="1:8" s="19" customFormat="1" ht="12.75">
      <c r="A20" s="10">
        <v>14</v>
      </c>
      <c r="B20" s="10" t="s">
        <v>22</v>
      </c>
      <c r="C20" s="10">
        <v>342.83</v>
      </c>
      <c r="D20" s="15">
        <f t="shared" si="0"/>
        <v>12184.490579065408</v>
      </c>
      <c r="E20" s="10">
        <v>30</v>
      </c>
      <c r="F20" s="16">
        <f t="shared" si="1"/>
        <v>6357.916666666666</v>
      </c>
      <c r="G20" s="17">
        <f t="shared" si="2"/>
        <v>372.83</v>
      </c>
      <c r="H20" s="18">
        <f t="shared" si="3"/>
        <v>18542</v>
      </c>
    </row>
    <row r="21" spans="1:8" s="19" customFormat="1" ht="12.75">
      <c r="A21" s="10">
        <v>15</v>
      </c>
      <c r="B21" s="10" t="s">
        <v>23</v>
      </c>
      <c r="C21" s="10">
        <v>1032.89</v>
      </c>
      <c r="D21" s="15">
        <f t="shared" si="0"/>
        <v>36709.85174637829</v>
      </c>
      <c r="E21" s="10">
        <v>30</v>
      </c>
      <c r="F21" s="16">
        <f t="shared" si="1"/>
        <v>6357.916666666666</v>
      </c>
      <c r="G21" s="17">
        <f t="shared" si="2"/>
        <v>1062.89</v>
      </c>
      <c r="H21" s="18">
        <f t="shared" si="3"/>
        <v>43068</v>
      </c>
    </row>
    <row r="22" spans="1:8" s="19" customFormat="1" ht="12.75">
      <c r="A22" s="20">
        <v>16</v>
      </c>
      <c r="B22" s="20" t="s">
        <v>24</v>
      </c>
      <c r="C22" s="20">
        <v>548</v>
      </c>
      <c r="D22" s="15">
        <f t="shared" si="0"/>
        <v>19476.419325402803</v>
      </c>
      <c r="E22" s="10"/>
      <c r="F22" s="16">
        <f t="shared" si="1"/>
        <v>0</v>
      </c>
      <c r="G22" s="17">
        <f t="shared" si="2"/>
        <v>548</v>
      </c>
      <c r="H22" s="18">
        <f t="shared" si="3"/>
        <v>19476</v>
      </c>
    </row>
    <row r="23" spans="1:8" s="19" customFormat="1" ht="12.75">
      <c r="A23" s="10">
        <v>17</v>
      </c>
      <c r="B23" s="10" t="s">
        <v>25</v>
      </c>
      <c r="C23" s="10">
        <v>1040.6</v>
      </c>
      <c r="D23" s="15">
        <f t="shared" si="0"/>
        <v>36983.87217155868</v>
      </c>
      <c r="E23" s="10">
        <v>30</v>
      </c>
      <c r="F23" s="16">
        <f t="shared" si="1"/>
        <v>6357.916666666666</v>
      </c>
      <c r="G23" s="17">
        <f t="shared" si="2"/>
        <v>1070.6</v>
      </c>
      <c r="H23" s="18">
        <f t="shared" si="3"/>
        <v>43342</v>
      </c>
    </row>
    <row r="24" spans="1:8" s="19" customFormat="1" ht="12.75">
      <c r="A24" s="10">
        <v>18</v>
      </c>
      <c r="B24" s="10" t="s">
        <v>26</v>
      </c>
      <c r="C24" s="10">
        <v>1043.49</v>
      </c>
      <c r="D24" s="15">
        <f t="shared" si="0"/>
        <v>37086.58540486236</v>
      </c>
      <c r="E24" s="10">
        <v>30</v>
      </c>
      <c r="F24" s="16">
        <f t="shared" si="1"/>
        <v>6357.916666666666</v>
      </c>
      <c r="G24" s="17">
        <f t="shared" si="2"/>
        <v>1073.49</v>
      </c>
      <c r="H24" s="18">
        <f t="shared" si="3"/>
        <v>43445</v>
      </c>
    </row>
    <row r="25" spans="1:8" s="19" customFormat="1" ht="12.75">
      <c r="A25" s="10">
        <v>19</v>
      </c>
      <c r="B25" s="10" t="s">
        <v>27</v>
      </c>
      <c r="C25" s="10">
        <v>963.6</v>
      </c>
      <c r="D25" s="15">
        <f t="shared" si="0"/>
        <v>34247.22201087252</v>
      </c>
      <c r="E25" s="10">
        <v>30</v>
      </c>
      <c r="F25" s="16">
        <f t="shared" si="1"/>
        <v>6357.916666666666</v>
      </c>
      <c r="G25" s="17">
        <f t="shared" si="2"/>
        <v>993.6</v>
      </c>
      <c r="H25" s="18">
        <f t="shared" si="3"/>
        <v>40605</v>
      </c>
    </row>
    <row r="26" spans="1:8" s="19" customFormat="1" ht="12.75">
      <c r="A26" s="10">
        <v>20</v>
      </c>
      <c r="B26" s="10" t="s">
        <v>28</v>
      </c>
      <c r="C26" s="10">
        <v>408.5</v>
      </c>
      <c r="D26" s="15">
        <f t="shared" si="0"/>
        <v>14518.462216107748</v>
      </c>
      <c r="E26" s="10">
        <v>30</v>
      </c>
      <c r="F26" s="16">
        <f t="shared" si="1"/>
        <v>6357.916666666666</v>
      </c>
      <c r="G26" s="17">
        <f t="shared" si="2"/>
        <v>438.5</v>
      </c>
      <c r="H26" s="18">
        <f t="shared" si="3"/>
        <v>20876</v>
      </c>
    </row>
    <row r="27" spans="1:8" ht="12.75">
      <c r="A27" s="10">
        <v>21</v>
      </c>
      <c r="B27" s="10" t="s">
        <v>29</v>
      </c>
      <c r="C27" s="10">
        <v>299</v>
      </c>
      <c r="D27" s="15">
        <f t="shared" si="0"/>
        <v>10626.732442144961</v>
      </c>
      <c r="E27" s="7"/>
      <c r="F27" s="16">
        <f t="shared" si="1"/>
        <v>0</v>
      </c>
      <c r="G27" s="17">
        <f t="shared" si="2"/>
        <v>299</v>
      </c>
      <c r="H27" s="18">
        <f t="shared" si="3"/>
        <v>10627</v>
      </c>
    </row>
    <row r="28" spans="1:8" ht="12.75">
      <c r="A28" s="10">
        <v>22</v>
      </c>
      <c r="B28" s="10" t="s">
        <v>30</v>
      </c>
      <c r="C28" s="10">
        <v>280</v>
      </c>
      <c r="D28" s="15">
        <f t="shared" si="0"/>
        <v>9951.455129767857</v>
      </c>
      <c r="E28" s="7">
        <v>30</v>
      </c>
      <c r="F28" s="16">
        <f t="shared" si="1"/>
        <v>6357.916666666666</v>
      </c>
      <c r="G28" s="17">
        <f t="shared" si="2"/>
        <v>310</v>
      </c>
      <c r="H28" s="18">
        <f t="shared" si="3"/>
        <v>16309</v>
      </c>
    </row>
    <row r="29" spans="1:8" ht="16.5" customHeight="1">
      <c r="A29" s="10">
        <v>23</v>
      </c>
      <c r="B29" s="10" t="s">
        <v>31</v>
      </c>
      <c r="C29" s="10">
        <v>253.68</v>
      </c>
      <c r="D29" s="15">
        <f t="shared" si="0"/>
        <v>9016.018347569678</v>
      </c>
      <c r="E29" s="7"/>
      <c r="F29" s="16">
        <f t="shared" si="1"/>
        <v>0</v>
      </c>
      <c r="G29" s="17">
        <f t="shared" si="2"/>
        <v>253.68</v>
      </c>
      <c r="H29" s="18">
        <f t="shared" si="3"/>
        <v>9016</v>
      </c>
    </row>
    <row r="30" spans="1:8" ht="12.75">
      <c r="A30" s="10">
        <v>24</v>
      </c>
      <c r="B30" s="10" t="s">
        <v>32</v>
      </c>
      <c r="C30" s="10">
        <v>801.17</v>
      </c>
      <c r="D30" s="15">
        <f t="shared" si="0"/>
        <v>28474.311808271832</v>
      </c>
      <c r="E30" s="7">
        <v>30</v>
      </c>
      <c r="F30" s="16">
        <f t="shared" si="1"/>
        <v>6357.916666666666</v>
      </c>
      <c r="G30" s="17">
        <f t="shared" si="2"/>
        <v>831.17</v>
      </c>
      <c r="H30" s="18">
        <f t="shared" si="3"/>
        <v>34832</v>
      </c>
    </row>
    <row r="31" spans="1:8" ht="12.75">
      <c r="A31" s="7">
        <v>25</v>
      </c>
      <c r="B31" s="7" t="s">
        <v>33</v>
      </c>
      <c r="C31" s="7">
        <v>395.01</v>
      </c>
      <c r="D31" s="15">
        <f t="shared" si="0"/>
        <v>14039.015324320004</v>
      </c>
      <c r="E31" s="7">
        <v>30</v>
      </c>
      <c r="F31" s="16">
        <f t="shared" si="1"/>
        <v>6357.916666666666</v>
      </c>
      <c r="G31" s="17">
        <f t="shared" si="2"/>
        <v>425.01</v>
      </c>
      <c r="H31" s="18">
        <f t="shared" si="3"/>
        <v>20397</v>
      </c>
    </row>
    <row r="32" spans="1:8" ht="12.75">
      <c r="A32" s="7">
        <v>26</v>
      </c>
      <c r="B32" s="7" t="s">
        <v>34</v>
      </c>
      <c r="C32" s="7">
        <v>866.5</v>
      </c>
      <c r="D32" s="15">
        <f t="shared" si="0"/>
        <v>30796.19953551374</v>
      </c>
      <c r="E32" s="7"/>
      <c r="F32" s="16">
        <f t="shared" si="1"/>
        <v>0</v>
      </c>
      <c r="G32" s="17">
        <f t="shared" si="2"/>
        <v>866.5</v>
      </c>
      <c r="H32" s="18">
        <f t="shared" si="3"/>
        <v>30796</v>
      </c>
    </row>
    <row r="33" spans="1:8" ht="12.75">
      <c r="A33" s="10">
        <v>27</v>
      </c>
      <c r="B33" s="10" t="s">
        <v>35</v>
      </c>
      <c r="C33" s="7">
        <v>643.16</v>
      </c>
      <c r="D33" s="15">
        <f t="shared" si="0"/>
        <v>22858.492433076764</v>
      </c>
      <c r="E33" s="7"/>
      <c r="F33" s="16">
        <f t="shared" si="1"/>
        <v>0</v>
      </c>
      <c r="G33" s="17">
        <f t="shared" si="2"/>
        <v>643.16</v>
      </c>
      <c r="H33" s="18">
        <f t="shared" si="3"/>
        <v>22858</v>
      </c>
    </row>
    <row r="34" spans="1:8" s="23" customFormat="1" ht="12.75">
      <c r="A34" s="21">
        <v>27</v>
      </c>
      <c r="B34" s="21" t="s">
        <v>36</v>
      </c>
      <c r="C34" s="22">
        <f aca="true" t="shared" si="4" ref="C34:H34">SUM(C7:C33)</f>
        <v>19320.269999999997</v>
      </c>
      <c r="D34" s="22">
        <f t="shared" si="4"/>
        <v>686660</v>
      </c>
      <c r="E34" s="22">
        <f t="shared" si="4"/>
        <v>360</v>
      </c>
      <c r="F34" s="22">
        <f t="shared" si="4"/>
        <v>76294.99999999999</v>
      </c>
      <c r="G34" s="22">
        <f t="shared" si="4"/>
        <v>19680.269999999997</v>
      </c>
      <c r="H34" s="22">
        <f t="shared" si="4"/>
        <v>762955</v>
      </c>
    </row>
    <row r="35" spans="1:8" ht="12.75">
      <c r="A35" s="7"/>
      <c r="B35" s="7"/>
      <c r="C35" s="7"/>
      <c r="D35" s="24"/>
      <c r="E35" s="7"/>
      <c r="F35" s="13"/>
      <c r="G35" s="13"/>
      <c r="H35" s="9"/>
    </row>
    <row r="36" spans="1:8" ht="12.75">
      <c r="A36" s="7"/>
      <c r="B36" s="7"/>
      <c r="C36" s="7"/>
      <c r="D36" s="24"/>
      <c r="E36" s="7"/>
      <c r="F36" s="13"/>
      <c r="G36" s="13"/>
      <c r="H36" s="9"/>
    </row>
    <row r="37" spans="1:8" ht="12.75">
      <c r="A37" s="7"/>
      <c r="B37" s="7"/>
      <c r="C37" s="7"/>
      <c r="D37" s="24"/>
      <c r="E37" s="7"/>
      <c r="F37" s="13"/>
      <c r="G37" s="13"/>
      <c r="H37" s="9"/>
    </row>
    <row r="38" spans="1:8" ht="12.75">
      <c r="A38" s="7"/>
      <c r="B38" s="7"/>
      <c r="C38" s="7"/>
      <c r="D38" s="24">
        <v>15570</v>
      </c>
      <c r="E38" s="7"/>
      <c r="F38" s="13"/>
      <c r="G38" s="13"/>
      <c r="H38" s="9"/>
    </row>
    <row r="39" spans="1:8" ht="12.75">
      <c r="A39" s="7"/>
      <c r="B39" s="7" t="s">
        <v>37</v>
      </c>
      <c r="C39" s="7"/>
      <c r="D39" s="25">
        <f>D38/C51</f>
        <v>13.342245301935785</v>
      </c>
      <c r="E39" s="7"/>
      <c r="F39" s="13"/>
      <c r="G39" s="13"/>
      <c r="H39" s="9"/>
    </row>
    <row r="40" spans="1:8" ht="12.75">
      <c r="A40" s="7">
        <v>1</v>
      </c>
      <c r="B40" s="7" t="s">
        <v>38</v>
      </c>
      <c r="C40" s="7">
        <v>136.03</v>
      </c>
      <c r="D40" s="15">
        <f aca="true" t="shared" si="5" ref="D40:D50">C40*$D$39</f>
        <v>1814.945628422325</v>
      </c>
      <c r="E40" s="7"/>
      <c r="F40" s="13"/>
      <c r="G40" s="13">
        <v>136.03</v>
      </c>
      <c r="H40" s="26">
        <f aca="true" t="shared" si="6" ref="H40:H50">ROUND(D40,0)</f>
        <v>1815</v>
      </c>
    </row>
    <row r="41" spans="1:8" ht="12.75">
      <c r="A41" s="7">
        <v>2</v>
      </c>
      <c r="B41" s="7" t="s">
        <v>39</v>
      </c>
      <c r="C41" s="7">
        <v>170.57</v>
      </c>
      <c r="D41" s="15">
        <f t="shared" si="5"/>
        <v>2275.786781151187</v>
      </c>
      <c r="E41" s="7"/>
      <c r="F41" s="27"/>
      <c r="G41" s="13">
        <v>170.57</v>
      </c>
      <c r="H41" s="26">
        <f t="shared" si="6"/>
        <v>2276</v>
      </c>
    </row>
    <row r="42" spans="1:8" ht="12.75">
      <c r="A42" s="7">
        <v>3</v>
      </c>
      <c r="B42" s="7" t="s">
        <v>40</v>
      </c>
      <c r="C42" s="7">
        <v>61.43</v>
      </c>
      <c r="D42" s="15">
        <f t="shared" si="5"/>
        <v>819.6141288979153</v>
      </c>
      <c r="E42" s="7"/>
      <c r="F42" s="13"/>
      <c r="G42" s="13">
        <v>61.43</v>
      </c>
      <c r="H42" s="26">
        <f t="shared" si="6"/>
        <v>820</v>
      </c>
    </row>
    <row r="43" spans="1:8" ht="12.75">
      <c r="A43" s="7">
        <v>4</v>
      </c>
      <c r="B43" s="7" t="s">
        <v>41</v>
      </c>
      <c r="C43" s="7">
        <v>104.23</v>
      </c>
      <c r="D43" s="15">
        <f t="shared" si="5"/>
        <v>1390.662227820767</v>
      </c>
      <c r="E43" s="7"/>
      <c r="F43" s="13"/>
      <c r="G43" s="13">
        <v>104.23</v>
      </c>
      <c r="H43" s="26">
        <f t="shared" si="6"/>
        <v>1391</v>
      </c>
    </row>
    <row r="44" spans="1:8" ht="12.75">
      <c r="A44" s="7">
        <v>5</v>
      </c>
      <c r="B44" s="7" t="s">
        <v>42</v>
      </c>
      <c r="C44" s="7">
        <v>59.14</v>
      </c>
      <c r="D44" s="15">
        <f t="shared" si="5"/>
        <v>789.0603871564823</v>
      </c>
      <c r="E44" s="7"/>
      <c r="F44" s="13"/>
      <c r="G44" s="13">
        <v>59.14</v>
      </c>
      <c r="H44" s="26">
        <f t="shared" si="6"/>
        <v>789</v>
      </c>
    </row>
    <row r="45" spans="1:8" ht="12.75">
      <c r="A45" s="7">
        <v>6</v>
      </c>
      <c r="B45" s="7" t="s">
        <v>43</v>
      </c>
      <c r="C45" s="7">
        <v>95.07</v>
      </c>
      <c r="D45" s="15">
        <f t="shared" si="5"/>
        <v>1268.447260855035</v>
      </c>
      <c r="E45" s="7"/>
      <c r="F45" s="13"/>
      <c r="G45" s="13">
        <v>95.07</v>
      </c>
      <c r="H45" s="26">
        <f t="shared" si="6"/>
        <v>1268</v>
      </c>
    </row>
    <row r="46" spans="1:8" ht="12.75">
      <c r="A46" s="7">
        <v>7</v>
      </c>
      <c r="B46" s="7" t="s">
        <v>44</v>
      </c>
      <c r="C46" s="7">
        <v>107.32</v>
      </c>
      <c r="D46" s="15">
        <f t="shared" si="5"/>
        <v>1431.8897658037483</v>
      </c>
      <c r="E46" s="7"/>
      <c r="F46" s="13"/>
      <c r="G46" s="13">
        <v>107.32</v>
      </c>
      <c r="H46" s="26">
        <f t="shared" si="6"/>
        <v>1432</v>
      </c>
    </row>
    <row r="47" spans="1:8" ht="12.75">
      <c r="A47" s="7">
        <v>8</v>
      </c>
      <c r="B47" s="7" t="s">
        <v>45</v>
      </c>
      <c r="C47" s="7">
        <v>95</v>
      </c>
      <c r="D47" s="15">
        <f t="shared" si="5"/>
        <v>1267.5133036838995</v>
      </c>
      <c r="E47" s="7"/>
      <c r="F47" s="13"/>
      <c r="G47" s="13">
        <v>95</v>
      </c>
      <c r="H47" s="26">
        <f t="shared" si="6"/>
        <v>1268</v>
      </c>
    </row>
    <row r="48" spans="1:8" ht="12.75">
      <c r="A48" s="7">
        <v>9</v>
      </c>
      <c r="B48" s="7" t="s">
        <v>46</v>
      </c>
      <c r="C48" s="7">
        <v>92.07</v>
      </c>
      <c r="D48" s="15">
        <f t="shared" si="5"/>
        <v>1228.4205249492277</v>
      </c>
      <c r="E48" s="7"/>
      <c r="F48" s="13"/>
      <c r="G48" s="13">
        <v>92.07</v>
      </c>
      <c r="H48" s="26">
        <f t="shared" si="6"/>
        <v>1228</v>
      </c>
    </row>
    <row r="49" spans="1:8" ht="12.75">
      <c r="A49" s="7">
        <v>10</v>
      </c>
      <c r="B49" s="7" t="s">
        <v>47</v>
      </c>
      <c r="C49" s="7">
        <v>119.54</v>
      </c>
      <c r="D49" s="15">
        <f t="shared" si="5"/>
        <v>1594.9320033934039</v>
      </c>
      <c r="E49" s="7"/>
      <c r="F49" s="13"/>
      <c r="G49" s="13">
        <v>119.54</v>
      </c>
      <c r="H49" s="26">
        <f t="shared" si="6"/>
        <v>1595</v>
      </c>
    </row>
    <row r="50" spans="1:8" ht="12.75">
      <c r="A50" s="7">
        <v>11</v>
      </c>
      <c r="B50" s="7" t="s">
        <v>48</v>
      </c>
      <c r="C50" s="7">
        <v>126.57</v>
      </c>
      <c r="D50" s="15">
        <f t="shared" si="5"/>
        <v>1688.7279878660122</v>
      </c>
      <c r="E50" s="7"/>
      <c r="F50" s="13"/>
      <c r="G50" s="13">
        <v>126.57</v>
      </c>
      <c r="H50" s="26">
        <f>ROUND(D50,0)-1</f>
        <v>1688</v>
      </c>
    </row>
    <row r="51" spans="1:8" s="23" customFormat="1" ht="12.75">
      <c r="A51" s="21">
        <v>11</v>
      </c>
      <c r="B51" s="21" t="s">
        <v>49</v>
      </c>
      <c r="C51" s="3">
        <f aca="true" t="shared" si="7" ref="C51:H51">SUM(C40:C50)</f>
        <v>1166.9699999999998</v>
      </c>
      <c r="D51" s="28">
        <f t="shared" si="7"/>
        <v>15570.000000000002</v>
      </c>
      <c r="E51" s="3">
        <f t="shared" si="7"/>
        <v>0</v>
      </c>
      <c r="F51" s="3">
        <f t="shared" si="7"/>
        <v>0</v>
      </c>
      <c r="G51" s="3">
        <f t="shared" si="7"/>
        <v>1166.9699999999998</v>
      </c>
      <c r="H51" s="28">
        <f t="shared" si="7"/>
        <v>15570</v>
      </c>
    </row>
    <row r="52" spans="1:8" ht="12.75">
      <c r="A52" s="7"/>
      <c r="B52" s="7"/>
      <c r="C52" s="7"/>
      <c r="D52" s="24"/>
      <c r="E52" s="7"/>
      <c r="F52" s="13"/>
      <c r="G52" s="13"/>
      <c r="H52" s="9"/>
    </row>
    <row r="53" spans="1:8" ht="12.75">
      <c r="A53" s="7"/>
      <c r="B53" s="7"/>
      <c r="C53" s="7"/>
      <c r="D53" s="24">
        <v>36877</v>
      </c>
      <c r="E53" s="7"/>
      <c r="F53" s="13"/>
      <c r="G53" s="13"/>
      <c r="H53" s="9"/>
    </row>
    <row r="54" spans="1:8" ht="12.75">
      <c r="A54" s="7"/>
      <c r="B54" s="7" t="s">
        <v>50</v>
      </c>
      <c r="C54" s="7"/>
      <c r="D54" s="29">
        <f>D53/C71</f>
        <v>40.077596887430175</v>
      </c>
      <c r="E54" s="7"/>
      <c r="F54" s="13"/>
      <c r="G54" s="13"/>
      <c r="H54" s="9"/>
    </row>
    <row r="55" spans="1:8" ht="12.75">
      <c r="A55" s="7">
        <v>1</v>
      </c>
      <c r="B55" s="7" t="s">
        <v>51</v>
      </c>
      <c r="C55" s="7">
        <v>87.09</v>
      </c>
      <c r="D55" s="15">
        <f aca="true" t="shared" si="8" ref="D55:D70">C55*$D$54</f>
        <v>3490.357912926294</v>
      </c>
      <c r="E55" s="7"/>
      <c r="F55" s="13"/>
      <c r="G55" s="13">
        <f aca="true" t="shared" si="9" ref="G55:G70">C55</f>
        <v>87.09</v>
      </c>
      <c r="H55" s="26">
        <f aca="true" t="shared" si="10" ref="H55:H70">ROUND(D55,0)</f>
        <v>3490</v>
      </c>
    </row>
    <row r="56" spans="1:8" ht="12.75">
      <c r="A56" s="7">
        <v>2</v>
      </c>
      <c r="B56" s="7" t="s">
        <v>52</v>
      </c>
      <c r="C56" s="7">
        <v>109.2</v>
      </c>
      <c r="D56" s="15">
        <f t="shared" si="8"/>
        <v>4376.473580107376</v>
      </c>
      <c r="E56" s="7"/>
      <c r="F56" s="13"/>
      <c r="G56" s="13">
        <f t="shared" si="9"/>
        <v>109.2</v>
      </c>
      <c r="H56" s="26">
        <f t="shared" si="10"/>
        <v>4376</v>
      </c>
    </row>
    <row r="57" spans="1:8" ht="12.75">
      <c r="A57" s="7">
        <v>3</v>
      </c>
      <c r="B57" s="7" t="s">
        <v>53</v>
      </c>
      <c r="C57" s="7">
        <v>71.95</v>
      </c>
      <c r="D57" s="15">
        <f t="shared" si="8"/>
        <v>2883.5830960506014</v>
      </c>
      <c r="E57" s="7"/>
      <c r="F57" s="13"/>
      <c r="G57" s="13">
        <f t="shared" si="9"/>
        <v>71.95</v>
      </c>
      <c r="H57" s="26">
        <f t="shared" si="10"/>
        <v>2884</v>
      </c>
    </row>
    <row r="58" spans="1:8" ht="12.75">
      <c r="A58" s="7">
        <v>4</v>
      </c>
      <c r="B58" s="7" t="s">
        <v>9</v>
      </c>
      <c r="C58" s="7">
        <v>171.1</v>
      </c>
      <c r="D58" s="15">
        <f t="shared" si="8"/>
        <v>6857.276827439303</v>
      </c>
      <c r="E58" s="7"/>
      <c r="F58" s="13"/>
      <c r="G58" s="13">
        <f t="shared" si="9"/>
        <v>171.1</v>
      </c>
      <c r="H58" s="26">
        <f t="shared" si="10"/>
        <v>6857</v>
      </c>
    </row>
    <row r="59" spans="1:8" ht="12.75">
      <c r="A59" s="7">
        <v>5</v>
      </c>
      <c r="B59" s="7" t="s">
        <v>54</v>
      </c>
      <c r="C59" s="7">
        <v>54.53</v>
      </c>
      <c r="D59" s="15">
        <f t="shared" si="8"/>
        <v>2185.4313582715677</v>
      </c>
      <c r="E59" s="7"/>
      <c r="F59" s="13"/>
      <c r="G59" s="13">
        <f t="shared" si="9"/>
        <v>54.53</v>
      </c>
      <c r="H59" s="26">
        <f t="shared" si="10"/>
        <v>2185</v>
      </c>
    </row>
    <row r="60" spans="1:8" ht="12.75">
      <c r="A60" s="7">
        <v>6</v>
      </c>
      <c r="B60" s="7" t="s">
        <v>13</v>
      </c>
      <c r="C60" s="7">
        <v>92.51</v>
      </c>
      <c r="D60" s="15">
        <f t="shared" si="8"/>
        <v>3707.578488056166</v>
      </c>
      <c r="E60" s="7"/>
      <c r="F60" s="13"/>
      <c r="G60" s="13">
        <f t="shared" si="9"/>
        <v>92.51</v>
      </c>
      <c r="H60" s="26">
        <f t="shared" si="10"/>
        <v>3708</v>
      </c>
    </row>
    <row r="61" spans="1:8" ht="12.75">
      <c r="A61" s="7">
        <v>7</v>
      </c>
      <c r="B61" s="7" t="s">
        <v>15</v>
      </c>
      <c r="C61" s="7">
        <v>40.69</v>
      </c>
      <c r="D61" s="15">
        <f t="shared" si="8"/>
        <v>1630.7574173495339</v>
      </c>
      <c r="E61" s="7"/>
      <c r="F61" s="13"/>
      <c r="G61" s="13">
        <f t="shared" si="9"/>
        <v>40.69</v>
      </c>
      <c r="H61" s="26">
        <f t="shared" si="10"/>
        <v>1631</v>
      </c>
    </row>
    <row r="62" spans="1:8" ht="12.75">
      <c r="A62" s="7">
        <v>8</v>
      </c>
      <c r="B62" s="7" t="s">
        <v>16</v>
      </c>
      <c r="C62" s="7">
        <v>43.38</v>
      </c>
      <c r="D62" s="15">
        <f t="shared" si="8"/>
        <v>1738.566152976721</v>
      </c>
      <c r="E62" s="7"/>
      <c r="F62" s="13"/>
      <c r="G62" s="13">
        <f t="shared" si="9"/>
        <v>43.38</v>
      </c>
      <c r="H62" s="26">
        <f t="shared" si="10"/>
        <v>1739</v>
      </c>
    </row>
    <row r="63" spans="1:8" ht="12.75">
      <c r="A63" s="7">
        <v>9</v>
      </c>
      <c r="B63" s="7" t="s">
        <v>18</v>
      </c>
      <c r="C63" s="7">
        <v>47.23</v>
      </c>
      <c r="D63" s="15">
        <f t="shared" si="8"/>
        <v>1892.864900993327</v>
      </c>
      <c r="E63" s="7"/>
      <c r="F63" s="13"/>
      <c r="G63" s="13">
        <f t="shared" si="9"/>
        <v>47.23</v>
      </c>
      <c r="H63" s="26">
        <f t="shared" si="10"/>
        <v>1893</v>
      </c>
    </row>
    <row r="64" spans="1:8" ht="12.75">
      <c r="A64" s="7">
        <v>10</v>
      </c>
      <c r="B64" s="7" t="s">
        <v>17</v>
      </c>
      <c r="C64" s="7">
        <v>35.11</v>
      </c>
      <c r="D64" s="15">
        <f t="shared" si="8"/>
        <v>1407.1244267176735</v>
      </c>
      <c r="E64" s="7"/>
      <c r="F64" s="13"/>
      <c r="G64" s="13">
        <f t="shared" si="9"/>
        <v>35.11</v>
      </c>
      <c r="H64" s="26">
        <f t="shared" si="10"/>
        <v>1407</v>
      </c>
    </row>
    <row r="65" spans="1:8" ht="12.75">
      <c r="A65" s="7">
        <v>11</v>
      </c>
      <c r="B65" s="7" t="s">
        <v>55</v>
      </c>
      <c r="C65" s="7">
        <v>26.05</v>
      </c>
      <c r="D65" s="15">
        <f t="shared" si="8"/>
        <v>1044.021398917556</v>
      </c>
      <c r="E65" s="7"/>
      <c r="F65" s="13"/>
      <c r="G65" s="13">
        <f t="shared" si="9"/>
        <v>26.05</v>
      </c>
      <c r="H65" s="26">
        <f t="shared" si="10"/>
        <v>1044</v>
      </c>
    </row>
    <row r="66" spans="1:8" ht="12.75">
      <c r="A66" s="7">
        <v>12</v>
      </c>
      <c r="B66" s="7" t="s">
        <v>56</v>
      </c>
      <c r="C66" s="7">
        <v>15.6</v>
      </c>
      <c r="D66" s="15">
        <f t="shared" si="8"/>
        <v>625.2105114439107</v>
      </c>
      <c r="E66" s="7"/>
      <c r="F66" s="13"/>
      <c r="G66" s="13">
        <f t="shared" si="9"/>
        <v>15.6</v>
      </c>
      <c r="H66" s="26">
        <f t="shared" si="10"/>
        <v>625</v>
      </c>
    </row>
    <row r="67" spans="1:8" ht="12.75">
      <c r="A67" s="7">
        <v>13</v>
      </c>
      <c r="B67" s="7" t="s">
        <v>57</v>
      </c>
      <c r="C67" s="7">
        <v>36.85</v>
      </c>
      <c r="D67" s="15">
        <f t="shared" si="8"/>
        <v>1476.859445301802</v>
      </c>
      <c r="E67" s="7"/>
      <c r="F67" s="13"/>
      <c r="G67" s="13">
        <f t="shared" si="9"/>
        <v>36.85</v>
      </c>
      <c r="H67" s="26">
        <f t="shared" si="10"/>
        <v>1477</v>
      </c>
    </row>
    <row r="68" spans="1:8" ht="12.75">
      <c r="A68" s="7">
        <v>14</v>
      </c>
      <c r="B68" s="7" t="s">
        <v>58</v>
      </c>
      <c r="C68" s="7">
        <v>31.47</v>
      </c>
      <c r="D68" s="15">
        <f t="shared" si="8"/>
        <v>1261.2419740474277</v>
      </c>
      <c r="E68" s="7"/>
      <c r="F68" s="13"/>
      <c r="G68" s="13">
        <f t="shared" si="9"/>
        <v>31.47</v>
      </c>
      <c r="H68" s="26">
        <f t="shared" si="10"/>
        <v>1261</v>
      </c>
    </row>
    <row r="69" spans="1:8" ht="12.75">
      <c r="A69" s="7">
        <v>15</v>
      </c>
      <c r="B69" s="7" t="s">
        <v>59</v>
      </c>
      <c r="C69" s="7">
        <v>26.85</v>
      </c>
      <c r="D69" s="15">
        <f t="shared" si="8"/>
        <v>1076.0834764275003</v>
      </c>
      <c r="E69" s="7"/>
      <c r="F69" s="13"/>
      <c r="G69" s="13">
        <f t="shared" si="9"/>
        <v>26.85</v>
      </c>
      <c r="H69" s="26">
        <f t="shared" si="10"/>
        <v>1076</v>
      </c>
    </row>
    <row r="70" spans="1:8" ht="12.75">
      <c r="A70" s="7">
        <v>16</v>
      </c>
      <c r="B70" s="7" t="s">
        <v>60</v>
      </c>
      <c r="C70" s="7">
        <v>30.53</v>
      </c>
      <c r="D70" s="15">
        <f t="shared" si="8"/>
        <v>1223.5690329732433</v>
      </c>
      <c r="E70" s="7"/>
      <c r="F70" s="13"/>
      <c r="G70" s="13">
        <f t="shared" si="9"/>
        <v>30.53</v>
      </c>
      <c r="H70" s="26">
        <f t="shared" si="10"/>
        <v>1224</v>
      </c>
    </row>
    <row r="71" spans="1:8" s="23" customFormat="1" ht="12.75">
      <c r="A71" s="3">
        <v>16</v>
      </c>
      <c r="B71" s="21" t="s">
        <v>61</v>
      </c>
      <c r="C71" s="3">
        <f aca="true" t="shared" si="11" ref="C71:H71">SUM(C55:C70)</f>
        <v>920.14</v>
      </c>
      <c r="D71" s="28">
        <f t="shared" si="11"/>
        <v>36877.00000000001</v>
      </c>
      <c r="E71" s="3">
        <f t="shared" si="11"/>
        <v>0</v>
      </c>
      <c r="F71" s="3">
        <f t="shared" si="11"/>
        <v>0</v>
      </c>
      <c r="G71" s="3">
        <f t="shared" si="11"/>
        <v>920.14</v>
      </c>
      <c r="H71" s="28">
        <f t="shared" si="11"/>
        <v>36877</v>
      </c>
    </row>
    <row r="72" spans="1:8" ht="12.75">
      <c r="A72" s="7"/>
      <c r="B72" s="7"/>
      <c r="C72" s="7"/>
      <c r="D72" s="24"/>
      <c r="E72" s="7"/>
      <c r="F72" s="13"/>
      <c r="G72" s="13"/>
      <c r="H72" s="26"/>
    </row>
    <row r="73" spans="1:8" ht="12.75">
      <c r="A73" s="7"/>
      <c r="B73" s="7"/>
      <c r="C73" s="7"/>
      <c r="D73" s="24">
        <v>4098</v>
      </c>
      <c r="E73" s="7"/>
      <c r="F73" s="13"/>
      <c r="G73" s="13"/>
      <c r="H73" s="26"/>
    </row>
    <row r="74" spans="1:8" ht="12.75">
      <c r="A74" s="7"/>
      <c r="B74" s="7" t="s">
        <v>62</v>
      </c>
      <c r="C74" s="7"/>
      <c r="D74" s="30">
        <f>D73/C83</f>
        <v>19.161172674989476</v>
      </c>
      <c r="E74" s="7"/>
      <c r="F74" s="13"/>
      <c r="G74" s="13"/>
      <c r="H74" s="26"/>
    </row>
    <row r="75" spans="1:8" ht="12.75">
      <c r="A75" s="7">
        <v>1</v>
      </c>
      <c r="B75" s="7" t="s">
        <v>63</v>
      </c>
      <c r="C75" s="7">
        <v>31.96</v>
      </c>
      <c r="D75" s="24">
        <f aca="true" t="shared" si="12" ref="D75:D82">C75*$D$74</f>
        <v>612.3910786926637</v>
      </c>
      <c r="E75" s="7"/>
      <c r="F75" s="13"/>
      <c r="G75" s="13"/>
      <c r="H75" s="26">
        <f aca="true" t="shared" si="13" ref="H75:H82">ROUND(D75,0)</f>
        <v>612</v>
      </c>
    </row>
    <row r="76" spans="1:8" ht="12.75">
      <c r="A76" s="7">
        <v>2</v>
      </c>
      <c r="B76" s="7" t="s">
        <v>64</v>
      </c>
      <c r="C76" s="7">
        <v>16.97</v>
      </c>
      <c r="D76" s="24">
        <f t="shared" si="12"/>
        <v>325.1651002945714</v>
      </c>
      <c r="E76" s="7"/>
      <c r="F76" s="13"/>
      <c r="G76" s="13"/>
      <c r="H76" s="26">
        <f t="shared" si="13"/>
        <v>325</v>
      </c>
    </row>
    <row r="77" spans="1:8" ht="12.75">
      <c r="A77" s="7">
        <v>3</v>
      </c>
      <c r="B77" s="7" t="s">
        <v>65</v>
      </c>
      <c r="C77" s="7">
        <v>30.28</v>
      </c>
      <c r="D77" s="24">
        <f t="shared" si="12"/>
        <v>580.2003085986813</v>
      </c>
      <c r="E77" s="7"/>
      <c r="F77" s="13"/>
      <c r="G77" s="13"/>
      <c r="H77" s="26">
        <f t="shared" si="13"/>
        <v>580</v>
      </c>
    </row>
    <row r="78" spans="1:8" ht="12.75">
      <c r="A78" s="7">
        <v>4</v>
      </c>
      <c r="B78" s="7" t="s">
        <v>66</v>
      </c>
      <c r="C78" s="7">
        <v>30.28</v>
      </c>
      <c r="D78" s="24">
        <f t="shared" si="12"/>
        <v>580.2003085986813</v>
      </c>
      <c r="E78" s="7"/>
      <c r="F78" s="13"/>
      <c r="G78" s="13"/>
      <c r="H78" s="26">
        <f t="shared" si="13"/>
        <v>580</v>
      </c>
    </row>
    <row r="79" spans="1:8" ht="12.75">
      <c r="A79" s="7">
        <v>5</v>
      </c>
      <c r="B79" s="7" t="s">
        <v>67</v>
      </c>
      <c r="C79" s="7">
        <v>22.52</v>
      </c>
      <c r="D79" s="24">
        <f t="shared" si="12"/>
        <v>431.509608640763</v>
      </c>
      <c r="E79" s="7"/>
      <c r="F79" s="13"/>
      <c r="G79" s="13"/>
      <c r="H79" s="26">
        <f t="shared" si="13"/>
        <v>432</v>
      </c>
    </row>
    <row r="80" spans="1:8" ht="12.75">
      <c r="A80" s="7">
        <v>6</v>
      </c>
      <c r="B80" s="7" t="s">
        <v>68</v>
      </c>
      <c r="C80" s="7">
        <v>28.66</v>
      </c>
      <c r="D80" s="24">
        <f t="shared" si="12"/>
        <v>549.1592088651984</v>
      </c>
      <c r="E80" s="7"/>
      <c r="F80" s="13"/>
      <c r="G80" s="13"/>
      <c r="H80" s="26">
        <f t="shared" si="13"/>
        <v>549</v>
      </c>
    </row>
    <row r="81" spans="1:8" ht="12.75">
      <c r="A81" s="7">
        <v>7</v>
      </c>
      <c r="B81" s="7" t="s">
        <v>69</v>
      </c>
      <c r="C81" s="7">
        <v>32.11</v>
      </c>
      <c r="D81" s="24">
        <f t="shared" si="12"/>
        <v>615.2652545939121</v>
      </c>
      <c r="E81" s="7"/>
      <c r="F81" s="13"/>
      <c r="G81" s="13"/>
      <c r="H81" s="26">
        <f t="shared" si="13"/>
        <v>615</v>
      </c>
    </row>
    <row r="82" spans="1:8" ht="12.75">
      <c r="A82" s="7">
        <v>8</v>
      </c>
      <c r="B82" s="7" t="s">
        <v>70</v>
      </c>
      <c r="C82" s="7">
        <v>21.09</v>
      </c>
      <c r="D82" s="24">
        <f t="shared" si="12"/>
        <v>404.10913171552806</v>
      </c>
      <c r="E82" s="7"/>
      <c r="F82" s="13"/>
      <c r="G82" s="13"/>
      <c r="H82" s="26">
        <f>ROUND(D82,0)+1</f>
        <v>405</v>
      </c>
    </row>
    <row r="83" spans="1:8" s="23" customFormat="1" ht="12.75">
      <c r="A83" s="3">
        <v>8</v>
      </c>
      <c r="B83" s="21" t="s">
        <v>71</v>
      </c>
      <c r="C83" s="3">
        <f aca="true" t="shared" si="14" ref="C83:H83">SUM(C75:C82)</f>
        <v>213.87000000000003</v>
      </c>
      <c r="D83" s="28">
        <f t="shared" si="14"/>
        <v>4097.999999999999</v>
      </c>
      <c r="E83" s="3">
        <f t="shared" si="14"/>
        <v>0</v>
      </c>
      <c r="F83" s="3">
        <f t="shared" si="14"/>
        <v>0</v>
      </c>
      <c r="G83" s="3">
        <f t="shared" si="14"/>
        <v>0</v>
      </c>
      <c r="H83" s="28">
        <f t="shared" si="14"/>
        <v>4098</v>
      </c>
    </row>
    <row r="84" spans="1:8" s="23" customFormat="1" ht="12.75">
      <c r="A84" s="21"/>
      <c r="B84" s="21" t="s">
        <v>72</v>
      </c>
      <c r="C84" s="3">
        <f aca="true" t="shared" si="15" ref="C84:H84">C71+C83</f>
        <v>1134.01</v>
      </c>
      <c r="D84" s="28">
        <f t="shared" si="15"/>
        <v>40975.00000000001</v>
      </c>
      <c r="E84" s="3">
        <f t="shared" si="15"/>
        <v>0</v>
      </c>
      <c r="F84" s="3">
        <f t="shared" si="15"/>
        <v>0</v>
      </c>
      <c r="G84" s="3">
        <f t="shared" si="15"/>
        <v>920.14</v>
      </c>
      <c r="H84" s="28">
        <f t="shared" si="15"/>
        <v>40975</v>
      </c>
    </row>
    <row r="85" spans="1:8" ht="12.75">
      <c r="A85" s="7"/>
      <c r="B85" s="7"/>
      <c r="C85" s="7"/>
      <c r="D85" s="24"/>
      <c r="E85" s="7"/>
      <c r="F85" s="13"/>
      <c r="G85" s="13"/>
      <c r="H85" s="9"/>
    </row>
    <row r="86" spans="1:8" ht="12.75">
      <c r="A86" s="7"/>
      <c r="B86" s="7"/>
      <c r="C86" s="7"/>
      <c r="D86" s="24"/>
      <c r="E86" s="7"/>
      <c r="F86" s="13"/>
      <c r="G86" s="13"/>
      <c r="H86" s="9"/>
    </row>
    <row r="87" spans="1:8" s="23" customFormat="1" ht="38.25">
      <c r="A87" s="3"/>
      <c r="B87" s="31" t="s">
        <v>73</v>
      </c>
      <c r="C87" s="3"/>
      <c r="D87" s="32">
        <f>D34+D51+D84</f>
        <v>743205</v>
      </c>
      <c r="E87" s="32"/>
      <c r="F87" s="32">
        <f>F34+F51+F84</f>
        <v>76294.99999999999</v>
      </c>
      <c r="G87" s="32">
        <f>G34+G51+G84</f>
        <v>21767.379999999997</v>
      </c>
      <c r="H87" s="32">
        <f>H34+H51+H84</f>
        <v>819500</v>
      </c>
    </row>
    <row r="88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2020-02-28T10:07:16Z</cp:lastPrinted>
  <dcterms:modified xsi:type="dcterms:W3CDTF">2020-02-28T10:39:16Z</dcterms:modified>
  <cp:category/>
  <cp:version/>
  <cp:contentType/>
  <cp:contentStatus/>
</cp:coreProperties>
</file>