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83" activeTab="0"/>
  </bookViews>
  <sheets>
    <sheet name="FEBRUARIE" sheetId="1" r:id="rId1"/>
    <sheet name="x" sheetId="2" r:id="rId2"/>
  </sheets>
  <definedNames>
    <definedName name="_xlfn._FV" hidden="1">#NAME?</definedName>
    <definedName name="_xlnm.Print_Area" localSheetId="0">'FEBRUARIE'!$A$1:$EA$134</definedName>
    <definedName name="_xlnm.Print_Titles" localSheetId="0">'FEBRUARIE'!$4:$4</definedName>
  </definedNames>
  <calcPr fullCalcOnLoad="1"/>
</workbook>
</file>

<file path=xl/comments1.xml><?xml version="1.0" encoding="utf-8"?>
<comments xmlns="http://schemas.openxmlformats.org/spreadsheetml/2006/main">
  <authors>
    <author>Kinga Bruck</author>
  </authors>
  <commentList>
    <comment ref="CI88" authorId="0">
      <text>
        <r>
          <rPr>
            <b/>
            <sz val="9"/>
            <rFont val="Tahoma"/>
            <family val="2"/>
          </rPr>
          <t>Kinga Bruck:</t>
        </r>
        <r>
          <rPr>
            <sz val="9"/>
            <rFont val="Tahoma"/>
            <family val="2"/>
          </rPr>
          <t xml:space="preserve">
diminuare 13477,00, incetare contract din 01.09.23</t>
        </r>
      </text>
    </comment>
  </commentList>
</comments>
</file>

<file path=xl/sharedStrings.xml><?xml version="1.0" encoding="utf-8"?>
<sst xmlns="http://schemas.openxmlformats.org/spreadsheetml/2006/main" count="512" uniqueCount="302">
  <si>
    <t>Valoarea operațiunii pentru care s-a acordat viza - lei -</t>
  </si>
  <si>
    <t>Nr. crt</t>
  </si>
  <si>
    <t>Denumire Furnizor</t>
  </si>
  <si>
    <t>Valori de contract 2022</t>
  </si>
  <si>
    <t>economii luna iunie</t>
  </si>
  <si>
    <t>distribuire din economii in luna iulie</t>
  </si>
  <si>
    <t xml:space="preserve">angajat prin act aditional </t>
  </si>
  <si>
    <t>total contract 2023</t>
  </si>
  <si>
    <t>contract final februarie</t>
  </si>
  <si>
    <t>diminuare luna februarie</t>
  </si>
  <si>
    <t>suplimentare luna martie</t>
  </si>
  <si>
    <t>total contract 2023 initial</t>
  </si>
  <si>
    <t>contract luna mai initial</t>
  </si>
  <si>
    <t>valoare finala luna mai</t>
  </si>
  <si>
    <t>valoare contract final 2023</t>
  </si>
  <si>
    <t>ANALIZE DE LABORATOR</t>
  </si>
  <si>
    <t>MEDLIFE</t>
  </si>
  <si>
    <t>BIOCLINICA</t>
  </si>
  <si>
    <t>HIPERDIA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</si>
  <si>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</si>
  <si>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</si>
  <si>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</si>
  <si>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</si>
  <si>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</si>
  <si>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</si>
  <si>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</si>
  <si>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</si>
  <si>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</si>
  <si>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</si>
  <si>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</si>
  <si>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</si>
  <si>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</si>
  <si>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</si>
  <si>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</si>
  <si>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</si>
  <si>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</si>
  <si>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</si>
  <si>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</si>
  <si>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</si>
  <si>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</si>
  <si>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</si>
  <si>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</si>
  <si>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r>
      <t>CM UNIREA-</t>
    </r>
    <r>
      <rPr>
        <sz val="11"/>
        <rFont val="Arial"/>
        <family val="2"/>
      </rPr>
      <t xml:space="preserve"> fost SANTOMAR </t>
    </r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</si>
  <si>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</si>
  <si>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</si>
  <si>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</si>
  <si>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</si>
  <si>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</si>
  <si>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 LABORATOR</t>
  </si>
  <si>
    <t>RADIOLOGIE SI IMAGISTICA</t>
  </si>
  <si>
    <t>Spitalul Clinic Judetean de Urgenta</t>
  </si>
  <si>
    <t>Spitalul Clinic de Urgenta pt.Copii</t>
  </si>
  <si>
    <t>Spitalul Clinic de Pneumftiziologie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</si>
  <si>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</si>
  <si>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</si>
  <si>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</si>
  <si>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</si>
  <si>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</si>
  <si>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</si>
  <si>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</si>
  <si>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</si>
  <si>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</si>
  <si>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</si>
  <si>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</si>
  <si>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Central medical TRANSILVANIA*</t>
  </si>
  <si>
    <t>S.C. HIPERDIA S.A.</t>
  </si>
  <si>
    <t>OMNIMEDICAL</t>
  </si>
  <si>
    <t>S.C. Salvosan Ciobanca</t>
  </si>
  <si>
    <t>Centrul Medical Rivmed</t>
  </si>
  <si>
    <t>S.C. MEDLIFE S.A.</t>
  </si>
  <si>
    <t>MEDISPROF</t>
  </si>
  <si>
    <t>CM UNIREA SRL</t>
  </si>
  <si>
    <t>CARDIOMED</t>
  </si>
  <si>
    <t>POLARIS MEDICAL</t>
  </si>
  <si>
    <t>TOTAL GENERAL RADIOLOGIE</t>
  </si>
  <si>
    <t>radiogr dentare</t>
  </si>
  <si>
    <t>S.C.Stomarix S.R.L</t>
  </si>
  <si>
    <t>S.C.ANADENT</t>
  </si>
  <si>
    <t>S.C. Smile Office S.R.L.</t>
  </si>
  <si>
    <t>S.C. VAREXDENT SRL</t>
  </si>
  <si>
    <t>CMD Dr. Jiman Paula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</si>
  <si>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</si>
  <si>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</si>
  <si>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</si>
  <si>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</si>
  <si>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</si>
  <si>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</si>
  <si>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</si>
  <si>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 xml:space="preserve">Spitalul Clinic de Recuperare 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</si>
  <si>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</si>
  <si>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</si>
  <si>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</si>
  <si>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 xml:space="preserve">SPITALUL CFR </t>
  </si>
  <si>
    <t>Higeea Medica</t>
  </si>
  <si>
    <t>S.C. Recardio SRL</t>
  </si>
  <si>
    <t xml:space="preserve">ANGIOCARE SRL </t>
  </si>
  <si>
    <t xml:space="preserve">CM GARIBALDI </t>
  </si>
  <si>
    <t>Total ecografii clinic</t>
  </si>
  <si>
    <t>ecografii medici familie</t>
  </si>
  <si>
    <t>Centrul Medical Sanradex</t>
  </si>
  <si>
    <t>CMI G &amp; R Todea Dr. Todea Remus</t>
  </si>
  <si>
    <t>CMI G &amp; R Todea Gabriella</t>
  </si>
  <si>
    <t>CMI Dr. Persa Voichita</t>
  </si>
  <si>
    <t>S.C. Dr. Petre Muresan SRL</t>
  </si>
  <si>
    <t>Total ecografii medici familie</t>
  </si>
  <si>
    <t>TOTAL GENERAL ECOGRAFII</t>
  </si>
  <si>
    <t>TOTAL GENERAL 
(RADIOLOGIE SI IMAGISTICA MEDICALA +ECOGRAFII)</t>
  </si>
  <si>
    <t>TOTAL ANALIZE DE LABORATOR SI RADIOLOGIE SI IMAGISTICA MEDICALA</t>
  </si>
  <si>
    <t xml:space="preserve">Director Direcţia relaţii contractuale,   </t>
  </si>
  <si>
    <t>Sef serviciu</t>
  </si>
  <si>
    <t xml:space="preserve">Ec. Florina Filipaș  </t>
  </si>
  <si>
    <t>Ec. Tahas Lavinia Loredana</t>
  </si>
  <si>
    <t>Intocmit</t>
  </si>
  <si>
    <t>Ec. Bruck Kinga</t>
  </si>
  <si>
    <t>Ec. Bruck Kinga-2 ex</t>
  </si>
  <si>
    <t>contractat aprilie 2023</t>
  </si>
  <si>
    <t>realizat din valoarea de ctr a lunii aprilie 2023</t>
  </si>
  <si>
    <t>Economii luna apr 2023</t>
  </si>
  <si>
    <t>Distribuire din economii în luna mai 2023</t>
  </si>
  <si>
    <t>valoare initiala  luna mai</t>
  </si>
  <si>
    <t>nr.data act aditional/</t>
  </si>
  <si>
    <r>
      <t xml:space="preserve">Conținutul </t>
    </r>
    <r>
      <rPr>
        <sz val="11"/>
        <color indexed="8"/>
        <rFont val="Arial"/>
        <family val="2"/>
      </rPr>
      <t>operațiunii</t>
    </r>
  </si>
  <si>
    <t>valoare contract initial 2023</t>
  </si>
  <si>
    <t>valoare initiala luna mai</t>
  </si>
  <si>
    <r>
      <t xml:space="preserve">Denumirea </t>
    </r>
    <r>
      <rPr>
        <sz val="10"/>
        <color indexed="8"/>
        <rFont val="Arial"/>
        <family val="2"/>
      </rPr>
      <t>operațiunii,</t>
    </r>
    <r>
      <rPr>
        <sz val="10"/>
        <color indexed="8"/>
        <rFont val="Arial"/>
        <family val="2"/>
      </rPr>
      <t xml:space="preserve">nr./data </t>
    </r>
    <r>
      <rPr>
        <sz val="10"/>
        <color indexed="8"/>
        <rFont val="Arial"/>
        <family val="2"/>
      </rPr>
      <t>emiterii</t>
    </r>
  </si>
  <si>
    <t>suplimentare luna mai</t>
  </si>
  <si>
    <t>angajat monitorizari aprilie</t>
  </si>
  <si>
    <t>Anexa referat -economii aprilie, distribuite in luna mai</t>
  </si>
  <si>
    <t>act aditional paraclinic- economii aprilie distribuite in luna mai 2023</t>
  </si>
  <si>
    <t>18.05.2023</t>
  </si>
  <si>
    <r>
      <t xml:space="preserve">Denumirea </t>
    </r>
    <r>
      <rPr>
        <sz val="12"/>
        <color indexed="8"/>
        <rFont val="Arial"/>
        <family val="2"/>
      </rPr>
      <t>operațiunii,nr./data emiterii</t>
    </r>
  </si>
  <si>
    <t xml:space="preserve">contract luna mai </t>
  </si>
  <si>
    <t>realizat din valoarea de ctr a lunii mai 2023</t>
  </si>
  <si>
    <t>Economii luna mai 2023</t>
  </si>
  <si>
    <t>Distribuire din economii în luna iunie 2023</t>
  </si>
  <si>
    <t>valoare finala luna iunie</t>
  </si>
  <si>
    <t>total contract final 2023</t>
  </si>
  <si>
    <t>valoare initiala luna iunie</t>
  </si>
  <si>
    <t>iulie</t>
  </si>
  <si>
    <t>total contract  ian-iunie 2023</t>
  </si>
  <si>
    <t>august</t>
  </si>
  <si>
    <t>septembrie</t>
  </si>
  <si>
    <t>octombrie</t>
  </si>
  <si>
    <t>noiembrie</t>
  </si>
  <si>
    <t>decembrie</t>
  </si>
  <si>
    <t>trim III</t>
  </si>
  <si>
    <t>trim IV</t>
  </si>
  <si>
    <t>sem II</t>
  </si>
  <si>
    <t>total contract ian-dec 2023 initial</t>
  </si>
  <si>
    <t>angajat monitorizari mai</t>
  </si>
  <si>
    <t>realizat iunie</t>
  </si>
  <si>
    <t>realizat mai</t>
  </si>
  <si>
    <t>ANGAJAT MONIT. realizate in iunie 2023</t>
  </si>
  <si>
    <t>CONTRACT MAI</t>
  </si>
  <si>
    <t>CONTRACT IUNIE</t>
  </si>
  <si>
    <t>ec. Iunie</t>
  </si>
  <si>
    <t>contract iulie</t>
  </si>
  <si>
    <t>realizat iulie</t>
  </si>
  <si>
    <t>economii iulie</t>
  </si>
  <si>
    <t>5% din contract</t>
  </si>
  <si>
    <t>nu</t>
  </si>
  <si>
    <t>da</t>
  </si>
  <si>
    <t>report pt august</t>
  </si>
  <si>
    <t>suplimentare</t>
  </si>
  <si>
    <t>ec.mai</t>
  </si>
  <si>
    <t>suma reportata din iulie pt august</t>
  </si>
  <si>
    <t>suma acordata suplimentar din economii pt august</t>
  </si>
  <si>
    <t>diminuat prin act aditional mai+iunie</t>
  </si>
  <si>
    <t>suma diminuata din luna iulie</t>
  </si>
  <si>
    <t>contract august initial</t>
  </si>
  <si>
    <t>angajat prin act aditional</t>
  </si>
  <si>
    <t>contract august suplimentat final</t>
  </si>
  <si>
    <t>DA</t>
  </si>
  <si>
    <t>NU</t>
  </si>
  <si>
    <t>valoare contract initial2023</t>
  </si>
  <si>
    <t>contract septembrie initial</t>
  </si>
  <si>
    <t>contract septembrie final</t>
  </si>
  <si>
    <t>angajat prin act aditional monitoare iulie</t>
  </si>
  <si>
    <t>suma reportata din august pt septembrie</t>
  </si>
  <si>
    <t>suma acordata suplimentar din economii pt septembrie</t>
  </si>
  <si>
    <t>contract  septembrie initial</t>
  </si>
  <si>
    <t>contract septembrie suplimentat final</t>
  </si>
  <si>
    <t>contract initial</t>
  </si>
  <si>
    <t>economii diminuate din august</t>
  </si>
  <si>
    <t>report aug</t>
  </si>
  <si>
    <t>diminuare contract din 01.09.2023</t>
  </si>
  <si>
    <t xml:space="preserve">Nr. </t>
  </si>
  <si>
    <t xml:space="preserve"> MEDLIFE</t>
  </si>
  <si>
    <t xml:space="preserve"> BIOCLINICA</t>
  </si>
  <si>
    <t xml:space="preserve"> HIPERDIA</t>
  </si>
  <si>
    <t xml:space="preserve"> LABORATOARELE SYNLAB </t>
  </si>
  <si>
    <t xml:space="preserve"> CLINICA SANTE</t>
  </si>
  <si>
    <t xml:space="preserve"> INTERMED SERVICE LAB</t>
  </si>
  <si>
    <t xml:space="preserve"> PROMEDICAL CENTER</t>
  </si>
  <si>
    <t xml:space="preserve"> BIOGEN</t>
  </si>
  <si>
    <t xml:space="preserve"> INTERSERVISAN</t>
  </si>
  <si>
    <t xml:space="preserve"> MEDSTAR</t>
  </si>
  <si>
    <t xml:space="preserve"> SANRADEX</t>
  </si>
  <si>
    <t xml:space="preserve"> CENTRUL MEDICAL UNIREA</t>
  </si>
  <si>
    <t xml:space="preserve"> SALVO-SAN CIOBANCA</t>
  </si>
  <si>
    <t xml:space="preserve"> CLINIC MED DIAGNOSIS SRL</t>
  </si>
  <si>
    <t xml:space="preserve"> SYNEVO</t>
  </si>
  <si>
    <t xml:space="preserve"> CM TRANSILVANIA</t>
  </si>
  <si>
    <t xml:space="preserve"> SPITALUL CLINIC DE BOLI INFECTIOASE</t>
  </si>
  <si>
    <t xml:space="preserve"> SPITALUL CLINIC JUDETEAN DE URGENTA CLUJ</t>
  </si>
  <si>
    <t xml:space="preserve"> INST. REG. DE GASTRO. SI HEPATOLOGIE  “Prof. Dr. Octavian Fodor” CLUJ</t>
  </si>
  <si>
    <t xml:space="preserve"> SPITALUL CLINIC DE URGENTA PENTRU COPII</t>
  </si>
  <si>
    <t xml:space="preserve"> INSTITUTUL INIMII DE URGENTA PENTRU BOLI CARDIOVASCULARE “Prof. Dr. Niculae Stancioiu” CLUJ</t>
  </si>
  <si>
    <t xml:space="preserve"> SPITALUL CLINIC MUNICIPAL CLUJ</t>
  </si>
  <si>
    <t xml:space="preserve"> SPITALUL MUNICIPAL HUEDIN</t>
  </si>
  <si>
    <t xml:space="preserve"> SPITALUL MUNICIPAL GHERLA</t>
  </si>
  <si>
    <t xml:space="preserve"> SPITALUL MUNICIPAL DEJ</t>
  </si>
  <si>
    <t xml:space="preserve"> SPITALUL MUNICIPAL TURDA</t>
  </si>
  <si>
    <t xml:space="preserve"> PEDIPAT</t>
  </si>
  <si>
    <t xml:space="preserve"> CM UNIREA</t>
  </si>
  <si>
    <t xml:space="preserve"> RADUSAN</t>
  </si>
  <si>
    <t xml:space="preserve"> ONCOPAT</t>
  </si>
  <si>
    <t xml:space="preserve"> INSTITUTUL ONCOLOGIC “Prof. Dr. Ion Chiricuta” Cluj-Napoca</t>
  </si>
  <si>
    <t xml:space="preserve"> SPITALUL DEJ</t>
  </si>
  <si>
    <t xml:space="preserve"> Spitalul Clinic Judetean de Urgenta</t>
  </si>
  <si>
    <t xml:space="preserve"> Spitalul Clinic de Urgenta pt.Copii</t>
  </si>
  <si>
    <t xml:space="preserve"> Spitalul Clinic de Pneumftiziologie</t>
  </si>
  <si>
    <t xml:space="preserve"> Spitalul Clinic de Boli Infectioase</t>
  </si>
  <si>
    <t xml:space="preserve"> Spitalul Clinic Municipal Cluj</t>
  </si>
  <si>
    <t xml:space="preserve"> Institutul Oncologic”I.Chiricuta”</t>
  </si>
  <si>
    <t xml:space="preserve"> Spitalul Municipal Dej</t>
  </si>
  <si>
    <t xml:space="preserve"> Spitalul Municipal Turda</t>
  </si>
  <si>
    <t xml:space="preserve"> Spitalul Municipal Gherla</t>
  </si>
  <si>
    <t xml:space="preserve"> Spitalul Orasenesc Huedin</t>
  </si>
  <si>
    <t xml:space="preserve"> Institutul Regional de Gastroenterologie si Hepatologie “Prof.O.Fodor”</t>
  </si>
  <si>
    <t xml:space="preserve"> Spitalul Municipal Campia Turzii</t>
  </si>
  <si>
    <t xml:space="preserve"> Institutul Inimii N. Stancioiu</t>
  </si>
  <si>
    <t xml:space="preserve"> S.C. MEDSTAR S.R.L.</t>
  </si>
  <si>
    <t xml:space="preserve"> Central medical TRANSILVANIA*</t>
  </si>
  <si>
    <t xml:space="preserve"> S.C. HIPERDIA S.A.</t>
  </si>
  <si>
    <t xml:space="preserve"> OMNIMEDICAL</t>
  </si>
  <si>
    <t xml:space="preserve"> S.C. Salvosan Ciobanca</t>
  </si>
  <si>
    <t xml:space="preserve"> Centrul Medical Rivmed</t>
  </si>
  <si>
    <t xml:space="preserve"> S.C. MEDLIFE S.A.</t>
  </si>
  <si>
    <t xml:space="preserve"> MEDISPROF</t>
  </si>
  <si>
    <t xml:space="preserve"> CM UNIREA SRL</t>
  </si>
  <si>
    <t xml:space="preserve"> CARDIOMED</t>
  </si>
  <si>
    <t xml:space="preserve"> POLARIS MEDICAL</t>
  </si>
  <si>
    <t xml:space="preserve"> RADIOTHERAPY CENTER</t>
  </si>
  <si>
    <t xml:space="preserve"> MULTIMEDICA</t>
  </si>
  <si>
    <t xml:space="preserve"> S.C.Stomarix S.R.L</t>
  </si>
  <si>
    <t xml:space="preserve"> S.C.ANADENT</t>
  </si>
  <si>
    <t xml:space="preserve"> S.C. Smile Office S.R.L.</t>
  </si>
  <si>
    <t xml:space="preserve"> S.C. VAREXDENT SRL</t>
  </si>
  <si>
    <t xml:space="preserve"> CMD Dr. Jiman Paula</t>
  </si>
  <si>
    <t xml:space="preserve"> SC RAUS X SRL</t>
  </si>
  <si>
    <t xml:space="preserve"> SC DENTAL RAD SRL</t>
  </si>
  <si>
    <t xml:space="preserve"> SBDENTAL APHD SRL</t>
  </si>
  <si>
    <t xml:space="preserve"> HATDENT SRL</t>
  </si>
  <si>
    <t xml:space="preserve"> BIOCLINICA GREEN</t>
  </si>
  <si>
    <t xml:space="preserve"> Spitalul Clinic de Boli Infectioase Cluj</t>
  </si>
  <si>
    <t xml:space="preserve"> Spitalul Clinic de Recuperare </t>
  </si>
  <si>
    <t xml:space="preserve"> Institutul Inimii de Urgenta pt. Boli Cardiovasculare « N.Stancioiu »</t>
  </si>
  <si>
    <t xml:space="preserve"> Institutul Regional de Gastroenterologie si Hepatologie “Prof.O Fodor”</t>
  </si>
  <si>
    <t xml:space="preserve"> Spitalul Clinic de Urgenta pentru Copii</t>
  </si>
  <si>
    <t xml:space="preserve"> SPITALUL CFR </t>
  </si>
  <si>
    <t xml:space="preserve"> Higeea Medica</t>
  </si>
  <si>
    <t xml:space="preserve"> S.C. Recardio SRL</t>
  </si>
  <si>
    <t xml:space="preserve"> ANGIOCARE SRL </t>
  </si>
  <si>
    <t xml:space="preserve"> CM GARIBALDI </t>
  </si>
  <si>
    <t xml:space="preserve"> Centrul Medical Sanradex</t>
  </si>
  <si>
    <t xml:space="preserve"> CMI G &amp; R Todea Dr. Todea Remus</t>
  </si>
  <si>
    <t xml:space="preserve"> CMI G &amp; R Todea Gabriella</t>
  </si>
  <si>
    <t xml:space="preserve"> CMI Dr. Persa Voichita</t>
  </si>
  <si>
    <t xml:space="preserve"> S.C. Dr. Petre Muresan SRL</t>
  </si>
  <si>
    <t>economii diminuate din septembrie</t>
  </si>
  <si>
    <t>suma reportata din septembrie pt octombrie</t>
  </si>
  <si>
    <t>suma acordata suplimentar din economii pt octombrie</t>
  </si>
  <si>
    <t>suma angajata prin act aditional</t>
  </si>
  <si>
    <t>nr.data act aditional/   08.11.2023</t>
  </si>
  <si>
    <t>realizat octombrie</t>
  </si>
  <si>
    <t>contract octombrie suplimentat</t>
  </si>
  <si>
    <t>report din oct pt noiembrie</t>
  </si>
  <si>
    <t>ec octombrie</t>
  </si>
  <si>
    <t>noiembrie initial</t>
  </si>
  <si>
    <t>valoare contract initial</t>
  </si>
  <si>
    <t>diminuare din luna octombrie din contract total</t>
  </si>
  <si>
    <t>decembrie final</t>
  </si>
  <si>
    <t xml:space="preserve">noiembrie final </t>
  </si>
  <si>
    <t>CONTRACT NOIEMBRIE</t>
  </si>
  <si>
    <t>NOIEMBRIE REALIZAT</t>
  </si>
  <si>
    <t>DIMINUARE NOIEMBRIE</t>
  </si>
  <si>
    <t>CONTRACT DECEMBRIE</t>
  </si>
  <si>
    <t>DIMINUARE DECEMBRIE</t>
  </si>
  <si>
    <t>SUPLIMENTARE DECEMBRIE</t>
  </si>
  <si>
    <t>total suma angajata prin act aditional -</t>
  </si>
  <si>
    <t>REPORT NOIEMBRIE</t>
  </si>
  <si>
    <t>contract  initial</t>
  </si>
  <si>
    <t>angajat monit noiembrie</t>
  </si>
  <si>
    <t xml:space="preserve">contract </t>
  </si>
  <si>
    <t>ian</t>
  </si>
  <si>
    <t>total contract</t>
  </si>
  <si>
    <t>diminuat din luna febr pt punctaj</t>
  </si>
  <si>
    <t>febr final</t>
  </si>
  <si>
    <t>feb initial</t>
  </si>
  <si>
    <t>act aditional paraclinic- diminuare cf punctaj din februarie 2024</t>
  </si>
  <si>
    <t>VALORI CONTRACT  FEBRUARIE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</si>
</sst>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#.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#"/>
    <numFmt numFmtId="175" formatCode="_-* #,##0.00_-;\-* #,##0.00_-;_-* &quot;-&quot;??_-;_-@_-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Arial"/>
      <family val="2"/>
    </font>
    <font>
      <i/>
      <sz val="12"/>
      <name val="Arial"/>
      <family val="2"/>
    </font>
    <font>
      <u val="single"/>
      <sz val="12"/>
      <color indexed="30"/>
      <name val="Calibri"/>
      <family val="2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Arial"/>
      <family val="2"/>
    </font>
    <font>
      <b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5" applyNumberFormat="0" applyFill="0" applyAlignment="0" applyProtection="0"/>
    <xf numFmtId="0" fontId="70" fillId="31" borderId="0" applyNumberFormat="0" applyBorder="0" applyAlignment="0" applyProtection="0"/>
    <xf numFmtId="0" fontId="1" fillId="32" borderId="6" applyNumberFormat="0" applyFont="0" applyAlignment="0" applyProtection="0"/>
    <xf numFmtId="0" fontId="71" fillId="27" borderId="7" applyNumberFormat="0" applyAlignment="0" applyProtection="0"/>
    <xf numFmtId="9" fontId="0" fillId="0" borderId="0" applyFill="0" applyBorder="0" applyAlignment="0" applyProtection="0"/>
    <xf numFmtId="0" fontId="19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3" fontId="6" fillId="0" borderId="9" xfId="42" applyFont="1" applyFill="1" applyBorder="1" applyAlignment="1">
      <alignment wrapText="1"/>
    </xf>
    <xf numFmtId="4" fontId="7" fillId="0" borderId="9" xfId="0" applyNumberFormat="1" applyFont="1" applyBorder="1" applyAlignment="1">
      <alignment wrapText="1"/>
    </xf>
    <xf numFmtId="43" fontId="0" fillId="0" borderId="9" xfId="42" applyBorder="1" applyAlignment="1">
      <alignment/>
    </xf>
    <xf numFmtId="4" fontId="12" fillId="0" borderId="0" xfId="0" applyNumberFormat="1" applyFont="1" applyAlignment="1">
      <alignment/>
    </xf>
    <xf numFmtId="43" fontId="6" fillId="0" borderId="9" xfId="42" applyFont="1" applyFill="1" applyBorder="1" applyAlignment="1">
      <alignment/>
    </xf>
    <xf numFmtId="43" fontId="6" fillId="0" borderId="9" xfId="42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75" fillId="37" borderId="9" xfId="0" applyNumberFormat="1" applyFont="1" applyFill="1" applyBorder="1" applyAlignment="1">
      <alignment vertical="center" wrapText="1"/>
    </xf>
    <xf numFmtId="0" fontId="75" fillId="0" borderId="9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4" fontId="13" fillId="0" borderId="9" xfId="0" applyNumberFormat="1" applyFont="1" applyFill="1" applyBorder="1" applyAlignment="1">
      <alignment wrapText="1"/>
    </xf>
    <xf numFmtId="4" fontId="13" fillId="0" borderId="9" xfId="0" applyNumberFormat="1" applyFont="1" applyBorder="1" applyAlignment="1">
      <alignment wrapText="1"/>
    </xf>
    <xf numFmtId="4" fontId="6" fillId="0" borderId="9" xfId="0" applyNumberFormat="1" applyFont="1" applyBorder="1" applyAlignment="1">
      <alignment wrapText="1"/>
    </xf>
    <xf numFmtId="39" fontId="13" fillId="0" borderId="13" xfId="0" applyNumberFormat="1" applyFont="1" applyBorder="1" applyAlignment="1">
      <alignment wrapText="1"/>
    </xf>
    <xf numFmtId="40" fontId="13" fillId="2" borderId="14" xfId="0" applyNumberFormat="1" applyFont="1" applyFill="1" applyBorder="1" applyAlignment="1">
      <alignment wrapText="1"/>
    </xf>
    <xf numFmtId="4" fontId="13" fillId="0" borderId="15" xfId="0" applyNumberFormat="1" applyFont="1" applyFill="1" applyBorder="1" applyAlignment="1">
      <alignment wrapText="1"/>
    </xf>
    <xf numFmtId="4" fontId="13" fillId="0" borderId="15" xfId="0" applyNumberFormat="1" applyFont="1" applyBorder="1" applyAlignment="1">
      <alignment wrapText="1"/>
    </xf>
    <xf numFmtId="4" fontId="6" fillId="0" borderId="9" xfId="0" applyNumberFormat="1" applyFont="1" applyBorder="1" applyAlignment="1">
      <alignment/>
    </xf>
    <xf numFmtId="4" fontId="6" fillId="0" borderId="9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68" fontId="12" fillId="0" borderId="9" xfId="0" applyNumberFormat="1" applyFont="1" applyFill="1" applyBorder="1" applyAlignment="1">
      <alignment/>
    </xf>
    <xf numFmtId="40" fontId="12" fillId="0" borderId="9" xfId="0" applyNumberFormat="1" applyFont="1" applyBorder="1" applyAlignment="1">
      <alignment/>
    </xf>
    <xf numFmtId="4" fontId="12" fillId="0" borderId="9" xfId="0" applyNumberFormat="1" applyFont="1" applyFill="1" applyBorder="1" applyAlignment="1">
      <alignment/>
    </xf>
    <xf numFmtId="4" fontId="6" fillId="0" borderId="9" xfId="42" applyNumberFormat="1" applyFont="1" applyBorder="1" applyAlignment="1">
      <alignment/>
    </xf>
    <xf numFmtId="169" fontId="6" fillId="0" borderId="9" xfId="42" applyNumberFormat="1" applyFont="1" applyBorder="1" applyAlignment="1">
      <alignment/>
    </xf>
    <xf numFmtId="4" fontId="6" fillId="0" borderId="16" xfId="0" applyNumberFormat="1" applyFont="1" applyFill="1" applyBorder="1" applyAlignment="1">
      <alignment/>
    </xf>
    <xf numFmtId="40" fontId="12" fillId="33" borderId="9" xfId="0" applyNumberFormat="1" applyFont="1" applyFill="1" applyBorder="1" applyAlignment="1">
      <alignment/>
    </xf>
    <xf numFmtId="4" fontId="6" fillId="0" borderId="9" xfId="42" applyNumberFormat="1" applyFont="1" applyFill="1" applyBorder="1" applyAlignment="1">
      <alignment/>
    </xf>
    <xf numFmtId="2" fontId="6" fillId="0" borderId="9" xfId="42" applyNumberFormat="1" applyFont="1" applyBorder="1" applyAlignment="1">
      <alignment/>
    </xf>
    <xf numFmtId="0" fontId="13" fillId="0" borderId="17" xfId="0" applyFont="1" applyFill="1" applyBorder="1" applyAlignment="1">
      <alignment/>
    </xf>
    <xf numFmtId="40" fontId="12" fillId="0" borderId="14" xfId="0" applyNumberFormat="1" applyFont="1" applyBorder="1" applyAlignment="1">
      <alignment/>
    </xf>
    <xf numFmtId="40" fontId="12" fillId="0" borderId="18" xfId="0" applyNumberFormat="1" applyFont="1" applyBorder="1" applyAlignment="1">
      <alignment/>
    </xf>
    <xf numFmtId="39" fontId="15" fillId="0" borderId="19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4" fontId="13" fillId="0" borderId="9" xfId="42" applyNumberFormat="1" applyFont="1" applyBorder="1" applyAlignment="1">
      <alignment/>
    </xf>
    <xf numFmtId="40" fontId="12" fillId="0" borderId="20" xfId="0" applyNumberFormat="1" applyFont="1" applyBorder="1" applyAlignment="1">
      <alignment/>
    </xf>
    <xf numFmtId="168" fontId="6" fillId="0" borderId="9" xfId="0" applyNumberFormat="1" applyFont="1" applyFill="1" applyBorder="1" applyAlignment="1">
      <alignment/>
    </xf>
    <xf numFmtId="4" fontId="6" fillId="0" borderId="12" xfId="42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169" fontId="6" fillId="0" borderId="12" xfId="42" applyNumberFormat="1" applyFont="1" applyBorder="1" applyAlignment="1">
      <alignment/>
    </xf>
    <xf numFmtId="40" fontId="12" fillId="33" borderId="20" xfId="0" applyNumberFormat="1" applyFont="1" applyFill="1" applyBorder="1" applyAlignment="1">
      <alignment/>
    </xf>
    <xf numFmtId="4" fontId="6" fillId="33" borderId="12" xfId="42" applyNumberFormat="1" applyFont="1" applyFill="1" applyBorder="1" applyAlignment="1">
      <alignment/>
    </xf>
    <xf numFmtId="4" fontId="6" fillId="0" borderId="12" xfId="42" applyNumberFormat="1" applyFont="1" applyFill="1" applyBorder="1" applyAlignment="1">
      <alignment/>
    </xf>
    <xf numFmtId="4" fontId="6" fillId="0" borderId="0" xfId="42" applyNumberFormat="1" applyFont="1" applyBorder="1" applyAlignment="1">
      <alignment/>
    </xf>
    <xf numFmtId="0" fontId="14" fillId="0" borderId="0" xfId="0" applyFont="1" applyFill="1" applyAlignment="1">
      <alignment/>
    </xf>
    <xf numFmtId="39" fontId="12" fillId="38" borderId="21" xfId="0" applyNumberFormat="1" applyFont="1" applyFill="1" applyBorder="1" applyAlignment="1">
      <alignment/>
    </xf>
    <xf numFmtId="4" fontId="16" fillId="0" borderId="9" xfId="0" applyNumberFormat="1" applyFont="1" applyFill="1" applyBorder="1" applyAlignment="1">
      <alignment/>
    </xf>
    <xf numFmtId="0" fontId="13" fillId="39" borderId="12" xfId="0" applyFont="1" applyFill="1" applyBorder="1" applyAlignment="1">
      <alignment/>
    </xf>
    <xf numFmtId="169" fontId="13" fillId="33" borderId="9" xfId="42" applyNumberFormat="1" applyFont="1" applyFill="1" applyBorder="1" applyAlignment="1">
      <alignment/>
    </xf>
    <xf numFmtId="40" fontId="12" fillId="0" borderId="9" xfId="0" applyNumberFormat="1" applyFont="1" applyFill="1" applyBorder="1" applyAlignment="1">
      <alignment/>
    </xf>
    <xf numFmtId="40" fontId="12" fillId="0" borderId="22" xfId="0" applyNumberFormat="1" applyFont="1" applyBorder="1" applyAlignment="1">
      <alignment/>
    </xf>
    <xf numFmtId="39" fontId="15" fillId="0" borderId="23" xfId="0" applyNumberFormat="1" applyFont="1" applyBorder="1" applyAlignment="1">
      <alignment/>
    </xf>
    <xf numFmtId="40" fontId="12" fillId="0" borderId="24" xfId="0" applyNumberFormat="1" applyFont="1" applyBorder="1" applyAlignment="1">
      <alignment/>
    </xf>
    <xf numFmtId="0" fontId="13" fillId="0" borderId="12" xfId="0" applyFont="1" applyBorder="1" applyAlignment="1">
      <alignment/>
    </xf>
    <xf numFmtId="39" fontId="15" fillId="40" borderId="25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13" fillId="0" borderId="0" xfId="42" applyNumberFormat="1" applyFont="1" applyFill="1" applyBorder="1" applyAlignment="1">
      <alignment/>
    </xf>
    <xf numFmtId="4" fontId="6" fillId="2" borderId="0" xfId="0" applyNumberFormat="1" applyFont="1" applyFill="1" applyAlignment="1">
      <alignment/>
    </xf>
    <xf numFmtId="4" fontId="6" fillId="0" borderId="0" xfId="42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13" fillId="0" borderId="9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76" fillId="37" borderId="9" xfId="0" applyFont="1" applyFill="1" applyBorder="1" applyAlignment="1">
      <alignment vertical="center" wrapText="1"/>
    </xf>
    <xf numFmtId="4" fontId="13" fillId="0" borderId="0" xfId="0" applyNumberFormat="1" applyFont="1" applyBorder="1" applyAlignment="1">
      <alignment/>
    </xf>
    <xf numFmtId="4" fontId="13" fillId="0" borderId="9" xfId="42" applyNumberFormat="1" applyFont="1" applyFill="1" applyBorder="1" applyAlignment="1">
      <alignment/>
    </xf>
    <xf numFmtId="4" fontId="13" fillId="0" borderId="12" xfId="42" applyNumberFormat="1" applyFont="1" applyBorder="1" applyAlignment="1">
      <alignment/>
    </xf>
    <xf numFmtId="4" fontId="13" fillId="0" borderId="12" xfId="42" applyNumberFormat="1" applyFont="1" applyFill="1" applyBorder="1" applyAlignment="1">
      <alignment/>
    </xf>
    <xf numFmtId="4" fontId="13" fillId="0" borderId="0" xfId="42" applyNumberFormat="1" applyFont="1" applyBorder="1" applyAlignment="1">
      <alignment/>
    </xf>
    <xf numFmtId="43" fontId="13" fillId="0" borderId="9" xfId="42" applyFont="1" applyBorder="1" applyAlignment="1">
      <alignment/>
    </xf>
    <xf numFmtId="4" fontId="13" fillId="0" borderId="0" xfId="0" applyNumberFormat="1" applyFont="1" applyFill="1" applyBorder="1" applyAlignment="1">
      <alignment horizontal="center"/>
    </xf>
    <xf numFmtId="0" fontId="77" fillId="37" borderId="9" xfId="0" applyFont="1" applyFill="1" applyBorder="1" applyAlignment="1">
      <alignment vertical="center" wrapText="1"/>
    </xf>
    <xf numFmtId="4" fontId="13" fillId="33" borderId="14" xfId="42" applyNumberFormat="1" applyFont="1" applyFill="1" applyBorder="1" applyAlignment="1">
      <alignment wrapText="1"/>
    </xf>
    <xf numFmtId="4" fontId="13" fillId="37" borderId="9" xfId="42" applyNumberFormat="1" applyFont="1" applyFill="1" applyBorder="1" applyAlignment="1">
      <alignment/>
    </xf>
    <xf numFmtId="4" fontId="7" fillId="0" borderId="15" xfId="0" applyNumberFormat="1" applyFont="1" applyBorder="1" applyAlignment="1">
      <alignment wrapText="1"/>
    </xf>
    <xf numFmtId="4" fontId="7" fillId="37" borderId="15" xfId="0" applyNumberFormat="1" applyFont="1" applyFill="1" applyBorder="1" applyAlignment="1">
      <alignment wrapText="1"/>
    </xf>
    <xf numFmtId="4" fontId="6" fillId="37" borderId="9" xfId="0" applyNumberFormat="1" applyFont="1" applyFill="1" applyBorder="1" applyAlignment="1">
      <alignment/>
    </xf>
    <xf numFmtId="4" fontId="6" fillId="37" borderId="9" xfId="42" applyNumberFormat="1" applyFont="1" applyFill="1" applyBorder="1" applyAlignment="1">
      <alignment/>
    </xf>
    <xf numFmtId="0" fontId="78" fillId="0" borderId="0" xfId="0" applyFont="1" applyAlignment="1">
      <alignment vertical="center" wrapText="1"/>
    </xf>
    <xf numFmtId="0" fontId="78" fillId="0" borderId="9" xfId="0" applyFont="1" applyBorder="1" applyAlignment="1">
      <alignment vertical="center" wrapText="1"/>
    </xf>
    <xf numFmtId="43" fontId="6" fillId="0" borderId="0" xfId="42" applyFont="1" applyAlignment="1">
      <alignment/>
    </xf>
    <xf numFmtId="0" fontId="0" fillId="0" borderId="10" xfId="0" applyFont="1" applyFill="1" applyBorder="1" applyAlignment="1">
      <alignment wrapText="1"/>
    </xf>
    <xf numFmtId="0" fontId="78" fillId="37" borderId="0" xfId="0" applyFont="1" applyFill="1" applyBorder="1" applyAlignment="1">
      <alignment vertical="center" wrapText="1"/>
    </xf>
    <xf numFmtId="0" fontId="78" fillId="37" borderId="9" xfId="0" applyFont="1" applyFill="1" applyBorder="1" applyAlignment="1">
      <alignment horizontal="center" vertical="center" wrapText="1"/>
    </xf>
    <xf numFmtId="4" fontId="6" fillId="33" borderId="9" xfId="42" applyNumberFormat="1" applyFont="1" applyFill="1" applyBorder="1" applyAlignment="1">
      <alignment/>
    </xf>
    <xf numFmtId="4" fontId="6" fillId="37" borderId="0" xfId="0" applyNumberFormat="1" applyFont="1" applyFill="1" applyAlignment="1">
      <alignment/>
    </xf>
    <xf numFmtId="0" fontId="78" fillId="37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75" fillId="0" borderId="9" xfId="0" applyFont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37" borderId="9" xfId="0" applyFont="1" applyFill="1" applyBorder="1" applyAlignment="1">
      <alignment vertical="center" wrapText="1"/>
    </xf>
    <xf numFmtId="0" fontId="75" fillId="37" borderId="26" xfId="0" applyFont="1" applyFill="1" applyBorder="1" applyAlignment="1">
      <alignment vertical="center" wrapText="1"/>
    </xf>
    <xf numFmtId="43" fontId="6" fillId="0" borderId="9" xfId="42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43" fontId="0" fillId="0" borderId="0" xfId="42" applyAlignment="1">
      <alignment/>
    </xf>
    <xf numFmtId="4" fontId="18" fillId="0" borderId="9" xfId="0" applyNumberFormat="1" applyFont="1" applyFill="1" applyBorder="1" applyAlignment="1">
      <alignment/>
    </xf>
    <xf numFmtId="4" fontId="6" fillId="33" borderId="9" xfId="42" applyNumberFormat="1" applyFont="1" applyFill="1" applyBorder="1" applyAlignment="1">
      <alignment/>
    </xf>
    <xf numFmtId="39" fontId="15" fillId="0" borderId="0" xfId="0" applyNumberFormat="1" applyFont="1" applyBorder="1" applyAlignment="1">
      <alignment/>
    </xf>
    <xf numFmtId="39" fontId="12" fillId="38" borderId="0" xfId="0" applyNumberFormat="1" applyFont="1" applyFill="1" applyBorder="1" applyAlignment="1">
      <alignment/>
    </xf>
    <xf numFmtId="169" fontId="6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3" fontId="0" fillId="0" borderId="0" xfId="42" applyFill="1" applyAlignment="1">
      <alignment/>
    </xf>
    <xf numFmtId="43" fontId="0" fillId="37" borderId="0" xfId="42" applyFill="1" applyBorder="1" applyAlignment="1">
      <alignment vertical="center" wrapText="1"/>
    </xf>
    <xf numFmtId="43" fontId="0" fillId="0" borderId="9" xfId="42" applyFill="1" applyBorder="1" applyAlignment="1">
      <alignment/>
    </xf>
    <xf numFmtId="43" fontId="0" fillId="0" borderId="0" xfId="42" applyFill="1" applyBorder="1" applyAlignment="1">
      <alignment horizontal="center"/>
    </xf>
    <xf numFmtId="43" fontId="0" fillId="0" borderId="0" xfId="42" applyFill="1" applyAlignment="1">
      <alignment horizontal="center"/>
    </xf>
    <xf numFmtId="43" fontId="13" fillId="0" borderId="15" xfId="42" applyFont="1" applyBorder="1" applyAlignment="1">
      <alignment wrapText="1"/>
    </xf>
    <xf numFmtId="43" fontId="0" fillId="0" borderId="0" xfId="42" applyFont="1" applyFill="1" applyAlignment="1">
      <alignment/>
    </xf>
    <xf numFmtId="0" fontId="78" fillId="0" borderId="0" xfId="0" applyFont="1" applyFill="1" applyBorder="1" applyAlignment="1">
      <alignment vertical="center" wrapText="1"/>
    </xf>
    <xf numFmtId="4" fontId="6" fillId="0" borderId="9" xfId="42" applyNumberFormat="1" applyFont="1" applyFill="1" applyBorder="1" applyAlignment="1">
      <alignment/>
    </xf>
    <xf numFmtId="4" fontId="12" fillId="0" borderId="0" xfId="0" applyNumberFormat="1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3" fontId="0" fillId="0" borderId="0" xfId="42" applyFill="1" applyBorder="1" applyAlignment="1">
      <alignment vertical="center" wrapText="1"/>
    </xf>
    <xf numFmtId="43" fontId="0" fillId="0" borderId="0" xfId="42" applyFill="1" applyAlignment="1">
      <alignment horizontal="center" wrapText="1"/>
    </xf>
    <xf numFmtId="4" fontId="13" fillId="0" borderId="9" xfId="42" applyNumberFormat="1" applyFont="1" applyFill="1" applyBorder="1" applyAlignment="1">
      <alignment/>
    </xf>
    <xf numFmtId="43" fontId="7" fillId="3" borderId="0" xfId="42" applyFont="1" applyFill="1" applyAlignment="1">
      <alignment/>
    </xf>
    <xf numFmtId="43" fontId="7" fillId="3" borderId="0" xfId="42" applyFont="1" applyFill="1" applyBorder="1" applyAlignment="1">
      <alignment vertical="center" wrapText="1"/>
    </xf>
    <xf numFmtId="0" fontId="79" fillId="37" borderId="0" xfId="0" applyFont="1" applyFill="1" applyBorder="1" applyAlignment="1">
      <alignment vertical="center" wrapText="1"/>
    </xf>
    <xf numFmtId="4" fontId="13" fillId="3" borderId="15" xfId="0" applyNumberFormat="1" applyFont="1" applyFill="1" applyBorder="1" applyAlignment="1">
      <alignment wrapText="1"/>
    </xf>
    <xf numFmtId="43" fontId="7" fillId="3" borderId="9" xfId="42" applyFont="1" applyFill="1" applyBorder="1" applyAlignment="1">
      <alignment/>
    </xf>
    <xf numFmtId="4" fontId="13" fillId="3" borderId="9" xfId="42" applyNumberFormat="1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3" fontId="7" fillId="0" borderId="0" xfId="42" applyFont="1" applyFill="1" applyAlignment="1">
      <alignment/>
    </xf>
    <xf numFmtId="43" fontId="7" fillId="0" borderId="0" xfId="42" applyFont="1" applyFill="1" applyBorder="1" applyAlignment="1">
      <alignment vertical="center" wrapText="1"/>
    </xf>
    <xf numFmtId="0" fontId="76" fillId="37" borderId="9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/>
    </xf>
    <xf numFmtId="39" fontId="8" fillId="0" borderId="12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3" fontId="7" fillId="0" borderId="9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wrapText="1"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 vertical="center" wrapText="1"/>
    </xf>
    <xf numFmtId="43" fontId="0" fillId="0" borderId="9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ont="1" applyFill="1" applyAlignment="1">
      <alignment/>
    </xf>
    <xf numFmtId="0" fontId="13" fillId="0" borderId="20" xfId="0" applyFont="1" applyBorder="1" applyAlignment="1">
      <alignment horizontal="center" wrapText="1"/>
    </xf>
    <xf numFmtId="4" fontId="7" fillId="0" borderId="15" xfId="0" applyNumberFormat="1" applyFont="1" applyFill="1" applyBorder="1" applyAlignment="1">
      <alignment wrapText="1"/>
    </xf>
    <xf numFmtId="4" fontId="0" fillId="0" borderId="0" xfId="42" applyNumberFormat="1" applyFill="1" applyAlignment="1">
      <alignment/>
    </xf>
    <xf numFmtId="4" fontId="0" fillId="0" borderId="0" xfId="42" applyNumberFormat="1" applyFill="1" applyBorder="1" applyAlignment="1">
      <alignment vertical="center" wrapText="1"/>
    </xf>
    <xf numFmtId="4" fontId="0" fillId="0" borderId="9" xfId="42" applyNumberFormat="1" applyFill="1" applyBorder="1" applyAlignment="1">
      <alignment/>
    </xf>
    <xf numFmtId="4" fontId="0" fillId="0" borderId="0" xfId="42" applyNumberFormat="1" applyFill="1" applyBorder="1" applyAlignment="1">
      <alignment horizontal="center"/>
    </xf>
    <xf numFmtId="4" fontId="7" fillId="0" borderId="9" xfId="42" applyNumberFormat="1" applyFont="1" applyFill="1" applyBorder="1" applyAlignment="1">
      <alignment/>
    </xf>
    <xf numFmtId="4" fontId="0" fillId="0" borderId="15" xfId="0" applyNumberFormat="1" applyFont="1" applyBorder="1" applyAlignment="1">
      <alignment wrapText="1"/>
    </xf>
    <xf numFmtId="4" fontId="7" fillId="0" borderId="0" xfId="42" applyNumberFormat="1" applyFont="1" applyFill="1" applyAlignment="1">
      <alignment/>
    </xf>
    <xf numFmtId="4" fontId="7" fillId="0" borderId="0" xfId="42" applyNumberFormat="1" applyFont="1" applyFill="1" applyBorder="1" applyAlignment="1">
      <alignment vertical="center" wrapText="1"/>
    </xf>
    <xf numFmtId="4" fontId="7" fillId="0" borderId="0" xfId="42" applyNumberFormat="1" applyFont="1" applyFill="1" applyBorder="1" applyAlignment="1">
      <alignment horizontal="center"/>
    </xf>
    <xf numFmtId="4" fontId="7" fillId="41" borderId="0" xfId="42" applyNumberFormat="1" applyFont="1" applyFill="1" applyAlignment="1">
      <alignment/>
    </xf>
    <xf numFmtId="4" fontId="7" fillId="41" borderId="0" xfId="42" applyNumberFormat="1" applyFont="1" applyFill="1" applyBorder="1" applyAlignment="1">
      <alignment vertical="center" wrapText="1"/>
    </xf>
    <xf numFmtId="4" fontId="7" fillId="41" borderId="14" xfId="42" applyNumberFormat="1" applyFont="1" applyFill="1" applyBorder="1" applyAlignment="1">
      <alignment wrapText="1"/>
    </xf>
    <xf numFmtId="4" fontId="7" fillId="41" borderId="9" xfId="42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13" fillId="0" borderId="0" xfId="42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4" fontId="6" fillId="0" borderId="0" xfId="42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3" fontId="0" fillId="33" borderId="9" xfId="42" applyFill="1" applyBorder="1" applyAlignment="1">
      <alignment/>
    </xf>
    <xf numFmtId="39" fontId="11" fillId="0" borderId="27" xfId="0" applyNumberFormat="1" applyFont="1" applyBorder="1" applyAlignment="1">
      <alignment/>
    </xf>
    <xf numFmtId="39" fontId="11" fillId="0" borderId="28" xfId="0" applyNumberFormat="1" applyFont="1" applyBorder="1" applyAlignment="1">
      <alignment/>
    </xf>
    <xf numFmtId="4" fontId="7" fillId="41" borderId="9" xfId="42" applyNumberFormat="1" applyFont="1" applyFill="1" applyBorder="1" applyAlignment="1">
      <alignment wrapText="1"/>
    </xf>
    <xf numFmtId="4" fontId="7" fillId="41" borderId="15" xfId="42" applyNumberFormat="1" applyFont="1" applyFill="1" applyBorder="1" applyAlignment="1">
      <alignment wrapText="1"/>
    </xf>
    <xf numFmtId="4" fontId="7" fillId="33" borderId="15" xfId="42" applyNumberFormat="1" applyFont="1" applyFill="1" applyBorder="1" applyAlignment="1">
      <alignment wrapText="1"/>
    </xf>
    <xf numFmtId="4" fontId="7" fillId="33" borderId="29" xfId="42" applyNumberFormat="1" applyFont="1" applyFill="1" applyBorder="1" applyAlignment="1">
      <alignment wrapText="1"/>
    </xf>
    <xf numFmtId="39" fontId="11" fillId="0" borderId="12" xfId="0" applyNumberFormat="1" applyFont="1" applyFill="1" applyBorder="1" applyAlignment="1">
      <alignment/>
    </xf>
    <xf numFmtId="4" fontId="7" fillId="2" borderId="15" xfId="42" applyNumberFormat="1" applyFont="1" applyFill="1" applyBorder="1" applyAlignment="1">
      <alignment wrapText="1"/>
    </xf>
    <xf numFmtId="4" fontId="7" fillId="42" borderId="15" xfId="42" applyNumberFormat="1" applyFont="1" applyFill="1" applyBorder="1" applyAlignment="1">
      <alignment wrapText="1"/>
    </xf>
    <xf numFmtId="43" fontId="20" fillId="0" borderId="0" xfId="42" applyFont="1" applyAlignment="1">
      <alignment/>
    </xf>
    <xf numFmtId="0" fontId="0" fillId="0" borderId="12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" fontId="7" fillId="7" borderId="15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4" fontId="13" fillId="33" borderId="9" xfId="42" applyNumberFormat="1" applyFont="1" applyFill="1" applyBorder="1" applyAlignment="1">
      <alignment/>
    </xf>
    <xf numFmtId="4" fontId="13" fillId="33" borderId="9" xfId="42" applyNumberFormat="1" applyFont="1" applyFill="1" applyBorder="1" applyAlignment="1">
      <alignment/>
    </xf>
    <xf numFmtId="43" fontId="0" fillId="7" borderId="15" xfId="42" applyFill="1" applyBorder="1" applyAlignment="1">
      <alignment wrapText="1"/>
    </xf>
    <xf numFmtId="4" fontId="15" fillId="33" borderId="9" xfId="0" applyNumberFormat="1" applyFont="1" applyFill="1" applyBorder="1" applyAlignment="1">
      <alignment/>
    </xf>
    <xf numFmtId="43" fontId="7" fillId="33" borderId="9" xfId="42" applyFont="1" applyFill="1" applyBorder="1" applyAlignment="1">
      <alignment/>
    </xf>
    <xf numFmtId="43" fontId="7" fillId="33" borderId="9" xfId="42" applyFont="1" applyFill="1" applyBorder="1" applyAlignment="1">
      <alignment/>
    </xf>
    <xf numFmtId="4" fontId="0" fillId="7" borderId="15" xfId="42" applyNumberFormat="1" applyFill="1" applyBorder="1" applyAlignment="1">
      <alignment wrapText="1"/>
    </xf>
    <xf numFmtId="4" fontId="0" fillId="33" borderId="9" xfId="42" applyNumberFormat="1" applyFill="1" applyBorder="1" applyAlignment="1">
      <alignment/>
    </xf>
    <xf numFmtId="4" fontId="0" fillId="0" borderId="0" xfId="42" applyNumberFormat="1" applyFont="1" applyFill="1" applyAlignment="1">
      <alignment/>
    </xf>
    <xf numFmtId="4" fontId="0" fillId="0" borderId="9" xfId="42" applyNumberFormat="1" applyFont="1" applyFill="1" applyBorder="1" applyAlignment="1">
      <alignment/>
    </xf>
    <xf numFmtId="43" fontId="7" fillId="0" borderId="15" xfId="42" applyFont="1" applyFill="1" applyBorder="1" applyAlignment="1">
      <alignment/>
    </xf>
    <xf numFmtId="4" fontId="23" fillId="7" borderId="15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right" vertical="center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 wrapText="1"/>
    </xf>
    <xf numFmtId="4" fontId="0" fillId="0" borderId="9" xfId="0" applyNumberFormat="1" applyFont="1" applyBorder="1" applyAlignment="1">
      <alignment/>
    </xf>
    <xf numFmtId="4" fontId="17" fillId="0" borderId="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33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 wrapText="1"/>
    </xf>
    <xf numFmtId="43" fontId="0" fillId="0" borderId="15" xfId="42" applyFont="1" applyFill="1" applyBorder="1" applyAlignment="1">
      <alignment/>
    </xf>
    <xf numFmtId="4" fontId="7" fillId="33" borderId="9" xfId="42" applyNumberFormat="1" applyFont="1" applyFill="1" applyBorder="1" applyAlignment="1">
      <alignment/>
    </xf>
    <xf numFmtId="0" fontId="0" fillId="0" borderId="9" xfId="0" applyFont="1" applyBorder="1" applyAlignment="1">
      <alignment wrapText="1"/>
    </xf>
    <xf numFmtId="43" fontId="0" fillId="0" borderId="9" xfId="42" applyBorder="1" applyAlignment="1">
      <alignment wrapText="1"/>
    </xf>
    <xf numFmtId="0" fontId="0" fillId="33" borderId="9" xfId="0" applyFont="1" applyFill="1" applyBorder="1" applyAlignment="1">
      <alignment horizontal="center" wrapText="1"/>
    </xf>
    <xf numFmtId="4" fontId="7" fillId="0" borderId="9" xfId="42" applyNumberFormat="1" applyFont="1" applyBorder="1" applyAlignment="1">
      <alignment/>
    </xf>
    <xf numFmtId="39" fontId="11" fillId="0" borderId="0" xfId="0" applyNumberFormat="1" applyFont="1" applyFill="1" applyBorder="1" applyAlignment="1">
      <alignment/>
    </xf>
    <xf numFmtId="39" fontId="11" fillId="0" borderId="9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39" fontId="24" fillId="0" borderId="10" xfId="0" applyNumberFormat="1" applyFont="1" applyFill="1" applyBorder="1" applyAlignment="1">
      <alignment/>
    </xf>
    <xf numFmtId="4" fontId="7" fillId="0" borderId="20" xfId="0" applyNumberFormat="1" applyFont="1" applyBorder="1" applyAlignment="1">
      <alignment wrapText="1"/>
    </xf>
    <xf numFmtId="43" fontId="7" fillId="0" borderId="20" xfId="42" applyFont="1" applyBorder="1" applyAlignment="1">
      <alignment wrapText="1"/>
    </xf>
    <xf numFmtId="4" fontId="7" fillId="0" borderId="0" xfId="0" applyNumberFormat="1" applyFont="1" applyFill="1" applyAlignment="1">
      <alignment/>
    </xf>
    <xf numFmtId="4" fontId="7" fillId="0" borderId="9" xfId="0" applyNumberFormat="1" applyFont="1" applyBorder="1" applyAlignment="1">
      <alignment/>
    </xf>
    <xf numFmtId="4" fontId="24" fillId="0" borderId="9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7" fillId="0" borderId="9" xfId="0" applyNumberFormat="1" applyFont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4" fontId="7" fillId="43" borderId="9" xfId="42" applyNumberFormat="1" applyFont="1" applyFill="1" applyBorder="1" applyAlignment="1">
      <alignment/>
    </xf>
    <xf numFmtId="4" fontId="7" fillId="7" borderId="9" xfId="0" applyNumberFormat="1" applyFont="1" applyFill="1" applyBorder="1" applyAlignment="1">
      <alignment wrapText="1"/>
    </xf>
    <xf numFmtId="0" fontId="7" fillId="7" borderId="20" xfId="0" applyFont="1" applyFill="1" applyBorder="1" applyAlignment="1">
      <alignment wrapText="1"/>
    </xf>
    <xf numFmtId="4" fontId="7" fillId="33" borderId="9" xfId="0" applyNumberFormat="1" applyFont="1" applyFill="1" applyBorder="1" applyAlignment="1">
      <alignment wrapText="1"/>
    </xf>
    <xf numFmtId="0" fontId="7" fillId="7" borderId="9" xfId="0" applyFont="1" applyFill="1" applyBorder="1" applyAlignment="1">
      <alignment wrapText="1"/>
    </xf>
    <xf numFmtId="4" fontId="7" fillId="14" borderId="9" xfId="0" applyNumberFormat="1" applyFont="1" applyFill="1" applyBorder="1" applyAlignment="1">
      <alignment wrapText="1"/>
    </xf>
    <xf numFmtId="4" fontId="7" fillId="3" borderId="9" xfId="0" applyNumberFormat="1" applyFont="1" applyFill="1" applyBorder="1" applyAlignment="1">
      <alignment wrapText="1"/>
    </xf>
    <xf numFmtId="4" fontId="7" fillId="2" borderId="9" xfId="42" applyNumberFormat="1" applyFont="1" applyFill="1" applyBorder="1" applyAlignment="1">
      <alignment/>
    </xf>
    <xf numFmtId="0" fontId="7" fillId="7" borderId="30" xfId="0" applyFont="1" applyFill="1" applyBorder="1" applyAlignment="1">
      <alignment wrapText="1"/>
    </xf>
    <xf numFmtId="0" fontId="7" fillId="0" borderId="30" xfId="0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0" fontId="80" fillId="0" borderId="9" xfId="0" applyNumberFormat="1" applyFont="1" applyBorder="1" applyAlignment="1">
      <alignment/>
    </xf>
    <xf numFmtId="4" fontId="80" fillId="0" borderId="9" xfId="0" applyNumberFormat="1" applyFont="1" applyFill="1" applyBorder="1" applyAlignment="1">
      <alignment/>
    </xf>
    <xf numFmtId="4" fontId="81" fillId="0" borderId="9" xfId="42" applyNumberFormat="1" applyFont="1" applyBorder="1" applyAlignment="1">
      <alignment/>
    </xf>
    <xf numFmtId="169" fontId="81" fillId="0" borderId="9" xfId="42" applyNumberFormat="1" applyFont="1" applyBorder="1" applyAlignment="1">
      <alignment/>
    </xf>
    <xf numFmtId="4" fontId="82" fillId="0" borderId="9" xfId="42" applyNumberFormat="1" applyFont="1" applyBorder="1" applyAlignment="1">
      <alignment/>
    </xf>
    <xf numFmtId="4" fontId="82" fillId="37" borderId="9" xfId="42" applyNumberFormat="1" applyFont="1" applyFill="1" applyBorder="1" applyAlignment="1">
      <alignment/>
    </xf>
    <xf numFmtId="4" fontId="81" fillId="0" borderId="9" xfId="0" applyNumberFormat="1" applyFont="1" applyFill="1" applyBorder="1" applyAlignment="1">
      <alignment/>
    </xf>
    <xf numFmtId="4" fontId="81" fillId="37" borderId="9" xfId="0" applyNumberFormat="1" applyFont="1" applyFill="1" applyBorder="1" applyAlignment="1">
      <alignment/>
    </xf>
    <xf numFmtId="43" fontId="83" fillId="0" borderId="9" xfId="42" applyFont="1" applyFill="1" applyBorder="1" applyAlignment="1">
      <alignment/>
    </xf>
    <xf numFmtId="43" fontId="84" fillId="3" borderId="9" xfId="42" applyFont="1" applyFill="1" applyBorder="1" applyAlignment="1">
      <alignment/>
    </xf>
    <xf numFmtId="43" fontId="83" fillId="0" borderId="9" xfId="42" applyFont="1" applyFill="1" applyBorder="1" applyAlignment="1">
      <alignment/>
    </xf>
    <xf numFmtId="43" fontId="84" fillId="0" borderId="9" xfId="42" applyFont="1" applyFill="1" applyBorder="1" applyAlignment="1">
      <alignment/>
    </xf>
    <xf numFmtId="39" fontId="85" fillId="0" borderId="12" xfId="0" applyNumberFormat="1" applyFont="1" applyFill="1" applyBorder="1" applyAlignment="1">
      <alignment/>
    </xf>
    <xf numFmtId="4" fontId="83" fillId="0" borderId="9" xfId="42" applyNumberFormat="1" applyFont="1" applyFill="1" applyBorder="1" applyAlignment="1">
      <alignment/>
    </xf>
    <xf numFmtId="4" fontId="83" fillId="0" borderId="9" xfId="42" applyNumberFormat="1" applyFont="1" applyFill="1" applyBorder="1" applyAlignment="1">
      <alignment/>
    </xf>
    <xf numFmtId="4" fontId="83" fillId="0" borderId="9" xfId="0" applyNumberFormat="1" applyFont="1" applyBorder="1" applyAlignment="1">
      <alignment wrapText="1"/>
    </xf>
    <xf numFmtId="39" fontId="85" fillId="0" borderId="9" xfId="0" applyNumberFormat="1" applyFont="1" applyFill="1" applyBorder="1" applyAlignment="1">
      <alignment/>
    </xf>
    <xf numFmtId="4" fontId="86" fillId="0" borderId="9" xfId="0" applyNumberFormat="1" applyFont="1" applyFill="1" applyBorder="1" applyAlignment="1">
      <alignment/>
    </xf>
    <xf numFmtId="4" fontId="83" fillId="0" borderId="9" xfId="0" applyNumberFormat="1" applyFont="1" applyBorder="1" applyAlignment="1">
      <alignment/>
    </xf>
    <xf numFmtId="4" fontId="84" fillId="0" borderId="9" xfId="42" applyNumberFormat="1" applyFont="1" applyBorder="1" applyAlignment="1">
      <alignment/>
    </xf>
    <xf numFmtId="4" fontId="84" fillId="2" borderId="9" xfId="42" applyNumberFormat="1" applyFont="1" applyFill="1" applyBorder="1" applyAlignment="1">
      <alignment/>
    </xf>
    <xf numFmtId="4" fontId="84" fillId="43" borderId="9" xfId="42" applyNumberFormat="1" applyFont="1" applyFill="1" applyBorder="1" applyAlignment="1">
      <alignment/>
    </xf>
    <xf numFmtId="4" fontId="84" fillId="0" borderId="9" xfId="0" applyNumberFormat="1" applyFont="1" applyBorder="1" applyAlignment="1">
      <alignment/>
    </xf>
    <xf numFmtId="0" fontId="81" fillId="0" borderId="0" xfId="0" applyFont="1" applyAlignment="1">
      <alignment/>
    </xf>
    <xf numFmtId="0" fontId="81" fillId="0" borderId="12" xfId="0" applyFont="1" applyBorder="1" applyAlignment="1">
      <alignment/>
    </xf>
    <xf numFmtId="0" fontId="87" fillId="0" borderId="10" xfId="0" applyFont="1" applyFill="1" applyBorder="1" applyAlignment="1">
      <alignment/>
    </xf>
    <xf numFmtId="4" fontId="81" fillId="0" borderId="9" xfId="42" applyNumberFormat="1" applyFont="1" applyFill="1" applyBorder="1" applyAlignment="1">
      <alignment/>
    </xf>
    <xf numFmtId="4" fontId="81" fillId="0" borderId="10" xfId="0" applyNumberFormat="1" applyFont="1" applyFill="1" applyBorder="1" applyAlignment="1">
      <alignment/>
    </xf>
    <xf numFmtId="43" fontId="83" fillId="0" borderId="9" xfId="42" applyFont="1" applyBorder="1" applyAlignment="1">
      <alignment/>
    </xf>
    <xf numFmtId="0" fontId="81" fillId="0" borderId="20" xfId="0" applyFont="1" applyBorder="1" applyAlignment="1">
      <alignment horizontal="center"/>
    </xf>
    <xf numFmtId="4" fontId="84" fillId="41" borderId="9" xfId="42" applyNumberFormat="1" applyFont="1" applyFill="1" applyBorder="1" applyAlignment="1">
      <alignment/>
    </xf>
    <xf numFmtId="4" fontId="84" fillId="0" borderId="9" xfId="42" applyNumberFormat="1" applyFont="1" applyFill="1" applyBorder="1" applyAlignment="1">
      <alignment/>
    </xf>
    <xf numFmtId="0" fontId="81" fillId="0" borderId="9" xfId="0" applyFont="1" applyFill="1" applyBorder="1" applyAlignment="1">
      <alignment horizontal="center"/>
    </xf>
    <xf numFmtId="43" fontId="83" fillId="0" borderId="9" xfId="42" applyFont="1" applyBorder="1" applyAlignment="1">
      <alignment wrapText="1"/>
    </xf>
    <xf numFmtId="43" fontId="84" fillId="0" borderId="20" xfId="42" applyFont="1" applyBorder="1" applyAlignment="1">
      <alignment wrapText="1"/>
    </xf>
    <xf numFmtId="0" fontId="81" fillId="0" borderId="12" xfId="0" applyFont="1" applyFill="1" applyBorder="1" applyAlignment="1">
      <alignment/>
    </xf>
    <xf numFmtId="0" fontId="87" fillId="0" borderId="10" xfId="0" applyFont="1" applyBorder="1" applyAlignment="1">
      <alignment/>
    </xf>
    <xf numFmtId="39" fontId="88" fillId="0" borderId="23" xfId="0" applyNumberFormat="1" applyFont="1" applyBorder="1" applyAlignment="1">
      <alignment/>
    </xf>
    <xf numFmtId="43" fontId="81" fillId="0" borderId="9" xfId="42" applyFont="1" applyBorder="1" applyAlignment="1">
      <alignment/>
    </xf>
    <xf numFmtId="43" fontId="82" fillId="0" borderId="9" xfId="42" applyFont="1" applyBorder="1" applyAlignment="1">
      <alignment/>
    </xf>
    <xf numFmtId="0" fontId="85" fillId="0" borderId="10" xfId="0" applyFont="1" applyFill="1" applyBorder="1" applyAlignment="1">
      <alignment/>
    </xf>
    <xf numFmtId="0" fontId="83" fillId="0" borderId="9" xfId="0" applyFont="1" applyBorder="1" applyAlignment="1">
      <alignment horizontal="center"/>
    </xf>
    <xf numFmtId="4" fontId="84" fillId="0" borderId="20" xfId="0" applyNumberFormat="1" applyFont="1" applyBorder="1" applyAlignment="1">
      <alignment wrapText="1"/>
    </xf>
    <xf numFmtId="4" fontId="84" fillId="44" borderId="9" xfId="0" applyNumberFormat="1" applyFont="1" applyFill="1" applyBorder="1" applyAlignment="1">
      <alignment/>
    </xf>
    <xf numFmtId="4" fontId="83" fillId="0" borderId="9" xfId="0" applyNumberFormat="1" applyFont="1" applyBorder="1" applyAlignment="1">
      <alignment/>
    </xf>
    <xf numFmtId="43" fontId="0" fillId="0" borderId="9" xfId="42" applyFont="1" applyFill="1" applyBorder="1" applyAlignment="1">
      <alignment/>
    </xf>
    <xf numFmtId="0" fontId="0" fillId="0" borderId="20" xfId="0" applyFont="1" applyBorder="1" applyAlignment="1">
      <alignment horizontal="center" wrapText="1"/>
    </xf>
    <xf numFmtId="4" fontId="0" fillId="0" borderId="9" xfId="42" applyNumberFormat="1" applyFont="1" applyFill="1" applyBorder="1" applyAlignment="1">
      <alignment/>
    </xf>
    <xf numFmtId="39" fontId="9" fillId="0" borderId="10" xfId="0" applyNumberFormat="1" applyFont="1" applyFill="1" applyBorder="1" applyAlignment="1">
      <alignment/>
    </xf>
    <xf numFmtId="39" fontId="8" fillId="0" borderId="9" xfId="0" applyNumberFormat="1" applyFont="1" applyFill="1" applyBorder="1" applyAlignment="1">
      <alignment/>
    </xf>
    <xf numFmtId="4" fontId="9" fillId="0" borderId="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7" borderId="9" xfId="0" applyFont="1" applyFill="1" applyBorder="1" applyAlignment="1">
      <alignment wrapText="1"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7" fillId="33" borderId="9" xfId="0" applyNumberFormat="1" applyFont="1" applyFill="1" applyBorder="1" applyAlignment="1">
      <alignment/>
    </xf>
    <xf numFmtId="0" fontId="76" fillId="37" borderId="3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ableStyleLight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133"/>
  <sheetViews>
    <sheetView tabSelected="1" view="pageBreakPreview" zoomScaleSheetLayoutView="100" zoomScalePageLayoutView="0" workbookViewId="0" topLeftCell="A1">
      <pane ySplit="1575" topLeftCell="A1" activePane="bottomLeft" state="split"/>
      <selection pane="topLeft" activeCell="B3" sqref="B3:CX3"/>
      <selection pane="bottomLeft" activeCell="EF19" sqref="EE19:EF19"/>
    </sheetView>
  </sheetViews>
  <sheetFormatPr defaultColWidth="11.57421875" defaultRowHeight="12.75"/>
  <cols>
    <col min="1" max="1" width="6.28125" style="25" bestFit="1" customWidth="1"/>
    <col min="2" max="2" width="32.8515625" style="1" customWidth="1"/>
    <col min="3" max="3" width="20.8515625" style="24" hidden="1" customWidth="1"/>
    <col min="4" max="4" width="19.8515625" style="24" hidden="1" customWidth="1"/>
    <col min="5" max="5" width="46.8515625" style="24" hidden="1" customWidth="1"/>
    <col min="6" max="6" width="16.140625" style="24" hidden="1" customWidth="1"/>
    <col min="7" max="7" width="15.28125" style="24" hidden="1" customWidth="1"/>
    <col min="8" max="8" width="14.00390625" style="24" hidden="1" customWidth="1"/>
    <col min="9" max="9" width="10.7109375" style="24" hidden="1" customWidth="1"/>
    <col min="10" max="10" width="11.7109375" style="24" hidden="1" customWidth="1"/>
    <col min="11" max="11" width="17.57421875" style="24" hidden="1" customWidth="1"/>
    <col min="12" max="14" width="14.7109375" style="24" hidden="1" customWidth="1"/>
    <col min="15" max="15" width="13.57421875" style="24" hidden="1" customWidth="1"/>
    <col min="16" max="16" width="15.421875" style="88" hidden="1" customWidth="1"/>
    <col min="17" max="17" width="14.57421875" style="88" hidden="1" customWidth="1"/>
    <col min="18" max="19" width="14.7109375" style="27" hidden="1" customWidth="1"/>
    <col min="20" max="20" width="17.57421875" style="24" hidden="1" customWidth="1"/>
    <col min="21" max="21" width="15.28125" style="27" hidden="1" customWidth="1"/>
    <col min="22" max="22" width="14.57421875" style="112" hidden="1" customWidth="1"/>
    <col min="23" max="23" width="14.7109375" style="27" hidden="1" customWidth="1"/>
    <col min="24" max="24" width="0.2890625" style="27" hidden="1" customWidth="1"/>
    <col min="25" max="25" width="17.57421875" style="27" hidden="1" customWidth="1"/>
    <col min="26" max="26" width="16.00390625" style="27" hidden="1" customWidth="1"/>
    <col min="27" max="27" width="14.7109375" style="27" hidden="1" customWidth="1"/>
    <col min="28" max="28" width="23.57421875" style="27" hidden="1" customWidth="1"/>
    <col min="29" max="29" width="16.28125" style="27" hidden="1" customWidth="1"/>
    <col min="30" max="30" width="27.7109375" style="27" hidden="1" customWidth="1"/>
    <col min="31" max="31" width="15.421875" style="27" hidden="1" customWidth="1"/>
    <col min="32" max="32" width="17.00390625" style="27" hidden="1" customWidth="1"/>
    <col min="33" max="33" width="15.8515625" style="27" hidden="1" customWidth="1"/>
    <col min="34" max="36" width="16.00390625" style="27" hidden="1" customWidth="1"/>
    <col min="37" max="37" width="14.7109375" style="27" hidden="1" customWidth="1"/>
    <col min="38" max="38" width="16.00390625" style="27" hidden="1" customWidth="1"/>
    <col min="39" max="40" width="14.7109375" style="27" hidden="1" customWidth="1"/>
    <col min="41" max="41" width="15.8515625" style="134" hidden="1" customWidth="1"/>
    <col min="42" max="42" width="14.7109375" style="134" hidden="1" customWidth="1"/>
    <col min="43" max="43" width="20.00390625" style="148" hidden="1" customWidth="1"/>
    <col min="44" max="44" width="19.7109375" style="27" hidden="1" customWidth="1"/>
    <col min="45" max="45" width="32.8515625" style="85" hidden="1" customWidth="1"/>
    <col min="46" max="46" width="17.421875" style="172" hidden="1" customWidth="1"/>
    <col min="47" max="47" width="16.00390625" style="162" hidden="1" customWidth="1"/>
    <col min="48" max="48" width="17.421875" style="188" hidden="1" customWidth="1"/>
    <col min="49" max="49" width="16.00390625" style="162" hidden="1" customWidth="1"/>
    <col min="50" max="50" width="15.28125" style="162" hidden="1" customWidth="1"/>
    <col min="51" max="51" width="14.7109375" style="162" hidden="1" customWidth="1"/>
    <col min="52" max="52" width="13.57421875" style="162" hidden="1" customWidth="1"/>
    <col min="53" max="54" width="14.7109375" style="162" hidden="1" customWidth="1"/>
    <col min="55" max="55" width="12.7109375" style="162" hidden="1" customWidth="1"/>
    <col min="56" max="56" width="13.28125" style="162" hidden="1" customWidth="1"/>
    <col min="57" max="58" width="14.7109375" style="162" hidden="1" customWidth="1"/>
    <col min="59" max="59" width="14.140625" style="162" hidden="1" customWidth="1"/>
    <col min="60" max="60" width="10.28125" style="162" hidden="1" customWidth="1"/>
    <col min="61" max="61" width="7.00390625" style="162" hidden="1" customWidth="1"/>
    <col min="62" max="62" width="14.8515625" style="162" hidden="1" customWidth="1"/>
    <col min="63" max="63" width="15.7109375" style="162" hidden="1" customWidth="1"/>
    <col min="64" max="64" width="12.8515625" style="162" hidden="1" customWidth="1"/>
    <col min="65" max="65" width="18.57421875" style="162" hidden="1" customWidth="1"/>
    <col min="66" max="66" width="15.421875" style="162" hidden="1" customWidth="1"/>
    <col min="67" max="68" width="15.00390625" style="162" hidden="1" customWidth="1"/>
    <col min="69" max="70" width="16.00390625" style="162" hidden="1" customWidth="1"/>
    <col min="71" max="71" width="0.13671875" style="162" hidden="1" customWidth="1"/>
    <col min="72" max="72" width="15.8515625" style="162" hidden="1" customWidth="1"/>
    <col min="73" max="73" width="14.140625" style="162" hidden="1" customWidth="1"/>
    <col min="74" max="74" width="14.8515625" style="162" hidden="1" customWidth="1"/>
    <col min="75" max="75" width="15.421875" style="162" hidden="1" customWidth="1"/>
    <col min="76" max="76" width="14.00390625" style="162" hidden="1" customWidth="1"/>
    <col min="77" max="77" width="13.140625" style="162" hidden="1" customWidth="1"/>
    <col min="78" max="78" width="15.421875" style="162" hidden="1" customWidth="1"/>
    <col min="79" max="80" width="15.00390625" style="162" hidden="1" customWidth="1"/>
    <col min="81" max="81" width="16.57421875" style="162" hidden="1" customWidth="1"/>
    <col min="82" max="82" width="15.421875" style="162" hidden="1" customWidth="1"/>
    <col min="83" max="83" width="15.421875" style="27" hidden="1" customWidth="1"/>
    <col min="84" max="84" width="14.7109375" style="27" hidden="1" customWidth="1"/>
    <col min="85" max="89" width="16.00390625" style="162" hidden="1" customWidth="1"/>
    <col min="90" max="90" width="16.00390625" style="185" hidden="1" customWidth="1"/>
    <col min="91" max="91" width="16.00390625" style="134" hidden="1" customWidth="1"/>
    <col min="92" max="92" width="16.00390625" style="179" hidden="1" customWidth="1"/>
    <col min="93" max="96" width="16.00390625" style="162" hidden="1" customWidth="1"/>
    <col min="97" max="98" width="16.421875" style="162" hidden="1" customWidth="1"/>
    <col min="99" max="99" width="16.140625" style="179" hidden="1" customWidth="1"/>
    <col min="100" max="100" width="16.00390625" style="162" hidden="1" customWidth="1"/>
    <col min="101" max="101" width="14.7109375" style="162" hidden="1" customWidth="1"/>
    <col min="102" max="102" width="0.13671875" style="162" hidden="1" customWidth="1"/>
    <col min="103" max="103" width="12.28125" style="85" hidden="1" customWidth="1"/>
    <col min="104" max="104" width="14.7109375" style="235" hidden="1" customWidth="1"/>
    <col min="105" max="105" width="0.13671875" style="235" hidden="1" customWidth="1"/>
    <col min="106" max="106" width="14.7109375" style="242" hidden="1" customWidth="1"/>
    <col min="107" max="107" width="12.7109375" style="235" hidden="1" customWidth="1"/>
    <col min="108" max="108" width="13.8515625" style="253" hidden="1" customWidth="1"/>
    <col min="109" max="109" width="14.140625" style="235" hidden="1" customWidth="1"/>
    <col min="110" max="110" width="14.7109375" style="235" hidden="1" customWidth="1"/>
    <col min="111" max="111" width="15.00390625" style="261" hidden="1" customWidth="1"/>
    <col min="112" max="114" width="14.7109375" style="261" hidden="1" customWidth="1"/>
    <col min="115" max="116" width="15.421875" style="261" hidden="1" customWidth="1"/>
    <col min="117" max="118" width="14.7109375" style="261" hidden="1" customWidth="1"/>
    <col min="119" max="119" width="15.140625" style="261" hidden="1" customWidth="1"/>
    <col min="120" max="120" width="20.00390625" style="261" hidden="1" customWidth="1"/>
    <col min="121" max="121" width="15.421875" style="261" hidden="1" customWidth="1"/>
    <col min="122" max="122" width="0.13671875" style="264" hidden="1" customWidth="1"/>
    <col min="123" max="124" width="16.00390625" style="264" hidden="1" customWidth="1"/>
    <col min="125" max="125" width="14.7109375" style="330" bestFit="1" customWidth="1"/>
    <col min="126" max="126" width="15.57421875" style="330" customWidth="1"/>
    <col min="127" max="127" width="12.140625" style="264" bestFit="1" customWidth="1"/>
    <col min="128" max="128" width="14.7109375" style="264" bestFit="1" customWidth="1"/>
    <col min="129" max="129" width="16.00390625" style="264" customWidth="1"/>
    <col min="130" max="130" width="0.13671875" style="264" customWidth="1"/>
    <col min="131" max="131" width="16.00390625" style="264" hidden="1" customWidth="1"/>
    <col min="132" max="16384" width="11.57421875" style="25" customWidth="1"/>
  </cols>
  <sheetData>
    <row r="1" ht="15">
      <c r="B1" s="3" t="s">
        <v>301</v>
      </c>
    </row>
    <row r="2" spans="2:102" ht="20.25" customHeight="1">
      <c r="B2" s="164" t="s">
        <v>121</v>
      </c>
      <c r="C2" s="28"/>
      <c r="D2" s="8"/>
      <c r="E2" s="8"/>
      <c r="F2" s="29"/>
      <c r="G2" s="29"/>
      <c r="H2" s="29"/>
      <c r="I2" s="29"/>
      <c r="J2" s="29"/>
      <c r="K2" s="30"/>
      <c r="L2" s="31"/>
      <c r="M2" s="31"/>
      <c r="N2" s="31"/>
      <c r="O2" s="31"/>
      <c r="P2" s="91"/>
      <c r="Q2" s="98" t="s">
        <v>0</v>
      </c>
      <c r="R2" s="29"/>
      <c r="S2" s="29"/>
      <c r="T2" s="105"/>
      <c r="U2" s="2"/>
      <c r="V2" s="113" t="s">
        <v>0</v>
      </c>
      <c r="W2" s="106"/>
      <c r="X2" s="113"/>
      <c r="Y2" s="109"/>
      <c r="Z2" s="141"/>
      <c r="AA2" s="109"/>
      <c r="AB2" s="109"/>
      <c r="AC2" s="109"/>
      <c r="AD2" s="109"/>
      <c r="AE2" s="109" t="s">
        <v>0</v>
      </c>
      <c r="AF2" s="109"/>
      <c r="AG2" s="109"/>
      <c r="AH2" s="109"/>
      <c r="AI2" s="109"/>
      <c r="AJ2" s="109"/>
      <c r="AK2" s="109"/>
      <c r="AL2" s="141"/>
      <c r="AM2" s="109"/>
      <c r="AN2" s="109"/>
      <c r="AO2" s="135"/>
      <c r="AP2" s="145"/>
      <c r="AQ2" s="149"/>
      <c r="AR2" s="141"/>
      <c r="AS2" s="110" t="s">
        <v>124</v>
      </c>
      <c r="AT2" s="173"/>
      <c r="AU2" s="163"/>
      <c r="AV2" s="189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09"/>
      <c r="CF2" s="109"/>
      <c r="CG2" s="163"/>
      <c r="CH2" s="163"/>
      <c r="CI2" s="163"/>
      <c r="CJ2" s="163"/>
      <c r="CK2" s="163"/>
      <c r="CL2" s="186"/>
      <c r="CM2" s="145"/>
      <c r="CN2" s="180"/>
      <c r="CO2" s="163"/>
      <c r="CP2" s="163"/>
      <c r="CQ2" s="163"/>
      <c r="CR2" s="163"/>
      <c r="CS2" s="163"/>
      <c r="CT2" s="163"/>
      <c r="CU2" s="180"/>
      <c r="CV2" s="163"/>
      <c r="CW2" s="163"/>
      <c r="CX2" s="163"/>
    </row>
    <row r="3" spans="2:121" ht="48" customHeight="1">
      <c r="B3" s="337" t="s">
        <v>300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338"/>
      <c r="CX3" s="339"/>
      <c r="CY3" s="110" t="s">
        <v>124</v>
      </c>
      <c r="DP3" s="150" t="s">
        <v>0</v>
      </c>
      <c r="DQ3" s="150"/>
    </row>
    <row r="4" spans="1:131" ht="53.25" customHeight="1">
      <c r="A4" s="229" t="s">
        <v>186</v>
      </c>
      <c r="B4" s="10" t="s">
        <v>2</v>
      </c>
      <c r="C4" s="34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5" t="s">
        <v>10</v>
      </c>
      <c r="K4" s="35" t="s">
        <v>11</v>
      </c>
      <c r="L4" s="4" t="s">
        <v>12</v>
      </c>
      <c r="M4" s="4" t="s">
        <v>115</v>
      </c>
      <c r="N4" s="36" t="s">
        <v>116</v>
      </c>
      <c r="O4" s="37" t="s">
        <v>117</v>
      </c>
      <c r="P4" s="38" t="s">
        <v>118</v>
      </c>
      <c r="Q4" s="99" t="s">
        <v>6</v>
      </c>
      <c r="R4" s="39" t="s">
        <v>119</v>
      </c>
      <c r="S4" s="39" t="s">
        <v>13</v>
      </c>
      <c r="T4" s="40" t="s">
        <v>122</v>
      </c>
      <c r="U4" s="39" t="s">
        <v>123</v>
      </c>
      <c r="V4" s="102" t="s">
        <v>125</v>
      </c>
      <c r="W4" s="101" t="s">
        <v>13</v>
      </c>
      <c r="X4" s="101" t="s">
        <v>122</v>
      </c>
      <c r="Y4" s="101" t="s">
        <v>126</v>
      </c>
      <c r="Z4" s="39" t="s">
        <v>139</v>
      </c>
      <c r="AA4" s="122" t="s">
        <v>131</v>
      </c>
      <c r="AB4" s="36" t="s">
        <v>132</v>
      </c>
      <c r="AC4" s="37" t="s">
        <v>133</v>
      </c>
      <c r="AD4" s="38" t="s">
        <v>134</v>
      </c>
      <c r="AE4" s="99" t="s">
        <v>6</v>
      </c>
      <c r="AF4" s="40" t="s">
        <v>137</v>
      </c>
      <c r="AG4" s="40" t="s">
        <v>135</v>
      </c>
      <c r="AH4" s="40" t="s">
        <v>139</v>
      </c>
      <c r="AI4" s="40" t="s">
        <v>138</v>
      </c>
      <c r="AJ4" s="40" t="s">
        <v>140</v>
      </c>
      <c r="AK4" s="40" t="s">
        <v>141</v>
      </c>
      <c r="AL4" s="39" t="s">
        <v>145</v>
      </c>
      <c r="AM4" s="40" t="s">
        <v>142</v>
      </c>
      <c r="AN4" s="40" t="s">
        <v>143</v>
      </c>
      <c r="AO4" s="139" t="s">
        <v>144</v>
      </c>
      <c r="AP4" s="39" t="s">
        <v>146</v>
      </c>
      <c r="AQ4" s="151" t="s">
        <v>147</v>
      </c>
      <c r="AR4" s="171" t="s">
        <v>148</v>
      </c>
      <c r="AS4" s="177" t="s">
        <v>120</v>
      </c>
      <c r="AT4" s="178" t="s">
        <v>149</v>
      </c>
      <c r="AU4" s="101" t="s">
        <v>122</v>
      </c>
      <c r="AV4" s="190" t="s">
        <v>152</v>
      </c>
      <c r="AW4" s="101" t="s">
        <v>122</v>
      </c>
      <c r="AX4" s="101" t="s">
        <v>153</v>
      </c>
      <c r="AY4" s="184" t="s">
        <v>151</v>
      </c>
      <c r="AZ4" s="184" t="s">
        <v>164</v>
      </c>
      <c r="BA4" s="184" t="s">
        <v>154</v>
      </c>
      <c r="BB4" s="184" t="s">
        <v>150</v>
      </c>
      <c r="BC4" s="184" t="s">
        <v>155</v>
      </c>
      <c r="BD4" s="207" t="s">
        <v>167</v>
      </c>
      <c r="BE4" s="204" t="s">
        <v>156</v>
      </c>
      <c r="BF4" s="204" t="s">
        <v>157</v>
      </c>
      <c r="BG4" s="204" t="s">
        <v>158</v>
      </c>
      <c r="BH4" s="204" t="s">
        <v>159</v>
      </c>
      <c r="BI4" s="204" t="s">
        <v>162</v>
      </c>
      <c r="BJ4" s="206" t="s">
        <v>165</v>
      </c>
      <c r="BK4" s="206" t="s">
        <v>168</v>
      </c>
      <c r="BL4" s="205" t="s">
        <v>163</v>
      </c>
      <c r="BM4" s="206" t="s">
        <v>166</v>
      </c>
      <c r="BN4" s="210" t="s">
        <v>170</v>
      </c>
      <c r="BO4" s="209" t="s">
        <v>169</v>
      </c>
      <c r="BP4" s="209" t="s">
        <v>171</v>
      </c>
      <c r="BQ4" s="101" t="s">
        <v>14</v>
      </c>
      <c r="BR4" s="215" t="s">
        <v>174</v>
      </c>
      <c r="BS4" s="204" t="s">
        <v>156</v>
      </c>
      <c r="BT4" s="204" t="s">
        <v>157</v>
      </c>
      <c r="BU4" s="204" t="s">
        <v>158</v>
      </c>
      <c r="BV4" s="204" t="s">
        <v>159</v>
      </c>
      <c r="BW4" s="204" t="s">
        <v>162</v>
      </c>
      <c r="BX4" s="206" t="s">
        <v>165</v>
      </c>
      <c r="BY4" s="206" t="s">
        <v>168</v>
      </c>
      <c r="BZ4" s="210" t="s">
        <v>170</v>
      </c>
      <c r="CA4" s="209" t="s">
        <v>169</v>
      </c>
      <c r="CB4" s="209" t="s">
        <v>171</v>
      </c>
      <c r="CC4" s="215" t="s">
        <v>174</v>
      </c>
      <c r="CD4" s="210" t="s">
        <v>170</v>
      </c>
      <c r="CE4" s="40" t="s">
        <v>175</v>
      </c>
      <c r="CF4" s="40" t="s">
        <v>176</v>
      </c>
      <c r="CG4" s="215" t="s">
        <v>122</v>
      </c>
      <c r="CH4" s="215" t="s">
        <v>177</v>
      </c>
      <c r="CI4" s="215" t="s">
        <v>182</v>
      </c>
      <c r="CJ4" s="215" t="s">
        <v>185</v>
      </c>
      <c r="CK4" s="215" t="s">
        <v>183</v>
      </c>
      <c r="CL4" s="215" t="s">
        <v>178</v>
      </c>
      <c r="CM4" s="219" t="s">
        <v>179</v>
      </c>
      <c r="CN4" s="223" t="s">
        <v>170</v>
      </c>
      <c r="CO4" s="215" t="s">
        <v>180</v>
      </c>
      <c r="CP4" s="215" t="s">
        <v>181</v>
      </c>
      <c r="CQ4" s="215" t="s">
        <v>122</v>
      </c>
      <c r="CR4" s="215" t="s">
        <v>270</v>
      </c>
      <c r="CS4" s="228" t="s">
        <v>271</v>
      </c>
      <c r="CT4" s="228" t="s">
        <v>272</v>
      </c>
      <c r="CU4" s="223" t="s">
        <v>273</v>
      </c>
      <c r="CV4" s="215" t="s">
        <v>122</v>
      </c>
      <c r="CW4" s="223" t="s">
        <v>273</v>
      </c>
      <c r="CX4" s="215" t="s">
        <v>280</v>
      </c>
      <c r="CY4" s="249" t="s">
        <v>274</v>
      </c>
      <c r="CZ4" s="236" t="s">
        <v>142</v>
      </c>
      <c r="DA4" s="247" t="s">
        <v>276</v>
      </c>
      <c r="DB4" s="268" t="s">
        <v>275</v>
      </c>
      <c r="DC4" s="247" t="s">
        <v>278</v>
      </c>
      <c r="DD4" s="5" t="s">
        <v>281</v>
      </c>
      <c r="DE4" s="247" t="s">
        <v>277</v>
      </c>
      <c r="DF4" s="236" t="s">
        <v>279</v>
      </c>
      <c r="DG4" s="267" t="s">
        <v>283</v>
      </c>
      <c r="DH4" s="267" t="s">
        <v>144</v>
      </c>
      <c r="DI4" s="267" t="s">
        <v>284</v>
      </c>
      <c r="DJ4" s="267" t="s">
        <v>285</v>
      </c>
      <c r="DK4" s="271" t="s">
        <v>286</v>
      </c>
      <c r="DL4" s="269" t="s">
        <v>291</v>
      </c>
      <c r="DM4" s="267" t="s">
        <v>287</v>
      </c>
      <c r="DN4" s="271" t="s">
        <v>288</v>
      </c>
      <c r="DO4" s="272" t="s">
        <v>289</v>
      </c>
      <c r="DP4" s="269" t="s">
        <v>290</v>
      </c>
      <c r="DQ4" s="269" t="s">
        <v>282</v>
      </c>
      <c r="DR4" s="270" t="s">
        <v>292</v>
      </c>
      <c r="DS4" s="270" t="s">
        <v>293</v>
      </c>
      <c r="DT4" s="270" t="s">
        <v>294</v>
      </c>
      <c r="DU4" s="331" t="s">
        <v>295</v>
      </c>
      <c r="DV4" s="331" t="s">
        <v>299</v>
      </c>
      <c r="DW4" s="270" t="s">
        <v>297</v>
      </c>
      <c r="DX4" s="270" t="s">
        <v>298</v>
      </c>
      <c r="DY4" s="270" t="s">
        <v>296</v>
      </c>
      <c r="DZ4" s="274"/>
      <c r="EA4" s="274"/>
    </row>
    <row r="5" spans="1:131" ht="15.75">
      <c r="A5" s="33"/>
      <c r="B5" s="11" t="s">
        <v>15</v>
      </c>
      <c r="C5" s="34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87"/>
      <c r="Q5" s="87"/>
      <c r="R5" s="42"/>
      <c r="S5" s="42"/>
      <c r="T5" s="41"/>
      <c r="U5" s="42"/>
      <c r="V5" s="103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136"/>
      <c r="AP5" s="136"/>
      <c r="AQ5" s="152"/>
      <c r="AR5" s="42"/>
      <c r="AS5" s="155"/>
      <c r="AT5" s="174"/>
      <c r="AU5" s="169"/>
      <c r="AV5" s="191"/>
      <c r="AW5" s="169"/>
      <c r="AX5" s="169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69"/>
      <c r="CD5" s="169"/>
      <c r="CE5" s="42"/>
      <c r="CF5" s="42"/>
      <c r="CG5" s="169"/>
      <c r="CH5" s="169"/>
      <c r="CI5" s="169"/>
      <c r="CJ5" s="169"/>
      <c r="CK5" s="169"/>
      <c r="CL5" s="183"/>
      <c r="CM5" s="136"/>
      <c r="CN5" s="181"/>
      <c r="CO5" s="169"/>
      <c r="CP5" s="169"/>
      <c r="CQ5" s="169"/>
      <c r="CR5" s="169"/>
      <c r="CS5" s="169"/>
      <c r="CT5" s="169"/>
      <c r="CU5" s="181"/>
      <c r="CV5" s="169"/>
      <c r="CW5" s="169"/>
      <c r="CX5" s="169"/>
      <c r="CY5" s="115"/>
      <c r="CZ5" s="236"/>
      <c r="DA5" s="236"/>
      <c r="DB5" s="254"/>
      <c r="DC5" s="236"/>
      <c r="DD5" s="259"/>
      <c r="DE5" s="236"/>
      <c r="DF5" s="236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5"/>
      <c r="DS5" s="265"/>
      <c r="DT5" s="265"/>
      <c r="DU5" s="332"/>
      <c r="DV5" s="332"/>
      <c r="DW5" s="265"/>
      <c r="DX5" s="265"/>
      <c r="DY5" s="265"/>
      <c r="DZ5" s="275"/>
      <c r="EA5" s="275"/>
    </row>
    <row r="6" spans="1:131" ht="15.75">
      <c r="A6" s="43">
        <v>1</v>
      </c>
      <c r="B6" s="108" t="s">
        <v>187</v>
      </c>
      <c r="C6" s="44">
        <v>847482.9799999999</v>
      </c>
      <c r="D6" s="45">
        <v>0</v>
      </c>
      <c r="E6" s="46">
        <v>1460</v>
      </c>
      <c r="F6" s="46">
        <f>E6-D6</f>
        <v>1460</v>
      </c>
      <c r="G6" s="47">
        <v>463712.35</v>
      </c>
      <c r="H6" s="47">
        <v>155377</v>
      </c>
      <c r="I6" s="48"/>
      <c r="J6" s="48"/>
      <c r="K6" s="47">
        <v>911716.24</v>
      </c>
      <c r="L6" s="47">
        <v>124064</v>
      </c>
      <c r="M6" s="47">
        <v>138074</v>
      </c>
      <c r="N6" s="47">
        <v>138074</v>
      </c>
      <c r="O6" s="47">
        <f>N6-M6</f>
        <v>0</v>
      </c>
      <c r="P6" s="58">
        <v>40120</v>
      </c>
      <c r="Q6" s="100">
        <f>P6+O6</f>
        <v>40120</v>
      </c>
      <c r="R6" s="49">
        <v>124064</v>
      </c>
      <c r="S6" s="42">
        <f>R6+P6</f>
        <v>164184</v>
      </c>
      <c r="T6" s="47">
        <v>951836.24</v>
      </c>
      <c r="U6" s="42">
        <v>164184</v>
      </c>
      <c r="V6" s="103"/>
      <c r="W6" s="42">
        <f>U6+V6</f>
        <v>164184</v>
      </c>
      <c r="X6" s="42">
        <f>T6+V6</f>
        <v>951836.24</v>
      </c>
      <c r="Y6" s="42">
        <v>20829.14</v>
      </c>
      <c r="Z6" s="42">
        <v>972665.38</v>
      </c>
      <c r="AA6" s="42">
        <v>164184</v>
      </c>
      <c r="AB6" s="42"/>
      <c r="AC6" s="42">
        <f>AB6-AA6</f>
        <v>-164184</v>
      </c>
      <c r="AD6" s="42"/>
      <c r="AE6" s="42">
        <f>AC6+AD6</f>
        <v>-164184</v>
      </c>
      <c r="AF6" s="128">
        <v>124064</v>
      </c>
      <c r="AG6" s="42">
        <f>AF6+AD6</f>
        <v>124064</v>
      </c>
      <c r="AH6" s="42">
        <f>Z6+AE6</f>
        <v>808481.38</v>
      </c>
      <c r="AI6" s="42">
        <v>122724</v>
      </c>
      <c r="AJ6" s="42">
        <v>122724</v>
      </c>
      <c r="AK6" s="42">
        <v>122724</v>
      </c>
      <c r="AL6" s="42">
        <f>AI6+AJ6+AK6</f>
        <v>368172</v>
      </c>
      <c r="AM6" s="42">
        <v>122886</v>
      </c>
      <c r="AN6" s="42">
        <v>122881</v>
      </c>
      <c r="AO6" s="136">
        <v>0</v>
      </c>
      <c r="AP6" s="136">
        <f>AM6+AN6+AO6</f>
        <v>245767</v>
      </c>
      <c r="AQ6" s="152">
        <f>AL6+AP6</f>
        <v>613939</v>
      </c>
      <c r="AR6" s="42">
        <f aca="true" t="shared" si="0" ref="AR6:AR31">Z6+AI6+AJ6+AK6+AM6+AN6+AO6</f>
        <v>1586604.38</v>
      </c>
      <c r="AS6" s="156"/>
      <c r="AT6" s="174">
        <v>27247.13</v>
      </c>
      <c r="AU6" s="169">
        <v>1613851.5099999998</v>
      </c>
      <c r="AV6" s="192">
        <v>27588.85</v>
      </c>
      <c r="AW6" s="169">
        <f aca="true" t="shared" si="1" ref="AW6:AW31">AU6+AV6</f>
        <v>1641440.3599999999</v>
      </c>
      <c r="AX6" s="169">
        <v>164184</v>
      </c>
      <c r="AY6" s="174">
        <v>164184</v>
      </c>
      <c r="AZ6" s="174">
        <f>AX6-AY6</f>
        <v>0</v>
      </c>
      <c r="BA6" s="174">
        <v>124064</v>
      </c>
      <c r="BB6" s="174">
        <v>124064</v>
      </c>
      <c r="BC6" s="174">
        <f>BA6-BB6</f>
        <v>0</v>
      </c>
      <c r="BD6" s="174">
        <f>AZ6+BC6</f>
        <v>0</v>
      </c>
      <c r="BE6" s="174">
        <v>122724</v>
      </c>
      <c r="BF6" s="208">
        <v>122724</v>
      </c>
      <c r="BG6" s="174">
        <f>BE6-BF6</f>
        <v>0</v>
      </c>
      <c r="BH6" s="174"/>
      <c r="BI6" s="174">
        <f>BG6-BH6</f>
        <v>0</v>
      </c>
      <c r="BJ6" s="174">
        <v>0</v>
      </c>
      <c r="BK6" s="174">
        <v>0</v>
      </c>
      <c r="BL6" s="174" t="s">
        <v>161</v>
      </c>
      <c r="BM6" s="174">
        <v>32438</v>
      </c>
      <c r="BN6" s="174">
        <f>BM6-BK6-BD6</f>
        <v>32438</v>
      </c>
      <c r="BO6" s="174">
        <v>122724</v>
      </c>
      <c r="BP6" s="174">
        <f>BO6+BM6+BJ6</f>
        <v>155162</v>
      </c>
      <c r="BQ6" s="174">
        <f>BN6+AW6</f>
        <v>1673878.3599999999</v>
      </c>
      <c r="BR6" s="174">
        <v>1673878.3599999999</v>
      </c>
      <c r="BS6" s="174"/>
      <c r="BT6" s="174"/>
      <c r="BU6" s="174"/>
      <c r="BV6" s="174"/>
      <c r="BW6" s="174"/>
      <c r="BX6" s="174"/>
      <c r="BY6" s="174"/>
      <c r="BZ6" s="174"/>
      <c r="CA6" s="174"/>
      <c r="CB6" s="174">
        <v>155162</v>
      </c>
      <c r="CC6" s="169">
        <f>BR6+BZ6</f>
        <v>1673878.3599999999</v>
      </c>
      <c r="CD6" s="169"/>
      <c r="CE6" s="42">
        <v>122724</v>
      </c>
      <c r="CF6" s="42">
        <f>CE6+CD6</f>
        <v>122724</v>
      </c>
      <c r="CG6" s="169">
        <f>CC6+CD6</f>
        <v>1673878.3599999999</v>
      </c>
      <c r="CH6" s="169">
        <v>27156.64</v>
      </c>
      <c r="CI6" s="169">
        <f>CH6+CG6</f>
        <v>1701034.9999999998</v>
      </c>
      <c r="CJ6" s="169"/>
      <c r="CK6" s="174">
        <v>0</v>
      </c>
      <c r="CL6" s="226">
        <v>0</v>
      </c>
      <c r="CM6" s="136">
        <v>34863</v>
      </c>
      <c r="CN6" s="181">
        <f>CM6-CK6</f>
        <v>34863</v>
      </c>
      <c r="CO6" s="42">
        <v>122724</v>
      </c>
      <c r="CP6" s="174">
        <f>CO6+CL6+CM6</f>
        <v>157587</v>
      </c>
      <c r="CQ6" s="169">
        <v>1760587.4499999997</v>
      </c>
      <c r="CR6" s="169">
        <v>0</v>
      </c>
      <c r="CS6" s="169">
        <v>0</v>
      </c>
      <c r="CT6" s="174">
        <v>19806</v>
      </c>
      <c r="CU6" s="181">
        <f>CT6-CR6</f>
        <v>19806</v>
      </c>
      <c r="CV6" s="169">
        <f>CQ6-CR6+CT6</f>
        <v>1780393.4499999997</v>
      </c>
      <c r="CW6" s="169">
        <v>27783.09</v>
      </c>
      <c r="CX6" s="169">
        <v>1910151.8399999999</v>
      </c>
      <c r="CY6" s="230">
        <v>9</v>
      </c>
      <c r="CZ6" s="237">
        <v>122886</v>
      </c>
      <c r="DA6" s="237">
        <f>CZ6+CT6+CS6</f>
        <v>142692</v>
      </c>
      <c r="DB6" s="255">
        <v>142692</v>
      </c>
      <c r="DC6" s="252">
        <f>DA6-DB6</f>
        <v>0</v>
      </c>
      <c r="DD6" s="260">
        <f>DB6-DA6</f>
        <v>0</v>
      </c>
      <c r="DE6" s="252">
        <v>0</v>
      </c>
      <c r="DF6" s="238">
        <v>122881</v>
      </c>
      <c r="DG6" s="250">
        <f>DF6+DE6</f>
        <v>122881</v>
      </c>
      <c r="DH6" s="250">
        <v>73025</v>
      </c>
      <c r="DI6" s="250">
        <v>122881</v>
      </c>
      <c r="DJ6" s="250">
        <v>122881</v>
      </c>
      <c r="DK6" s="250">
        <v>0</v>
      </c>
      <c r="DL6" s="273">
        <v>0</v>
      </c>
      <c r="DM6" s="250">
        <v>73025</v>
      </c>
      <c r="DN6" s="250"/>
      <c r="DO6" s="250"/>
      <c r="DP6" s="273">
        <f>DK6+DN6+DO6</f>
        <v>0</v>
      </c>
      <c r="DQ6" s="266">
        <f>DM6+DN6+DO6+DL6</f>
        <v>73025</v>
      </c>
      <c r="DR6" s="262">
        <f>CX6+DP6</f>
        <v>1910151.8399999999</v>
      </c>
      <c r="DS6" s="262">
        <v>29440.620000000003</v>
      </c>
      <c r="DT6" s="262">
        <f>DR6+DS6</f>
        <v>1939592.46</v>
      </c>
      <c r="DU6" s="333">
        <v>123111</v>
      </c>
      <c r="DV6" s="333">
        <v>123363</v>
      </c>
      <c r="DW6" s="262"/>
      <c r="DX6" s="262">
        <f>DV6+DW6</f>
        <v>123363</v>
      </c>
      <c r="DY6" s="262">
        <f>DU6+DX6</f>
        <v>246474</v>
      </c>
      <c r="DZ6" s="262"/>
      <c r="EA6" s="262"/>
    </row>
    <row r="7" spans="1:131" ht="15.75">
      <c r="A7" s="43">
        <f>A6+1</f>
        <v>2</v>
      </c>
      <c r="B7" s="108" t="s">
        <v>188</v>
      </c>
      <c r="C7" s="44">
        <v>819495.05</v>
      </c>
      <c r="D7" s="45">
        <v>0</v>
      </c>
      <c r="E7" s="46">
        <v>1461</v>
      </c>
      <c r="F7" s="46">
        <f>E7-D7</f>
        <v>1461</v>
      </c>
      <c r="G7" s="47">
        <v>474672.7</v>
      </c>
      <c r="H7" s="47">
        <v>155803</v>
      </c>
      <c r="I7" s="48"/>
      <c r="J7" s="48"/>
      <c r="K7" s="47">
        <v>937729.59</v>
      </c>
      <c r="L7" s="47">
        <v>124398</v>
      </c>
      <c r="M7" s="47">
        <v>138447</v>
      </c>
      <c r="N7" s="47">
        <v>138447</v>
      </c>
      <c r="O7" s="47">
        <f aca="true" t="shared" si="2" ref="O7:O31">N7-M7</f>
        <v>0</v>
      </c>
      <c r="P7" s="58">
        <v>40230</v>
      </c>
      <c r="Q7" s="100">
        <f aca="true" t="shared" si="3" ref="Q7:Q31">P7+O7</f>
        <v>40230</v>
      </c>
      <c r="R7" s="49">
        <v>124398</v>
      </c>
      <c r="S7" s="42">
        <f aca="true" t="shared" si="4" ref="S7:S31">R7+P7</f>
        <v>164628</v>
      </c>
      <c r="T7" s="47">
        <v>977959.59</v>
      </c>
      <c r="U7" s="42">
        <v>164628</v>
      </c>
      <c r="V7" s="103"/>
      <c r="W7" s="42">
        <f aca="true" t="shared" si="5" ref="W7:W31">U7+V7</f>
        <v>164628</v>
      </c>
      <c r="X7" s="42">
        <f aca="true" t="shared" si="6" ref="X7:X31">T7+V7</f>
        <v>977959.59</v>
      </c>
      <c r="Y7" s="42">
        <v>32701.51</v>
      </c>
      <c r="Z7" s="42">
        <v>1010661.1</v>
      </c>
      <c r="AA7" s="42">
        <v>164628</v>
      </c>
      <c r="AB7" s="42"/>
      <c r="AC7" s="42">
        <f aca="true" t="shared" si="7" ref="AC7:AC73">AB7-AA7</f>
        <v>-164628</v>
      </c>
      <c r="AD7" s="42"/>
      <c r="AE7" s="42">
        <f aca="true" t="shared" si="8" ref="AE7:AE31">AC7+AD7</f>
        <v>-164628</v>
      </c>
      <c r="AF7" s="42">
        <v>124398</v>
      </c>
      <c r="AG7" s="42">
        <f aca="true" t="shared" si="9" ref="AG7:AG31">AF7+AD7</f>
        <v>124398</v>
      </c>
      <c r="AH7" s="42">
        <f aca="true" t="shared" si="10" ref="AH7:AH31">Z7+AE7</f>
        <v>846033.1</v>
      </c>
      <c r="AI7" s="42">
        <v>120628</v>
      </c>
      <c r="AJ7" s="42">
        <v>120628</v>
      </c>
      <c r="AK7" s="42">
        <v>120628</v>
      </c>
      <c r="AL7" s="42">
        <f aca="true" t="shared" si="11" ref="AL7:AL31">AI7+AJ7+AK7</f>
        <v>361884</v>
      </c>
      <c r="AM7" s="42">
        <v>120786</v>
      </c>
      <c r="AN7" s="42">
        <v>120786</v>
      </c>
      <c r="AO7" s="324">
        <v>0</v>
      </c>
      <c r="AP7" s="324">
        <f aca="true" t="shared" si="12" ref="AP7:AP45">AM7+AN7+AO7</f>
        <v>241572</v>
      </c>
      <c r="AQ7" s="152">
        <f aca="true" t="shared" si="13" ref="AQ7:AQ31">AL7+AP7</f>
        <v>603456</v>
      </c>
      <c r="AR7" s="42">
        <f t="shared" si="0"/>
        <v>1614117.1</v>
      </c>
      <c r="AS7" s="325"/>
      <c r="AT7" s="174">
        <v>39976.58</v>
      </c>
      <c r="AU7" s="169">
        <v>1654093.6800000002</v>
      </c>
      <c r="AV7" s="192">
        <v>35860.65</v>
      </c>
      <c r="AW7" s="169">
        <f t="shared" si="1"/>
        <v>1689954.33</v>
      </c>
      <c r="AX7" s="169">
        <v>164628</v>
      </c>
      <c r="AY7" s="174">
        <v>164628</v>
      </c>
      <c r="AZ7" s="174">
        <f aca="true" t="shared" si="14" ref="AZ7:AZ31">AX7-AY7</f>
        <v>0</v>
      </c>
      <c r="BA7" s="174">
        <v>124398</v>
      </c>
      <c r="BB7" s="174">
        <v>124398</v>
      </c>
      <c r="BC7" s="174">
        <f aca="true" t="shared" si="15" ref="BC7:BC31">BA7-BB7</f>
        <v>0</v>
      </c>
      <c r="BD7" s="174">
        <f aca="true" t="shared" si="16" ref="BD7:BD31">AZ7+BC7</f>
        <v>0</v>
      </c>
      <c r="BE7" s="174">
        <v>120628</v>
      </c>
      <c r="BF7" s="166">
        <v>120628</v>
      </c>
      <c r="BG7" s="174">
        <f aca="true" t="shared" si="17" ref="BG7:BG31">BE7-BF7</f>
        <v>0</v>
      </c>
      <c r="BH7" s="174"/>
      <c r="BI7" s="174">
        <f aca="true" t="shared" si="18" ref="BI7:BI22">BG7-BH7</f>
        <v>0</v>
      </c>
      <c r="BJ7" s="174">
        <v>0</v>
      </c>
      <c r="BK7" s="174">
        <v>0</v>
      </c>
      <c r="BL7" s="174" t="s">
        <v>161</v>
      </c>
      <c r="BM7" s="174">
        <v>32445</v>
      </c>
      <c r="BN7" s="174">
        <f aca="true" t="shared" si="19" ref="BN7:BN31">BM7-BK7-BD7</f>
        <v>32445</v>
      </c>
      <c r="BO7" s="174">
        <v>120628</v>
      </c>
      <c r="BP7" s="174">
        <f aca="true" t="shared" si="20" ref="BP7:BP31">BO7+BM7+BJ7</f>
        <v>153073</v>
      </c>
      <c r="BQ7" s="174">
        <f aca="true" t="shared" si="21" ref="BQ7:BQ31">BN7+AW7</f>
        <v>1722399.33</v>
      </c>
      <c r="BR7" s="174">
        <v>1722399.33</v>
      </c>
      <c r="BS7" s="174"/>
      <c r="BT7" s="174"/>
      <c r="BU7" s="174"/>
      <c r="BV7" s="174"/>
      <c r="BW7" s="174"/>
      <c r="BX7" s="174"/>
      <c r="BY7" s="174"/>
      <c r="BZ7" s="174"/>
      <c r="CA7" s="174"/>
      <c r="CB7" s="174">
        <v>153073</v>
      </c>
      <c r="CC7" s="169">
        <f aca="true" t="shared" si="22" ref="CC7:CC31">BR7+BZ7</f>
        <v>1722399.33</v>
      </c>
      <c r="CD7" s="169"/>
      <c r="CE7" s="42">
        <v>120628</v>
      </c>
      <c r="CF7" s="42">
        <f aca="true" t="shared" si="23" ref="CF7:CF31">CE7+CD7</f>
        <v>120628</v>
      </c>
      <c r="CG7" s="169">
        <f aca="true" t="shared" si="24" ref="CG7:CG31">CC7+CD7</f>
        <v>1722399.33</v>
      </c>
      <c r="CH7" s="169">
        <v>27107.87</v>
      </c>
      <c r="CI7" s="169">
        <f aca="true" t="shared" si="25" ref="CI7:CI70">CH7+CG7</f>
        <v>1749507.2000000002</v>
      </c>
      <c r="CJ7" s="169"/>
      <c r="CK7" s="174">
        <v>0</v>
      </c>
      <c r="CL7" s="226">
        <v>0</v>
      </c>
      <c r="CM7" s="324">
        <v>34805</v>
      </c>
      <c r="CN7" s="326">
        <f aca="true" t="shared" si="26" ref="CN7:CN31">CM7-CK7</f>
        <v>34805</v>
      </c>
      <c r="CO7" s="42">
        <v>120628</v>
      </c>
      <c r="CP7" s="174">
        <f aca="true" t="shared" si="27" ref="CP7:CP31">CO7+CL7+CM7</f>
        <v>155433</v>
      </c>
      <c r="CQ7" s="169">
        <v>1811179.84</v>
      </c>
      <c r="CR7" s="169">
        <v>0</v>
      </c>
      <c r="CS7" s="169">
        <v>0</v>
      </c>
      <c r="CT7" s="174">
        <v>19744</v>
      </c>
      <c r="CU7" s="326">
        <f aca="true" t="shared" si="28" ref="CU7:CU31">CT7-CR7</f>
        <v>19744</v>
      </c>
      <c r="CV7" s="169">
        <f aca="true" t="shared" si="29" ref="CV7:CV31">CQ7-CR7+CT7</f>
        <v>1830923.84</v>
      </c>
      <c r="CW7" s="169">
        <v>36080.99</v>
      </c>
      <c r="CX7" s="169">
        <v>1977281.28</v>
      </c>
      <c r="CY7" s="230">
        <v>9</v>
      </c>
      <c r="CZ7" s="237">
        <v>120786</v>
      </c>
      <c r="DA7" s="237">
        <f aca="true" t="shared" si="30" ref="DA7:DA31">CZ7+CT7+CS7</f>
        <v>140530</v>
      </c>
      <c r="DB7" s="327">
        <v>140530</v>
      </c>
      <c r="DC7" s="328">
        <f aca="true" t="shared" si="31" ref="DC7:DC70">DA7-DB7</f>
        <v>0</v>
      </c>
      <c r="DD7" s="329">
        <f>DB7-DA7</f>
        <v>0</v>
      </c>
      <c r="DE7" s="328">
        <v>0</v>
      </c>
      <c r="DF7" s="238">
        <v>120786</v>
      </c>
      <c r="DG7" s="250">
        <f aca="true" t="shared" si="32" ref="DG7:DG31">DF7+DE7</f>
        <v>120786</v>
      </c>
      <c r="DH7" s="250">
        <v>71763</v>
      </c>
      <c r="DI7" s="250">
        <v>120786</v>
      </c>
      <c r="DJ7" s="250">
        <v>120786</v>
      </c>
      <c r="DK7" s="250">
        <v>0</v>
      </c>
      <c r="DL7" s="273">
        <v>0</v>
      </c>
      <c r="DM7" s="250">
        <v>71763</v>
      </c>
      <c r="DN7" s="250"/>
      <c r="DO7" s="250"/>
      <c r="DP7" s="273">
        <f aca="true" t="shared" si="33" ref="DP7:DP31">DK7+DN7+DO7</f>
        <v>0</v>
      </c>
      <c r="DQ7" s="266">
        <f aca="true" t="shared" si="34" ref="DQ7:DQ31">DM7+DN7+DO7+DL7</f>
        <v>71763</v>
      </c>
      <c r="DR7" s="262">
        <f aca="true" t="shared" si="35" ref="DR7:DR31">CX7+DP7</f>
        <v>1977281.28</v>
      </c>
      <c r="DS7" s="262">
        <v>40149.35</v>
      </c>
      <c r="DT7" s="262">
        <f aca="true" t="shared" si="36" ref="DT7:DT31">DR7+DS7</f>
        <v>2017430.6300000001</v>
      </c>
      <c r="DU7" s="333">
        <v>120978</v>
      </c>
      <c r="DV7" s="333">
        <v>121204</v>
      </c>
      <c r="DW7" s="262"/>
      <c r="DX7" s="262">
        <f aca="true" t="shared" si="37" ref="DX7:DX31">DV7+DW7</f>
        <v>121204</v>
      </c>
      <c r="DY7" s="262">
        <f aca="true" t="shared" si="38" ref="DY7:DY31">DU7+DX7</f>
        <v>242182</v>
      </c>
      <c r="DZ7" s="262"/>
      <c r="EA7" s="262"/>
    </row>
    <row r="8" spans="1:131" ht="15.75">
      <c r="A8" s="43">
        <f aca="true" t="shared" si="39" ref="A8:A31">A7+1</f>
        <v>3</v>
      </c>
      <c r="B8" s="108" t="s">
        <v>189</v>
      </c>
      <c r="C8" s="44">
        <v>426629.21</v>
      </c>
      <c r="D8" s="45">
        <v>0</v>
      </c>
      <c r="E8" s="46">
        <v>817</v>
      </c>
      <c r="F8" s="46">
        <f>E8-D8</f>
        <v>817</v>
      </c>
      <c r="G8" s="47">
        <v>244130.35</v>
      </c>
      <c r="H8" s="47">
        <v>83443</v>
      </c>
      <c r="I8" s="48"/>
      <c r="J8" s="48"/>
      <c r="K8" s="47">
        <v>470169.71</v>
      </c>
      <c r="L8" s="47">
        <v>66614</v>
      </c>
      <c r="M8" s="47">
        <v>74138</v>
      </c>
      <c r="N8" s="47">
        <v>74138</v>
      </c>
      <c r="O8" s="47">
        <f t="shared" si="2"/>
        <v>0</v>
      </c>
      <c r="P8" s="58"/>
      <c r="Q8" s="100">
        <f t="shared" si="3"/>
        <v>0</v>
      </c>
      <c r="R8" s="49">
        <v>66614</v>
      </c>
      <c r="S8" s="42">
        <f t="shared" si="4"/>
        <v>66614</v>
      </c>
      <c r="T8" s="47">
        <v>470169.71</v>
      </c>
      <c r="U8" s="42">
        <v>66614</v>
      </c>
      <c r="V8" s="103"/>
      <c r="W8" s="42">
        <f t="shared" si="5"/>
        <v>66614</v>
      </c>
      <c r="X8" s="42">
        <f t="shared" si="6"/>
        <v>470169.71</v>
      </c>
      <c r="Y8" s="42">
        <v>5311.26</v>
      </c>
      <c r="Z8" s="42">
        <v>475480.97000000003</v>
      </c>
      <c r="AA8" s="42">
        <v>66614</v>
      </c>
      <c r="AB8" s="42"/>
      <c r="AC8" s="42">
        <f t="shared" si="7"/>
        <v>-66614</v>
      </c>
      <c r="AD8" s="42"/>
      <c r="AE8" s="42">
        <f t="shared" si="8"/>
        <v>-66614</v>
      </c>
      <c r="AF8" s="42">
        <v>66614</v>
      </c>
      <c r="AG8" s="42">
        <f t="shared" si="9"/>
        <v>66614</v>
      </c>
      <c r="AH8" s="42">
        <f t="shared" si="10"/>
        <v>408866.97000000003</v>
      </c>
      <c r="AI8" s="42">
        <v>73036</v>
      </c>
      <c r="AJ8" s="42">
        <v>73036</v>
      </c>
      <c r="AK8" s="42">
        <v>73036</v>
      </c>
      <c r="AL8" s="42">
        <f t="shared" si="11"/>
        <v>219108</v>
      </c>
      <c r="AM8" s="42">
        <v>73131</v>
      </c>
      <c r="AN8" s="42">
        <v>73131</v>
      </c>
      <c r="AO8" s="136">
        <v>0</v>
      </c>
      <c r="AP8" s="136">
        <f t="shared" si="12"/>
        <v>146262</v>
      </c>
      <c r="AQ8" s="152">
        <f t="shared" si="13"/>
        <v>365370</v>
      </c>
      <c r="AR8" s="42">
        <f t="shared" si="0"/>
        <v>840850.97</v>
      </c>
      <c r="AS8" s="156"/>
      <c r="AT8" s="174">
        <v>9331.51</v>
      </c>
      <c r="AU8" s="169">
        <v>850182.48</v>
      </c>
      <c r="AV8" s="192">
        <v>8212.82</v>
      </c>
      <c r="AW8" s="169">
        <f t="shared" si="1"/>
        <v>858395.2999999999</v>
      </c>
      <c r="AX8" s="169">
        <v>66614</v>
      </c>
      <c r="AY8" s="174">
        <v>66614</v>
      </c>
      <c r="AZ8" s="174">
        <f t="shared" si="14"/>
        <v>0</v>
      </c>
      <c r="BA8" s="174">
        <v>66614</v>
      </c>
      <c r="BB8" s="174">
        <v>66614</v>
      </c>
      <c r="BC8" s="174">
        <f t="shared" si="15"/>
        <v>0</v>
      </c>
      <c r="BD8" s="174">
        <f t="shared" si="16"/>
        <v>0</v>
      </c>
      <c r="BE8" s="174">
        <v>73036</v>
      </c>
      <c r="BF8" s="208">
        <v>73036</v>
      </c>
      <c r="BG8" s="174">
        <f t="shared" si="17"/>
        <v>0</v>
      </c>
      <c r="BH8" s="174"/>
      <c r="BI8" s="174">
        <f t="shared" si="18"/>
        <v>0</v>
      </c>
      <c r="BJ8" s="174">
        <v>0</v>
      </c>
      <c r="BK8" s="174">
        <v>0</v>
      </c>
      <c r="BL8" s="174" t="s">
        <v>161</v>
      </c>
      <c r="BM8" s="174">
        <v>0</v>
      </c>
      <c r="BN8" s="174">
        <f t="shared" si="19"/>
        <v>0</v>
      </c>
      <c r="BO8" s="174">
        <v>73036</v>
      </c>
      <c r="BP8" s="174">
        <f t="shared" si="20"/>
        <v>73036</v>
      </c>
      <c r="BQ8" s="174">
        <f t="shared" si="21"/>
        <v>858395.2999999999</v>
      </c>
      <c r="BR8" s="174">
        <v>858395.2999999999</v>
      </c>
      <c r="BS8" s="174"/>
      <c r="BT8" s="174"/>
      <c r="BU8" s="174"/>
      <c r="BV8" s="174"/>
      <c r="BW8" s="174"/>
      <c r="BX8" s="174"/>
      <c r="BY8" s="174"/>
      <c r="BZ8" s="174"/>
      <c r="CA8" s="174"/>
      <c r="CB8" s="174">
        <v>73036</v>
      </c>
      <c r="CC8" s="169">
        <f t="shared" si="22"/>
        <v>858395.2999999999</v>
      </c>
      <c r="CD8" s="169"/>
      <c r="CE8" s="42">
        <v>73036</v>
      </c>
      <c r="CF8" s="42">
        <f t="shared" si="23"/>
        <v>73036</v>
      </c>
      <c r="CG8" s="169">
        <f t="shared" si="24"/>
        <v>858395.2999999999</v>
      </c>
      <c r="CH8" s="169">
        <v>7472.25</v>
      </c>
      <c r="CI8" s="169">
        <f t="shared" si="25"/>
        <v>865867.5499999999</v>
      </c>
      <c r="CJ8" s="169"/>
      <c r="CK8" s="174">
        <v>0</v>
      </c>
      <c r="CL8" s="226">
        <v>0</v>
      </c>
      <c r="CM8" s="136">
        <v>0</v>
      </c>
      <c r="CN8" s="181">
        <f t="shared" si="26"/>
        <v>0</v>
      </c>
      <c r="CO8" s="42">
        <v>73036</v>
      </c>
      <c r="CP8" s="174">
        <f t="shared" si="27"/>
        <v>73036</v>
      </c>
      <c r="CQ8" s="169">
        <v>875171.9199999999</v>
      </c>
      <c r="CR8" s="169">
        <v>0</v>
      </c>
      <c r="CS8" s="169">
        <v>0</v>
      </c>
      <c r="CT8" s="174">
        <v>10075</v>
      </c>
      <c r="CU8" s="181">
        <f t="shared" si="28"/>
        <v>10075</v>
      </c>
      <c r="CV8" s="169">
        <f t="shared" si="29"/>
        <v>885246.9199999999</v>
      </c>
      <c r="CW8" s="169">
        <v>11325.97</v>
      </c>
      <c r="CX8" s="169">
        <v>951146.94</v>
      </c>
      <c r="CY8" s="230">
        <v>8</v>
      </c>
      <c r="CZ8" s="237">
        <v>73131</v>
      </c>
      <c r="DA8" s="237">
        <f t="shared" si="30"/>
        <v>83206</v>
      </c>
      <c r="DB8" s="255">
        <v>83206</v>
      </c>
      <c r="DC8" s="252">
        <f t="shared" si="31"/>
        <v>0</v>
      </c>
      <c r="DD8" s="260">
        <f>DB8-DA8</f>
        <v>0</v>
      </c>
      <c r="DE8" s="252">
        <v>0</v>
      </c>
      <c r="DF8" s="238">
        <v>73131</v>
      </c>
      <c r="DG8" s="250">
        <f t="shared" si="32"/>
        <v>73131</v>
      </c>
      <c r="DH8" s="250">
        <v>43424</v>
      </c>
      <c r="DI8" s="250">
        <v>73131</v>
      </c>
      <c r="DJ8" s="250">
        <v>73131</v>
      </c>
      <c r="DK8" s="250">
        <v>0</v>
      </c>
      <c r="DL8" s="273">
        <v>0</v>
      </c>
      <c r="DM8" s="250">
        <v>43424</v>
      </c>
      <c r="DN8" s="250"/>
      <c r="DO8" s="250"/>
      <c r="DP8" s="273">
        <f t="shared" si="33"/>
        <v>0</v>
      </c>
      <c r="DQ8" s="266">
        <f t="shared" si="34"/>
        <v>43424</v>
      </c>
      <c r="DR8" s="262">
        <f t="shared" si="35"/>
        <v>951146.94</v>
      </c>
      <c r="DS8" s="262">
        <v>14577.77</v>
      </c>
      <c r="DT8" s="262">
        <f t="shared" si="36"/>
        <v>965724.71</v>
      </c>
      <c r="DU8" s="333">
        <v>73193</v>
      </c>
      <c r="DV8" s="333">
        <v>73292</v>
      </c>
      <c r="DW8" s="262"/>
      <c r="DX8" s="262">
        <f t="shared" si="37"/>
        <v>73292</v>
      </c>
      <c r="DY8" s="262">
        <f t="shared" si="38"/>
        <v>146485</v>
      </c>
      <c r="DZ8" s="262"/>
      <c r="EA8" s="262"/>
    </row>
    <row r="9" spans="1:131" ht="15.75">
      <c r="A9" s="43">
        <f t="shared" si="39"/>
        <v>4</v>
      </c>
      <c r="B9" s="108" t="s">
        <v>190</v>
      </c>
      <c r="C9" s="44">
        <v>418803.94000000006</v>
      </c>
      <c r="D9" s="45">
        <v>0</v>
      </c>
      <c r="E9" s="46">
        <v>848</v>
      </c>
      <c r="F9" s="46">
        <f aca="true" t="shared" si="40" ref="F9:F75">E9-D9</f>
        <v>848</v>
      </c>
      <c r="G9" s="47">
        <v>237045.05</v>
      </c>
      <c r="H9" s="47">
        <v>83687</v>
      </c>
      <c r="I9" s="48"/>
      <c r="J9" s="48"/>
      <c r="K9" s="47">
        <v>466320.97</v>
      </c>
      <c r="L9" s="47">
        <v>66808</v>
      </c>
      <c r="M9" s="47">
        <v>74354</v>
      </c>
      <c r="N9" s="47">
        <v>74354</v>
      </c>
      <c r="O9" s="47">
        <f t="shared" si="2"/>
        <v>0</v>
      </c>
      <c r="P9" s="58">
        <v>21607</v>
      </c>
      <c r="Q9" s="100">
        <f t="shared" si="3"/>
        <v>21607</v>
      </c>
      <c r="R9" s="49">
        <v>66808</v>
      </c>
      <c r="S9" s="42">
        <f t="shared" si="4"/>
        <v>88415</v>
      </c>
      <c r="T9" s="47">
        <v>487927.97</v>
      </c>
      <c r="U9" s="42">
        <v>88415</v>
      </c>
      <c r="V9" s="103"/>
      <c r="W9" s="42">
        <f t="shared" si="5"/>
        <v>88415</v>
      </c>
      <c r="X9" s="42">
        <v>487424.22</v>
      </c>
      <c r="Y9" s="42">
        <v>9834.43</v>
      </c>
      <c r="Z9" s="42">
        <v>497258.64999999997</v>
      </c>
      <c r="AA9" s="42">
        <v>88415</v>
      </c>
      <c r="AB9" s="42"/>
      <c r="AC9" s="42">
        <f t="shared" si="7"/>
        <v>-88415</v>
      </c>
      <c r="AD9" s="42"/>
      <c r="AE9" s="42">
        <f t="shared" si="8"/>
        <v>-88415</v>
      </c>
      <c r="AF9" s="42">
        <v>66303.25</v>
      </c>
      <c r="AG9" s="42">
        <f t="shared" si="9"/>
        <v>66303.25</v>
      </c>
      <c r="AH9" s="42">
        <f t="shared" si="10"/>
        <v>408843.64999999997</v>
      </c>
      <c r="AI9" s="42">
        <v>68621</v>
      </c>
      <c r="AJ9" s="42">
        <v>68621</v>
      </c>
      <c r="AK9" s="42">
        <v>68621</v>
      </c>
      <c r="AL9" s="42">
        <f t="shared" si="11"/>
        <v>205863</v>
      </c>
      <c r="AM9" s="42">
        <v>68711</v>
      </c>
      <c r="AN9" s="42">
        <v>68711</v>
      </c>
      <c r="AO9" s="136">
        <v>0</v>
      </c>
      <c r="AP9" s="136">
        <f t="shared" si="12"/>
        <v>137422</v>
      </c>
      <c r="AQ9" s="152">
        <f t="shared" si="13"/>
        <v>343285</v>
      </c>
      <c r="AR9" s="42">
        <f t="shared" si="0"/>
        <v>840543.6499999999</v>
      </c>
      <c r="AS9" s="156"/>
      <c r="AT9" s="174">
        <v>10991.17</v>
      </c>
      <c r="AU9" s="169">
        <v>851534.82</v>
      </c>
      <c r="AV9" s="192">
        <v>7002.62</v>
      </c>
      <c r="AW9" s="169">
        <f t="shared" si="1"/>
        <v>858537.44</v>
      </c>
      <c r="AX9" s="169">
        <v>88415</v>
      </c>
      <c r="AY9" s="174">
        <v>88415</v>
      </c>
      <c r="AZ9" s="174">
        <f t="shared" si="14"/>
        <v>0</v>
      </c>
      <c r="BA9" s="174">
        <v>66303.25</v>
      </c>
      <c r="BB9" s="174">
        <v>66303.25</v>
      </c>
      <c r="BC9" s="174">
        <f t="shared" si="15"/>
        <v>0</v>
      </c>
      <c r="BD9" s="174">
        <f t="shared" si="16"/>
        <v>0</v>
      </c>
      <c r="BE9" s="174">
        <v>68621</v>
      </c>
      <c r="BF9" s="208">
        <v>68621</v>
      </c>
      <c r="BG9" s="174">
        <f t="shared" si="17"/>
        <v>0</v>
      </c>
      <c r="BH9" s="174"/>
      <c r="BI9" s="174">
        <f t="shared" si="18"/>
        <v>0</v>
      </c>
      <c r="BJ9" s="174">
        <v>0</v>
      </c>
      <c r="BK9" s="174">
        <v>0</v>
      </c>
      <c r="BL9" s="174" t="s">
        <v>161</v>
      </c>
      <c r="BM9" s="174">
        <v>17537</v>
      </c>
      <c r="BN9" s="174">
        <f t="shared" si="19"/>
        <v>17537</v>
      </c>
      <c r="BO9" s="174">
        <v>68621</v>
      </c>
      <c r="BP9" s="174">
        <f t="shared" si="20"/>
        <v>86158</v>
      </c>
      <c r="BQ9" s="174">
        <f t="shared" si="21"/>
        <v>876074.44</v>
      </c>
      <c r="BR9" s="174">
        <v>876074.44</v>
      </c>
      <c r="BS9" s="174"/>
      <c r="BT9" s="174"/>
      <c r="BU9" s="174"/>
      <c r="BV9" s="174"/>
      <c r="BW9" s="174"/>
      <c r="BX9" s="174"/>
      <c r="BY9" s="174"/>
      <c r="BZ9" s="174"/>
      <c r="CA9" s="174"/>
      <c r="CB9" s="174">
        <v>86158</v>
      </c>
      <c r="CC9" s="169">
        <f t="shared" si="22"/>
        <v>876074.44</v>
      </c>
      <c r="CD9" s="169"/>
      <c r="CE9" s="42">
        <v>68621</v>
      </c>
      <c r="CF9" s="42">
        <f t="shared" si="23"/>
        <v>68621</v>
      </c>
      <c r="CG9" s="169">
        <f t="shared" si="24"/>
        <v>876074.44</v>
      </c>
      <c r="CH9" s="169">
        <v>14073.74</v>
      </c>
      <c r="CI9" s="169">
        <f t="shared" si="25"/>
        <v>890148.1799999999</v>
      </c>
      <c r="CJ9" s="169"/>
      <c r="CK9" s="174">
        <v>0</v>
      </c>
      <c r="CL9" s="226">
        <v>0</v>
      </c>
      <c r="CM9" s="136">
        <v>18918</v>
      </c>
      <c r="CN9" s="181">
        <f t="shared" si="26"/>
        <v>18918</v>
      </c>
      <c r="CO9" s="42">
        <v>68621</v>
      </c>
      <c r="CP9" s="174">
        <f t="shared" si="27"/>
        <v>87539</v>
      </c>
      <c r="CQ9" s="169">
        <v>918968.6699999999</v>
      </c>
      <c r="CR9" s="169">
        <v>0</v>
      </c>
      <c r="CS9" s="169">
        <v>0</v>
      </c>
      <c r="CT9" s="174">
        <v>10779</v>
      </c>
      <c r="CU9" s="181">
        <f t="shared" si="28"/>
        <v>10779</v>
      </c>
      <c r="CV9" s="169">
        <f t="shared" si="29"/>
        <v>929747.6699999999</v>
      </c>
      <c r="CW9" s="169">
        <v>12706.08</v>
      </c>
      <c r="CX9" s="169">
        <v>991936.7599999999</v>
      </c>
      <c r="CY9" s="230">
        <v>9</v>
      </c>
      <c r="CZ9" s="237">
        <v>68711</v>
      </c>
      <c r="DA9" s="237">
        <f t="shared" si="30"/>
        <v>79490</v>
      </c>
      <c r="DB9" s="255">
        <v>79490</v>
      </c>
      <c r="DC9" s="252">
        <f t="shared" si="31"/>
        <v>0</v>
      </c>
      <c r="DD9" s="260">
        <f>DB9-DA9</f>
        <v>0</v>
      </c>
      <c r="DE9" s="252">
        <v>0</v>
      </c>
      <c r="DF9" s="238">
        <v>68711</v>
      </c>
      <c r="DG9" s="250">
        <f t="shared" si="32"/>
        <v>68711</v>
      </c>
      <c r="DH9" s="250">
        <v>40798</v>
      </c>
      <c r="DI9" s="250">
        <v>68711</v>
      </c>
      <c r="DJ9" s="250">
        <v>68711</v>
      </c>
      <c r="DK9" s="250">
        <v>0</v>
      </c>
      <c r="DL9" s="273">
        <v>0</v>
      </c>
      <c r="DM9" s="250">
        <v>40798</v>
      </c>
      <c r="DN9" s="250"/>
      <c r="DO9" s="250"/>
      <c r="DP9" s="273">
        <f t="shared" si="33"/>
        <v>0</v>
      </c>
      <c r="DQ9" s="266">
        <f t="shared" si="34"/>
        <v>40798</v>
      </c>
      <c r="DR9" s="262">
        <f t="shared" si="35"/>
        <v>991936.7599999999</v>
      </c>
      <c r="DS9" s="262">
        <f>5920.28+198.56</f>
        <v>6118.84</v>
      </c>
      <c r="DT9" s="262">
        <f t="shared" si="36"/>
        <v>998055.5999999999</v>
      </c>
      <c r="DU9" s="333">
        <v>68766</v>
      </c>
      <c r="DV9" s="333">
        <v>68857</v>
      </c>
      <c r="DW9" s="262"/>
      <c r="DX9" s="262">
        <f t="shared" si="37"/>
        <v>68857</v>
      </c>
      <c r="DY9" s="262">
        <f t="shared" si="38"/>
        <v>137623</v>
      </c>
      <c r="DZ9" s="262"/>
      <c r="EA9" s="262"/>
    </row>
    <row r="10" spans="1:131" ht="15.75">
      <c r="A10" s="43">
        <f t="shared" si="39"/>
        <v>5</v>
      </c>
      <c r="B10" s="108" t="s">
        <v>191</v>
      </c>
      <c r="C10" s="44">
        <v>643087.88</v>
      </c>
      <c r="D10" s="45">
        <v>0</v>
      </c>
      <c r="E10" s="46">
        <v>1237</v>
      </c>
      <c r="F10" s="46">
        <f t="shared" si="40"/>
        <v>1237</v>
      </c>
      <c r="G10" s="47">
        <v>342157.44</v>
      </c>
      <c r="H10" s="47">
        <v>105476</v>
      </c>
      <c r="I10" s="48"/>
      <c r="J10" s="48"/>
      <c r="K10" s="47">
        <v>703260.8</v>
      </c>
      <c r="L10" s="47">
        <v>105534</v>
      </c>
      <c r="M10" s="47">
        <v>105534</v>
      </c>
      <c r="N10" s="47">
        <v>105534</v>
      </c>
      <c r="O10" s="47">
        <f t="shared" si="2"/>
        <v>0</v>
      </c>
      <c r="P10" s="58"/>
      <c r="Q10" s="100">
        <f t="shared" si="3"/>
        <v>0</v>
      </c>
      <c r="R10" s="49">
        <v>105534</v>
      </c>
      <c r="S10" s="42">
        <f t="shared" si="4"/>
        <v>105534</v>
      </c>
      <c r="T10" s="47">
        <v>703260.8</v>
      </c>
      <c r="U10" s="42">
        <v>105534</v>
      </c>
      <c r="V10" s="103"/>
      <c r="W10" s="42">
        <f t="shared" si="5"/>
        <v>105534</v>
      </c>
      <c r="X10" s="42">
        <f t="shared" si="6"/>
        <v>703260.8</v>
      </c>
      <c r="Y10" s="42">
        <v>20667.95</v>
      </c>
      <c r="Z10" s="42">
        <v>723928.75</v>
      </c>
      <c r="AA10" s="42">
        <v>105534</v>
      </c>
      <c r="AB10" s="42"/>
      <c r="AC10" s="42">
        <f t="shared" si="7"/>
        <v>-105534</v>
      </c>
      <c r="AD10" s="42"/>
      <c r="AE10" s="42">
        <f t="shared" si="8"/>
        <v>-105534</v>
      </c>
      <c r="AF10" s="42">
        <v>105535</v>
      </c>
      <c r="AG10" s="42">
        <f t="shared" si="9"/>
        <v>105535</v>
      </c>
      <c r="AH10" s="42">
        <f t="shared" si="10"/>
        <v>618394.75</v>
      </c>
      <c r="AI10" s="42">
        <v>108646</v>
      </c>
      <c r="AJ10" s="42">
        <v>108646</v>
      </c>
      <c r="AK10" s="42">
        <v>108646</v>
      </c>
      <c r="AL10" s="42">
        <f t="shared" si="11"/>
        <v>325938</v>
      </c>
      <c r="AM10" s="42">
        <v>108788</v>
      </c>
      <c r="AN10" s="42">
        <v>108788</v>
      </c>
      <c r="AO10" s="136">
        <v>0</v>
      </c>
      <c r="AP10" s="136">
        <f t="shared" si="12"/>
        <v>217576</v>
      </c>
      <c r="AQ10" s="152">
        <f t="shared" si="13"/>
        <v>543514</v>
      </c>
      <c r="AR10" s="42">
        <f t="shared" si="0"/>
        <v>1267442.75</v>
      </c>
      <c r="AS10" s="156"/>
      <c r="AT10" s="174">
        <v>25033.63</v>
      </c>
      <c r="AU10" s="169">
        <v>1292476.38</v>
      </c>
      <c r="AV10" s="192">
        <v>15389.75</v>
      </c>
      <c r="AW10" s="169">
        <f t="shared" si="1"/>
        <v>1307866.13</v>
      </c>
      <c r="AX10" s="169">
        <v>105534</v>
      </c>
      <c r="AY10" s="174">
        <v>105534</v>
      </c>
      <c r="AZ10" s="174">
        <f t="shared" si="14"/>
        <v>0</v>
      </c>
      <c r="BA10" s="174">
        <v>105535</v>
      </c>
      <c r="BB10" s="174">
        <v>105535</v>
      </c>
      <c r="BC10" s="174">
        <f t="shared" si="15"/>
        <v>0</v>
      </c>
      <c r="BD10" s="174">
        <f t="shared" si="16"/>
        <v>0</v>
      </c>
      <c r="BE10" s="174">
        <v>108646</v>
      </c>
      <c r="BF10" s="208">
        <v>108646</v>
      </c>
      <c r="BG10" s="174">
        <f t="shared" si="17"/>
        <v>0</v>
      </c>
      <c r="BH10" s="174"/>
      <c r="BI10" s="174">
        <f t="shared" si="18"/>
        <v>0</v>
      </c>
      <c r="BJ10" s="174">
        <v>0</v>
      </c>
      <c r="BK10" s="174">
        <v>0</v>
      </c>
      <c r="BL10" s="174" t="s">
        <v>161</v>
      </c>
      <c r="BM10" s="174">
        <v>0</v>
      </c>
      <c r="BN10" s="174">
        <f t="shared" si="19"/>
        <v>0</v>
      </c>
      <c r="BO10" s="174">
        <v>108646</v>
      </c>
      <c r="BP10" s="174">
        <f t="shared" si="20"/>
        <v>108646</v>
      </c>
      <c r="BQ10" s="174">
        <f t="shared" si="21"/>
        <v>1307866.13</v>
      </c>
      <c r="BR10" s="174">
        <v>1307866.13</v>
      </c>
      <c r="BS10" s="174"/>
      <c r="BT10" s="174"/>
      <c r="BU10" s="174"/>
      <c r="BV10" s="174"/>
      <c r="BW10" s="174"/>
      <c r="BX10" s="174"/>
      <c r="BY10" s="174"/>
      <c r="BZ10" s="174"/>
      <c r="CA10" s="174"/>
      <c r="CB10" s="174">
        <v>108646</v>
      </c>
      <c r="CC10" s="169">
        <f t="shared" si="22"/>
        <v>1307866.13</v>
      </c>
      <c r="CD10" s="169"/>
      <c r="CE10" s="42">
        <v>108646</v>
      </c>
      <c r="CF10" s="42">
        <f t="shared" si="23"/>
        <v>108646</v>
      </c>
      <c r="CG10" s="169">
        <f t="shared" si="24"/>
        <v>1307866.13</v>
      </c>
      <c r="CH10" s="169">
        <v>18464.19</v>
      </c>
      <c r="CI10" s="169">
        <f t="shared" si="25"/>
        <v>1326330.3199999998</v>
      </c>
      <c r="CJ10" s="169"/>
      <c r="CK10" s="174">
        <v>0</v>
      </c>
      <c r="CL10" s="226">
        <v>0</v>
      </c>
      <c r="CM10" s="136"/>
      <c r="CN10" s="181">
        <f t="shared" si="26"/>
        <v>0</v>
      </c>
      <c r="CO10" s="42">
        <v>108646</v>
      </c>
      <c r="CP10" s="174">
        <f t="shared" si="27"/>
        <v>108646</v>
      </c>
      <c r="CQ10" s="169">
        <v>1347601.18</v>
      </c>
      <c r="CR10" s="169">
        <v>0</v>
      </c>
      <c r="CS10" s="169">
        <v>0</v>
      </c>
      <c r="CT10" s="174">
        <v>0</v>
      </c>
      <c r="CU10" s="136">
        <f t="shared" si="28"/>
        <v>0</v>
      </c>
      <c r="CV10" s="169">
        <f t="shared" si="29"/>
        <v>1347601.18</v>
      </c>
      <c r="CW10" s="169">
        <v>27115.94</v>
      </c>
      <c r="CX10" s="169">
        <v>1461550.17</v>
      </c>
      <c r="CY10" s="230">
        <v>7</v>
      </c>
      <c r="CZ10" s="237">
        <v>108788</v>
      </c>
      <c r="DA10" s="237">
        <f t="shared" si="30"/>
        <v>108788</v>
      </c>
      <c r="DB10" s="255">
        <v>108788</v>
      </c>
      <c r="DC10" s="252">
        <f t="shared" si="31"/>
        <v>0</v>
      </c>
      <c r="DD10" s="260">
        <f>DB10-DA10</f>
        <v>0</v>
      </c>
      <c r="DE10" s="252">
        <v>0</v>
      </c>
      <c r="DF10" s="238">
        <v>108788</v>
      </c>
      <c r="DG10" s="250">
        <f t="shared" si="32"/>
        <v>108788</v>
      </c>
      <c r="DH10" s="250">
        <v>64610</v>
      </c>
      <c r="DI10" s="250">
        <v>108788</v>
      </c>
      <c r="DJ10" s="250">
        <v>108788</v>
      </c>
      <c r="DK10" s="250">
        <v>0</v>
      </c>
      <c r="DL10" s="273">
        <v>0</v>
      </c>
      <c r="DM10" s="250">
        <v>64610</v>
      </c>
      <c r="DN10" s="250"/>
      <c r="DO10" s="250"/>
      <c r="DP10" s="273">
        <f t="shared" si="33"/>
        <v>0</v>
      </c>
      <c r="DQ10" s="266">
        <f t="shared" si="34"/>
        <v>64610</v>
      </c>
      <c r="DR10" s="262">
        <f t="shared" si="35"/>
        <v>1461550.17</v>
      </c>
      <c r="DS10" s="262">
        <v>23929.26</v>
      </c>
      <c r="DT10" s="262">
        <f t="shared" si="36"/>
        <v>1485479.43</v>
      </c>
      <c r="DU10" s="333">
        <v>108909</v>
      </c>
      <c r="DV10" s="333">
        <v>109075</v>
      </c>
      <c r="DW10" s="262"/>
      <c r="DX10" s="262">
        <f t="shared" si="37"/>
        <v>109075</v>
      </c>
      <c r="DY10" s="262">
        <f t="shared" si="38"/>
        <v>217984</v>
      </c>
      <c r="DZ10" s="262"/>
      <c r="EA10" s="262"/>
    </row>
    <row r="11" spans="1:131" ht="15.75">
      <c r="A11" s="43">
        <f t="shared" si="39"/>
        <v>6</v>
      </c>
      <c r="B11" s="108" t="s">
        <v>192</v>
      </c>
      <c r="C11" s="44">
        <v>409720.7899999999</v>
      </c>
      <c r="D11" s="45">
        <v>77.7300000000032</v>
      </c>
      <c r="E11" s="46">
        <v>828</v>
      </c>
      <c r="F11" s="46">
        <f t="shared" si="40"/>
        <v>750.2699999999968</v>
      </c>
      <c r="G11" s="47">
        <v>219676.05</v>
      </c>
      <c r="H11" s="47">
        <v>70252</v>
      </c>
      <c r="I11" s="48"/>
      <c r="J11" s="48"/>
      <c r="K11" s="47">
        <v>435888.38999999996</v>
      </c>
      <c r="L11" s="47">
        <v>70292</v>
      </c>
      <c r="M11" s="47">
        <v>70292</v>
      </c>
      <c r="N11" s="47">
        <v>58730.9</v>
      </c>
      <c r="O11" s="47">
        <f t="shared" si="2"/>
        <v>-11561.099999999999</v>
      </c>
      <c r="P11" s="58"/>
      <c r="Q11" s="100">
        <f t="shared" si="3"/>
        <v>-11561.099999999999</v>
      </c>
      <c r="R11" s="49">
        <v>70292</v>
      </c>
      <c r="S11" s="42">
        <f t="shared" si="4"/>
        <v>70292</v>
      </c>
      <c r="T11" s="47">
        <v>424327.29</v>
      </c>
      <c r="U11" s="42">
        <v>70292</v>
      </c>
      <c r="V11" s="103"/>
      <c r="W11" s="42">
        <f t="shared" si="5"/>
        <v>70292</v>
      </c>
      <c r="X11" s="42">
        <f t="shared" si="6"/>
        <v>424327.29</v>
      </c>
      <c r="Y11" s="42"/>
      <c r="Z11" s="42">
        <v>424327.29</v>
      </c>
      <c r="AA11" s="42">
        <v>70292</v>
      </c>
      <c r="AB11" s="42"/>
      <c r="AC11" s="42">
        <f t="shared" si="7"/>
        <v>-70292</v>
      </c>
      <c r="AD11" s="42"/>
      <c r="AE11" s="42">
        <f t="shared" si="8"/>
        <v>-70292</v>
      </c>
      <c r="AF11" s="42">
        <v>70292</v>
      </c>
      <c r="AG11" s="42">
        <f t="shared" si="9"/>
        <v>70292</v>
      </c>
      <c r="AH11" s="42">
        <f t="shared" si="10"/>
        <v>354035.29</v>
      </c>
      <c r="AI11" s="42">
        <v>71029</v>
      </c>
      <c r="AJ11" s="42">
        <v>71029</v>
      </c>
      <c r="AK11" s="42">
        <v>71029</v>
      </c>
      <c r="AL11" s="42">
        <f t="shared" si="11"/>
        <v>213087</v>
      </c>
      <c r="AM11" s="42">
        <v>71122</v>
      </c>
      <c r="AN11" s="42">
        <v>71122</v>
      </c>
      <c r="AO11" s="136">
        <v>0</v>
      </c>
      <c r="AP11" s="136">
        <f t="shared" si="12"/>
        <v>142244</v>
      </c>
      <c r="AQ11" s="152">
        <f t="shared" si="13"/>
        <v>355331</v>
      </c>
      <c r="AR11" s="42">
        <f t="shared" si="0"/>
        <v>779658.29</v>
      </c>
      <c r="AS11" s="156"/>
      <c r="AT11" s="174">
        <v>306.04</v>
      </c>
      <c r="AU11" s="169">
        <v>779964.3300000001</v>
      </c>
      <c r="AV11" s="192"/>
      <c r="AW11" s="169">
        <f t="shared" si="1"/>
        <v>779964.3300000001</v>
      </c>
      <c r="AX11" s="169">
        <v>70292</v>
      </c>
      <c r="AY11" s="174">
        <v>70292</v>
      </c>
      <c r="AZ11" s="174">
        <f t="shared" si="14"/>
        <v>0</v>
      </c>
      <c r="BA11" s="174">
        <v>70292</v>
      </c>
      <c r="BB11" s="174">
        <v>55126.17</v>
      </c>
      <c r="BC11" s="174">
        <f t="shared" si="15"/>
        <v>15165.830000000002</v>
      </c>
      <c r="BD11" s="174">
        <f t="shared" si="16"/>
        <v>15165.830000000002</v>
      </c>
      <c r="BE11" s="174">
        <v>71029</v>
      </c>
      <c r="BF11" s="208">
        <v>59558.43</v>
      </c>
      <c r="BG11" s="174">
        <f t="shared" si="17"/>
        <v>11470.57</v>
      </c>
      <c r="BH11" s="174">
        <f aca="true" t="shared" si="41" ref="BH11:BH30">BE11*5%</f>
        <v>3551.4500000000003</v>
      </c>
      <c r="BI11" s="174" t="s">
        <v>160</v>
      </c>
      <c r="BJ11" s="174">
        <v>0</v>
      </c>
      <c r="BK11" s="174">
        <f>BG11</f>
        <v>11470.57</v>
      </c>
      <c r="BL11" s="174" t="s">
        <v>160</v>
      </c>
      <c r="BM11" s="174">
        <v>0</v>
      </c>
      <c r="BN11" s="174">
        <f t="shared" si="19"/>
        <v>-26636.4</v>
      </c>
      <c r="BO11" s="174">
        <v>71029</v>
      </c>
      <c r="BP11" s="174">
        <f t="shared" si="20"/>
        <v>71029</v>
      </c>
      <c r="BQ11" s="174">
        <f t="shared" si="21"/>
        <v>753327.93</v>
      </c>
      <c r="BR11" s="174">
        <v>753327.93</v>
      </c>
      <c r="BS11" s="174"/>
      <c r="BT11" s="174"/>
      <c r="BU11" s="174"/>
      <c r="BV11" s="174"/>
      <c r="BW11" s="174"/>
      <c r="BX11" s="174"/>
      <c r="BY11" s="174"/>
      <c r="BZ11" s="174"/>
      <c r="CA11" s="174"/>
      <c r="CB11" s="174">
        <v>71029</v>
      </c>
      <c r="CC11" s="169">
        <f t="shared" si="22"/>
        <v>753327.93</v>
      </c>
      <c r="CD11" s="169"/>
      <c r="CE11" s="42">
        <v>71029</v>
      </c>
      <c r="CF11" s="42">
        <f t="shared" si="23"/>
        <v>71029</v>
      </c>
      <c r="CG11" s="169">
        <f t="shared" si="24"/>
        <v>753327.93</v>
      </c>
      <c r="CH11" s="169"/>
      <c r="CI11" s="169">
        <f t="shared" si="25"/>
        <v>753327.93</v>
      </c>
      <c r="CJ11" s="169"/>
      <c r="CK11" s="174">
        <v>16194.120000000003</v>
      </c>
      <c r="CL11" s="226">
        <v>0</v>
      </c>
      <c r="CM11" s="136"/>
      <c r="CN11" s="181">
        <f t="shared" si="26"/>
        <v>-16194.120000000003</v>
      </c>
      <c r="CO11" s="42">
        <v>71029</v>
      </c>
      <c r="CP11" s="174">
        <f t="shared" si="27"/>
        <v>71029</v>
      </c>
      <c r="CQ11" s="169">
        <v>735891.13</v>
      </c>
      <c r="CR11" s="174">
        <v>9309.720000000001</v>
      </c>
      <c r="CS11" s="136">
        <v>0</v>
      </c>
      <c r="CT11" s="136">
        <v>0</v>
      </c>
      <c r="CU11" s="181">
        <f t="shared" si="28"/>
        <v>-9309.720000000001</v>
      </c>
      <c r="CV11" s="169">
        <f t="shared" si="29"/>
        <v>726581.41</v>
      </c>
      <c r="CW11" s="169"/>
      <c r="CX11" s="169">
        <v>768454.41</v>
      </c>
      <c r="CY11" s="230"/>
      <c r="CZ11" s="244">
        <f>71122-1242.68</f>
        <v>69879.32</v>
      </c>
      <c r="DA11" s="237">
        <f t="shared" si="30"/>
        <v>69879.32</v>
      </c>
      <c r="DB11" s="255">
        <v>67352.17</v>
      </c>
      <c r="DC11" s="252">
        <f t="shared" si="31"/>
        <v>2527.1500000000087</v>
      </c>
      <c r="DD11" s="260">
        <v>0</v>
      </c>
      <c r="DE11" s="252">
        <v>2527.15</v>
      </c>
      <c r="DF11" s="238">
        <v>71122</v>
      </c>
      <c r="DG11" s="250">
        <f t="shared" si="32"/>
        <v>73649.15</v>
      </c>
      <c r="DH11" s="250">
        <v>41873</v>
      </c>
      <c r="DI11" s="250">
        <v>73649.15</v>
      </c>
      <c r="DJ11" s="250">
        <v>73649.15</v>
      </c>
      <c r="DK11" s="250">
        <v>0</v>
      </c>
      <c r="DL11" s="273">
        <v>0</v>
      </c>
      <c r="DM11" s="250">
        <v>41873</v>
      </c>
      <c r="DN11" s="250"/>
      <c r="DO11" s="250"/>
      <c r="DP11" s="273">
        <f t="shared" si="33"/>
        <v>0</v>
      </c>
      <c r="DQ11" s="266">
        <f t="shared" si="34"/>
        <v>41873</v>
      </c>
      <c r="DR11" s="262">
        <f t="shared" si="35"/>
        <v>768454.41</v>
      </c>
      <c r="DS11" s="262">
        <v>3629.86</v>
      </c>
      <c r="DT11" s="262">
        <f t="shared" si="36"/>
        <v>772084.27</v>
      </c>
      <c r="DU11" s="333">
        <v>70585</v>
      </c>
      <c r="DV11" s="333">
        <v>69443</v>
      </c>
      <c r="DW11" s="262"/>
      <c r="DX11" s="262">
        <f t="shared" si="37"/>
        <v>69443</v>
      </c>
      <c r="DY11" s="262">
        <f t="shared" si="38"/>
        <v>140028</v>
      </c>
      <c r="DZ11" s="262"/>
      <c r="EA11" s="262"/>
    </row>
    <row r="12" spans="1:131" ht="15.75">
      <c r="A12" s="43">
        <f t="shared" si="39"/>
        <v>7</v>
      </c>
      <c r="B12" s="108" t="s">
        <v>193</v>
      </c>
      <c r="C12" s="44">
        <v>401418.35</v>
      </c>
      <c r="D12" s="45">
        <v>0</v>
      </c>
      <c r="E12" s="46">
        <v>818</v>
      </c>
      <c r="F12" s="46">
        <f t="shared" si="40"/>
        <v>818</v>
      </c>
      <c r="G12" s="47">
        <v>190736.96</v>
      </c>
      <c r="H12" s="47">
        <v>67485</v>
      </c>
      <c r="I12" s="48"/>
      <c r="J12" s="48"/>
      <c r="K12" s="47">
        <v>388555.01999999996</v>
      </c>
      <c r="L12" s="47">
        <v>67516</v>
      </c>
      <c r="M12" s="47">
        <v>67516</v>
      </c>
      <c r="N12" s="47">
        <v>56412.05</v>
      </c>
      <c r="O12" s="47">
        <f t="shared" si="2"/>
        <v>-11103.949999999997</v>
      </c>
      <c r="P12" s="58"/>
      <c r="Q12" s="100">
        <f t="shared" si="3"/>
        <v>-11103.949999999997</v>
      </c>
      <c r="R12" s="49">
        <v>64864.66</v>
      </c>
      <c r="S12" s="42">
        <f t="shared" si="4"/>
        <v>64864.66</v>
      </c>
      <c r="T12" s="47">
        <v>377451.06999999995</v>
      </c>
      <c r="U12" s="42">
        <v>64864.66</v>
      </c>
      <c r="V12" s="103"/>
      <c r="W12" s="42">
        <f t="shared" si="5"/>
        <v>64864.66</v>
      </c>
      <c r="X12" s="42">
        <f t="shared" si="6"/>
        <v>377451.06999999995</v>
      </c>
      <c r="Y12" s="42"/>
      <c r="Z12" s="42">
        <v>377451.06999999995</v>
      </c>
      <c r="AA12" s="42">
        <v>64864.66</v>
      </c>
      <c r="AB12" s="42"/>
      <c r="AC12" s="42">
        <f t="shared" si="7"/>
        <v>-64864.66</v>
      </c>
      <c r="AD12" s="42"/>
      <c r="AE12" s="42">
        <f t="shared" si="8"/>
        <v>-64864.66</v>
      </c>
      <c r="AF12" s="42">
        <v>67515</v>
      </c>
      <c r="AG12" s="42">
        <f t="shared" si="9"/>
        <v>67515</v>
      </c>
      <c r="AH12" s="42">
        <f t="shared" si="10"/>
        <v>312586.4099999999</v>
      </c>
      <c r="AI12" s="42">
        <v>77143</v>
      </c>
      <c r="AJ12" s="42">
        <v>77143</v>
      </c>
      <c r="AK12" s="42">
        <v>77143</v>
      </c>
      <c r="AL12" s="42">
        <f t="shared" si="11"/>
        <v>231429</v>
      </c>
      <c r="AM12" s="42">
        <v>77244</v>
      </c>
      <c r="AN12" s="42">
        <v>77244</v>
      </c>
      <c r="AO12" s="136">
        <v>0</v>
      </c>
      <c r="AP12" s="136">
        <f t="shared" si="12"/>
        <v>154488</v>
      </c>
      <c r="AQ12" s="152">
        <f t="shared" si="13"/>
        <v>385917</v>
      </c>
      <c r="AR12" s="42">
        <f t="shared" si="0"/>
        <v>763368.07</v>
      </c>
      <c r="AS12" s="156"/>
      <c r="AT12" s="174"/>
      <c r="AU12" s="169">
        <v>763368.07</v>
      </c>
      <c r="AV12" s="192"/>
      <c r="AW12" s="169">
        <f t="shared" si="1"/>
        <v>763368.07</v>
      </c>
      <c r="AX12" s="169">
        <v>64864.66</v>
      </c>
      <c r="AY12" s="174">
        <v>64084.46</v>
      </c>
      <c r="AZ12" s="174">
        <f t="shared" si="14"/>
        <v>780.2000000000044</v>
      </c>
      <c r="BA12" s="174">
        <v>67515</v>
      </c>
      <c r="BB12" s="174">
        <v>56836.32</v>
      </c>
      <c r="BC12" s="174">
        <f t="shared" si="15"/>
        <v>10678.68</v>
      </c>
      <c r="BD12" s="174">
        <f t="shared" si="16"/>
        <v>11458.880000000005</v>
      </c>
      <c r="BE12" s="174">
        <v>77143</v>
      </c>
      <c r="BF12" s="208">
        <v>51961.4</v>
      </c>
      <c r="BG12" s="174">
        <f t="shared" si="17"/>
        <v>25181.6</v>
      </c>
      <c r="BH12" s="174">
        <f t="shared" si="41"/>
        <v>3857.15</v>
      </c>
      <c r="BI12" s="174" t="s">
        <v>160</v>
      </c>
      <c r="BJ12" s="174">
        <v>0</v>
      </c>
      <c r="BK12" s="174">
        <f>BG12</f>
        <v>25181.6</v>
      </c>
      <c r="BL12" s="174" t="s">
        <v>160</v>
      </c>
      <c r="BM12" s="174">
        <v>0</v>
      </c>
      <c r="BN12" s="174">
        <f t="shared" si="19"/>
        <v>-36640.48</v>
      </c>
      <c r="BO12" s="174">
        <v>77143</v>
      </c>
      <c r="BP12" s="174">
        <f t="shared" si="20"/>
        <v>77143</v>
      </c>
      <c r="BQ12" s="174">
        <f t="shared" si="21"/>
        <v>726727.59</v>
      </c>
      <c r="BR12" s="174">
        <v>726727.59</v>
      </c>
      <c r="BS12" s="174"/>
      <c r="BT12" s="174"/>
      <c r="BU12" s="174"/>
      <c r="BV12" s="174"/>
      <c r="BW12" s="174"/>
      <c r="BX12" s="174"/>
      <c r="BY12" s="174"/>
      <c r="BZ12" s="174"/>
      <c r="CA12" s="174"/>
      <c r="CB12" s="174">
        <v>77143</v>
      </c>
      <c r="CC12" s="169">
        <f t="shared" si="22"/>
        <v>726727.59</v>
      </c>
      <c r="CD12" s="169"/>
      <c r="CE12" s="42">
        <v>77143</v>
      </c>
      <c r="CF12" s="42">
        <f t="shared" si="23"/>
        <v>77143</v>
      </c>
      <c r="CG12" s="169">
        <f t="shared" si="24"/>
        <v>726727.59</v>
      </c>
      <c r="CH12" s="169"/>
      <c r="CI12" s="169">
        <f t="shared" si="25"/>
        <v>726727.59</v>
      </c>
      <c r="CJ12" s="169"/>
      <c r="CK12" s="174">
        <v>31210.550000000003</v>
      </c>
      <c r="CL12" s="226">
        <v>0</v>
      </c>
      <c r="CM12" s="136"/>
      <c r="CN12" s="181">
        <f t="shared" si="26"/>
        <v>-31210.550000000003</v>
      </c>
      <c r="CO12" s="42">
        <v>77143</v>
      </c>
      <c r="CP12" s="174">
        <f t="shared" si="27"/>
        <v>77143</v>
      </c>
      <c r="CQ12" s="169">
        <v>695517.0399999999</v>
      </c>
      <c r="CR12" s="174">
        <v>29062.97</v>
      </c>
      <c r="CS12" s="136">
        <v>0</v>
      </c>
      <c r="CT12" s="174">
        <v>0</v>
      </c>
      <c r="CU12" s="181">
        <f t="shared" si="28"/>
        <v>-29062.97</v>
      </c>
      <c r="CV12" s="169">
        <f t="shared" si="29"/>
        <v>666454.07</v>
      </c>
      <c r="CW12" s="169"/>
      <c r="CX12" s="169">
        <v>693251.97</v>
      </c>
      <c r="CY12" s="230"/>
      <c r="CZ12" s="237">
        <v>77244</v>
      </c>
      <c r="DA12" s="237">
        <f t="shared" si="30"/>
        <v>77244</v>
      </c>
      <c r="DB12" s="255">
        <v>58171.9</v>
      </c>
      <c r="DC12" s="252">
        <f t="shared" si="31"/>
        <v>19072.1</v>
      </c>
      <c r="DD12" s="260">
        <f aca="true" t="shared" si="42" ref="DD12:DD27">DB12-DA12</f>
        <v>-19072.1</v>
      </c>
      <c r="DE12" s="252">
        <v>0</v>
      </c>
      <c r="DF12" s="238">
        <v>77244</v>
      </c>
      <c r="DG12" s="250">
        <f t="shared" si="32"/>
        <v>77244</v>
      </c>
      <c r="DH12" s="250">
        <v>45870</v>
      </c>
      <c r="DI12" s="250">
        <v>77244</v>
      </c>
      <c r="DJ12" s="250">
        <v>77244</v>
      </c>
      <c r="DK12" s="250">
        <v>0</v>
      </c>
      <c r="DL12" s="273">
        <v>0</v>
      </c>
      <c r="DM12" s="250">
        <v>45870</v>
      </c>
      <c r="DN12" s="250"/>
      <c r="DO12" s="250"/>
      <c r="DP12" s="273">
        <f t="shared" si="33"/>
        <v>0</v>
      </c>
      <c r="DQ12" s="266">
        <f t="shared" si="34"/>
        <v>45870</v>
      </c>
      <c r="DR12" s="262">
        <f t="shared" si="35"/>
        <v>693251.97</v>
      </c>
      <c r="DS12" s="262">
        <v>737.27</v>
      </c>
      <c r="DT12" s="262">
        <f t="shared" si="36"/>
        <v>693989.24</v>
      </c>
      <c r="DU12" s="333">
        <v>77319</v>
      </c>
      <c r="DV12" s="333">
        <v>77430</v>
      </c>
      <c r="DW12" s="262"/>
      <c r="DX12" s="262">
        <f t="shared" si="37"/>
        <v>77430</v>
      </c>
      <c r="DY12" s="262">
        <f t="shared" si="38"/>
        <v>154749</v>
      </c>
      <c r="DZ12" s="262"/>
      <c r="EA12" s="262"/>
    </row>
    <row r="13" spans="1:131" ht="15.75">
      <c r="A13" s="43">
        <f t="shared" si="39"/>
        <v>8</v>
      </c>
      <c r="B13" s="108" t="s">
        <v>194</v>
      </c>
      <c r="C13" s="44">
        <v>496643.66</v>
      </c>
      <c r="D13" s="45">
        <v>0</v>
      </c>
      <c r="E13" s="46">
        <v>951</v>
      </c>
      <c r="F13" s="46">
        <f t="shared" si="40"/>
        <v>951</v>
      </c>
      <c r="G13" s="47">
        <v>262044.95</v>
      </c>
      <c r="H13" s="47">
        <v>92314</v>
      </c>
      <c r="I13" s="48"/>
      <c r="J13" s="48"/>
      <c r="K13" s="47">
        <v>512495.62</v>
      </c>
      <c r="L13" s="47">
        <v>73702</v>
      </c>
      <c r="M13" s="47">
        <v>82026</v>
      </c>
      <c r="N13" s="47">
        <v>82026</v>
      </c>
      <c r="O13" s="47">
        <f t="shared" si="2"/>
        <v>0</v>
      </c>
      <c r="P13" s="58">
        <v>23836</v>
      </c>
      <c r="Q13" s="100">
        <f t="shared" si="3"/>
        <v>23836</v>
      </c>
      <c r="R13" s="49">
        <v>73702</v>
      </c>
      <c r="S13" s="42">
        <f t="shared" si="4"/>
        <v>97538</v>
      </c>
      <c r="T13" s="47">
        <v>536331.62</v>
      </c>
      <c r="U13" s="42">
        <v>97538</v>
      </c>
      <c r="V13" s="103"/>
      <c r="W13" s="42">
        <f t="shared" si="5"/>
        <v>97538</v>
      </c>
      <c r="X13" s="42">
        <f t="shared" si="6"/>
        <v>536331.62</v>
      </c>
      <c r="Y13" s="42">
        <v>10514.79</v>
      </c>
      <c r="Z13" s="42">
        <v>546846.41</v>
      </c>
      <c r="AA13" s="42">
        <v>97538</v>
      </c>
      <c r="AB13" s="42"/>
      <c r="AC13" s="42">
        <f t="shared" si="7"/>
        <v>-97538</v>
      </c>
      <c r="AD13" s="42"/>
      <c r="AE13" s="42">
        <f t="shared" si="8"/>
        <v>-97538</v>
      </c>
      <c r="AF13" s="42">
        <v>73702</v>
      </c>
      <c r="AG13" s="42">
        <f t="shared" si="9"/>
        <v>73702</v>
      </c>
      <c r="AH13" s="42">
        <f t="shared" si="10"/>
        <v>449308.41000000003</v>
      </c>
      <c r="AI13" s="42">
        <v>80376</v>
      </c>
      <c r="AJ13" s="42">
        <v>80376</v>
      </c>
      <c r="AK13" s="42">
        <v>80376</v>
      </c>
      <c r="AL13" s="42">
        <f t="shared" si="11"/>
        <v>241128</v>
      </c>
      <c r="AM13" s="42">
        <v>80481</v>
      </c>
      <c r="AN13" s="42">
        <v>80480</v>
      </c>
      <c r="AO13" s="136">
        <v>0</v>
      </c>
      <c r="AP13" s="136">
        <f t="shared" si="12"/>
        <v>160961</v>
      </c>
      <c r="AQ13" s="152">
        <f t="shared" si="13"/>
        <v>402089</v>
      </c>
      <c r="AR13" s="42">
        <f t="shared" si="0"/>
        <v>948935.41</v>
      </c>
      <c r="AS13" s="156"/>
      <c r="AT13" s="174">
        <v>9592.9</v>
      </c>
      <c r="AU13" s="169">
        <v>958528.31</v>
      </c>
      <c r="AV13" s="192">
        <v>4121.46</v>
      </c>
      <c r="AW13" s="169">
        <f t="shared" si="1"/>
        <v>962649.77</v>
      </c>
      <c r="AX13" s="169">
        <v>97538</v>
      </c>
      <c r="AY13" s="174">
        <v>97538</v>
      </c>
      <c r="AZ13" s="174">
        <f t="shared" si="14"/>
        <v>0</v>
      </c>
      <c r="BA13" s="174">
        <v>73702</v>
      </c>
      <c r="BB13" s="174">
        <v>73702</v>
      </c>
      <c r="BC13" s="174">
        <f t="shared" si="15"/>
        <v>0</v>
      </c>
      <c r="BD13" s="174">
        <f t="shared" si="16"/>
        <v>0</v>
      </c>
      <c r="BE13" s="174">
        <v>80376</v>
      </c>
      <c r="BF13" s="208">
        <v>80376</v>
      </c>
      <c r="BG13" s="174">
        <f t="shared" si="17"/>
        <v>0</v>
      </c>
      <c r="BH13" s="174"/>
      <c r="BI13" s="174">
        <f t="shared" si="18"/>
        <v>0</v>
      </c>
      <c r="BJ13" s="174">
        <v>0</v>
      </c>
      <c r="BK13" s="174">
        <v>0</v>
      </c>
      <c r="BL13" s="174" t="s">
        <v>161</v>
      </c>
      <c r="BM13" s="174">
        <v>0</v>
      </c>
      <c r="BN13" s="174">
        <f t="shared" si="19"/>
        <v>0</v>
      </c>
      <c r="BO13" s="174">
        <v>80376</v>
      </c>
      <c r="BP13" s="174">
        <f t="shared" si="20"/>
        <v>80376</v>
      </c>
      <c r="BQ13" s="174">
        <f t="shared" si="21"/>
        <v>962649.77</v>
      </c>
      <c r="BR13" s="174">
        <v>962649.77</v>
      </c>
      <c r="BS13" s="174"/>
      <c r="BT13" s="174"/>
      <c r="BU13" s="174"/>
      <c r="BV13" s="174"/>
      <c r="BW13" s="174"/>
      <c r="BX13" s="174"/>
      <c r="BY13" s="174"/>
      <c r="BZ13" s="174"/>
      <c r="CA13" s="174"/>
      <c r="CB13" s="174">
        <v>80376</v>
      </c>
      <c r="CC13" s="169">
        <f t="shared" si="22"/>
        <v>962649.77</v>
      </c>
      <c r="CD13" s="169"/>
      <c r="CE13" s="42">
        <v>80376</v>
      </c>
      <c r="CF13" s="42">
        <f t="shared" si="23"/>
        <v>80376</v>
      </c>
      <c r="CG13" s="169">
        <f t="shared" si="24"/>
        <v>962649.77</v>
      </c>
      <c r="CH13" s="169">
        <v>4118.22</v>
      </c>
      <c r="CI13" s="169">
        <f t="shared" si="25"/>
        <v>966767.99</v>
      </c>
      <c r="CJ13" s="169"/>
      <c r="CK13" s="174">
        <v>0</v>
      </c>
      <c r="CL13" s="226">
        <v>0</v>
      </c>
      <c r="CM13" s="136">
        <v>20578</v>
      </c>
      <c r="CN13" s="181">
        <f t="shared" si="26"/>
        <v>20578</v>
      </c>
      <c r="CO13" s="42">
        <v>80376</v>
      </c>
      <c r="CP13" s="174">
        <f t="shared" si="27"/>
        <v>100954</v>
      </c>
      <c r="CQ13" s="169">
        <v>993812.0599999999</v>
      </c>
      <c r="CR13" s="174">
        <v>19526.92</v>
      </c>
      <c r="CS13" s="136">
        <v>0</v>
      </c>
      <c r="CT13" s="174">
        <v>0</v>
      </c>
      <c r="CU13" s="181">
        <f t="shared" si="28"/>
        <v>-19526.92</v>
      </c>
      <c r="CV13" s="169">
        <f t="shared" si="29"/>
        <v>974285.1399999999</v>
      </c>
      <c r="CW13" s="169"/>
      <c r="CX13" s="169">
        <v>1032232.1799999999</v>
      </c>
      <c r="CY13" s="230"/>
      <c r="CZ13" s="237">
        <v>80481</v>
      </c>
      <c r="DA13" s="237">
        <f t="shared" si="30"/>
        <v>80481</v>
      </c>
      <c r="DB13" s="255">
        <v>80481</v>
      </c>
      <c r="DC13" s="252">
        <f t="shared" si="31"/>
        <v>0</v>
      </c>
      <c r="DD13" s="260">
        <f t="shared" si="42"/>
        <v>0</v>
      </c>
      <c r="DE13" s="252">
        <v>0</v>
      </c>
      <c r="DF13" s="238">
        <v>80480</v>
      </c>
      <c r="DG13" s="250">
        <f t="shared" si="32"/>
        <v>80480</v>
      </c>
      <c r="DH13" s="250">
        <v>47804</v>
      </c>
      <c r="DI13" s="250">
        <v>80480</v>
      </c>
      <c r="DJ13" s="250">
        <v>80480</v>
      </c>
      <c r="DK13" s="250">
        <v>0</v>
      </c>
      <c r="DL13" s="273">
        <v>0</v>
      </c>
      <c r="DM13" s="250">
        <v>47804</v>
      </c>
      <c r="DN13" s="250"/>
      <c r="DO13" s="250"/>
      <c r="DP13" s="273">
        <f t="shared" si="33"/>
        <v>0</v>
      </c>
      <c r="DQ13" s="266">
        <f t="shared" si="34"/>
        <v>47804</v>
      </c>
      <c r="DR13" s="262">
        <f t="shared" si="35"/>
        <v>1032232.1799999999</v>
      </c>
      <c r="DS13" s="262">
        <v>10923.44</v>
      </c>
      <c r="DT13" s="262">
        <f t="shared" si="36"/>
        <v>1043155.6199999999</v>
      </c>
      <c r="DU13" s="333">
        <v>80583</v>
      </c>
      <c r="DV13" s="333">
        <v>80715</v>
      </c>
      <c r="DW13" s="262"/>
      <c r="DX13" s="262">
        <f t="shared" si="37"/>
        <v>80715</v>
      </c>
      <c r="DY13" s="262">
        <f t="shared" si="38"/>
        <v>161298</v>
      </c>
      <c r="DZ13" s="262"/>
      <c r="EA13" s="262"/>
    </row>
    <row r="14" spans="1:131" ht="15.75">
      <c r="A14" s="43">
        <f t="shared" si="39"/>
        <v>9</v>
      </c>
      <c r="B14" s="108" t="s">
        <v>195</v>
      </c>
      <c r="C14" s="44">
        <v>336027.23</v>
      </c>
      <c r="D14" s="45">
        <v>0</v>
      </c>
      <c r="E14" s="46">
        <v>671</v>
      </c>
      <c r="F14" s="46">
        <f t="shared" si="40"/>
        <v>671</v>
      </c>
      <c r="G14" s="47">
        <v>173511.39</v>
      </c>
      <c r="H14" s="47">
        <v>57258</v>
      </c>
      <c r="I14" s="48"/>
      <c r="J14" s="48"/>
      <c r="K14" s="47">
        <v>355636.1</v>
      </c>
      <c r="L14" s="47">
        <v>57286</v>
      </c>
      <c r="M14" s="47">
        <v>63004</v>
      </c>
      <c r="N14" s="47">
        <v>62138.2</v>
      </c>
      <c r="O14" s="47">
        <f t="shared" si="2"/>
        <v>-865.8000000000029</v>
      </c>
      <c r="P14" s="58"/>
      <c r="Q14" s="100">
        <f t="shared" si="3"/>
        <v>-865.8000000000029</v>
      </c>
      <c r="R14" s="49">
        <v>57286</v>
      </c>
      <c r="S14" s="42">
        <f t="shared" si="4"/>
        <v>57286</v>
      </c>
      <c r="T14" s="47">
        <v>354770.3</v>
      </c>
      <c r="U14" s="42">
        <v>57286</v>
      </c>
      <c r="V14" s="103"/>
      <c r="W14" s="42">
        <f t="shared" si="5"/>
        <v>57286</v>
      </c>
      <c r="X14" s="42">
        <f t="shared" si="6"/>
        <v>354770.3</v>
      </c>
      <c r="Y14" s="42"/>
      <c r="Z14" s="42">
        <v>354770.3</v>
      </c>
      <c r="AA14" s="42">
        <v>57286</v>
      </c>
      <c r="AB14" s="42"/>
      <c r="AC14" s="42">
        <f t="shared" si="7"/>
        <v>-57286</v>
      </c>
      <c r="AD14" s="42"/>
      <c r="AE14" s="42">
        <f t="shared" si="8"/>
        <v>-57286</v>
      </c>
      <c r="AF14" s="42">
        <v>57287</v>
      </c>
      <c r="AG14" s="42">
        <f t="shared" si="9"/>
        <v>57287</v>
      </c>
      <c r="AH14" s="42">
        <f t="shared" si="10"/>
        <v>297484.3</v>
      </c>
      <c r="AI14" s="42">
        <v>56219</v>
      </c>
      <c r="AJ14" s="42">
        <v>56219</v>
      </c>
      <c r="AK14" s="42">
        <v>56219</v>
      </c>
      <c r="AL14" s="42">
        <f t="shared" si="11"/>
        <v>168657</v>
      </c>
      <c r="AM14" s="42">
        <v>56293</v>
      </c>
      <c r="AN14" s="42">
        <v>56295</v>
      </c>
      <c r="AO14" s="136">
        <v>0</v>
      </c>
      <c r="AP14" s="136">
        <f t="shared" si="12"/>
        <v>112588</v>
      </c>
      <c r="AQ14" s="152">
        <f t="shared" si="13"/>
        <v>281245</v>
      </c>
      <c r="AR14" s="42">
        <f t="shared" si="0"/>
        <v>636015.3</v>
      </c>
      <c r="AS14" s="156"/>
      <c r="AT14" s="174">
        <v>2486.91</v>
      </c>
      <c r="AU14" s="169">
        <v>638502.2100000001</v>
      </c>
      <c r="AV14" s="192">
        <v>2111.64</v>
      </c>
      <c r="AW14" s="169">
        <f t="shared" si="1"/>
        <v>640613.8500000001</v>
      </c>
      <c r="AX14" s="169">
        <v>57286</v>
      </c>
      <c r="AY14" s="174">
        <v>57286</v>
      </c>
      <c r="AZ14" s="174">
        <f t="shared" si="14"/>
        <v>0</v>
      </c>
      <c r="BA14" s="174">
        <v>57287</v>
      </c>
      <c r="BB14" s="174">
        <v>57287</v>
      </c>
      <c r="BC14" s="174">
        <f t="shared" si="15"/>
        <v>0</v>
      </c>
      <c r="BD14" s="174">
        <f t="shared" si="16"/>
        <v>0</v>
      </c>
      <c r="BE14" s="174">
        <v>56219</v>
      </c>
      <c r="BF14" s="208">
        <v>51143.71</v>
      </c>
      <c r="BG14" s="174">
        <f t="shared" si="17"/>
        <v>5075.290000000001</v>
      </c>
      <c r="BH14" s="174">
        <f t="shared" si="41"/>
        <v>2810.9500000000003</v>
      </c>
      <c r="BI14" s="174" t="s">
        <v>160</v>
      </c>
      <c r="BJ14" s="174">
        <v>0</v>
      </c>
      <c r="BK14" s="174">
        <f>BG14</f>
        <v>5075.290000000001</v>
      </c>
      <c r="BL14" s="174" t="s">
        <v>160</v>
      </c>
      <c r="BM14" s="174">
        <v>0</v>
      </c>
      <c r="BN14" s="174">
        <f t="shared" si="19"/>
        <v>-5075.290000000001</v>
      </c>
      <c r="BO14" s="174">
        <v>56219</v>
      </c>
      <c r="BP14" s="174">
        <f t="shared" si="20"/>
        <v>56219</v>
      </c>
      <c r="BQ14" s="174">
        <f t="shared" si="21"/>
        <v>635538.56</v>
      </c>
      <c r="BR14" s="174">
        <v>635538.56</v>
      </c>
      <c r="BS14" s="174"/>
      <c r="BT14" s="174"/>
      <c r="BU14" s="174"/>
      <c r="BV14" s="174"/>
      <c r="BW14" s="174"/>
      <c r="BX14" s="174"/>
      <c r="BY14" s="174"/>
      <c r="BZ14" s="174"/>
      <c r="CA14" s="174"/>
      <c r="CB14" s="174">
        <v>56219</v>
      </c>
      <c r="CC14" s="169">
        <f t="shared" si="22"/>
        <v>635538.56</v>
      </c>
      <c r="CD14" s="169"/>
      <c r="CE14" s="42">
        <v>56219</v>
      </c>
      <c r="CF14" s="42">
        <f t="shared" si="23"/>
        <v>56219</v>
      </c>
      <c r="CG14" s="169">
        <f t="shared" si="24"/>
        <v>635538.56</v>
      </c>
      <c r="CH14" s="169"/>
      <c r="CI14" s="169">
        <f t="shared" si="25"/>
        <v>635538.56</v>
      </c>
      <c r="CJ14" s="169"/>
      <c r="CK14" s="174">
        <v>7158.260000000002</v>
      </c>
      <c r="CL14" s="226">
        <v>0</v>
      </c>
      <c r="CM14" s="136"/>
      <c r="CN14" s="181">
        <f t="shared" si="26"/>
        <v>-7158.260000000002</v>
      </c>
      <c r="CO14" s="42">
        <v>56219</v>
      </c>
      <c r="CP14" s="174">
        <f t="shared" si="27"/>
        <v>56219</v>
      </c>
      <c r="CQ14" s="169">
        <v>628380.3</v>
      </c>
      <c r="CR14" s="174">
        <v>4548.510000000002</v>
      </c>
      <c r="CS14" s="136">
        <v>0</v>
      </c>
      <c r="CT14" s="174">
        <v>0</v>
      </c>
      <c r="CU14" s="181">
        <f t="shared" si="28"/>
        <v>-4548.510000000002</v>
      </c>
      <c r="CV14" s="169">
        <f t="shared" si="29"/>
        <v>623831.79</v>
      </c>
      <c r="CW14" s="169"/>
      <c r="CX14" s="169">
        <v>658862.43</v>
      </c>
      <c r="CY14" s="230"/>
      <c r="CZ14" s="237">
        <v>56293</v>
      </c>
      <c r="DA14" s="237">
        <f t="shared" si="30"/>
        <v>56293</v>
      </c>
      <c r="DB14" s="255">
        <v>56293</v>
      </c>
      <c r="DC14" s="252">
        <f t="shared" si="31"/>
        <v>0</v>
      </c>
      <c r="DD14" s="260">
        <f t="shared" si="42"/>
        <v>0</v>
      </c>
      <c r="DE14" s="252">
        <v>0</v>
      </c>
      <c r="DF14" s="238">
        <v>56295</v>
      </c>
      <c r="DG14" s="250">
        <f t="shared" si="32"/>
        <v>56295</v>
      </c>
      <c r="DH14" s="250">
        <v>33429</v>
      </c>
      <c r="DI14" s="250">
        <v>56295</v>
      </c>
      <c r="DJ14" s="250">
        <v>56295</v>
      </c>
      <c r="DK14" s="250">
        <v>0</v>
      </c>
      <c r="DL14" s="273">
        <v>0</v>
      </c>
      <c r="DM14" s="250">
        <v>33429</v>
      </c>
      <c r="DN14" s="250"/>
      <c r="DO14" s="250"/>
      <c r="DP14" s="273">
        <f t="shared" si="33"/>
        <v>0</v>
      </c>
      <c r="DQ14" s="266">
        <f t="shared" si="34"/>
        <v>33429</v>
      </c>
      <c r="DR14" s="262">
        <f t="shared" si="35"/>
        <v>658862.43</v>
      </c>
      <c r="DS14" s="262">
        <v>3113.96</v>
      </c>
      <c r="DT14" s="262">
        <f t="shared" si="36"/>
        <v>661976.39</v>
      </c>
      <c r="DU14" s="333">
        <v>56347</v>
      </c>
      <c r="DV14" s="333">
        <v>56428</v>
      </c>
      <c r="DW14" s="262"/>
      <c r="DX14" s="262">
        <f t="shared" si="37"/>
        <v>56428</v>
      </c>
      <c r="DY14" s="262">
        <f t="shared" si="38"/>
        <v>112775</v>
      </c>
      <c r="DZ14" s="262"/>
      <c r="EA14" s="262"/>
    </row>
    <row r="15" spans="1:131" ht="15.75">
      <c r="A15" s="43">
        <f t="shared" si="39"/>
        <v>10</v>
      </c>
      <c r="B15" s="108" t="s">
        <v>196</v>
      </c>
      <c r="C15" s="44">
        <v>517368.2</v>
      </c>
      <c r="D15" s="45">
        <v>0</v>
      </c>
      <c r="E15" s="46">
        <v>928</v>
      </c>
      <c r="F15" s="46">
        <f t="shared" si="40"/>
        <v>928</v>
      </c>
      <c r="G15" s="47">
        <v>282348.06</v>
      </c>
      <c r="H15" s="47">
        <v>96364</v>
      </c>
      <c r="I15" s="48"/>
      <c r="J15" s="48"/>
      <c r="K15" s="47">
        <v>549967.27</v>
      </c>
      <c r="L15" s="47">
        <v>76934</v>
      </c>
      <c r="M15" s="47">
        <v>85623</v>
      </c>
      <c r="N15" s="47">
        <v>85623</v>
      </c>
      <c r="O15" s="47">
        <f t="shared" si="2"/>
        <v>0</v>
      </c>
      <c r="P15" s="58">
        <v>24881</v>
      </c>
      <c r="Q15" s="100">
        <f t="shared" si="3"/>
        <v>24881</v>
      </c>
      <c r="R15" s="49">
        <v>76934</v>
      </c>
      <c r="S15" s="42">
        <f t="shared" si="4"/>
        <v>101815</v>
      </c>
      <c r="T15" s="47">
        <v>574848.27</v>
      </c>
      <c r="U15" s="42">
        <v>101815</v>
      </c>
      <c r="V15" s="103"/>
      <c r="W15" s="42">
        <f t="shared" si="5"/>
        <v>101815</v>
      </c>
      <c r="X15" s="42">
        <f t="shared" si="6"/>
        <v>574848.27</v>
      </c>
      <c r="Y15" s="42">
        <v>9853.21</v>
      </c>
      <c r="Z15" s="42">
        <v>584701.48</v>
      </c>
      <c r="AA15" s="42">
        <v>101815</v>
      </c>
      <c r="AB15" s="42"/>
      <c r="AC15" s="42">
        <f t="shared" si="7"/>
        <v>-101815</v>
      </c>
      <c r="AD15" s="42"/>
      <c r="AE15" s="42">
        <f t="shared" si="8"/>
        <v>-101815</v>
      </c>
      <c r="AF15" s="42">
        <v>76934</v>
      </c>
      <c r="AG15" s="42">
        <f t="shared" si="9"/>
        <v>76934</v>
      </c>
      <c r="AH15" s="42">
        <f t="shared" si="10"/>
        <v>482886.48</v>
      </c>
      <c r="AI15" s="42">
        <v>80581</v>
      </c>
      <c r="AJ15" s="42">
        <v>80581</v>
      </c>
      <c r="AK15" s="42">
        <v>80581</v>
      </c>
      <c r="AL15" s="42">
        <f t="shared" si="11"/>
        <v>241743</v>
      </c>
      <c r="AM15" s="42">
        <v>80687</v>
      </c>
      <c r="AN15" s="42">
        <v>80687</v>
      </c>
      <c r="AO15" s="136">
        <v>0</v>
      </c>
      <c r="AP15" s="136">
        <f t="shared" si="12"/>
        <v>161374</v>
      </c>
      <c r="AQ15" s="152">
        <f t="shared" si="13"/>
        <v>403117</v>
      </c>
      <c r="AR15" s="42">
        <f t="shared" si="0"/>
        <v>987818.48</v>
      </c>
      <c r="AS15" s="156"/>
      <c r="AT15" s="174">
        <v>12295.65</v>
      </c>
      <c r="AU15" s="169">
        <v>1000114.13</v>
      </c>
      <c r="AV15" s="192">
        <v>11285.92</v>
      </c>
      <c r="AW15" s="169">
        <f t="shared" si="1"/>
        <v>1011400.05</v>
      </c>
      <c r="AX15" s="169">
        <v>101815</v>
      </c>
      <c r="AY15" s="174">
        <v>101815</v>
      </c>
      <c r="AZ15" s="174">
        <f t="shared" si="14"/>
        <v>0</v>
      </c>
      <c r="BA15" s="174">
        <v>76934</v>
      </c>
      <c r="BB15" s="174">
        <v>76934</v>
      </c>
      <c r="BC15" s="174">
        <f t="shared" si="15"/>
        <v>0</v>
      </c>
      <c r="BD15" s="174">
        <f t="shared" si="16"/>
        <v>0</v>
      </c>
      <c r="BE15" s="174">
        <v>80581</v>
      </c>
      <c r="BF15" s="208">
        <v>80581</v>
      </c>
      <c r="BG15" s="174">
        <f t="shared" si="17"/>
        <v>0</v>
      </c>
      <c r="BH15" s="174"/>
      <c r="BI15" s="174">
        <f t="shared" si="18"/>
        <v>0</v>
      </c>
      <c r="BJ15" s="174">
        <v>0</v>
      </c>
      <c r="BK15" s="174">
        <v>0</v>
      </c>
      <c r="BL15" s="174" t="s">
        <v>161</v>
      </c>
      <c r="BM15" s="174">
        <v>0</v>
      </c>
      <c r="BN15" s="174">
        <f t="shared" si="19"/>
        <v>0</v>
      </c>
      <c r="BO15" s="174">
        <v>80581</v>
      </c>
      <c r="BP15" s="174">
        <f t="shared" si="20"/>
        <v>80581</v>
      </c>
      <c r="BQ15" s="174">
        <f t="shared" si="21"/>
        <v>1011400.05</v>
      </c>
      <c r="BR15" s="174">
        <v>1011400.05</v>
      </c>
      <c r="BS15" s="174"/>
      <c r="BT15" s="174"/>
      <c r="BU15" s="174"/>
      <c r="BV15" s="174"/>
      <c r="BW15" s="174"/>
      <c r="BX15" s="174"/>
      <c r="BY15" s="174"/>
      <c r="BZ15" s="174"/>
      <c r="CA15" s="174"/>
      <c r="CB15" s="174">
        <v>80581</v>
      </c>
      <c r="CC15" s="169">
        <f t="shared" si="22"/>
        <v>1011400.05</v>
      </c>
      <c r="CD15" s="169"/>
      <c r="CE15" s="42">
        <v>80581</v>
      </c>
      <c r="CF15" s="42">
        <f t="shared" si="23"/>
        <v>80581</v>
      </c>
      <c r="CG15" s="169">
        <f t="shared" si="24"/>
        <v>1011400.05</v>
      </c>
      <c r="CH15" s="169">
        <v>11403.12</v>
      </c>
      <c r="CI15" s="169">
        <f t="shared" si="25"/>
        <v>1022803.17</v>
      </c>
      <c r="CJ15" s="169"/>
      <c r="CK15" s="174">
        <v>0</v>
      </c>
      <c r="CL15" s="226">
        <v>0</v>
      </c>
      <c r="CM15" s="136">
        <v>21274</v>
      </c>
      <c r="CN15" s="181">
        <f t="shared" si="26"/>
        <v>21274</v>
      </c>
      <c r="CO15" s="42">
        <v>80581</v>
      </c>
      <c r="CP15" s="174">
        <f t="shared" si="27"/>
        <v>101855</v>
      </c>
      <c r="CQ15" s="169">
        <v>1057589.71</v>
      </c>
      <c r="CR15" s="174">
        <v>0</v>
      </c>
      <c r="CS15" s="136">
        <v>0</v>
      </c>
      <c r="CT15" s="174">
        <v>12174</v>
      </c>
      <c r="CU15" s="181">
        <f t="shared" si="28"/>
        <v>12174</v>
      </c>
      <c r="CV15" s="169">
        <f t="shared" si="29"/>
        <v>1069763.71</v>
      </c>
      <c r="CW15" s="169">
        <v>18285.98</v>
      </c>
      <c r="CX15" s="169">
        <v>1155799.77</v>
      </c>
      <c r="CY15" s="232">
        <v>8</v>
      </c>
      <c r="CZ15" s="237">
        <v>80687</v>
      </c>
      <c r="DA15" s="237">
        <f t="shared" si="30"/>
        <v>92861</v>
      </c>
      <c r="DB15" s="255">
        <v>92861</v>
      </c>
      <c r="DC15" s="252">
        <f t="shared" si="31"/>
        <v>0</v>
      </c>
      <c r="DD15" s="260">
        <f t="shared" si="42"/>
        <v>0</v>
      </c>
      <c r="DE15" s="252">
        <v>0</v>
      </c>
      <c r="DF15" s="238">
        <v>80687</v>
      </c>
      <c r="DG15" s="250">
        <f t="shared" si="32"/>
        <v>80687</v>
      </c>
      <c r="DH15" s="250">
        <v>47916</v>
      </c>
      <c r="DI15" s="250">
        <v>80687</v>
      </c>
      <c r="DJ15" s="250">
        <v>80687</v>
      </c>
      <c r="DK15" s="250">
        <v>0</v>
      </c>
      <c r="DL15" s="273">
        <v>0</v>
      </c>
      <c r="DM15" s="250">
        <v>47916</v>
      </c>
      <c r="DN15" s="250"/>
      <c r="DO15" s="250"/>
      <c r="DP15" s="273">
        <f t="shared" si="33"/>
        <v>0</v>
      </c>
      <c r="DQ15" s="266">
        <f t="shared" si="34"/>
        <v>47916</v>
      </c>
      <c r="DR15" s="262">
        <f t="shared" si="35"/>
        <v>1155799.77</v>
      </c>
      <c r="DS15" s="262">
        <v>19622.96</v>
      </c>
      <c r="DT15" s="262">
        <f t="shared" si="36"/>
        <v>1175422.73</v>
      </c>
      <c r="DU15" s="333">
        <v>80769</v>
      </c>
      <c r="DV15" s="333">
        <v>80887</v>
      </c>
      <c r="DW15" s="262"/>
      <c r="DX15" s="262">
        <f t="shared" si="37"/>
        <v>80887</v>
      </c>
      <c r="DY15" s="262">
        <f t="shared" si="38"/>
        <v>161656</v>
      </c>
      <c r="DZ15" s="262"/>
      <c r="EA15" s="262"/>
    </row>
    <row r="16" spans="1:131" ht="15.75">
      <c r="A16" s="43">
        <f t="shared" si="39"/>
        <v>11</v>
      </c>
      <c r="B16" s="108" t="s">
        <v>197</v>
      </c>
      <c r="C16" s="44">
        <v>353984.44</v>
      </c>
      <c r="D16" s="45">
        <v>77.40000000000146</v>
      </c>
      <c r="E16" s="46">
        <v>732</v>
      </c>
      <c r="F16" s="46">
        <f t="shared" si="40"/>
        <v>654.5999999999985</v>
      </c>
      <c r="G16" s="47">
        <v>192237.57</v>
      </c>
      <c r="H16" s="47">
        <v>73683.33</v>
      </c>
      <c r="I16" s="48"/>
      <c r="J16" s="48"/>
      <c r="K16" s="47">
        <v>369877.99</v>
      </c>
      <c r="L16" s="47">
        <v>59323</v>
      </c>
      <c r="M16" s="47">
        <v>59323</v>
      </c>
      <c r="N16" s="47">
        <v>59319.27</v>
      </c>
      <c r="O16" s="47">
        <f t="shared" si="2"/>
        <v>-3.7300000000032014</v>
      </c>
      <c r="P16" s="58"/>
      <c r="Q16" s="100">
        <f t="shared" si="3"/>
        <v>-3.7300000000032014</v>
      </c>
      <c r="R16" s="49">
        <v>59323</v>
      </c>
      <c r="S16" s="42">
        <f t="shared" si="4"/>
        <v>59323</v>
      </c>
      <c r="T16" s="47">
        <v>369874.26</v>
      </c>
      <c r="U16" s="42">
        <v>59323</v>
      </c>
      <c r="V16" s="103"/>
      <c r="W16" s="42">
        <f t="shared" si="5"/>
        <v>59323</v>
      </c>
      <c r="X16" s="42">
        <f t="shared" si="6"/>
        <v>369874.26</v>
      </c>
      <c r="Y16" s="42"/>
      <c r="Z16" s="42">
        <v>369874.26</v>
      </c>
      <c r="AA16" s="42">
        <v>59323</v>
      </c>
      <c r="AB16" s="42"/>
      <c r="AC16" s="42">
        <f t="shared" si="7"/>
        <v>-59323</v>
      </c>
      <c r="AD16" s="42"/>
      <c r="AE16" s="42">
        <f t="shared" si="8"/>
        <v>-59323</v>
      </c>
      <c r="AF16" s="42">
        <v>59323</v>
      </c>
      <c r="AG16" s="42">
        <f t="shared" si="9"/>
        <v>59323</v>
      </c>
      <c r="AH16" s="42">
        <f t="shared" si="10"/>
        <v>310551.26</v>
      </c>
      <c r="AI16" s="42">
        <v>66006</v>
      </c>
      <c r="AJ16" s="42">
        <v>66006</v>
      </c>
      <c r="AK16" s="42">
        <v>66006</v>
      </c>
      <c r="AL16" s="42">
        <f t="shared" si="11"/>
        <v>198018</v>
      </c>
      <c r="AM16" s="42">
        <v>66092</v>
      </c>
      <c r="AN16" s="42">
        <v>66092</v>
      </c>
      <c r="AO16" s="136">
        <v>0</v>
      </c>
      <c r="AP16" s="136">
        <f t="shared" si="12"/>
        <v>132184</v>
      </c>
      <c r="AQ16" s="152">
        <f t="shared" si="13"/>
        <v>330202</v>
      </c>
      <c r="AR16" s="42">
        <f t="shared" si="0"/>
        <v>700076.26</v>
      </c>
      <c r="AS16" s="156"/>
      <c r="AT16" s="174"/>
      <c r="AU16" s="169">
        <v>700076.26</v>
      </c>
      <c r="AV16" s="192"/>
      <c r="AW16" s="169">
        <f t="shared" si="1"/>
        <v>700076.26</v>
      </c>
      <c r="AX16" s="169">
        <v>59323</v>
      </c>
      <c r="AY16" s="174">
        <v>59170.12</v>
      </c>
      <c r="AZ16" s="174">
        <f t="shared" si="14"/>
        <v>152.87999999999738</v>
      </c>
      <c r="BA16" s="174">
        <v>59323</v>
      </c>
      <c r="BB16" s="174">
        <v>56641.81</v>
      </c>
      <c r="BC16" s="174">
        <f t="shared" si="15"/>
        <v>2681.1900000000023</v>
      </c>
      <c r="BD16" s="174">
        <f t="shared" si="16"/>
        <v>2834.0699999999997</v>
      </c>
      <c r="BE16" s="174">
        <v>66006</v>
      </c>
      <c r="BF16" s="208">
        <v>55362.78</v>
      </c>
      <c r="BG16" s="174">
        <f t="shared" si="17"/>
        <v>10643.220000000001</v>
      </c>
      <c r="BH16" s="174">
        <f t="shared" si="41"/>
        <v>3300.3</v>
      </c>
      <c r="BI16" s="174" t="s">
        <v>160</v>
      </c>
      <c r="BJ16" s="174">
        <v>0</v>
      </c>
      <c r="BK16" s="174">
        <f>BG16</f>
        <v>10643.220000000001</v>
      </c>
      <c r="BL16" s="174" t="s">
        <v>160</v>
      </c>
      <c r="BM16" s="174">
        <v>0</v>
      </c>
      <c r="BN16" s="174">
        <f t="shared" si="19"/>
        <v>-13477.29</v>
      </c>
      <c r="BO16" s="174">
        <v>66006</v>
      </c>
      <c r="BP16" s="174">
        <f t="shared" si="20"/>
        <v>66006</v>
      </c>
      <c r="BQ16" s="174">
        <f t="shared" si="21"/>
        <v>686598.97</v>
      </c>
      <c r="BR16" s="174">
        <v>686598.97</v>
      </c>
      <c r="BS16" s="174"/>
      <c r="BT16" s="174"/>
      <c r="BU16" s="174"/>
      <c r="BV16" s="174"/>
      <c r="BW16" s="174"/>
      <c r="BX16" s="174"/>
      <c r="BY16" s="174"/>
      <c r="BZ16" s="174"/>
      <c r="CA16" s="174"/>
      <c r="CB16" s="174">
        <v>66006</v>
      </c>
      <c r="CC16" s="169">
        <f t="shared" si="22"/>
        <v>686598.97</v>
      </c>
      <c r="CD16" s="169"/>
      <c r="CE16" s="42">
        <v>66006</v>
      </c>
      <c r="CF16" s="42">
        <f t="shared" si="23"/>
        <v>66006</v>
      </c>
      <c r="CG16" s="169">
        <f t="shared" si="24"/>
        <v>686598.97</v>
      </c>
      <c r="CH16" s="169"/>
      <c r="CI16" s="169">
        <f t="shared" si="25"/>
        <v>686598.97</v>
      </c>
      <c r="CJ16" s="169"/>
      <c r="CK16" s="174">
        <v>7634.18</v>
      </c>
      <c r="CL16" s="226">
        <v>0</v>
      </c>
      <c r="CM16" s="136"/>
      <c r="CN16" s="181">
        <f t="shared" si="26"/>
        <v>-7634.18</v>
      </c>
      <c r="CO16" s="42">
        <v>66006</v>
      </c>
      <c r="CP16" s="174">
        <f t="shared" si="27"/>
        <v>66006</v>
      </c>
      <c r="CQ16" s="169">
        <v>678964.7899999999</v>
      </c>
      <c r="CR16" s="174">
        <v>8218.489999999998</v>
      </c>
      <c r="CS16" s="136">
        <v>0</v>
      </c>
      <c r="CT16" s="174">
        <v>0</v>
      </c>
      <c r="CU16" s="181">
        <f t="shared" si="28"/>
        <v>-8218.489999999998</v>
      </c>
      <c r="CV16" s="169">
        <f t="shared" si="29"/>
        <v>670746.2999999999</v>
      </c>
      <c r="CW16" s="169"/>
      <c r="CX16" s="169">
        <v>698836.6799999999</v>
      </c>
      <c r="CY16" s="230"/>
      <c r="CZ16" s="237">
        <v>66092</v>
      </c>
      <c r="DA16" s="237">
        <f t="shared" si="30"/>
        <v>66092</v>
      </c>
      <c r="DB16" s="255">
        <v>55668.08</v>
      </c>
      <c r="DC16" s="252">
        <f t="shared" si="31"/>
        <v>10423.919999999998</v>
      </c>
      <c r="DD16" s="260">
        <f t="shared" si="42"/>
        <v>-10423.919999999998</v>
      </c>
      <c r="DE16" s="252">
        <v>0</v>
      </c>
      <c r="DF16" s="238">
        <v>66092</v>
      </c>
      <c r="DG16" s="250">
        <f t="shared" si="32"/>
        <v>66092</v>
      </c>
      <c r="DH16" s="250">
        <v>39255</v>
      </c>
      <c r="DI16" s="250">
        <v>66092</v>
      </c>
      <c r="DJ16" s="250">
        <v>53021.18</v>
      </c>
      <c r="DK16" s="250">
        <v>-13070.82</v>
      </c>
      <c r="DL16" s="273">
        <v>0</v>
      </c>
      <c r="DM16" s="250">
        <v>38514.3</v>
      </c>
      <c r="DN16" s="250">
        <v>-8514.000000000004</v>
      </c>
      <c r="DO16" s="250"/>
      <c r="DP16" s="273">
        <f t="shared" si="33"/>
        <v>-21584.820000000003</v>
      </c>
      <c r="DQ16" s="266">
        <f t="shared" si="34"/>
        <v>30000.3</v>
      </c>
      <c r="DR16" s="262">
        <f t="shared" si="35"/>
        <v>677251.86</v>
      </c>
      <c r="DS16" s="262"/>
      <c r="DT16" s="262">
        <f t="shared" si="36"/>
        <v>677251.86</v>
      </c>
      <c r="DU16" s="333">
        <v>64921</v>
      </c>
      <c r="DV16" s="333">
        <v>65020</v>
      </c>
      <c r="DW16" s="262"/>
      <c r="DX16" s="262">
        <f t="shared" si="37"/>
        <v>65020</v>
      </c>
      <c r="DY16" s="262">
        <f t="shared" si="38"/>
        <v>129941</v>
      </c>
      <c r="DZ16" s="262"/>
      <c r="EA16" s="262"/>
    </row>
    <row r="17" spans="1:131" ht="15.75">
      <c r="A17" s="43">
        <f t="shared" si="39"/>
        <v>12</v>
      </c>
      <c r="B17" s="108" t="s">
        <v>198</v>
      </c>
      <c r="C17" s="44">
        <v>607555.6199999999</v>
      </c>
      <c r="D17" s="45">
        <v>0</v>
      </c>
      <c r="E17" s="46">
        <v>1155</v>
      </c>
      <c r="F17" s="46">
        <f t="shared" si="40"/>
        <v>1155</v>
      </c>
      <c r="G17" s="47">
        <v>355112.36</v>
      </c>
      <c r="H17" s="47">
        <v>124197</v>
      </c>
      <c r="I17" s="48"/>
      <c r="J17" s="48"/>
      <c r="K17" s="47">
        <v>696013.68</v>
      </c>
      <c r="L17" s="47">
        <v>99171</v>
      </c>
      <c r="M17" s="47">
        <v>99171</v>
      </c>
      <c r="N17" s="47">
        <v>99171</v>
      </c>
      <c r="O17" s="47">
        <f t="shared" si="2"/>
        <v>0</v>
      </c>
      <c r="P17" s="58">
        <v>31266</v>
      </c>
      <c r="Q17" s="100">
        <f t="shared" si="3"/>
        <v>31266</v>
      </c>
      <c r="R17" s="49">
        <v>99171</v>
      </c>
      <c r="S17" s="42">
        <f t="shared" si="4"/>
        <v>130437</v>
      </c>
      <c r="T17" s="47">
        <v>727279.68</v>
      </c>
      <c r="U17" s="42">
        <v>130437</v>
      </c>
      <c r="V17" s="103"/>
      <c r="W17" s="42">
        <f t="shared" si="5"/>
        <v>130437</v>
      </c>
      <c r="X17" s="42">
        <f t="shared" si="6"/>
        <v>727279.68</v>
      </c>
      <c r="Y17" s="42">
        <v>16900.41</v>
      </c>
      <c r="Z17" s="42">
        <v>744180.0900000001</v>
      </c>
      <c r="AA17" s="42">
        <v>130437</v>
      </c>
      <c r="AB17" s="42"/>
      <c r="AC17" s="42">
        <f t="shared" si="7"/>
        <v>-130437</v>
      </c>
      <c r="AD17" s="42"/>
      <c r="AE17" s="42">
        <f t="shared" si="8"/>
        <v>-130437</v>
      </c>
      <c r="AF17" s="42">
        <v>99172</v>
      </c>
      <c r="AG17" s="42">
        <f t="shared" si="9"/>
        <v>99172</v>
      </c>
      <c r="AH17" s="42">
        <f t="shared" si="10"/>
        <v>613743.0900000001</v>
      </c>
      <c r="AI17" s="42">
        <v>173729</v>
      </c>
      <c r="AJ17" s="42">
        <v>173729</v>
      </c>
      <c r="AK17" s="42">
        <v>173729</v>
      </c>
      <c r="AL17" s="42">
        <f t="shared" si="11"/>
        <v>521187</v>
      </c>
      <c r="AM17" s="42">
        <v>173956</v>
      </c>
      <c r="AN17" s="42">
        <v>173957</v>
      </c>
      <c r="AO17" s="136">
        <v>0</v>
      </c>
      <c r="AP17" s="136">
        <f t="shared" si="12"/>
        <v>347913</v>
      </c>
      <c r="AQ17" s="152">
        <f t="shared" si="13"/>
        <v>869100</v>
      </c>
      <c r="AR17" s="42">
        <f t="shared" si="0"/>
        <v>1613280.09</v>
      </c>
      <c r="AS17" s="156"/>
      <c r="AT17" s="174">
        <v>22108.25</v>
      </c>
      <c r="AU17" s="169">
        <v>1635388.34</v>
      </c>
      <c r="AV17" s="192"/>
      <c r="AW17" s="169">
        <f t="shared" si="1"/>
        <v>1635388.34</v>
      </c>
      <c r="AX17" s="169">
        <v>130437</v>
      </c>
      <c r="AY17" s="174">
        <v>130437</v>
      </c>
      <c r="AZ17" s="174">
        <f t="shared" si="14"/>
        <v>0</v>
      </c>
      <c r="BA17" s="174">
        <v>99172</v>
      </c>
      <c r="BB17" s="174">
        <v>99170.74</v>
      </c>
      <c r="BC17" s="174">
        <f t="shared" si="15"/>
        <v>1.2599999999947613</v>
      </c>
      <c r="BD17" s="174">
        <f t="shared" si="16"/>
        <v>1.2599999999947613</v>
      </c>
      <c r="BE17" s="174">
        <v>173729</v>
      </c>
      <c r="BF17" s="208">
        <v>173729</v>
      </c>
      <c r="BG17" s="174">
        <f t="shared" si="17"/>
        <v>0</v>
      </c>
      <c r="BH17" s="174"/>
      <c r="BI17" s="174">
        <f t="shared" si="18"/>
        <v>0</v>
      </c>
      <c r="BJ17" s="174">
        <v>0</v>
      </c>
      <c r="BK17" s="174">
        <v>0</v>
      </c>
      <c r="BL17" s="174" t="s">
        <v>161</v>
      </c>
      <c r="BM17" s="174">
        <v>28057</v>
      </c>
      <c r="BN17" s="174">
        <f t="shared" si="19"/>
        <v>28055.740000000005</v>
      </c>
      <c r="BO17" s="174">
        <v>173729</v>
      </c>
      <c r="BP17" s="174">
        <f t="shared" si="20"/>
        <v>201786</v>
      </c>
      <c r="BQ17" s="174">
        <f t="shared" si="21"/>
        <v>1663444.08</v>
      </c>
      <c r="BR17" s="174">
        <v>1663444.08</v>
      </c>
      <c r="BS17" s="174"/>
      <c r="BT17" s="174"/>
      <c r="BU17" s="174"/>
      <c r="BV17" s="174"/>
      <c r="BW17" s="174"/>
      <c r="BX17" s="174"/>
      <c r="BY17" s="174"/>
      <c r="BZ17" s="174"/>
      <c r="CA17" s="174"/>
      <c r="CB17" s="174">
        <v>201786</v>
      </c>
      <c r="CC17" s="169">
        <f t="shared" si="22"/>
        <v>1663444.08</v>
      </c>
      <c r="CD17" s="169"/>
      <c r="CE17" s="42">
        <v>173729</v>
      </c>
      <c r="CF17" s="42">
        <f t="shared" si="23"/>
        <v>173729</v>
      </c>
      <c r="CG17" s="169">
        <f t="shared" si="24"/>
        <v>1663444.08</v>
      </c>
      <c r="CH17" s="169">
        <v>23081.52</v>
      </c>
      <c r="CI17" s="169">
        <f t="shared" si="25"/>
        <v>1686525.6</v>
      </c>
      <c r="CJ17" s="169"/>
      <c r="CK17" s="174">
        <v>0</v>
      </c>
      <c r="CL17" s="226">
        <v>0</v>
      </c>
      <c r="CM17" s="136">
        <v>32248</v>
      </c>
      <c r="CN17" s="181">
        <f t="shared" si="26"/>
        <v>32248</v>
      </c>
      <c r="CO17" s="42">
        <v>173729</v>
      </c>
      <c r="CP17" s="174">
        <f t="shared" si="27"/>
        <v>205977</v>
      </c>
      <c r="CQ17" s="169">
        <v>1734893.9600000002</v>
      </c>
      <c r="CR17" s="174">
        <v>0</v>
      </c>
      <c r="CS17" s="136">
        <v>0</v>
      </c>
      <c r="CT17" s="226">
        <v>19250</v>
      </c>
      <c r="CU17" s="181">
        <f t="shared" si="28"/>
        <v>19250</v>
      </c>
      <c r="CV17" s="169">
        <f t="shared" si="29"/>
        <v>1754143.9600000002</v>
      </c>
      <c r="CW17" s="169">
        <v>29743.31</v>
      </c>
      <c r="CX17" s="169">
        <v>1919196.1800000002</v>
      </c>
      <c r="CY17" s="230">
        <v>10</v>
      </c>
      <c r="CZ17" s="237">
        <v>173956</v>
      </c>
      <c r="DA17" s="237">
        <f t="shared" si="30"/>
        <v>193206</v>
      </c>
      <c r="DB17" s="255">
        <v>193206</v>
      </c>
      <c r="DC17" s="252">
        <f t="shared" si="31"/>
        <v>0</v>
      </c>
      <c r="DD17" s="260">
        <f t="shared" si="42"/>
        <v>0</v>
      </c>
      <c r="DE17" s="252">
        <v>0</v>
      </c>
      <c r="DF17" s="243">
        <f>173957-8864.49</f>
        <v>165092.51</v>
      </c>
      <c r="DG17" s="250">
        <f t="shared" si="32"/>
        <v>165092.51</v>
      </c>
      <c r="DH17" s="250">
        <v>100770</v>
      </c>
      <c r="DI17" s="250">
        <v>165092.51</v>
      </c>
      <c r="DJ17" s="250">
        <v>165092.51</v>
      </c>
      <c r="DK17" s="250">
        <v>0</v>
      </c>
      <c r="DL17" s="273">
        <v>0</v>
      </c>
      <c r="DM17" s="250">
        <v>100770</v>
      </c>
      <c r="DN17" s="250"/>
      <c r="DO17" s="250"/>
      <c r="DP17" s="273">
        <f t="shared" si="33"/>
        <v>0</v>
      </c>
      <c r="DQ17" s="266">
        <f t="shared" si="34"/>
        <v>100770</v>
      </c>
      <c r="DR17" s="262">
        <f t="shared" si="35"/>
        <v>1919196.1800000002</v>
      </c>
      <c r="DS17" s="262">
        <v>32753.04</v>
      </c>
      <c r="DT17" s="262">
        <f t="shared" si="36"/>
        <v>1951949.2200000002</v>
      </c>
      <c r="DU17" s="333">
        <v>169900</v>
      </c>
      <c r="DV17" s="333">
        <v>170293</v>
      </c>
      <c r="DW17" s="262"/>
      <c r="DX17" s="262">
        <f t="shared" si="37"/>
        <v>170293</v>
      </c>
      <c r="DY17" s="262">
        <f t="shared" si="38"/>
        <v>340193</v>
      </c>
      <c r="DZ17" s="262"/>
      <c r="EA17" s="262"/>
    </row>
    <row r="18" spans="1:131" ht="15.75">
      <c r="A18" s="43">
        <f t="shared" si="39"/>
        <v>13</v>
      </c>
      <c r="B18" s="108" t="s">
        <v>199</v>
      </c>
      <c r="C18" s="44">
        <v>398443.11</v>
      </c>
      <c r="D18" s="45">
        <v>1076.4199999999983</v>
      </c>
      <c r="E18" s="46">
        <v>0</v>
      </c>
      <c r="F18" s="46">
        <f t="shared" si="40"/>
        <v>-1076.4199999999983</v>
      </c>
      <c r="G18" s="47">
        <v>158792.31</v>
      </c>
      <c r="H18" s="47">
        <v>48846.58</v>
      </c>
      <c r="I18" s="48"/>
      <c r="J18" s="48"/>
      <c r="K18" s="47">
        <v>349904.25</v>
      </c>
      <c r="L18" s="47">
        <v>70884</v>
      </c>
      <c r="M18" s="47">
        <v>70884</v>
      </c>
      <c r="N18" s="47">
        <v>36387.85</v>
      </c>
      <c r="O18" s="47">
        <f t="shared" si="2"/>
        <v>-34496.15</v>
      </c>
      <c r="P18" s="58"/>
      <c r="Q18" s="100">
        <f t="shared" si="3"/>
        <v>-34496.15</v>
      </c>
      <c r="R18" s="49">
        <v>70884</v>
      </c>
      <c r="S18" s="42">
        <f t="shared" si="4"/>
        <v>70884</v>
      </c>
      <c r="T18" s="47">
        <v>315408.1</v>
      </c>
      <c r="U18" s="42">
        <v>70884</v>
      </c>
      <c r="V18" s="103"/>
      <c r="W18" s="42">
        <f t="shared" si="5"/>
        <v>70884</v>
      </c>
      <c r="X18" s="42">
        <f t="shared" si="6"/>
        <v>315408.1</v>
      </c>
      <c r="Y18" s="42"/>
      <c r="Z18" s="42">
        <v>315408.1</v>
      </c>
      <c r="AA18" s="42">
        <v>70884</v>
      </c>
      <c r="AB18" s="42"/>
      <c r="AC18" s="42">
        <f t="shared" si="7"/>
        <v>-70884</v>
      </c>
      <c r="AD18" s="42"/>
      <c r="AE18" s="42">
        <f t="shared" si="8"/>
        <v>-70884</v>
      </c>
      <c r="AF18" s="42">
        <v>70883</v>
      </c>
      <c r="AG18" s="42">
        <f t="shared" si="9"/>
        <v>70883</v>
      </c>
      <c r="AH18" s="42">
        <f t="shared" si="10"/>
        <v>244524.09999999998</v>
      </c>
      <c r="AI18" s="42">
        <v>65095</v>
      </c>
      <c r="AJ18" s="42">
        <v>65095</v>
      </c>
      <c r="AK18" s="42">
        <v>65095</v>
      </c>
      <c r="AL18" s="42">
        <f t="shared" si="11"/>
        <v>195285</v>
      </c>
      <c r="AM18" s="42">
        <v>65181</v>
      </c>
      <c r="AN18" s="42">
        <v>65181</v>
      </c>
      <c r="AO18" s="136">
        <v>0</v>
      </c>
      <c r="AP18" s="136">
        <f t="shared" si="12"/>
        <v>130362</v>
      </c>
      <c r="AQ18" s="152">
        <f t="shared" si="13"/>
        <v>325647</v>
      </c>
      <c r="AR18" s="42">
        <f t="shared" si="0"/>
        <v>641055.1</v>
      </c>
      <c r="AS18" s="156"/>
      <c r="AT18" s="174"/>
      <c r="AU18" s="169">
        <v>641055.1</v>
      </c>
      <c r="AV18" s="192"/>
      <c r="AW18" s="169">
        <f t="shared" si="1"/>
        <v>641055.1</v>
      </c>
      <c r="AX18" s="169">
        <v>70884</v>
      </c>
      <c r="AY18" s="174">
        <v>41430.54</v>
      </c>
      <c r="AZ18" s="174">
        <f t="shared" si="14"/>
        <v>29453.46</v>
      </c>
      <c r="BA18" s="174">
        <v>70883</v>
      </c>
      <c r="BB18" s="174">
        <v>32071.87</v>
      </c>
      <c r="BC18" s="174">
        <f t="shared" si="15"/>
        <v>38811.130000000005</v>
      </c>
      <c r="BD18" s="174">
        <f t="shared" si="16"/>
        <v>68264.59</v>
      </c>
      <c r="BE18" s="174">
        <v>65095</v>
      </c>
      <c r="BF18" s="208">
        <v>34594.33</v>
      </c>
      <c r="BG18" s="174">
        <f t="shared" si="17"/>
        <v>30500.67</v>
      </c>
      <c r="BH18" s="174">
        <f t="shared" si="41"/>
        <v>3254.75</v>
      </c>
      <c r="BI18" s="174" t="s">
        <v>160</v>
      </c>
      <c r="BJ18" s="174">
        <v>0</v>
      </c>
      <c r="BK18" s="174">
        <f>BG18</f>
        <v>30500.67</v>
      </c>
      <c r="BL18" s="174" t="s">
        <v>160</v>
      </c>
      <c r="BM18" s="174">
        <v>0</v>
      </c>
      <c r="BN18" s="174">
        <f t="shared" si="19"/>
        <v>-98765.26</v>
      </c>
      <c r="BO18" s="174">
        <v>65095</v>
      </c>
      <c r="BP18" s="174">
        <f t="shared" si="20"/>
        <v>65095</v>
      </c>
      <c r="BQ18" s="174">
        <f t="shared" si="21"/>
        <v>542289.84</v>
      </c>
      <c r="BR18" s="174">
        <v>542289.84</v>
      </c>
      <c r="BS18" s="174"/>
      <c r="BT18" s="174"/>
      <c r="BU18" s="174"/>
      <c r="BV18" s="174"/>
      <c r="BW18" s="174"/>
      <c r="BX18" s="174"/>
      <c r="BY18" s="174"/>
      <c r="BZ18" s="174"/>
      <c r="CA18" s="174"/>
      <c r="CB18" s="174">
        <v>65095</v>
      </c>
      <c r="CC18" s="169">
        <f t="shared" si="22"/>
        <v>542289.84</v>
      </c>
      <c r="CD18" s="169"/>
      <c r="CE18" s="42">
        <v>65095</v>
      </c>
      <c r="CF18" s="42">
        <f t="shared" si="23"/>
        <v>65095</v>
      </c>
      <c r="CG18" s="169">
        <f t="shared" si="24"/>
        <v>542289.84</v>
      </c>
      <c r="CH18" s="169"/>
      <c r="CI18" s="169">
        <f t="shared" si="25"/>
        <v>542289.84</v>
      </c>
      <c r="CJ18" s="169"/>
      <c r="CK18" s="174">
        <v>37952.380000000005</v>
      </c>
      <c r="CL18" s="226">
        <v>0</v>
      </c>
      <c r="CM18" s="136"/>
      <c r="CN18" s="181">
        <f t="shared" si="26"/>
        <v>-37952.380000000005</v>
      </c>
      <c r="CO18" s="42">
        <v>65095</v>
      </c>
      <c r="CP18" s="174">
        <f t="shared" si="27"/>
        <v>65095</v>
      </c>
      <c r="CQ18" s="169">
        <v>504337.45999999996</v>
      </c>
      <c r="CR18" s="174">
        <v>30650.620000000003</v>
      </c>
      <c r="CS18" s="136">
        <v>0</v>
      </c>
      <c r="CT18" s="174">
        <v>0</v>
      </c>
      <c r="CU18" s="181">
        <f t="shared" si="28"/>
        <v>-30650.620000000003</v>
      </c>
      <c r="CV18" s="169">
        <f t="shared" si="29"/>
        <v>473686.83999999997</v>
      </c>
      <c r="CW18" s="169"/>
      <c r="CX18" s="169">
        <v>486574</v>
      </c>
      <c r="CY18" s="230"/>
      <c r="CZ18" s="237">
        <v>65181</v>
      </c>
      <c r="DA18" s="237">
        <f t="shared" si="30"/>
        <v>65181</v>
      </c>
      <c r="DB18" s="255">
        <v>39363.16</v>
      </c>
      <c r="DC18" s="252">
        <f t="shared" si="31"/>
        <v>25817.839999999997</v>
      </c>
      <c r="DD18" s="260">
        <f t="shared" si="42"/>
        <v>-25817.839999999997</v>
      </c>
      <c r="DE18" s="252">
        <v>0</v>
      </c>
      <c r="DF18" s="238">
        <v>65181</v>
      </c>
      <c r="DG18" s="250">
        <f t="shared" si="32"/>
        <v>65181</v>
      </c>
      <c r="DH18" s="250">
        <v>38705</v>
      </c>
      <c r="DI18" s="250">
        <v>65181</v>
      </c>
      <c r="DJ18" s="250">
        <v>35412.7</v>
      </c>
      <c r="DK18" s="250">
        <v>-29768.3</v>
      </c>
      <c r="DL18" s="273">
        <v>0</v>
      </c>
      <c r="DM18" s="250">
        <v>38705</v>
      </c>
      <c r="DN18" s="250">
        <v>-8705</v>
      </c>
      <c r="DO18" s="250"/>
      <c r="DP18" s="273">
        <f t="shared" si="33"/>
        <v>-38473.3</v>
      </c>
      <c r="DQ18" s="266">
        <f t="shared" si="34"/>
        <v>30000</v>
      </c>
      <c r="DR18" s="262">
        <f t="shared" si="35"/>
        <v>448100.7</v>
      </c>
      <c r="DS18" s="262"/>
      <c r="DT18" s="262">
        <f t="shared" si="36"/>
        <v>448100.7</v>
      </c>
      <c r="DU18" s="333">
        <v>65241</v>
      </c>
      <c r="DV18" s="333">
        <v>64855</v>
      </c>
      <c r="DW18" s="262"/>
      <c r="DX18" s="262">
        <f t="shared" si="37"/>
        <v>64855</v>
      </c>
      <c r="DY18" s="262">
        <f t="shared" si="38"/>
        <v>130096</v>
      </c>
      <c r="DZ18" s="262"/>
      <c r="EA18" s="262"/>
    </row>
    <row r="19" spans="1:131" ht="15.75">
      <c r="A19" s="43">
        <f t="shared" si="39"/>
        <v>14</v>
      </c>
      <c r="B19" s="108" t="s">
        <v>200</v>
      </c>
      <c r="C19" s="44">
        <v>293172.7</v>
      </c>
      <c r="D19" s="45">
        <v>0</v>
      </c>
      <c r="E19" s="46">
        <v>615</v>
      </c>
      <c r="F19" s="46">
        <f t="shared" si="40"/>
        <v>615</v>
      </c>
      <c r="G19" s="47">
        <v>164982.24</v>
      </c>
      <c r="H19" s="47">
        <v>60543</v>
      </c>
      <c r="I19" s="48"/>
      <c r="J19" s="48"/>
      <c r="K19" s="47">
        <v>316816.79000000004</v>
      </c>
      <c r="L19" s="47">
        <v>48336</v>
      </c>
      <c r="M19" s="47">
        <v>53794.56</v>
      </c>
      <c r="N19" s="47">
        <v>53794.56</v>
      </c>
      <c r="O19" s="47">
        <f t="shared" si="2"/>
        <v>0</v>
      </c>
      <c r="P19" s="58">
        <v>15632</v>
      </c>
      <c r="Q19" s="100">
        <f t="shared" si="3"/>
        <v>15632</v>
      </c>
      <c r="R19" s="49">
        <v>48336</v>
      </c>
      <c r="S19" s="42">
        <f t="shared" si="4"/>
        <v>63968</v>
      </c>
      <c r="T19" s="47">
        <v>332448.79000000004</v>
      </c>
      <c r="U19" s="42">
        <v>63968</v>
      </c>
      <c r="V19" s="103"/>
      <c r="W19" s="42">
        <f t="shared" si="5"/>
        <v>63968</v>
      </c>
      <c r="X19" s="42">
        <f t="shared" si="6"/>
        <v>332448.79000000004</v>
      </c>
      <c r="Y19" s="42">
        <v>704.37</v>
      </c>
      <c r="Z19" s="42">
        <v>333153.16000000003</v>
      </c>
      <c r="AA19" s="42">
        <v>63968</v>
      </c>
      <c r="AB19" s="42"/>
      <c r="AC19" s="42">
        <f t="shared" si="7"/>
        <v>-63968</v>
      </c>
      <c r="AD19" s="42"/>
      <c r="AE19" s="42">
        <f t="shared" si="8"/>
        <v>-63968</v>
      </c>
      <c r="AF19" s="42">
        <v>48336</v>
      </c>
      <c r="AG19" s="42">
        <f t="shared" si="9"/>
        <v>48336</v>
      </c>
      <c r="AH19" s="42">
        <f t="shared" si="10"/>
        <v>269185.16000000003</v>
      </c>
      <c r="AI19" s="42">
        <v>50884</v>
      </c>
      <c r="AJ19" s="42">
        <v>50884</v>
      </c>
      <c r="AK19" s="42">
        <v>50884</v>
      </c>
      <c r="AL19" s="42">
        <f t="shared" si="11"/>
        <v>152652</v>
      </c>
      <c r="AM19" s="42">
        <v>50950</v>
      </c>
      <c r="AN19" s="42">
        <v>50950</v>
      </c>
      <c r="AO19" s="136">
        <v>0</v>
      </c>
      <c r="AP19" s="136">
        <f t="shared" si="12"/>
        <v>101900</v>
      </c>
      <c r="AQ19" s="152">
        <f t="shared" si="13"/>
        <v>254552</v>
      </c>
      <c r="AR19" s="42">
        <f t="shared" si="0"/>
        <v>587705.16</v>
      </c>
      <c r="AS19" s="156"/>
      <c r="AT19" s="174">
        <v>424.6</v>
      </c>
      <c r="AU19" s="169">
        <v>588129.76</v>
      </c>
      <c r="AV19" s="192">
        <v>286.32</v>
      </c>
      <c r="AW19" s="169">
        <f t="shared" si="1"/>
        <v>588416.08</v>
      </c>
      <c r="AX19" s="169">
        <v>63968</v>
      </c>
      <c r="AY19" s="174">
        <v>63968</v>
      </c>
      <c r="AZ19" s="174">
        <f t="shared" si="14"/>
        <v>0</v>
      </c>
      <c r="BA19" s="174">
        <v>48336</v>
      </c>
      <c r="BB19" s="174">
        <v>48336</v>
      </c>
      <c r="BC19" s="174">
        <f t="shared" si="15"/>
        <v>0</v>
      </c>
      <c r="BD19" s="174">
        <f t="shared" si="16"/>
        <v>0</v>
      </c>
      <c r="BE19" s="174">
        <v>50884</v>
      </c>
      <c r="BF19" s="208">
        <v>50884</v>
      </c>
      <c r="BG19" s="174">
        <f t="shared" si="17"/>
        <v>0</v>
      </c>
      <c r="BH19" s="174"/>
      <c r="BI19" s="174">
        <f t="shared" si="18"/>
        <v>0</v>
      </c>
      <c r="BJ19" s="174">
        <v>0</v>
      </c>
      <c r="BK19" s="174">
        <v>0</v>
      </c>
      <c r="BL19" s="174" t="s">
        <v>161</v>
      </c>
      <c r="BM19" s="174">
        <v>0</v>
      </c>
      <c r="BN19" s="174">
        <f t="shared" si="19"/>
        <v>0</v>
      </c>
      <c r="BO19" s="174">
        <v>50884</v>
      </c>
      <c r="BP19" s="174">
        <f t="shared" si="20"/>
        <v>50884</v>
      </c>
      <c r="BQ19" s="174">
        <f t="shared" si="21"/>
        <v>588416.08</v>
      </c>
      <c r="BR19" s="174">
        <v>588416.08</v>
      </c>
      <c r="BS19" s="174"/>
      <c r="BT19" s="174"/>
      <c r="BU19" s="174"/>
      <c r="BV19" s="174"/>
      <c r="BW19" s="174"/>
      <c r="BX19" s="174"/>
      <c r="BY19" s="174"/>
      <c r="BZ19" s="174"/>
      <c r="CA19" s="174"/>
      <c r="CB19" s="174">
        <v>50884</v>
      </c>
      <c r="CC19" s="169">
        <f t="shared" si="22"/>
        <v>588416.08</v>
      </c>
      <c r="CD19" s="169"/>
      <c r="CE19" s="42">
        <v>50884</v>
      </c>
      <c r="CF19" s="42">
        <f t="shared" si="23"/>
        <v>50884</v>
      </c>
      <c r="CG19" s="169">
        <f t="shared" si="24"/>
        <v>588416.08</v>
      </c>
      <c r="CH19" s="169">
        <v>214.91</v>
      </c>
      <c r="CI19" s="169">
        <f t="shared" si="25"/>
        <v>588630.99</v>
      </c>
      <c r="CJ19" s="169"/>
      <c r="CK19" s="174">
        <v>0</v>
      </c>
      <c r="CL19" s="226">
        <v>0</v>
      </c>
      <c r="CM19" s="136">
        <v>13382</v>
      </c>
      <c r="CN19" s="181">
        <f t="shared" si="26"/>
        <v>13382</v>
      </c>
      <c r="CO19" s="42">
        <v>50884</v>
      </c>
      <c r="CP19" s="174">
        <f t="shared" si="27"/>
        <v>64266</v>
      </c>
      <c r="CQ19" s="169">
        <v>602348.25</v>
      </c>
      <c r="CR19" s="174">
        <v>0</v>
      </c>
      <c r="CS19" s="174">
        <v>0</v>
      </c>
      <c r="CT19" s="174">
        <v>7661</v>
      </c>
      <c r="CU19" s="181">
        <f t="shared" si="28"/>
        <v>7661</v>
      </c>
      <c r="CV19" s="169">
        <f t="shared" si="29"/>
        <v>610009.25</v>
      </c>
      <c r="CW19" s="169">
        <v>852.22</v>
      </c>
      <c r="CX19" s="169">
        <v>641918.32</v>
      </c>
      <c r="CY19" s="230">
        <v>8</v>
      </c>
      <c r="CZ19" s="237">
        <v>50950</v>
      </c>
      <c r="DA19" s="237">
        <f t="shared" si="30"/>
        <v>58611</v>
      </c>
      <c r="DB19" s="255">
        <v>58611</v>
      </c>
      <c r="DC19" s="252">
        <f t="shared" si="31"/>
        <v>0</v>
      </c>
      <c r="DD19" s="260">
        <f t="shared" si="42"/>
        <v>0</v>
      </c>
      <c r="DE19" s="252">
        <v>0</v>
      </c>
      <c r="DF19" s="238">
        <v>50950</v>
      </c>
      <c r="DG19" s="250">
        <f t="shared" si="32"/>
        <v>50950</v>
      </c>
      <c r="DH19" s="250">
        <v>30264</v>
      </c>
      <c r="DI19" s="250">
        <v>50950</v>
      </c>
      <c r="DJ19" s="250">
        <v>50950</v>
      </c>
      <c r="DK19" s="250">
        <v>0</v>
      </c>
      <c r="DL19" s="273">
        <v>0</v>
      </c>
      <c r="DM19" s="250">
        <v>30264</v>
      </c>
      <c r="DN19" s="250"/>
      <c r="DO19" s="250"/>
      <c r="DP19" s="273">
        <f t="shared" si="33"/>
        <v>0</v>
      </c>
      <c r="DQ19" s="266">
        <f t="shared" si="34"/>
        <v>30264</v>
      </c>
      <c r="DR19" s="262">
        <f t="shared" si="35"/>
        <v>641918.32</v>
      </c>
      <c r="DS19" s="262">
        <v>847.42</v>
      </c>
      <c r="DT19" s="262">
        <f t="shared" si="36"/>
        <v>642765.74</v>
      </c>
      <c r="DU19" s="333">
        <v>51016</v>
      </c>
      <c r="DV19" s="333">
        <v>51101</v>
      </c>
      <c r="DW19" s="262"/>
      <c r="DX19" s="262">
        <f t="shared" si="37"/>
        <v>51101</v>
      </c>
      <c r="DY19" s="262">
        <f t="shared" si="38"/>
        <v>102117</v>
      </c>
      <c r="DZ19" s="262"/>
      <c r="EA19" s="262"/>
    </row>
    <row r="20" spans="1:131" ht="15.75">
      <c r="A20" s="43">
        <f t="shared" si="39"/>
        <v>15</v>
      </c>
      <c r="B20" s="108" t="s">
        <v>201</v>
      </c>
      <c r="C20" s="44"/>
      <c r="D20" s="45"/>
      <c r="E20" s="46"/>
      <c r="F20" s="46"/>
      <c r="G20" s="47"/>
      <c r="H20" s="47"/>
      <c r="I20" s="48"/>
      <c r="J20" s="48"/>
      <c r="K20" s="47"/>
      <c r="L20" s="47"/>
      <c r="M20" s="47"/>
      <c r="N20" s="47"/>
      <c r="O20" s="47"/>
      <c r="P20" s="58"/>
      <c r="Q20" s="100"/>
      <c r="R20" s="49"/>
      <c r="S20" s="42"/>
      <c r="T20" s="47"/>
      <c r="U20" s="42"/>
      <c r="V20" s="103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>
        <v>97924</v>
      </c>
      <c r="AJ20" s="42">
        <v>97924</v>
      </c>
      <c r="AK20" s="42">
        <v>97924</v>
      </c>
      <c r="AL20" s="42">
        <f t="shared" si="11"/>
        <v>293772</v>
      </c>
      <c r="AM20" s="42">
        <v>98053</v>
      </c>
      <c r="AN20" s="42">
        <v>98053</v>
      </c>
      <c r="AO20" s="136">
        <v>0</v>
      </c>
      <c r="AP20" s="136">
        <f t="shared" si="12"/>
        <v>196106</v>
      </c>
      <c r="AQ20" s="152">
        <f t="shared" si="13"/>
        <v>489878</v>
      </c>
      <c r="AR20" s="42">
        <f t="shared" si="0"/>
        <v>489878</v>
      </c>
      <c r="AS20" s="156"/>
      <c r="AT20" s="174"/>
      <c r="AU20" s="169">
        <v>489878</v>
      </c>
      <c r="AV20" s="192"/>
      <c r="AW20" s="169">
        <f t="shared" si="1"/>
        <v>489878</v>
      </c>
      <c r="AX20" s="169">
        <v>0</v>
      </c>
      <c r="AY20" s="174">
        <v>0</v>
      </c>
      <c r="AZ20" s="174">
        <f t="shared" si="14"/>
        <v>0</v>
      </c>
      <c r="BA20" s="174"/>
      <c r="BB20" s="174"/>
      <c r="BC20" s="174">
        <f t="shared" si="15"/>
        <v>0</v>
      </c>
      <c r="BD20" s="174">
        <f t="shared" si="16"/>
        <v>0</v>
      </c>
      <c r="BE20" s="174">
        <v>97924</v>
      </c>
      <c r="BF20" s="208">
        <v>97924</v>
      </c>
      <c r="BG20" s="174">
        <f t="shared" si="17"/>
        <v>0</v>
      </c>
      <c r="BH20" s="174"/>
      <c r="BI20" s="174">
        <f t="shared" si="18"/>
        <v>0</v>
      </c>
      <c r="BJ20" s="174">
        <v>0</v>
      </c>
      <c r="BK20" s="174">
        <v>0</v>
      </c>
      <c r="BL20" s="174" t="s">
        <v>161</v>
      </c>
      <c r="BM20" s="174">
        <v>22923</v>
      </c>
      <c r="BN20" s="174">
        <f t="shared" si="19"/>
        <v>22923</v>
      </c>
      <c r="BO20" s="174">
        <v>97924</v>
      </c>
      <c r="BP20" s="174">
        <f t="shared" si="20"/>
        <v>120847</v>
      </c>
      <c r="BQ20" s="174">
        <f t="shared" si="21"/>
        <v>512801</v>
      </c>
      <c r="BR20" s="174">
        <v>512801</v>
      </c>
      <c r="BS20" s="174"/>
      <c r="BT20" s="174"/>
      <c r="BU20" s="174"/>
      <c r="BV20" s="174"/>
      <c r="BW20" s="174"/>
      <c r="BX20" s="174"/>
      <c r="BY20" s="174"/>
      <c r="BZ20" s="174"/>
      <c r="CA20" s="174"/>
      <c r="CB20" s="174">
        <v>120847</v>
      </c>
      <c r="CC20" s="169">
        <f t="shared" si="22"/>
        <v>512801</v>
      </c>
      <c r="CD20" s="169"/>
      <c r="CE20" s="42">
        <v>97924</v>
      </c>
      <c r="CF20" s="42">
        <f t="shared" si="23"/>
        <v>97924</v>
      </c>
      <c r="CG20" s="169">
        <f t="shared" si="24"/>
        <v>512801</v>
      </c>
      <c r="CH20" s="169">
        <v>16789.24</v>
      </c>
      <c r="CI20" s="169">
        <f t="shared" si="25"/>
        <v>529590.24</v>
      </c>
      <c r="CJ20" s="169"/>
      <c r="CK20" s="174">
        <v>0</v>
      </c>
      <c r="CL20" s="226">
        <v>0</v>
      </c>
      <c r="CM20" s="136">
        <v>27114</v>
      </c>
      <c r="CN20" s="181">
        <f t="shared" si="26"/>
        <v>27114</v>
      </c>
      <c r="CO20" s="42">
        <v>97924</v>
      </c>
      <c r="CP20" s="174">
        <f t="shared" si="27"/>
        <v>125038</v>
      </c>
      <c r="CQ20" s="169">
        <v>585166.02</v>
      </c>
      <c r="CR20" s="174">
        <v>0</v>
      </c>
      <c r="CS20" s="174">
        <v>0</v>
      </c>
      <c r="CT20" s="174">
        <v>15925</v>
      </c>
      <c r="CU20" s="181">
        <f t="shared" si="28"/>
        <v>15925</v>
      </c>
      <c r="CV20" s="169">
        <f t="shared" si="29"/>
        <v>601091.02</v>
      </c>
      <c r="CW20" s="169">
        <v>24958.28</v>
      </c>
      <c r="CX20" s="169">
        <v>719403.6100000001</v>
      </c>
      <c r="CY20" s="232">
        <v>9</v>
      </c>
      <c r="CZ20" s="237">
        <v>98053</v>
      </c>
      <c r="DA20" s="237">
        <f t="shared" si="30"/>
        <v>113978</v>
      </c>
      <c r="DB20" s="255">
        <v>113978</v>
      </c>
      <c r="DC20" s="252">
        <f t="shared" si="31"/>
        <v>0</v>
      </c>
      <c r="DD20" s="260">
        <f t="shared" si="42"/>
        <v>0</v>
      </c>
      <c r="DE20" s="252">
        <v>0</v>
      </c>
      <c r="DF20" s="238">
        <v>98053</v>
      </c>
      <c r="DG20" s="250">
        <f t="shared" si="32"/>
        <v>98053</v>
      </c>
      <c r="DH20" s="250">
        <v>58261</v>
      </c>
      <c r="DI20" s="250">
        <v>98053</v>
      </c>
      <c r="DJ20" s="250">
        <v>98053</v>
      </c>
      <c r="DK20" s="250">
        <v>0</v>
      </c>
      <c r="DL20" s="273">
        <v>0</v>
      </c>
      <c r="DM20" s="250">
        <v>58261</v>
      </c>
      <c r="DN20" s="250"/>
      <c r="DO20" s="250"/>
      <c r="DP20" s="273">
        <f t="shared" si="33"/>
        <v>0</v>
      </c>
      <c r="DQ20" s="266">
        <f t="shared" si="34"/>
        <v>58261</v>
      </c>
      <c r="DR20" s="262">
        <f t="shared" si="35"/>
        <v>719403.6100000001</v>
      </c>
      <c r="DS20" s="262">
        <v>37829.74</v>
      </c>
      <c r="DT20" s="262">
        <f t="shared" si="36"/>
        <v>757233.3500000001</v>
      </c>
      <c r="DU20" s="333">
        <v>98219</v>
      </c>
      <c r="DV20" s="333">
        <v>97991</v>
      </c>
      <c r="DW20" s="336">
        <v>-416.5</v>
      </c>
      <c r="DX20" s="262">
        <f t="shared" si="37"/>
        <v>97574.5</v>
      </c>
      <c r="DY20" s="262">
        <f t="shared" si="38"/>
        <v>195793.5</v>
      </c>
      <c r="DZ20" s="262"/>
      <c r="EA20" s="262"/>
    </row>
    <row r="21" spans="1:131" ht="15.75">
      <c r="A21" s="43">
        <f t="shared" si="39"/>
        <v>16</v>
      </c>
      <c r="B21" s="108" t="s">
        <v>202</v>
      </c>
      <c r="C21" s="44"/>
      <c r="D21" s="45"/>
      <c r="E21" s="46"/>
      <c r="F21" s="46"/>
      <c r="G21" s="47"/>
      <c r="H21" s="47"/>
      <c r="I21" s="48"/>
      <c r="J21" s="48"/>
      <c r="K21" s="47"/>
      <c r="L21" s="47"/>
      <c r="M21" s="47"/>
      <c r="N21" s="47"/>
      <c r="O21" s="47"/>
      <c r="P21" s="58"/>
      <c r="Q21" s="100"/>
      <c r="R21" s="49"/>
      <c r="S21" s="42"/>
      <c r="T21" s="47"/>
      <c r="U21" s="42"/>
      <c r="V21" s="103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>
        <v>33738</v>
      </c>
      <c r="AJ21" s="42">
        <v>33738</v>
      </c>
      <c r="AK21" s="42">
        <v>33738</v>
      </c>
      <c r="AL21" s="42">
        <f t="shared" si="11"/>
        <v>101214</v>
      </c>
      <c r="AM21" s="42">
        <v>33782</v>
      </c>
      <c r="AN21" s="42">
        <v>33781</v>
      </c>
      <c r="AO21" s="136">
        <v>0</v>
      </c>
      <c r="AP21" s="136">
        <f t="shared" si="12"/>
        <v>67563</v>
      </c>
      <c r="AQ21" s="152">
        <f t="shared" si="13"/>
        <v>168777</v>
      </c>
      <c r="AR21" s="42">
        <f t="shared" si="0"/>
        <v>168777</v>
      </c>
      <c r="AS21" s="156"/>
      <c r="AT21" s="174">
        <f aca="true" t="shared" si="43" ref="AT21:AT29">AO21+AS21</f>
        <v>0</v>
      </c>
      <c r="AU21" s="169">
        <v>168777</v>
      </c>
      <c r="AV21" s="192"/>
      <c r="AW21" s="169">
        <f t="shared" si="1"/>
        <v>168777</v>
      </c>
      <c r="AX21" s="169">
        <v>0</v>
      </c>
      <c r="AY21" s="174">
        <v>0</v>
      </c>
      <c r="AZ21" s="174">
        <f t="shared" si="14"/>
        <v>0</v>
      </c>
      <c r="BA21" s="174"/>
      <c r="BB21" s="174"/>
      <c r="BC21" s="174">
        <f t="shared" si="15"/>
        <v>0</v>
      </c>
      <c r="BD21" s="174">
        <f t="shared" si="16"/>
        <v>0</v>
      </c>
      <c r="BE21" s="174">
        <v>33738</v>
      </c>
      <c r="BF21" s="208">
        <v>10287.81</v>
      </c>
      <c r="BG21" s="174">
        <f t="shared" si="17"/>
        <v>23450.190000000002</v>
      </c>
      <c r="BH21" s="174">
        <f t="shared" si="41"/>
        <v>1686.9</v>
      </c>
      <c r="BI21" s="174" t="s">
        <v>160</v>
      </c>
      <c r="BJ21" s="174">
        <v>0</v>
      </c>
      <c r="BK21" s="174">
        <f>BG21</f>
        <v>23450.190000000002</v>
      </c>
      <c r="BL21" s="174" t="s">
        <v>160</v>
      </c>
      <c r="BM21" s="174">
        <v>0</v>
      </c>
      <c r="BN21" s="174">
        <f t="shared" si="19"/>
        <v>-23450.190000000002</v>
      </c>
      <c r="BO21" s="174">
        <v>33738</v>
      </c>
      <c r="BP21" s="174">
        <f t="shared" si="20"/>
        <v>33738</v>
      </c>
      <c r="BQ21" s="174">
        <f t="shared" si="21"/>
        <v>145326.81</v>
      </c>
      <c r="BR21" s="174">
        <v>145326.81</v>
      </c>
      <c r="BS21" s="174"/>
      <c r="BT21" s="174"/>
      <c r="BU21" s="174"/>
      <c r="BV21" s="174"/>
      <c r="BW21" s="174"/>
      <c r="BX21" s="174"/>
      <c r="BY21" s="174"/>
      <c r="BZ21" s="174"/>
      <c r="CA21" s="174"/>
      <c r="CB21" s="174">
        <v>33738</v>
      </c>
      <c r="CC21" s="169">
        <f t="shared" si="22"/>
        <v>145326.81</v>
      </c>
      <c r="CD21" s="169"/>
      <c r="CE21" s="42">
        <v>33738</v>
      </c>
      <c r="CF21" s="42">
        <f t="shared" si="23"/>
        <v>33738</v>
      </c>
      <c r="CG21" s="169">
        <f t="shared" si="24"/>
        <v>145326.81</v>
      </c>
      <c r="CH21" s="169"/>
      <c r="CI21" s="169">
        <f t="shared" si="25"/>
        <v>145326.81</v>
      </c>
      <c r="CJ21" s="169"/>
      <c r="CK21" s="174">
        <v>9749.82</v>
      </c>
      <c r="CL21" s="226">
        <v>0</v>
      </c>
      <c r="CM21" s="136"/>
      <c r="CN21" s="181">
        <f t="shared" si="26"/>
        <v>-9749.82</v>
      </c>
      <c r="CO21" s="42">
        <v>33738</v>
      </c>
      <c r="CP21" s="174">
        <f t="shared" si="27"/>
        <v>33738</v>
      </c>
      <c r="CQ21" s="169">
        <v>135576.99</v>
      </c>
      <c r="CR21" s="174">
        <v>10332.02</v>
      </c>
      <c r="CS21" s="174">
        <v>0</v>
      </c>
      <c r="CT21" s="174">
        <v>0</v>
      </c>
      <c r="CU21" s="181">
        <f t="shared" si="28"/>
        <v>-10332.02</v>
      </c>
      <c r="CV21" s="169">
        <f t="shared" si="29"/>
        <v>125244.96999999999</v>
      </c>
      <c r="CW21" s="169"/>
      <c r="CX21" s="169">
        <v>135386.78</v>
      </c>
      <c r="CY21" s="232"/>
      <c r="CZ21" s="237">
        <v>33782</v>
      </c>
      <c r="DA21" s="237">
        <f t="shared" si="30"/>
        <v>33782</v>
      </c>
      <c r="DB21" s="255">
        <v>23841.81</v>
      </c>
      <c r="DC21" s="252">
        <f t="shared" si="31"/>
        <v>9940.189999999999</v>
      </c>
      <c r="DD21" s="260">
        <f t="shared" si="42"/>
        <v>-9940.189999999999</v>
      </c>
      <c r="DE21" s="252">
        <v>0</v>
      </c>
      <c r="DF21" s="238">
        <v>33781</v>
      </c>
      <c r="DG21" s="250">
        <f t="shared" si="32"/>
        <v>33781</v>
      </c>
      <c r="DH21" s="250">
        <v>20082</v>
      </c>
      <c r="DI21" s="250">
        <v>33781</v>
      </c>
      <c r="DJ21" s="250">
        <v>26351.77</v>
      </c>
      <c r="DK21" s="250">
        <v>-7429.23</v>
      </c>
      <c r="DL21" s="273">
        <v>0</v>
      </c>
      <c r="DM21" s="250">
        <v>20082</v>
      </c>
      <c r="DN21" s="250"/>
      <c r="DO21" s="250"/>
      <c r="DP21" s="273">
        <f t="shared" si="33"/>
        <v>-7429.23</v>
      </c>
      <c r="DQ21" s="266">
        <f t="shared" si="34"/>
        <v>20082</v>
      </c>
      <c r="DR21" s="262">
        <f t="shared" si="35"/>
        <v>127957.55</v>
      </c>
      <c r="DS21" s="262"/>
      <c r="DT21" s="262">
        <f t="shared" si="36"/>
        <v>127957.55</v>
      </c>
      <c r="DU21" s="333">
        <v>33859</v>
      </c>
      <c r="DV21" s="333">
        <v>33938</v>
      </c>
      <c r="DW21" s="262"/>
      <c r="DX21" s="262">
        <f t="shared" si="37"/>
        <v>33938</v>
      </c>
      <c r="DY21" s="262">
        <f t="shared" si="38"/>
        <v>67797</v>
      </c>
      <c r="DZ21" s="262"/>
      <c r="EA21" s="262"/>
    </row>
    <row r="22" spans="1:131" ht="25.5">
      <c r="A22" s="43">
        <f t="shared" si="39"/>
        <v>17</v>
      </c>
      <c r="B22" s="108" t="s">
        <v>203</v>
      </c>
      <c r="C22" s="47">
        <v>789879.07</v>
      </c>
      <c r="D22" s="50">
        <v>0</v>
      </c>
      <c r="E22" s="46">
        <v>1463</v>
      </c>
      <c r="F22" s="46">
        <f t="shared" si="40"/>
        <v>1463</v>
      </c>
      <c r="G22" s="47">
        <f>425105.37</f>
        <v>425105.37</v>
      </c>
      <c r="H22" s="111">
        <f>150675+I22</f>
        <v>150253.85</v>
      </c>
      <c r="I22" s="47">
        <v>-421.15</v>
      </c>
      <c r="J22" s="47">
        <v>421.15</v>
      </c>
      <c r="K22" s="47">
        <v>818919.44</v>
      </c>
      <c r="L22" s="51">
        <v>120326</v>
      </c>
      <c r="M22" s="51">
        <v>133864</v>
      </c>
      <c r="N22" s="51">
        <v>133320.73</v>
      </c>
      <c r="O22" s="47">
        <f t="shared" si="2"/>
        <v>-543.2699999999895</v>
      </c>
      <c r="P22" s="92">
        <v>38799.95</v>
      </c>
      <c r="Q22" s="100">
        <f t="shared" si="3"/>
        <v>38256.68000000001</v>
      </c>
      <c r="R22" s="49">
        <v>120326</v>
      </c>
      <c r="S22" s="42">
        <f t="shared" si="4"/>
        <v>159125.95</v>
      </c>
      <c r="T22" s="47">
        <v>857176.12</v>
      </c>
      <c r="U22" s="42">
        <v>159125.95</v>
      </c>
      <c r="V22" s="103">
        <f>543.27+1436.18</f>
        <v>1979.45</v>
      </c>
      <c r="W22" s="42">
        <f t="shared" si="5"/>
        <v>161105.40000000002</v>
      </c>
      <c r="X22" s="42">
        <f t="shared" si="6"/>
        <v>859155.57</v>
      </c>
      <c r="Y22" s="42">
        <v>9339.39</v>
      </c>
      <c r="Z22" s="42">
        <v>868494.96</v>
      </c>
      <c r="AA22" s="42">
        <v>161105.4</v>
      </c>
      <c r="AB22" s="42"/>
      <c r="AC22" s="42">
        <f t="shared" si="7"/>
        <v>-161105.4</v>
      </c>
      <c r="AD22" s="42"/>
      <c r="AE22" s="42">
        <f t="shared" si="8"/>
        <v>-161105.4</v>
      </c>
      <c r="AF22" s="42">
        <v>120326</v>
      </c>
      <c r="AG22" s="42">
        <f t="shared" si="9"/>
        <v>120326</v>
      </c>
      <c r="AH22" s="42">
        <f t="shared" si="10"/>
        <v>707389.5599999999</v>
      </c>
      <c r="AI22" s="42">
        <v>107174</v>
      </c>
      <c r="AJ22" s="42">
        <v>107174</v>
      </c>
      <c r="AK22" s="42">
        <v>107174</v>
      </c>
      <c r="AL22" s="42">
        <f t="shared" si="11"/>
        <v>321522</v>
      </c>
      <c r="AM22" s="42">
        <v>107315</v>
      </c>
      <c r="AN22" s="42">
        <v>107315</v>
      </c>
      <c r="AO22" s="136">
        <v>0</v>
      </c>
      <c r="AP22" s="136">
        <f t="shared" si="12"/>
        <v>214630</v>
      </c>
      <c r="AQ22" s="152">
        <f t="shared" si="13"/>
        <v>536152</v>
      </c>
      <c r="AR22" s="42">
        <f t="shared" si="0"/>
        <v>1404646.96</v>
      </c>
      <c r="AS22" s="156"/>
      <c r="AT22" s="174">
        <v>11147.9</v>
      </c>
      <c r="AU22" s="169">
        <v>1415794.8599999999</v>
      </c>
      <c r="AV22" s="192">
        <v>5326.17</v>
      </c>
      <c r="AW22" s="169">
        <f t="shared" si="1"/>
        <v>1421121.0299999998</v>
      </c>
      <c r="AX22" s="169">
        <v>161105.4</v>
      </c>
      <c r="AY22" s="174">
        <v>161105.4</v>
      </c>
      <c r="AZ22" s="174">
        <f t="shared" si="14"/>
        <v>0</v>
      </c>
      <c r="BA22" s="174">
        <v>120326</v>
      </c>
      <c r="BB22" s="174">
        <v>120326</v>
      </c>
      <c r="BC22" s="174">
        <f t="shared" si="15"/>
        <v>0</v>
      </c>
      <c r="BD22" s="174">
        <f t="shared" si="16"/>
        <v>0</v>
      </c>
      <c r="BE22" s="174">
        <v>107174</v>
      </c>
      <c r="BF22" s="208">
        <v>107174</v>
      </c>
      <c r="BG22" s="174">
        <f t="shared" si="17"/>
        <v>0</v>
      </c>
      <c r="BH22" s="174"/>
      <c r="BI22" s="174">
        <f t="shared" si="18"/>
        <v>0</v>
      </c>
      <c r="BJ22" s="174">
        <v>0</v>
      </c>
      <c r="BK22" s="174">
        <v>0</v>
      </c>
      <c r="BL22" s="174" t="s">
        <v>161</v>
      </c>
      <c r="BM22" s="174">
        <v>31075</v>
      </c>
      <c r="BN22" s="174">
        <f t="shared" si="19"/>
        <v>31075</v>
      </c>
      <c r="BO22" s="174">
        <v>107174</v>
      </c>
      <c r="BP22" s="174">
        <f t="shared" si="20"/>
        <v>138249</v>
      </c>
      <c r="BQ22" s="174">
        <f t="shared" si="21"/>
        <v>1452196.0299999998</v>
      </c>
      <c r="BR22" s="174">
        <v>1452196.0299999998</v>
      </c>
      <c r="BS22" s="174"/>
      <c r="BT22" s="174"/>
      <c r="BU22" s="174"/>
      <c r="BV22" s="174"/>
      <c r="BW22" s="174"/>
      <c r="BX22" s="174"/>
      <c r="BY22" s="174"/>
      <c r="BZ22" s="174"/>
      <c r="CA22" s="174"/>
      <c r="CB22" s="174">
        <v>138249</v>
      </c>
      <c r="CC22" s="169">
        <f t="shared" si="22"/>
        <v>1452196.0299999998</v>
      </c>
      <c r="CD22" s="169"/>
      <c r="CE22" s="42">
        <v>107174</v>
      </c>
      <c r="CF22" s="42">
        <f t="shared" si="23"/>
        <v>107174</v>
      </c>
      <c r="CG22" s="169">
        <f t="shared" si="24"/>
        <v>1452196.0299999998</v>
      </c>
      <c r="CH22" s="169">
        <v>8374.81</v>
      </c>
      <c r="CI22" s="169">
        <f t="shared" si="25"/>
        <v>1460570.8399999999</v>
      </c>
      <c r="CJ22" s="169"/>
      <c r="CK22" s="174">
        <v>0</v>
      </c>
      <c r="CL22" s="226">
        <v>0</v>
      </c>
      <c r="CM22" s="136">
        <v>33076.47</v>
      </c>
      <c r="CN22" s="181">
        <f t="shared" si="26"/>
        <v>33076.47</v>
      </c>
      <c r="CO22" s="42">
        <v>107174</v>
      </c>
      <c r="CP22" s="174">
        <f t="shared" si="27"/>
        <v>140250.47</v>
      </c>
      <c r="CQ22" s="169">
        <v>1499746.7799999998</v>
      </c>
      <c r="CR22" s="174">
        <v>0</v>
      </c>
      <c r="CS22" s="174">
        <v>0</v>
      </c>
      <c r="CT22" s="174">
        <v>18647.3</v>
      </c>
      <c r="CU22" s="181">
        <f t="shared" si="28"/>
        <v>18647.3</v>
      </c>
      <c r="CV22" s="169">
        <f t="shared" si="29"/>
        <v>1518394.0799999998</v>
      </c>
      <c r="CW22" s="169">
        <v>7524.15</v>
      </c>
      <c r="CX22" s="169">
        <v>1599432.5099999998</v>
      </c>
      <c r="CY22" s="232">
        <v>11</v>
      </c>
      <c r="CZ22" s="237">
        <v>107315</v>
      </c>
      <c r="DA22" s="237">
        <f t="shared" si="30"/>
        <v>125962.3</v>
      </c>
      <c r="DB22" s="255">
        <v>125962.3</v>
      </c>
      <c r="DC22" s="252">
        <f t="shared" si="31"/>
        <v>0</v>
      </c>
      <c r="DD22" s="260">
        <f t="shared" si="42"/>
        <v>0</v>
      </c>
      <c r="DE22" s="252">
        <v>0</v>
      </c>
      <c r="DF22" s="238">
        <v>107315</v>
      </c>
      <c r="DG22" s="250">
        <f t="shared" si="32"/>
        <v>107315</v>
      </c>
      <c r="DH22" s="250">
        <v>63793</v>
      </c>
      <c r="DI22" s="250">
        <v>107315</v>
      </c>
      <c r="DJ22" s="250">
        <v>107315</v>
      </c>
      <c r="DK22" s="250">
        <v>0</v>
      </c>
      <c r="DL22" s="273">
        <v>0</v>
      </c>
      <c r="DM22" s="250">
        <v>63793</v>
      </c>
      <c r="DN22" s="250"/>
      <c r="DO22" s="250">
        <v>24604</v>
      </c>
      <c r="DP22" s="273">
        <f t="shared" si="33"/>
        <v>24604</v>
      </c>
      <c r="DQ22" s="266">
        <f t="shared" si="34"/>
        <v>88397</v>
      </c>
      <c r="DR22" s="262">
        <f t="shared" si="35"/>
        <v>1624036.5099999998</v>
      </c>
      <c r="DS22" s="262">
        <v>12633.87</v>
      </c>
      <c r="DT22" s="262">
        <f t="shared" si="36"/>
        <v>1636670.38</v>
      </c>
      <c r="DU22" s="333">
        <v>107557</v>
      </c>
      <c r="DV22" s="333">
        <v>106491</v>
      </c>
      <c r="DW22" s="336">
        <v>-1311.9</v>
      </c>
      <c r="DX22" s="262">
        <f t="shared" si="37"/>
        <v>105179.1</v>
      </c>
      <c r="DY22" s="262">
        <f t="shared" si="38"/>
        <v>212736.1</v>
      </c>
      <c r="DZ22" s="262"/>
      <c r="EA22" s="262"/>
    </row>
    <row r="23" spans="1:131" ht="25.5">
      <c r="A23" s="43">
        <f t="shared" si="39"/>
        <v>18</v>
      </c>
      <c r="B23" s="108" t="s">
        <v>204</v>
      </c>
      <c r="C23" s="47">
        <v>517123.02</v>
      </c>
      <c r="D23" s="45">
        <v>148.83000000000175</v>
      </c>
      <c r="E23" s="46">
        <v>0</v>
      </c>
      <c r="F23" s="46">
        <f t="shared" si="40"/>
        <v>-148.83000000000175</v>
      </c>
      <c r="G23" s="47">
        <v>217744.09000000003</v>
      </c>
      <c r="H23" s="47">
        <v>76620.2</v>
      </c>
      <c r="I23" s="48"/>
      <c r="J23" s="48"/>
      <c r="K23" s="47">
        <v>483954.23000000004</v>
      </c>
      <c r="L23" s="47">
        <v>88814</v>
      </c>
      <c r="M23" s="47">
        <v>88814</v>
      </c>
      <c r="N23" s="47">
        <v>83549.52</v>
      </c>
      <c r="O23" s="47">
        <f t="shared" si="2"/>
        <v>-5264.479999999996</v>
      </c>
      <c r="P23" s="58"/>
      <c r="Q23" s="100">
        <f t="shared" si="3"/>
        <v>-5264.479999999996</v>
      </c>
      <c r="R23" s="49">
        <v>88814</v>
      </c>
      <c r="S23" s="42">
        <f t="shared" si="4"/>
        <v>88814</v>
      </c>
      <c r="T23" s="47">
        <v>478689.75000000006</v>
      </c>
      <c r="U23" s="42">
        <v>88814</v>
      </c>
      <c r="V23" s="103"/>
      <c r="W23" s="42">
        <f t="shared" si="5"/>
        <v>88814</v>
      </c>
      <c r="X23" s="42">
        <f t="shared" si="6"/>
        <v>478689.75000000006</v>
      </c>
      <c r="Y23" s="42"/>
      <c r="Z23" s="42">
        <v>478689.75000000006</v>
      </c>
      <c r="AA23" s="42">
        <v>88814</v>
      </c>
      <c r="AB23" s="42"/>
      <c r="AC23" s="42">
        <f t="shared" si="7"/>
        <v>-88814</v>
      </c>
      <c r="AD23" s="42"/>
      <c r="AE23" s="42">
        <f t="shared" si="8"/>
        <v>-88814</v>
      </c>
      <c r="AF23" s="42">
        <v>88813</v>
      </c>
      <c r="AG23" s="42">
        <f t="shared" si="9"/>
        <v>88813</v>
      </c>
      <c r="AH23" s="42">
        <f t="shared" si="10"/>
        <v>389875.75000000006</v>
      </c>
      <c r="AI23" s="42">
        <v>114516</v>
      </c>
      <c r="AJ23" s="42">
        <v>114516</v>
      </c>
      <c r="AK23" s="42">
        <v>114516</v>
      </c>
      <c r="AL23" s="42">
        <f t="shared" si="11"/>
        <v>343548</v>
      </c>
      <c r="AM23" s="42">
        <v>114667</v>
      </c>
      <c r="AN23" s="42">
        <v>114668</v>
      </c>
      <c r="AO23" s="136">
        <v>0</v>
      </c>
      <c r="AP23" s="136">
        <f t="shared" si="12"/>
        <v>229335</v>
      </c>
      <c r="AQ23" s="152">
        <f t="shared" si="13"/>
        <v>572883</v>
      </c>
      <c r="AR23" s="42">
        <f t="shared" si="0"/>
        <v>1051572.75</v>
      </c>
      <c r="AS23" s="156"/>
      <c r="AT23" s="174">
        <f t="shared" si="43"/>
        <v>0</v>
      </c>
      <c r="AU23" s="169">
        <v>1042691.45</v>
      </c>
      <c r="AV23" s="192"/>
      <c r="AW23" s="169">
        <f t="shared" si="1"/>
        <v>1042691.45</v>
      </c>
      <c r="AX23" s="169">
        <v>88814</v>
      </c>
      <c r="AY23" s="174">
        <v>83120.69</v>
      </c>
      <c r="AZ23" s="174">
        <f t="shared" si="14"/>
        <v>5693.309999999998</v>
      </c>
      <c r="BA23" s="174">
        <v>79931.7</v>
      </c>
      <c r="BB23" s="174">
        <v>61717.68</v>
      </c>
      <c r="BC23" s="174">
        <f t="shared" si="15"/>
        <v>18214.019999999997</v>
      </c>
      <c r="BD23" s="174">
        <f t="shared" si="16"/>
        <v>23907.329999999994</v>
      </c>
      <c r="BE23" s="174">
        <v>114516</v>
      </c>
      <c r="BF23" s="208">
        <v>85631.64</v>
      </c>
      <c r="BG23" s="174">
        <f t="shared" si="17"/>
        <v>28884.36</v>
      </c>
      <c r="BH23" s="174">
        <f t="shared" si="41"/>
        <v>5725.8</v>
      </c>
      <c r="BI23" s="174" t="s">
        <v>160</v>
      </c>
      <c r="BJ23" s="174">
        <v>0</v>
      </c>
      <c r="BK23" s="174">
        <f aca="true" t="shared" si="44" ref="BK23:BK31">BG23</f>
        <v>28884.36</v>
      </c>
      <c r="BL23" s="174" t="s">
        <v>160</v>
      </c>
      <c r="BM23" s="174">
        <v>0</v>
      </c>
      <c r="BN23" s="174">
        <f t="shared" si="19"/>
        <v>-52791.689999999995</v>
      </c>
      <c r="BO23" s="174">
        <v>114516</v>
      </c>
      <c r="BP23" s="174">
        <f t="shared" si="20"/>
        <v>114516</v>
      </c>
      <c r="BQ23" s="174">
        <f t="shared" si="21"/>
        <v>989899.76</v>
      </c>
      <c r="BR23" s="174">
        <v>989899.76</v>
      </c>
      <c r="BS23" s="174"/>
      <c r="BT23" s="174"/>
      <c r="BU23" s="174"/>
      <c r="BV23" s="174"/>
      <c r="BW23" s="174"/>
      <c r="BX23" s="174"/>
      <c r="BY23" s="174"/>
      <c r="BZ23" s="174"/>
      <c r="CA23" s="174"/>
      <c r="CB23" s="174">
        <v>114516</v>
      </c>
      <c r="CC23" s="169">
        <f t="shared" si="22"/>
        <v>989899.76</v>
      </c>
      <c r="CD23" s="169"/>
      <c r="CE23" s="42">
        <v>114516</v>
      </c>
      <c r="CF23" s="42">
        <f t="shared" si="23"/>
        <v>114516</v>
      </c>
      <c r="CG23" s="169">
        <f t="shared" si="24"/>
        <v>989899.76</v>
      </c>
      <c r="CH23" s="169"/>
      <c r="CI23" s="169">
        <f t="shared" si="25"/>
        <v>989899.76</v>
      </c>
      <c r="CJ23" s="169"/>
      <c r="CK23" s="174">
        <v>48420.03</v>
      </c>
      <c r="CL23" s="226">
        <v>0</v>
      </c>
      <c r="CM23" s="136"/>
      <c r="CN23" s="181">
        <f t="shared" si="26"/>
        <v>-48420.03</v>
      </c>
      <c r="CO23" s="42">
        <v>114516</v>
      </c>
      <c r="CP23" s="174">
        <f t="shared" si="27"/>
        <v>114516</v>
      </c>
      <c r="CQ23" s="169">
        <v>941479.73</v>
      </c>
      <c r="CR23" s="174">
        <v>32773.119999999995</v>
      </c>
      <c r="CS23" s="174">
        <v>0</v>
      </c>
      <c r="CT23" s="169">
        <v>0</v>
      </c>
      <c r="CU23" s="181">
        <f t="shared" si="28"/>
        <v>-32773.119999999995</v>
      </c>
      <c r="CV23" s="169">
        <f t="shared" si="29"/>
        <v>908706.61</v>
      </c>
      <c r="CW23" s="169"/>
      <c r="CX23" s="169">
        <v>970741.94</v>
      </c>
      <c r="CY23" s="232"/>
      <c r="CZ23" s="237">
        <v>114667</v>
      </c>
      <c r="DA23" s="237">
        <f t="shared" si="30"/>
        <v>114667</v>
      </c>
      <c r="DB23" s="255">
        <v>108510.33</v>
      </c>
      <c r="DC23" s="252">
        <f t="shared" si="31"/>
        <v>6156.669999999998</v>
      </c>
      <c r="DD23" s="260">
        <f t="shared" si="42"/>
        <v>-6156.669999999998</v>
      </c>
      <c r="DE23" s="252">
        <v>0</v>
      </c>
      <c r="DF23" s="238">
        <v>114668</v>
      </c>
      <c r="DG23" s="250">
        <f t="shared" si="32"/>
        <v>114668</v>
      </c>
      <c r="DH23" s="250">
        <v>68192</v>
      </c>
      <c r="DI23" s="250">
        <v>114668</v>
      </c>
      <c r="DJ23" s="250">
        <v>111619.4</v>
      </c>
      <c r="DK23" s="250">
        <v>0</v>
      </c>
      <c r="DL23" s="273">
        <v>3048.600000000006</v>
      </c>
      <c r="DM23" s="250">
        <v>68192</v>
      </c>
      <c r="DN23" s="250"/>
      <c r="DO23" s="250"/>
      <c r="DP23" s="273">
        <f t="shared" si="33"/>
        <v>0</v>
      </c>
      <c r="DQ23" s="266">
        <f t="shared" si="34"/>
        <v>71240.6</v>
      </c>
      <c r="DR23" s="262">
        <f t="shared" si="35"/>
        <v>970741.94</v>
      </c>
      <c r="DS23" s="262"/>
      <c r="DT23" s="262">
        <f t="shared" si="36"/>
        <v>970741.94</v>
      </c>
      <c r="DU23" s="333">
        <v>114986</v>
      </c>
      <c r="DV23" s="333">
        <v>115296</v>
      </c>
      <c r="DW23" s="262"/>
      <c r="DX23" s="262">
        <f t="shared" si="37"/>
        <v>115296</v>
      </c>
      <c r="DY23" s="262">
        <f t="shared" si="38"/>
        <v>230282</v>
      </c>
      <c r="DZ23" s="262"/>
      <c r="EA23" s="262"/>
    </row>
    <row r="24" spans="1:131" ht="38.25">
      <c r="A24" s="43">
        <f t="shared" si="39"/>
        <v>19</v>
      </c>
      <c r="B24" s="108" t="s">
        <v>205</v>
      </c>
      <c r="C24" s="47">
        <v>437243.53</v>
      </c>
      <c r="D24" s="45">
        <v>3607.9100000000035</v>
      </c>
      <c r="E24" s="46">
        <v>0</v>
      </c>
      <c r="F24" s="46">
        <f t="shared" si="40"/>
        <v>-3607.9100000000035</v>
      </c>
      <c r="G24" s="47">
        <v>174703.45</v>
      </c>
      <c r="H24" s="47">
        <v>53247.56</v>
      </c>
      <c r="I24" s="48"/>
      <c r="J24" s="48"/>
      <c r="K24" s="47">
        <v>385282.94</v>
      </c>
      <c r="L24" s="47">
        <v>75952</v>
      </c>
      <c r="M24" s="47">
        <v>75952</v>
      </c>
      <c r="N24" s="47">
        <v>40417.54</v>
      </c>
      <c r="O24" s="47">
        <f t="shared" si="2"/>
        <v>-35534.46</v>
      </c>
      <c r="P24" s="58"/>
      <c r="Q24" s="100">
        <f t="shared" si="3"/>
        <v>-35534.46</v>
      </c>
      <c r="R24" s="49">
        <v>75952</v>
      </c>
      <c r="S24" s="42">
        <f t="shared" si="4"/>
        <v>75952</v>
      </c>
      <c r="T24" s="47">
        <v>349748.48</v>
      </c>
      <c r="U24" s="42">
        <v>75952</v>
      </c>
      <c r="V24" s="103"/>
      <c r="W24" s="42">
        <f t="shared" si="5"/>
        <v>75952</v>
      </c>
      <c r="X24" s="42">
        <f t="shared" si="6"/>
        <v>349748.48</v>
      </c>
      <c r="Y24" s="42"/>
      <c r="Z24" s="42">
        <v>349748.48</v>
      </c>
      <c r="AA24" s="42">
        <v>75952</v>
      </c>
      <c r="AB24" s="42"/>
      <c r="AC24" s="42">
        <f t="shared" si="7"/>
        <v>-75952</v>
      </c>
      <c r="AD24" s="42"/>
      <c r="AE24" s="42">
        <f t="shared" si="8"/>
        <v>-75952</v>
      </c>
      <c r="AF24" s="42">
        <v>75951</v>
      </c>
      <c r="AG24" s="42">
        <f t="shared" si="9"/>
        <v>75951</v>
      </c>
      <c r="AH24" s="42">
        <f t="shared" si="10"/>
        <v>273796.48</v>
      </c>
      <c r="AI24" s="42">
        <v>77289</v>
      </c>
      <c r="AJ24" s="42">
        <v>77289</v>
      </c>
      <c r="AK24" s="42">
        <v>77289</v>
      </c>
      <c r="AL24" s="42">
        <f t="shared" si="11"/>
        <v>231867</v>
      </c>
      <c r="AM24" s="42">
        <v>77391</v>
      </c>
      <c r="AN24" s="42">
        <v>77392</v>
      </c>
      <c r="AO24" s="136">
        <v>0</v>
      </c>
      <c r="AP24" s="136">
        <f t="shared" si="12"/>
        <v>154783</v>
      </c>
      <c r="AQ24" s="152">
        <f t="shared" si="13"/>
        <v>386650</v>
      </c>
      <c r="AR24" s="42">
        <f t="shared" si="0"/>
        <v>736398.48</v>
      </c>
      <c r="AS24" s="156"/>
      <c r="AT24" s="174">
        <f t="shared" si="43"/>
        <v>0</v>
      </c>
      <c r="AU24" s="169">
        <v>736398.48</v>
      </c>
      <c r="AV24" s="192"/>
      <c r="AW24" s="169">
        <f t="shared" si="1"/>
        <v>736398.48</v>
      </c>
      <c r="AX24" s="169">
        <v>75952</v>
      </c>
      <c r="AY24" s="174">
        <v>56083.93</v>
      </c>
      <c r="AZ24" s="174">
        <f t="shared" si="14"/>
        <v>19868.07</v>
      </c>
      <c r="BA24" s="174">
        <v>75951</v>
      </c>
      <c r="BB24" s="174">
        <v>41004.33</v>
      </c>
      <c r="BC24" s="174">
        <f t="shared" si="15"/>
        <v>34946.67</v>
      </c>
      <c r="BD24" s="174">
        <f t="shared" si="16"/>
        <v>54814.74</v>
      </c>
      <c r="BE24" s="174">
        <v>77289</v>
      </c>
      <c r="BF24" s="208">
        <v>38093.32</v>
      </c>
      <c r="BG24" s="174">
        <f t="shared" si="17"/>
        <v>39195.68</v>
      </c>
      <c r="BH24" s="174">
        <f t="shared" si="41"/>
        <v>3864.4500000000003</v>
      </c>
      <c r="BI24" s="174" t="s">
        <v>160</v>
      </c>
      <c r="BJ24" s="174">
        <v>0</v>
      </c>
      <c r="BK24" s="174">
        <f t="shared" si="44"/>
        <v>39195.68</v>
      </c>
      <c r="BL24" s="174" t="s">
        <v>160</v>
      </c>
      <c r="BM24" s="174">
        <v>0</v>
      </c>
      <c r="BN24" s="174">
        <f t="shared" si="19"/>
        <v>-94010.42</v>
      </c>
      <c r="BO24" s="174">
        <v>77289</v>
      </c>
      <c r="BP24" s="174">
        <f t="shared" si="20"/>
        <v>77289</v>
      </c>
      <c r="BQ24" s="174">
        <f t="shared" si="21"/>
        <v>642388.0599999999</v>
      </c>
      <c r="BR24" s="174">
        <v>642388.0599999999</v>
      </c>
      <c r="BS24" s="174"/>
      <c r="BT24" s="174"/>
      <c r="BU24" s="174"/>
      <c r="BV24" s="174"/>
      <c r="BW24" s="174"/>
      <c r="BX24" s="174"/>
      <c r="BY24" s="174"/>
      <c r="BZ24" s="174"/>
      <c r="CA24" s="174"/>
      <c r="CB24" s="174">
        <v>77289</v>
      </c>
      <c r="CC24" s="169">
        <f t="shared" si="22"/>
        <v>642388.0599999999</v>
      </c>
      <c r="CD24" s="169"/>
      <c r="CE24" s="42">
        <v>77289</v>
      </c>
      <c r="CF24" s="42">
        <f t="shared" si="23"/>
        <v>77289</v>
      </c>
      <c r="CG24" s="169">
        <f t="shared" si="24"/>
        <v>642388.0599999999</v>
      </c>
      <c r="CH24" s="169"/>
      <c r="CI24" s="169">
        <f t="shared" si="25"/>
        <v>642388.0599999999</v>
      </c>
      <c r="CJ24" s="169"/>
      <c r="CK24" s="174">
        <v>38302.98</v>
      </c>
      <c r="CL24" s="226">
        <v>0</v>
      </c>
      <c r="CM24" s="136"/>
      <c r="CN24" s="181">
        <f t="shared" si="26"/>
        <v>-38302.98</v>
      </c>
      <c r="CO24" s="42">
        <v>77289</v>
      </c>
      <c r="CP24" s="174">
        <f t="shared" si="27"/>
        <v>77289</v>
      </c>
      <c r="CQ24" s="169">
        <v>604085.08</v>
      </c>
      <c r="CR24" s="174">
        <v>38800.1</v>
      </c>
      <c r="CS24" s="174">
        <v>0</v>
      </c>
      <c r="CT24" s="169">
        <v>0</v>
      </c>
      <c r="CU24" s="181">
        <f t="shared" si="28"/>
        <v>-38800.1</v>
      </c>
      <c r="CV24" s="169">
        <f t="shared" si="29"/>
        <v>565284.98</v>
      </c>
      <c r="CW24" s="169"/>
      <c r="CX24" s="169">
        <v>587159.21</v>
      </c>
      <c r="CY24" s="230"/>
      <c r="CZ24" s="237">
        <v>77391</v>
      </c>
      <c r="DA24" s="237">
        <f t="shared" si="30"/>
        <v>77391</v>
      </c>
      <c r="DB24" s="255">
        <v>53250.23</v>
      </c>
      <c r="DC24" s="252">
        <f t="shared" si="31"/>
        <v>24140.769999999997</v>
      </c>
      <c r="DD24" s="260">
        <f t="shared" si="42"/>
        <v>-24140.769999999997</v>
      </c>
      <c r="DE24" s="252">
        <v>0</v>
      </c>
      <c r="DF24" s="238">
        <v>77392</v>
      </c>
      <c r="DG24" s="250">
        <f t="shared" si="32"/>
        <v>77392</v>
      </c>
      <c r="DH24" s="250">
        <v>46015</v>
      </c>
      <c r="DI24" s="250">
        <v>77392</v>
      </c>
      <c r="DJ24" s="250">
        <v>52517.34</v>
      </c>
      <c r="DK24" s="250">
        <v>-24874.66</v>
      </c>
      <c r="DL24" s="273">
        <v>0</v>
      </c>
      <c r="DM24" s="250">
        <v>46015</v>
      </c>
      <c r="DN24" s="250">
        <v>-21015</v>
      </c>
      <c r="DO24" s="250"/>
      <c r="DP24" s="273">
        <f t="shared" si="33"/>
        <v>-45889.66</v>
      </c>
      <c r="DQ24" s="266">
        <f t="shared" si="34"/>
        <v>25000</v>
      </c>
      <c r="DR24" s="262">
        <f t="shared" si="35"/>
        <v>541269.5499999999</v>
      </c>
      <c r="DS24" s="262"/>
      <c r="DT24" s="262">
        <f t="shared" si="36"/>
        <v>541269.5499999999</v>
      </c>
      <c r="DU24" s="333">
        <v>77588</v>
      </c>
      <c r="DV24" s="333">
        <v>77784</v>
      </c>
      <c r="DW24" s="262"/>
      <c r="DX24" s="262">
        <f t="shared" si="37"/>
        <v>77784</v>
      </c>
      <c r="DY24" s="262">
        <f t="shared" si="38"/>
        <v>155372</v>
      </c>
      <c r="DZ24" s="262"/>
      <c r="EA24" s="262"/>
    </row>
    <row r="25" spans="1:131" ht="25.5">
      <c r="A25" s="43">
        <f t="shared" si="39"/>
        <v>20</v>
      </c>
      <c r="B25" s="108" t="s">
        <v>206</v>
      </c>
      <c r="C25" s="47">
        <v>480739.88</v>
      </c>
      <c r="D25" s="45">
        <v>10672.089999999997</v>
      </c>
      <c r="E25" s="46">
        <v>0</v>
      </c>
      <c r="F25" s="46">
        <f t="shared" si="40"/>
        <v>-10672.089999999997</v>
      </c>
      <c r="G25" s="47">
        <v>181127.92</v>
      </c>
      <c r="H25" s="47">
        <v>46450.19</v>
      </c>
      <c r="I25" s="52"/>
      <c r="J25" s="9"/>
      <c r="K25" s="47">
        <v>430198.03</v>
      </c>
      <c r="L25" s="47">
        <v>92043</v>
      </c>
      <c r="M25" s="47">
        <v>92043</v>
      </c>
      <c r="N25" s="47">
        <v>36135.84</v>
      </c>
      <c r="O25" s="47">
        <f t="shared" si="2"/>
        <v>-55907.16</v>
      </c>
      <c r="P25" s="58"/>
      <c r="Q25" s="100">
        <f t="shared" si="3"/>
        <v>-55907.16</v>
      </c>
      <c r="R25" s="49">
        <v>92043</v>
      </c>
      <c r="S25" s="42">
        <f t="shared" si="4"/>
        <v>92043</v>
      </c>
      <c r="T25" s="47">
        <v>374290.87</v>
      </c>
      <c r="U25" s="42">
        <v>92043</v>
      </c>
      <c r="V25" s="103"/>
      <c r="W25" s="42">
        <f t="shared" si="5"/>
        <v>92043</v>
      </c>
      <c r="X25" s="42">
        <f t="shared" si="6"/>
        <v>374290.87</v>
      </c>
      <c r="Y25" s="42"/>
      <c r="Z25" s="42">
        <v>374290.87</v>
      </c>
      <c r="AA25" s="42">
        <v>92043</v>
      </c>
      <c r="AB25" s="42"/>
      <c r="AC25" s="42">
        <f t="shared" si="7"/>
        <v>-92043</v>
      </c>
      <c r="AD25" s="42"/>
      <c r="AE25" s="42">
        <f t="shared" si="8"/>
        <v>-92043</v>
      </c>
      <c r="AF25" s="42">
        <v>92042</v>
      </c>
      <c r="AG25" s="42">
        <f t="shared" si="9"/>
        <v>92042</v>
      </c>
      <c r="AH25" s="42">
        <f t="shared" si="10"/>
        <v>282247.87</v>
      </c>
      <c r="AI25" s="42">
        <v>87108</v>
      </c>
      <c r="AJ25" s="42">
        <v>87108</v>
      </c>
      <c r="AK25" s="42">
        <v>87108</v>
      </c>
      <c r="AL25" s="42">
        <f t="shared" si="11"/>
        <v>261324</v>
      </c>
      <c r="AM25" s="42">
        <v>87222</v>
      </c>
      <c r="AN25" s="42">
        <v>87222</v>
      </c>
      <c r="AO25" s="136">
        <v>0</v>
      </c>
      <c r="AP25" s="136">
        <f t="shared" si="12"/>
        <v>174444</v>
      </c>
      <c r="AQ25" s="152">
        <f t="shared" si="13"/>
        <v>435768</v>
      </c>
      <c r="AR25" s="42">
        <f t="shared" si="0"/>
        <v>810058.87</v>
      </c>
      <c r="AS25" s="156"/>
      <c r="AT25" s="174">
        <f t="shared" si="43"/>
        <v>0</v>
      </c>
      <c r="AU25" s="169">
        <v>810058.87</v>
      </c>
      <c r="AV25" s="192"/>
      <c r="AW25" s="169">
        <f t="shared" si="1"/>
        <v>810058.87</v>
      </c>
      <c r="AX25" s="169">
        <v>92043</v>
      </c>
      <c r="AY25" s="174">
        <v>54605.15</v>
      </c>
      <c r="AZ25" s="174">
        <f t="shared" si="14"/>
        <v>37437.85</v>
      </c>
      <c r="BA25" s="174">
        <v>92042</v>
      </c>
      <c r="BB25" s="174">
        <v>38897.77</v>
      </c>
      <c r="BC25" s="174">
        <f t="shared" si="15"/>
        <v>53144.23</v>
      </c>
      <c r="BD25" s="174">
        <f t="shared" si="16"/>
        <v>90582.08</v>
      </c>
      <c r="BE25" s="174">
        <v>87108</v>
      </c>
      <c r="BF25" s="208">
        <v>45110.79</v>
      </c>
      <c r="BG25" s="174">
        <f t="shared" si="17"/>
        <v>41997.21</v>
      </c>
      <c r="BH25" s="174">
        <f t="shared" si="41"/>
        <v>4355.400000000001</v>
      </c>
      <c r="BI25" s="174" t="s">
        <v>160</v>
      </c>
      <c r="BJ25" s="174">
        <v>0</v>
      </c>
      <c r="BK25" s="174">
        <f t="shared" si="44"/>
        <v>41997.21</v>
      </c>
      <c r="BL25" s="174" t="s">
        <v>160</v>
      </c>
      <c r="BM25" s="174">
        <v>0</v>
      </c>
      <c r="BN25" s="174">
        <f t="shared" si="19"/>
        <v>-132579.29</v>
      </c>
      <c r="BO25" s="174">
        <v>87108</v>
      </c>
      <c r="BP25" s="174">
        <f t="shared" si="20"/>
        <v>87108</v>
      </c>
      <c r="BQ25" s="174">
        <f t="shared" si="21"/>
        <v>677479.58</v>
      </c>
      <c r="BR25" s="174">
        <v>677479.58</v>
      </c>
      <c r="BS25" s="174"/>
      <c r="BT25" s="174"/>
      <c r="BU25" s="174"/>
      <c r="BV25" s="174"/>
      <c r="BW25" s="174"/>
      <c r="BX25" s="174"/>
      <c r="BY25" s="174"/>
      <c r="BZ25" s="174"/>
      <c r="CA25" s="174"/>
      <c r="CB25" s="174">
        <v>87108</v>
      </c>
      <c r="CC25" s="169">
        <f t="shared" si="22"/>
        <v>677479.58</v>
      </c>
      <c r="CD25" s="169"/>
      <c r="CE25" s="42">
        <v>87108</v>
      </c>
      <c r="CF25" s="42">
        <f t="shared" si="23"/>
        <v>87108</v>
      </c>
      <c r="CG25" s="169">
        <f t="shared" si="24"/>
        <v>677479.58</v>
      </c>
      <c r="CH25" s="169"/>
      <c r="CI25" s="169">
        <f t="shared" si="25"/>
        <v>677479.58</v>
      </c>
      <c r="CJ25" s="169"/>
      <c r="CK25" s="174">
        <v>54493.259999999995</v>
      </c>
      <c r="CL25" s="226">
        <v>0</v>
      </c>
      <c r="CM25" s="136"/>
      <c r="CN25" s="181">
        <f t="shared" si="26"/>
        <v>-54493.259999999995</v>
      </c>
      <c r="CO25" s="42">
        <v>87108</v>
      </c>
      <c r="CP25" s="174">
        <f t="shared" si="27"/>
        <v>87108</v>
      </c>
      <c r="CQ25" s="169">
        <v>622986.32</v>
      </c>
      <c r="CR25" s="174">
        <v>36839.68</v>
      </c>
      <c r="CS25" s="174">
        <v>0</v>
      </c>
      <c r="CT25" s="169">
        <v>0</v>
      </c>
      <c r="CU25" s="181">
        <f t="shared" si="28"/>
        <v>-36839.68</v>
      </c>
      <c r="CV25" s="169">
        <f t="shared" si="29"/>
        <v>586146.6399999999</v>
      </c>
      <c r="CW25" s="169"/>
      <c r="CX25" s="169">
        <v>610258.6399999999</v>
      </c>
      <c r="CY25" s="230"/>
      <c r="CZ25" s="237">
        <v>87222</v>
      </c>
      <c r="DA25" s="237">
        <f t="shared" si="30"/>
        <v>87222</v>
      </c>
      <c r="DB25" s="255">
        <v>59493</v>
      </c>
      <c r="DC25" s="252">
        <f t="shared" si="31"/>
        <v>27729</v>
      </c>
      <c r="DD25" s="260">
        <f t="shared" si="42"/>
        <v>-27729</v>
      </c>
      <c r="DE25" s="252">
        <v>0</v>
      </c>
      <c r="DF25" s="238">
        <v>87222</v>
      </c>
      <c r="DG25" s="250">
        <f t="shared" si="32"/>
        <v>87222</v>
      </c>
      <c r="DH25" s="250">
        <v>51841</v>
      </c>
      <c r="DI25" s="250">
        <v>87222</v>
      </c>
      <c r="DJ25" s="250">
        <v>67225.67</v>
      </c>
      <c r="DK25" s="250">
        <v>-19996.33</v>
      </c>
      <c r="DL25" s="273">
        <v>0</v>
      </c>
      <c r="DM25" s="250">
        <v>51841</v>
      </c>
      <c r="DN25" s="250">
        <v>-21841</v>
      </c>
      <c r="DO25" s="250"/>
      <c r="DP25" s="273">
        <f t="shared" si="33"/>
        <v>-41837.33</v>
      </c>
      <c r="DQ25" s="266">
        <f t="shared" si="34"/>
        <v>30000</v>
      </c>
      <c r="DR25" s="262">
        <f t="shared" si="35"/>
        <v>568421.3099999999</v>
      </c>
      <c r="DS25" s="262"/>
      <c r="DT25" s="262">
        <f t="shared" si="36"/>
        <v>568421.3099999999</v>
      </c>
      <c r="DU25" s="333">
        <v>87402</v>
      </c>
      <c r="DV25" s="333">
        <v>87595</v>
      </c>
      <c r="DW25" s="262"/>
      <c r="DX25" s="262">
        <f t="shared" si="37"/>
        <v>87595</v>
      </c>
      <c r="DY25" s="262">
        <f t="shared" si="38"/>
        <v>174997</v>
      </c>
      <c r="DZ25" s="262"/>
      <c r="EA25" s="262"/>
    </row>
    <row r="26" spans="1:131" ht="38.25">
      <c r="A26" s="43">
        <f t="shared" si="39"/>
        <v>21</v>
      </c>
      <c r="B26" s="108" t="s">
        <v>207</v>
      </c>
      <c r="C26" s="47">
        <v>335298.74000000005</v>
      </c>
      <c r="D26" s="45">
        <v>0</v>
      </c>
      <c r="E26" s="46">
        <v>658</v>
      </c>
      <c r="F26" s="46">
        <f t="shared" si="40"/>
        <v>658</v>
      </c>
      <c r="G26" s="47">
        <v>149807.15999999997</v>
      </c>
      <c r="H26" s="47">
        <v>49043.3</v>
      </c>
      <c r="I26" s="52"/>
      <c r="J26" s="52"/>
      <c r="K26" s="47">
        <v>315807.82000000007</v>
      </c>
      <c r="L26" s="47">
        <v>55765</v>
      </c>
      <c r="M26" s="47">
        <v>55765</v>
      </c>
      <c r="N26" s="47">
        <v>40008.78</v>
      </c>
      <c r="O26" s="47">
        <f t="shared" si="2"/>
        <v>-15756.220000000001</v>
      </c>
      <c r="P26" s="58"/>
      <c r="Q26" s="100">
        <f t="shared" si="3"/>
        <v>-15756.220000000001</v>
      </c>
      <c r="R26" s="49">
        <v>55765</v>
      </c>
      <c r="S26" s="42">
        <f t="shared" si="4"/>
        <v>55765</v>
      </c>
      <c r="T26" s="47">
        <v>300051.6000000001</v>
      </c>
      <c r="U26" s="42">
        <v>55765</v>
      </c>
      <c r="V26" s="103"/>
      <c r="W26" s="42">
        <f t="shared" si="5"/>
        <v>55765</v>
      </c>
      <c r="X26" s="42">
        <f t="shared" si="6"/>
        <v>300051.6000000001</v>
      </c>
      <c r="Y26" s="42"/>
      <c r="Z26" s="42">
        <v>300051.6000000001</v>
      </c>
      <c r="AA26" s="42">
        <v>55765</v>
      </c>
      <c r="AB26" s="42"/>
      <c r="AC26" s="42">
        <f t="shared" si="7"/>
        <v>-55765</v>
      </c>
      <c r="AD26" s="42"/>
      <c r="AE26" s="42">
        <f t="shared" si="8"/>
        <v>-55765</v>
      </c>
      <c r="AF26" s="42">
        <v>55766</v>
      </c>
      <c r="AG26" s="42">
        <f t="shared" si="9"/>
        <v>55766</v>
      </c>
      <c r="AH26" s="42">
        <f t="shared" si="10"/>
        <v>244286.6000000001</v>
      </c>
      <c r="AI26" s="42">
        <v>54012</v>
      </c>
      <c r="AJ26" s="42">
        <v>54012</v>
      </c>
      <c r="AK26" s="42">
        <v>54012</v>
      </c>
      <c r="AL26" s="42">
        <f t="shared" si="11"/>
        <v>162036</v>
      </c>
      <c r="AM26" s="42">
        <v>54083</v>
      </c>
      <c r="AN26" s="42">
        <v>54083</v>
      </c>
      <c r="AO26" s="136">
        <v>0</v>
      </c>
      <c r="AP26" s="136">
        <f t="shared" si="12"/>
        <v>108166</v>
      </c>
      <c r="AQ26" s="152">
        <f t="shared" si="13"/>
        <v>270202</v>
      </c>
      <c r="AR26" s="42">
        <f t="shared" si="0"/>
        <v>570253.6000000001</v>
      </c>
      <c r="AS26" s="156"/>
      <c r="AT26" s="174">
        <f t="shared" si="43"/>
        <v>0</v>
      </c>
      <c r="AU26" s="169">
        <v>570253.6000000001</v>
      </c>
      <c r="AV26" s="192"/>
      <c r="AW26" s="169">
        <f t="shared" si="1"/>
        <v>570253.6000000001</v>
      </c>
      <c r="AX26" s="169">
        <v>55765</v>
      </c>
      <c r="AY26" s="174">
        <v>38283.18</v>
      </c>
      <c r="AZ26" s="174">
        <f t="shared" si="14"/>
        <v>17481.82</v>
      </c>
      <c r="BA26" s="174">
        <v>55766</v>
      </c>
      <c r="BB26" s="174">
        <v>42440.38</v>
      </c>
      <c r="BC26" s="174">
        <f t="shared" si="15"/>
        <v>13325.620000000003</v>
      </c>
      <c r="BD26" s="174">
        <f t="shared" si="16"/>
        <v>30807.440000000002</v>
      </c>
      <c r="BE26" s="174">
        <v>54012</v>
      </c>
      <c r="BF26" s="208">
        <v>43030.82</v>
      </c>
      <c r="BG26" s="174">
        <f t="shared" si="17"/>
        <v>10981.18</v>
      </c>
      <c r="BH26" s="174">
        <f t="shared" si="41"/>
        <v>2700.6000000000004</v>
      </c>
      <c r="BI26" s="174" t="s">
        <v>160</v>
      </c>
      <c r="BJ26" s="174">
        <v>0</v>
      </c>
      <c r="BK26" s="174">
        <f t="shared" si="44"/>
        <v>10981.18</v>
      </c>
      <c r="BL26" s="174" t="s">
        <v>160</v>
      </c>
      <c r="BM26" s="174">
        <v>0</v>
      </c>
      <c r="BN26" s="174">
        <f t="shared" si="19"/>
        <v>-41788.62</v>
      </c>
      <c r="BO26" s="174">
        <v>54012</v>
      </c>
      <c r="BP26" s="174">
        <f t="shared" si="20"/>
        <v>54012</v>
      </c>
      <c r="BQ26" s="174">
        <f t="shared" si="21"/>
        <v>528464.9800000001</v>
      </c>
      <c r="BR26" s="174">
        <v>528464.9800000001</v>
      </c>
      <c r="BS26" s="174"/>
      <c r="BT26" s="174"/>
      <c r="BU26" s="174"/>
      <c r="BV26" s="174"/>
      <c r="BW26" s="174"/>
      <c r="BX26" s="174"/>
      <c r="BY26" s="174"/>
      <c r="BZ26" s="174"/>
      <c r="CA26" s="174"/>
      <c r="CB26" s="174">
        <v>54012</v>
      </c>
      <c r="CC26" s="169">
        <f t="shared" si="22"/>
        <v>528464.9800000001</v>
      </c>
      <c r="CD26" s="169"/>
      <c r="CE26" s="42">
        <v>54012</v>
      </c>
      <c r="CF26" s="42">
        <f t="shared" si="23"/>
        <v>54012</v>
      </c>
      <c r="CG26" s="169">
        <f t="shared" si="24"/>
        <v>528464.9800000001</v>
      </c>
      <c r="CH26" s="169"/>
      <c r="CI26" s="169">
        <f t="shared" si="25"/>
        <v>528464.9800000001</v>
      </c>
      <c r="CJ26" s="169"/>
      <c r="CK26" s="174">
        <v>19476.760000000002</v>
      </c>
      <c r="CL26" s="226">
        <v>0</v>
      </c>
      <c r="CM26" s="136"/>
      <c r="CN26" s="181">
        <f t="shared" si="26"/>
        <v>-19476.760000000002</v>
      </c>
      <c r="CO26" s="42">
        <v>54012</v>
      </c>
      <c r="CP26" s="174">
        <f t="shared" si="27"/>
        <v>54012</v>
      </c>
      <c r="CQ26" s="169">
        <v>508988.2200000001</v>
      </c>
      <c r="CR26" s="174">
        <v>14078.809999999998</v>
      </c>
      <c r="CS26" s="174">
        <v>0</v>
      </c>
      <c r="CT26" s="169">
        <v>0</v>
      </c>
      <c r="CU26" s="181">
        <f t="shared" si="28"/>
        <v>-14078.809999999998</v>
      </c>
      <c r="CV26" s="169">
        <f t="shared" si="29"/>
        <v>494909.4100000001</v>
      </c>
      <c r="CW26" s="169"/>
      <c r="CX26" s="169">
        <v>516197.5500000001</v>
      </c>
      <c r="CY26" s="230"/>
      <c r="CZ26" s="237">
        <v>54083</v>
      </c>
      <c r="DA26" s="237">
        <f t="shared" si="30"/>
        <v>54083</v>
      </c>
      <c r="DB26" s="255">
        <v>43232.14</v>
      </c>
      <c r="DC26" s="252">
        <f t="shared" si="31"/>
        <v>10850.86</v>
      </c>
      <c r="DD26" s="260">
        <f t="shared" si="42"/>
        <v>-10850.86</v>
      </c>
      <c r="DE26" s="252">
        <v>0</v>
      </c>
      <c r="DF26" s="238">
        <v>54083</v>
      </c>
      <c r="DG26" s="250">
        <f t="shared" si="32"/>
        <v>54083</v>
      </c>
      <c r="DH26" s="250">
        <v>32139</v>
      </c>
      <c r="DI26" s="250">
        <v>54083</v>
      </c>
      <c r="DJ26" s="250">
        <v>48561.09</v>
      </c>
      <c r="DK26" s="250">
        <v>-5521.91</v>
      </c>
      <c r="DL26" s="273">
        <v>0</v>
      </c>
      <c r="DM26" s="250">
        <v>32139</v>
      </c>
      <c r="DN26" s="250"/>
      <c r="DO26" s="250"/>
      <c r="DP26" s="273">
        <f t="shared" si="33"/>
        <v>-5521.91</v>
      </c>
      <c r="DQ26" s="266">
        <f t="shared" si="34"/>
        <v>32139</v>
      </c>
      <c r="DR26" s="262">
        <f t="shared" si="35"/>
        <v>510675.64000000013</v>
      </c>
      <c r="DS26" s="262"/>
      <c r="DT26" s="262">
        <f t="shared" si="36"/>
        <v>510675.64000000013</v>
      </c>
      <c r="DU26" s="333">
        <v>54183</v>
      </c>
      <c r="DV26" s="333">
        <v>53354</v>
      </c>
      <c r="DW26" s="336">
        <v>-728.88</v>
      </c>
      <c r="DX26" s="262">
        <f t="shared" si="37"/>
        <v>52625.12</v>
      </c>
      <c r="DY26" s="262">
        <f t="shared" si="38"/>
        <v>106808.12</v>
      </c>
      <c r="DZ26" s="262"/>
      <c r="EA26" s="262"/>
    </row>
    <row r="27" spans="1:131" ht="15.75">
      <c r="A27" s="43">
        <f t="shared" si="39"/>
        <v>22</v>
      </c>
      <c r="B27" s="108" t="s">
        <v>208</v>
      </c>
      <c r="C27" s="47">
        <v>442848.75999999995</v>
      </c>
      <c r="D27" s="45">
        <v>0</v>
      </c>
      <c r="E27" s="46">
        <v>941</v>
      </c>
      <c r="F27" s="46">
        <f t="shared" si="40"/>
        <v>941</v>
      </c>
      <c r="G27" s="47">
        <v>203980.46999999997</v>
      </c>
      <c r="H27" s="47">
        <v>69472</v>
      </c>
      <c r="I27" s="48"/>
      <c r="J27" s="48"/>
      <c r="K27" s="47">
        <v>420047.51</v>
      </c>
      <c r="L27" s="47">
        <v>69520</v>
      </c>
      <c r="M27" s="47">
        <v>69520</v>
      </c>
      <c r="N27" s="47">
        <v>60340.38</v>
      </c>
      <c r="O27" s="47">
        <f t="shared" si="2"/>
        <v>-9179.620000000003</v>
      </c>
      <c r="P27" s="58"/>
      <c r="Q27" s="100">
        <f t="shared" si="3"/>
        <v>-9179.620000000003</v>
      </c>
      <c r="R27" s="49">
        <v>69520</v>
      </c>
      <c r="S27" s="42">
        <f t="shared" si="4"/>
        <v>69520</v>
      </c>
      <c r="T27" s="47">
        <v>410867.89</v>
      </c>
      <c r="U27" s="42">
        <v>69520</v>
      </c>
      <c r="V27" s="103"/>
      <c r="W27" s="42">
        <f t="shared" si="5"/>
        <v>69520</v>
      </c>
      <c r="X27" s="42">
        <f t="shared" si="6"/>
        <v>410867.89</v>
      </c>
      <c r="Y27" s="42"/>
      <c r="Z27" s="42">
        <v>410867.89</v>
      </c>
      <c r="AA27" s="42">
        <v>69520</v>
      </c>
      <c r="AB27" s="42"/>
      <c r="AC27" s="42">
        <f t="shared" si="7"/>
        <v>-69520</v>
      </c>
      <c r="AD27" s="42"/>
      <c r="AE27" s="42">
        <f t="shared" si="8"/>
        <v>-69520</v>
      </c>
      <c r="AF27" s="42">
        <v>69519</v>
      </c>
      <c r="AG27" s="42">
        <f t="shared" si="9"/>
        <v>69519</v>
      </c>
      <c r="AH27" s="42">
        <f t="shared" si="10"/>
        <v>341347.89</v>
      </c>
      <c r="AI27" s="42">
        <v>73890</v>
      </c>
      <c r="AJ27" s="42">
        <v>73890</v>
      </c>
      <c r="AK27" s="42">
        <v>73890</v>
      </c>
      <c r="AL27" s="42">
        <f t="shared" si="11"/>
        <v>221670</v>
      </c>
      <c r="AM27" s="42">
        <v>73987</v>
      </c>
      <c r="AN27" s="42">
        <v>73986</v>
      </c>
      <c r="AO27" s="136">
        <v>0</v>
      </c>
      <c r="AP27" s="136">
        <f t="shared" si="12"/>
        <v>147973</v>
      </c>
      <c r="AQ27" s="152">
        <f t="shared" si="13"/>
        <v>369643</v>
      </c>
      <c r="AR27" s="42">
        <f t="shared" si="0"/>
        <v>780510.89</v>
      </c>
      <c r="AS27" s="156"/>
      <c r="AT27" s="174">
        <f t="shared" si="43"/>
        <v>0</v>
      </c>
      <c r="AU27" s="169">
        <v>780510.89</v>
      </c>
      <c r="AV27" s="192"/>
      <c r="AW27" s="169">
        <f t="shared" si="1"/>
        <v>780510.89</v>
      </c>
      <c r="AX27" s="169">
        <v>69520</v>
      </c>
      <c r="AY27" s="174">
        <v>65348.08</v>
      </c>
      <c r="AZ27" s="174">
        <f t="shared" si="14"/>
        <v>4171.919999999998</v>
      </c>
      <c r="BA27" s="174">
        <v>69519</v>
      </c>
      <c r="BB27" s="174">
        <v>54996.82</v>
      </c>
      <c r="BC27" s="174">
        <f t="shared" si="15"/>
        <v>14522.18</v>
      </c>
      <c r="BD27" s="174">
        <f t="shared" si="16"/>
        <v>18694.1</v>
      </c>
      <c r="BE27" s="174">
        <v>73890</v>
      </c>
      <c r="BF27" s="208">
        <v>59287.34</v>
      </c>
      <c r="BG27" s="174">
        <f t="shared" si="17"/>
        <v>14602.660000000003</v>
      </c>
      <c r="BH27" s="174">
        <f t="shared" si="41"/>
        <v>3694.5</v>
      </c>
      <c r="BI27" s="174" t="s">
        <v>160</v>
      </c>
      <c r="BJ27" s="174">
        <v>0</v>
      </c>
      <c r="BK27" s="174">
        <f t="shared" si="44"/>
        <v>14602.660000000003</v>
      </c>
      <c r="BL27" s="174" t="s">
        <v>160</v>
      </c>
      <c r="BM27" s="174">
        <v>0</v>
      </c>
      <c r="BN27" s="174">
        <f t="shared" si="19"/>
        <v>-33296.76</v>
      </c>
      <c r="BO27" s="174">
        <v>73890</v>
      </c>
      <c r="BP27" s="174">
        <f t="shared" si="20"/>
        <v>73890</v>
      </c>
      <c r="BQ27" s="174">
        <f t="shared" si="21"/>
        <v>747214.13</v>
      </c>
      <c r="BR27" s="174">
        <v>747214.13</v>
      </c>
      <c r="BS27" s="174"/>
      <c r="BT27" s="174"/>
      <c r="BU27" s="174"/>
      <c r="BV27" s="174"/>
      <c r="BW27" s="174"/>
      <c r="BX27" s="174"/>
      <c r="BY27" s="174"/>
      <c r="BZ27" s="174"/>
      <c r="CA27" s="174"/>
      <c r="CB27" s="174">
        <v>73890</v>
      </c>
      <c r="CC27" s="169">
        <f t="shared" si="22"/>
        <v>747214.13</v>
      </c>
      <c r="CD27" s="169"/>
      <c r="CE27" s="42">
        <v>73890</v>
      </c>
      <c r="CF27" s="42">
        <f t="shared" si="23"/>
        <v>73890</v>
      </c>
      <c r="CG27" s="169">
        <f t="shared" si="24"/>
        <v>747214.13</v>
      </c>
      <c r="CH27" s="169"/>
      <c r="CI27" s="169">
        <f t="shared" si="25"/>
        <v>747214.13</v>
      </c>
      <c r="CJ27" s="169"/>
      <c r="CK27" s="174">
        <v>8859.989999999998</v>
      </c>
      <c r="CL27" s="226">
        <v>0</v>
      </c>
      <c r="CM27" s="136"/>
      <c r="CN27" s="181">
        <f t="shared" si="26"/>
        <v>-8859.989999999998</v>
      </c>
      <c r="CO27" s="42">
        <v>73890</v>
      </c>
      <c r="CP27" s="174">
        <f t="shared" si="27"/>
        <v>73890</v>
      </c>
      <c r="CQ27" s="169">
        <v>738354.14</v>
      </c>
      <c r="CR27" s="174">
        <v>0</v>
      </c>
      <c r="CS27" s="174">
        <v>0</v>
      </c>
      <c r="CT27" s="169">
        <v>0</v>
      </c>
      <c r="CU27" s="136">
        <f t="shared" si="28"/>
        <v>0</v>
      </c>
      <c r="CV27" s="169">
        <f t="shared" si="29"/>
        <v>738354.14</v>
      </c>
      <c r="CW27" s="169">
        <v>584.39</v>
      </c>
      <c r="CX27" s="169">
        <v>791741.93</v>
      </c>
      <c r="CY27" s="230">
        <v>4</v>
      </c>
      <c r="CZ27" s="237">
        <v>73987</v>
      </c>
      <c r="DA27" s="237">
        <f t="shared" si="30"/>
        <v>73987</v>
      </c>
      <c r="DB27" s="255">
        <v>73987</v>
      </c>
      <c r="DC27" s="252">
        <f t="shared" si="31"/>
        <v>0</v>
      </c>
      <c r="DD27" s="260">
        <f t="shared" si="42"/>
        <v>0</v>
      </c>
      <c r="DE27" s="252">
        <v>0</v>
      </c>
      <c r="DF27" s="238">
        <v>73986</v>
      </c>
      <c r="DG27" s="250">
        <f t="shared" si="32"/>
        <v>73986</v>
      </c>
      <c r="DH27" s="250">
        <v>43974</v>
      </c>
      <c r="DI27" s="250">
        <v>73986</v>
      </c>
      <c r="DJ27" s="250">
        <v>73986</v>
      </c>
      <c r="DK27" s="250">
        <v>0</v>
      </c>
      <c r="DL27" s="273">
        <v>0</v>
      </c>
      <c r="DM27" s="250">
        <v>43974</v>
      </c>
      <c r="DN27" s="250"/>
      <c r="DO27" s="250"/>
      <c r="DP27" s="273">
        <f t="shared" si="33"/>
        <v>0</v>
      </c>
      <c r="DQ27" s="266">
        <f t="shared" si="34"/>
        <v>43974</v>
      </c>
      <c r="DR27" s="262">
        <f t="shared" si="35"/>
        <v>791741.93</v>
      </c>
      <c r="DS27" s="262">
        <v>9946.08</v>
      </c>
      <c r="DT27" s="262">
        <f t="shared" si="36"/>
        <v>801688.01</v>
      </c>
      <c r="DU27" s="333">
        <v>74138</v>
      </c>
      <c r="DV27" s="333">
        <v>74299</v>
      </c>
      <c r="DW27" s="262"/>
      <c r="DX27" s="262">
        <f t="shared" si="37"/>
        <v>74299</v>
      </c>
      <c r="DY27" s="262">
        <f t="shared" si="38"/>
        <v>148437</v>
      </c>
      <c r="DZ27" s="262"/>
      <c r="EA27" s="262"/>
    </row>
    <row r="28" spans="1:131" ht="15.75">
      <c r="A28" s="43">
        <f t="shared" si="39"/>
        <v>23</v>
      </c>
      <c r="B28" s="108" t="s">
        <v>209</v>
      </c>
      <c r="C28" s="47">
        <v>401587.13000000006</v>
      </c>
      <c r="D28" s="45">
        <v>0</v>
      </c>
      <c r="E28" s="46">
        <v>731</v>
      </c>
      <c r="F28" s="46">
        <f t="shared" si="40"/>
        <v>731</v>
      </c>
      <c r="G28" s="47">
        <v>170309.26</v>
      </c>
      <c r="H28" s="47">
        <v>56510.19</v>
      </c>
      <c r="I28" s="48"/>
      <c r="J28" s="48"/>
      <c r="K28" s="47">
        <v>350600.38</v>
      </c>
      <c r="L28" s="47">
        <v>59238</v>
      </c>
      <c r="M28" s="47">
        <v>59238</v>
      </c>
      <c r="N28" s="47">
        <v>40820.14</v>
      </c>
      <c r="O28" s="47">
        <f t="shared" si="2"/>
        <v>-18417.86</v>
      </c>
      <c r="P28" s="58"/>
      <c r="Q28" s="100">
        <f t="shared" si="3"/>
        <v>-18417.86</v>
      </c>
      <c r="R28" s="49">
        <v>59238</v>
      </c>
      <c r="S28" s="42">
        <f t="shared" si="4"/>
        <v>59238</v>
      </c>
      <c r="T28" s="47">
        <v>332182.52</v>
      </c>
      <c r="U28" s="42">
        <v>59238</v>
      </c>
      <c r="V28" s="103"/>
      <c r="W28" s="42">
        <f t="shared" si="5"/>
        <v>59238</v>
      </c>
      <c r="X28" s="42">
        <f t="shared" si="6"/>
        <v>332182.52</v>
      </c>
      <c r="Y28" s="42"/>
      <c r="Z28" s="42">
        <v>332182.52</v>
      </c>
      <c r="AA28" s="42">
        <v>59238</v>
      </c>
      <c r="AB28" s="42"/>
      <c r="AC28" s="42">
        <f t="shared" si="7"/>
        <v>-59238</v>
      </c>
      <c r="AD28" s="42"/>
      <c r="AE28" s="42">
        <f t="shared" si="8"/>
        <v>-59238</v>
      </c>
      <c r="AF28" s="42">
        <v>59239</v>
      </c>
      <c r="AG28" s="42">
        <f t="shared" si="9"/>
        <v>59239</v>
      </c>
      <c r="AH28" s="42">
        <f t="shared" si="10"/>
        <v>272944.52</v>
      </c>
      <c r="AI28" s="42">
        <v>61409</v>
      </c>
      <c r="AJ28" s="42">
        <v>61409</v>
      </c>
      <c r="AK28" s="42">
        <v>61409</v>
      </c>
      <c r="AL28" s="42">
        <f t="shared" si="11"/>
        <v>184227</v>
      </c>
      <c r="AM28" s="42">
        <v>61489</v>
      </c>
      <c r="AN28" s="42">
        <v>61488</v>
      </c>
      <c r="AO28" s="136">
        <v>0</v>
      </c>
      <c r="AP28" s="136">
        <f t="shared" si="12"/>
        <v>122977</v>
      </c>
      <c r="AQ28" s="152">
        <f t="shared" si="13"/>
        <v>307204</v>
      </c>
      <c r="AR28" s="42">
        <f t="shared" si="0"/>
        <v>639386.52</v>
      </c>
      <c r="AS28" s="157"/>
      <c r="AT28" s="174">
        <f t="shared" si="43"/>
        <v>0</v>
      </c>
      <c r="AU28" s="169">
        <v>639386.52</v>
      </c>
      <c r="AV28" s="192"/>
      <c r="AW28" s="169">
        <f t="shared" si="1"/>
        <v>639386.52</v>
      </c>
      <c r="AX28" s="169">
        <v>59238</v>
      </c>
      <c r="AY28" s="174">
        <v>47899.72</v>
      </c>
      <c r="AZ28" s="174">
        <f t="shared" si="14"/>
        <v>11338.279999999999</v>
      </c>
      <c r="BA28" s="174">
        <v>59239</v>
      </c>
      <c r="BB28" s="174">
        <v>43038.72</v>
      </c>
      <c r="BC28" s="174">
        <f t="shared" si="15"/>
        <v>16200.279999999999</v>
      </c>
      <c r="BD28" s="174">
        <f t="shared" si="16"/>
        <v>27538.559999999998</v>
      </c>
      <c r="BE28" s="174">
        <v>61409</v>
      </c>
      <c r="BF28" s="208">
        <v>34537.32</v>
      </c>
      <c r="BG28" s="174">
        <f t="shared" si="17"/>
        <v>26871.68</v>
      </c>
      <c r="BH28" s="174">
        <f t="shared" si="41"/>
        <v>3070.4500000000003</v>
      </c>
      <c r="BI28" s="174" t="s">
        <v>160</v>
      </c>
      <c r="BJ28" s="174">
        <v>0</v>
      </c>
      <c r="BK28" s="174">
        <f t="shared" si="44"/>
        <v>26871.68</v>
      </c>
      <c r="BL28" s="174" t="s">
        <v>160</v>
      </c>
      <c r="BM28" s="174">
        <v>0</v>
      </c>
      <c r="BN28" s="174">
        <f t="shared" si="19"/>
        <v>-54410.24</v>
      </c>
      <c r="BO28" s="174">
        <v>61409</v>
      </c>
      <c r="BP28" s="174">
        <f t="shared" si="20"/>
        <v>61409</v>
      </c>
      <c r="BQ28" s="174">
        <f t="shared" si="21"/>
        <v>584976.28</v>
      </c>
      <c r="BR28" s="174">
        <v>584976.28</v>
      </c>
      <c r="BS28" s="174"/>
      <c r="BT28" s="174"/>
      <c r="BU28" s="174"/>
      <c r="BV28" s="174"/>
      <c r="BW28" s="174"/>
      <c r="BX28" s="174"/>
      <c r="BY28" s="174"/>
      <c r="BZ28" s="174"/>
      <c r="CA28" s="174"/>
      <c r="CB28" s="174">
        <v>61409</v>
      </c>
      <c r="CC28" s="169">
        <f t="shared" si="22"/>
        <v>584976.28</v>
      </c>
      <c r="CD28" s="169"/>
      <c r="CE28" s="42">
        <v>61409</v>
      </c>
      <c r="CF28" s="42">
        <f t="shared" si="23"/>
        <v>61409</v>
      </c>
      <c r="CG28" s="169">
        <f t="shared" si="24"/>
        <v>584976.28</v>
      </c>
      <c r="CH28" s="169"/>
      <c r="CI28" s="169">
        <f t="shared" si="25"/>
        <v>584976.28</v>
      </c>
      <c r="CJ28" s="169"/>
      <c r="CK28" s="174">
        <v>7828.730000000003</v>
      </c>
      <c r="CL28" s="226">
        <v>0</v>
      </c>
      <c r="CM28" s="136"/>
      <c r="CN28" s="181">
        <f t="shared" si="26"/>
        <v>-7828.730000000003</v>
      </c>
      <c r="CO28" s="42">
        <v>61409</v>
      </c>
      <c r="CP28" s="174">
        <f t="shared" si="27"/>
        <v>61409</v>
      </c>
      <c r="CQ28" s="169">
        <v>577147.55</v>
      </c>
      <c r="CR28" s="174">
        <v>34938.54</v>
      </c>
      <c r="CS28" s="174">
        <v>0</v>
      </c>
      <c r="CT28" s="169">
        <v>0</v>
      </c>
      <c r="CU28" s="181">
        <f t="shared" si="28"/>
        <v>-34938.54</v>
      </c>
      <c r="CV28" s="169">
        <f t="shared" si="29"/>
        <v>542209.01</v>
      </c>
      <c r="CW28" s="169"/>
      <c r="CX28" s="169">
        <v>578708.01</v>
      </c>
      <c r="CY28" s="231"/>
      <c r="CZ28" s="237">
        <v>61489</v>
      </c>
      <c r="DA28" s="237">
        <f t="shared" si="30"/>
        <v>61489</v>
      </c>
      <c r="DB28" s="255">
        <v>59180.43</v>
      </c>
      <c r="DC28" s="252">
        <f t="shared" si="31"/>
        <v>2308.5699999999997</v>
      </c>
      <c r="DD28" s="260">
        <v>0</v>
      </c>
      <c r="DE28" s="252">
        <v>2308.57</v>
      </c>
      <c r="DF28" s="238">
        <v>61488</v>
      </c>
      <c r="DG28" s="250">
        <f t="shared" si="32"/>
        <v>63796.57</v>
      </c>
      <c r="DH28" s="250">
        <v>36499</v>
      </c>
      <c r="DI28" s="250">
        <v>63796.57</v>
      </c>
      <c r="DJ28" s="250">
        <v>53610.49</v>
      </c>
      <c r="DK28" s="250">
        <v>-10186.08</v>
      </c>
      <c r="DL28" s="273">
        <v>0</v>
      </c>
      <c r="DM28" s="250">
        <v>36499</v>
      </c>
      <c r="DN28" s="250"/>
      <c r="DO28" s="250"/>
      <c r="DP28" s="273">
        <f t="shared" si="33"/>
        <v>-10186.08</v>
      </c>
      <c r="DQ28" s="266">
        <f t="shared" si="34"/>
        <v>36499</v>
      </c>
      <c r="DR28" s="262">
        <f t="shared" si="35"/>
        <v>568521.93</v>
      </c>
      <c r="DS28" s="262"/>
      <c r="DT28" s="262">
        <f t="shared" si="36"/>
        <v>568521.93</v>
      </c>
      <c r="DU28" s="333">
        <v>61517</v>
      </c>
      <c r="DV28" s="333">
        <v>61583</v>
      </c>
      <c r="DW28" s="262"/>
      <c r="DX28" s="262">
        <f t="shared" si="37"/>
        <v>61583</v>
      </c>
      <c r="DY28" s="262">
        <f t="shared" si="38"/>
        <v>123100</v>
      </c>
      <c r="DZ28" s="262"/>
      <c r="EA28" s="262"/>
    </row>
    <row r="29" spans="1:131" ht="15.75">
      <c r="A29" s="43">
        <f t="shared" si="39"/>
        <v>24</v>
      </c>
      <c r="B29" s="108" t="s">
        <v>210</v>
      </c>
      <c r="C29" s="47">
        <v>222602.2</v>
      </c>
      <c r="D29" s="45">
        <v>376.97000000000116</v>
      </c>
      <c r="E29" s="46">
        <v>0</v>
      </c>
      <c r="F29" s="46">
        <f t="shared" si="40"/>
        <v>-376.97000000000116</v>
      </c>
      <c r="G29" s="47">
        <v>127974.86</v>
      </c>
      <c r="H29" s="47">
        <v>47197</v>
      </c>
      <c r="I29" s="48"/>
      <c r="J29" s="48"/>
      <c r="K29" s="47">
        <v>241338.97</v>
      </c>
      <c r="L29" s="47">
        <v>37680</v>
      </c>
      <c r="M29" s="47">
        <v>37680</v>
      </c>
      <c r="N29" s="47">
        <v>34388.84</v>
      </c>
      <c r="O29" s="47">
        <f t="shared" si="2"/>
        <v>-3291.1600000000035</v>
      </c>
      <c r="P29" s="58"/>
      <c r="Q29" s="100">
        <f t="shared" si="3"/>
        <v>-3291.1600000000035</v>
      </c>
      <c r="R29" s="49">
        <v>37680</v>
      </c>
      <c r="S29" s="42">
        <f t="shared" si="4"/>
        <v>37680</v>
      </c>
      <c r="T29" s="47">
        <v>238047.81</v>
      </c>
      <c r="U29" s="42">
        <v>37680</v>
      </c>
      <c r="V29" s="103"/>
      <c r="W29" s="42">
        <f t="shared" si="5"/>
        <v>37680</v>
      </c>
      <c r="X29" s="42">
        <f t="shared" si="6"/>
        <v>238047.81</v>
      </c>
      <c r="Y29" s="42"/>
      <c r="Z29" s="42">
        <v>238047.81</v>
      </c>
      <c r="AA29" s="42">
        <v>37680</v>
      </c>
      <c r="AB29" s="42"/>
      <c r="AC29" s="42">
        <f t="shared" si="7"/>
        <v>-37680</v>
      </c>
      <c r="AD29" s="42"/>
      <c r="AE29" s="42">
        <f t="shared" si="8"/>
        <v>-37680</v>
      </c>
      <c r="AF29" s="42">
        <v>37681</v>
      </c>
      <c r="AG29" s="42">
        <f t="shared" si="9"/>
        <v>37681</v>
      </c>
      <c r="AH29" s="42">
        <f t="shared" si="10"/>
        <v>200367.81</v>
      </c>
      <c r="AI29" s="42">
        <v>42375</v>
      </c>
      <c r="AJ29" s="42">
        <v>42375</v>
      </c>
      <c r="AK29" s="42">
        <v>42375</v>
      </c>
      <c r="AL29" s="42">
        <f t="shared" si="11"/>
        <v>127125</v>
      </c>
      <c r="AM29" s="42">
        <v>42430</v>
      </c>
      <c r="AN29" s="42">
        <v>42429</v>
      </c>
      <c r="AO29" s="136">
        <v>0</v>
      </c>
      <c r="AP29" s="136">
        <f t="shared" si="12"/>
        <v>84859</v>
      </c>
      <c r="AQ29" s="152">
        <f t="shared" si="13"/>
        <v>211984</v>
      </c>
      <c r="AR29" s="42">
        <f t="shared" si="0"/>
        <v>450031.81</v>
      </c>
      <c r="AS29" s="156"/>
      <c r="AT29" s="174">
        <f t="shared" si="43"/>
        <v>0</v>
      </c>
      <c r="AU29" s="169">
        <v>450031.81</v>
      </c>
      <c r="AV29" s="192"/>
      <c r="AW29" s="169">
        <f t="shared" si="1"/>
        <v>450031.81</v>
      </c>
      <c r="AX29" s="169">
        <v>37680</v>
      </c>
      <c r="AY29" s="174">
        <v>37003.79</v>
      </c>
      <c r="AZ29" s="174">
        <f t="shared" si="14"/>
        <v>676.2099999999991</v>
      </c>
      <c r="BA29" s="174">
        <v>37681</v>
      </c>
      <c r="BB29" s="174">
        <v>30066.28</v>
      </c>
      <c r="BC29" s="174">
        <f t="shared" si="15"/>
        <v>7614.720000000001</v>
      </c>
      <c r="BD29" s="174">
        <f t="shared" si="16"/>
        <v>8290.93</v>
      </c>
      <c r="BE29" s="174">
        <v>42375</v>
      </c>
      <c r="BF29" s="208">
        <v>30687.55</v>
      </c>
      <c r="BG29" s="174">
        <f t="shared" si="17"/>
        <v>11687.45</v>
      </c>
      <c r="BH29" s="174">
        <f t="shared" si="41"/>
        <v>2118.75</v>
      </c>
      <c r="BI29" s="174" t="s">
        <v>160</v>
      </c>
      <c r="BJ29" s="174">
        <v>0</v>
      </c>
      <c r="BK29" s="174">
        <f t="shared" si="44"/>
        <v>11687.45</v>
      </c>
      <c r="BL29" s="174" t="s">
        <v>160</v>
      </c>
      <c r="BM29" s="174">
        <v>0</v>
      </c>
      <c r="BN29" s="174">
        <f t="shared" si="19"/>
        <v>-19978.38</v>
      </c>
      <c r="BO29" s="174">
        <v>42375</v>
      </c>
      <c r="BP29" s="174">
        <f t="shared" si="20"/>
        <v>42375</v>
      </c>
      <c r="BQ29" s="174">
        <f t="shared" si="21"/>
        <v>430053.43</v>
      </c>
      <c r="BR29" s="174">
        <v>430053.43</v>
      </c>
      <c r="BS29" s="174"/>
      <c r="BT29" s="174"/>
      <c r="BU29" s="174"/>
      <c r="BV29" s="174"/>
      <c r="BW29" s="174"/>
      <c r="BX29" s="174"/>
      <c r="BY29" s="174"/>
      <c r="BZ29" s="174"/>
      <c r="CA29" s="174"/>
      <c r="CB29" s="174">
        <v>42375</v>
      </c>
      <c r="CC29" s="169">
        <f t="shared" si="22"/>
        <v>430053.43</v>
      </c>
      <c r="CD29" s="169"/>
      <c r="CE29" s="42">
        <v>42375</v>
      </c>
      <c r="CF29" s="42">
        <f t="shared" si="23"/>
        <v>42375</v>
      </c>
      <c r="CG29" s="169">
        <f t="shared" si="24"/>
        <v>430053.43</v>
      </c>
      <c r="CH29" s="169"/>
      <c r="CI29" s="169">
        <f t="shared" si="25"/>
        <v>430053.43</v>
      </c>
      <c r="CJ29" s="169"/>
      <c r="CK29" s="174">
        <v>0</v>
      </c>
      <c r="CL29" s="226">
        <v>4.77</v>
      </c>
      <c r="CM29" s="136"/>
      <c r="CN29" s="181">
        <f t="shared" si="26"/>
        <v>0</v>
      </c>
      <c r="CO29" s="42">
        <v>42375</v>
      </c>
      <c r="CP29" s="174">
        <f t="shared" si="27"/>
        <v>42379.77</v>
      </c>
      <c r="CQ29" s="169">
        <v>430053.43</v>
      </c>
      <c r="CR29" s="174">
        <v>0</v>
      </c>
      <c r="CS29" s="174">
        <v>1119.1599999999962</v>
      </c>
      <c r="CT29" s="169">
        <v>0</v>
      </c>
      <c r="CU29" s="136">
        <f t="shared" si="28"/>
        <v>0</v>
      </c>
      <c r="CV29" s="169">
        <f t="shared" si="29"/>
        <v>430053.43</v>
      </c>
      <c r="CW29" s="169"/>
      <c r="CX29" s="169">
        <v>455508.96</v>
      </c>
      <c r="CY29" s="230"/>
      <c r="CZ29" s="237">
        <v>42430</v>
      </c>
      <c r="DA29" s="237">
        <f t="shared" si="30"/>
        <v>43549.159999999996</v>
      </c>
      <c r="DB29" s="255">
        <v>43549.16</v>
      </c>
      <c r="DC29" s="252">
        <f t="shared" si="31"/>
        <v>0</v>
      </c>
      <c r="DD29" s="260">
        <f>DB29-DA29</f>
        <v>0</v>
      </c>
      <c r="DE29" s="252">
        <v>0</v>
      </c>
      <c r="DF29" s="238">
        <v>42429</v>
      </c>
      <c r="DG29" s="250">
        <f t="shared" si="32"/>
        <v>42429</v>
      </c>
      <c r="DH29" s="250">
        <v>25201</v>
      </c>
      <c r="DI29" s="250">
        <v>42429</v>
      </c>
      <c r="DJ29" s="250">
        <v>41647.63</v>
      </c>
      <c r="DK29" s="250">
        <v>0</v>
      </c>
      <c r="DL29" s="273">
        <v>781.3700000000026</v>
      </c>
      <c r="DM29" s="250">
        <v>25201</v>
      </c>
      <c r="DN29" s="250">
        <v>-10000</v>
      </c>
      <c r="DO29" s="250"/>
      <c r="DP29" s="273">
        <f t="shared" si="33"/>
        <v>-10000</v>
      </c>
      <c r="DQ29" s="266">
        <f t="shared" si="34"/>
        <v>15982.370000000003</v>
      </c>
      <c r="DR29" s="262">
        <f t="shared" si="35"/>
        <v>445508.96</v>
      </c>
      <c r="DS29" s="262"/>
      <c r="DT29" s="262">
        <f t="shared" si="36"/>
        <v>445508.96</v>
      </c>
      <c r="DU29" s="333">
        <v>42481</v>
      </c>
      <c r="DV29" s="333">
        <v>42548</v>
      </c>
      <c r="DW29" s="262"/>
      <c r="DX29" s="262">
        <f t="shared" si="37"/>
        <v>42548</v>
      </c>
      <c r="DY29" s="262">
        <f t="shared" si="38"/>
        <v>85029</v>
      </c>
      <c r="DZ29" s="262"/>
      <c r="EA29" s="262"/>
    </row>
    <row r="30" spans="1:131" ht="15.75">
      <c r="A30" s="43">
        <f t="shared" si="39"/>
        <v>25</v>
      </c>
      <c r="B30" s="108" t="s">
        <v>211</v>
      </c>
      <c r="C30" s="47">
        <v>407612.8</v>
      </c>
      <c r="D30" s="45">
        <v>0</v>
      </c>
      <c r="E30" s="46">
        <v>767.35</v>
      </c>
      <c r="F30" s="46">
        <f t="shared" si="40"/>
        <v>767.35</v>
      </c>
      <c r="G30" s="47">
        <v>226512.43</v>
      </c>
      <c r="H30" s="47">
        <v>80094.14</v>
      </c>
      <c r="I30" s="48"/>
      <c r="J30" s="48"/>
      <c r="K30" s="47">
        <v>442592.75000000006</v>
      </c>
      <c r="L30" s="47">
        <v>71415</v>
      </c>
      <c r="M30" s="47">
        <v>71415</v>
      </c>
      <c r="N30" s="47">
        <v>71415</v>
      </c>
      <c r="O30" s="47">
        <f t="shared" si="2"/>
        <v>0</v>
      </c>
      <c r="P30" s="58"/>
      <c r="Q30" s="100">
        <f t="shared" si="3"/>
        <v>0</v>
      </c>
      <c r="R30" s="49">
        <v>71415</v>
      </c>
      <c r="S30" s="42">
        <f t="shared" si="4"/>
        <v>71415</v>
      </c>
      <c r="T30" s="47">
        <v>442592.75000000006</v>
      </c>
      <c r="U30" s="42">
        <v>71415</v>
      </c>
      <c r="V30" s="103"/>
      <c r="W30" s="42">
        <f t="shared" si="5"/>
        <v>71415</v>
      </c>
      <c r="X30" s="42">
        <f t="shared" si="6"/>
        <v>442592.75000000006</v>
      </c>
      <c r="Y30" s="42">
        <v>1007.52</v>
      </c>
      <c r="Z30" s="42">
        <v>443600.2700000001</v>
      </c>
      <c r="AA30" s="42">
        <v>71415</v>
      </c>
      <c r="AB30" s="42"/>
      <c r="AC30" s="42">
        <f t="shared" si="7"/>
        <v>-71415</v>
      </c>
      <c r="AD30" s="42"/>
      <c r="AE30" s="42">
        <f t="shared" si="8"/>
        <v>-71415</v>
      </c>
      <c r="AF30" s="42">
        <v>71414</v>
      </c>
      <c r="AG30" s="42">
        <f t="shared" si="9"/>
        <v>71414</v>
      </c>
      <c r="AH30" s="42">
        <f t="shared" si="10"/>
        <v>372185.2700000001</v>
      </c>
      <c r="AI30" s="42">
        <v>109006</v>
      </c>
      <c r="AJ30" s="42">
        <v>109006</v>
      </c>
      <c r="AK30" s="42">
        <v>109006</v>
      </c>
      <c r="AL30" s="42">
        <f t="shared" si="11"/>
        <v>327018</v>
      </c>
      <c r="AM30" s="42">
        <v>109149</v>
      </c>
      <c r="AN30" s="42">
        <v>109148</v>
      </c>
      <c r="AO30" s="136">
        <v>0</v>
      </c>
      <c r="AP30" s="136">
        <f t="shared" si="12"/>
        <v>218297</v>
      </c>
      <c r="AQ30" s="152">
        <f t="shared" si="13"/>
        <v>545315</v>
      </c>
      <c r="AR30" s="42">
        <f t="shared" si="0"/>
        <v>988915.27</v>
      </c>
      <c r="AS30" s="156"/>
      <c r="AT30" s="167">
        <v>2675.44</v>
      </c>
      <c r="AU30" s="169">
        <v>991590.71</v>
      </c>
      <c r="AV30" s="192"/>
      <c r="AW30" s="169">
        <f t="shared" si="1"/>
        <v>991590.71</v>
      </c>
      <c r="AX30" s="169">
        <v>71415</v>
      </c>
      <c r="AY30" s="174">
        <v>71415</v>
      </c>
      <c r="AZ30" s="174">
        <f t="shared" si="14"/>
        <v>0</v>
      </c>
      <c r="BA30" s="174">
        <v>71414</v>
      </c>
      <c r="BB30" s="174">
        <v>59531.31</v>
      </c>
      <c r="BC30" s="174">
        <f t="shared" si="15"/>
        <v>11882.690000000002</v>
      </c>
      <c r="BD30" s="174">
        <f t="shared" si="16"/>
        <v>11882.690000000002</v>
      </c>
      <c r="BE30" s="174">
        <v>109006</v>
      </c>
      <c r="BF30" s="208">
        <v>67440.29</v>
      </c>
      <c r="BG30" s="174">
        <f t="shared" si="17"/>
        <v>41565.71000000001</v>
      </c>
      <c r="BH30" s="174">
        <f t="shared" si="41"/>
        <v>5450.3</v>
      </c>
      <c r="BI30" s="174" t="s">
        <v>160</v>
      </c>
      <c r="BJ30" s="174">
        <v>0</v>
      </c>
      <c r="BK30" s="174">
        <f t="shared" si="44"/>
        <v>41565.71000000001</v>
      </c>
      <c r="BL30" s="174" t="s">
        <v>160</v>
      </c>
      <c r="BM30" s="174">
        <v>0</v>
      </c>
      <c r="BN30" s="174">
        <f t="shared" si="19"/>
        <v>-53448.40000000001</v>
      </c>
      <c r="BO30" s="174">
        <v>109006</v>
      </c>
      <c r="BP30" s="174">
        <f t="shared" si="20"/>
        <v>109006</v>
      </c>
      <c r="BQ30" s="174">
        <f t="shared" si="21"/>
        <v>938142.3099999999</v>
      </c>
      <c r="BR30" s="174">
        <v>938142.3099999999</v>
      </c>
      <c r="BS30" s="174"/>
      <c r="BT30" s="174"/>
      <c r="BU30" s="174"/>
      <c r="BV30" s="174"/>
      <c r="BW30" s="174"/>
      <c r="BX30" s="174"/>
      <c r="BY30" s="174"/>
      <c r="BZ30" s="174"/>
      <c r="CA30" s="174"/>
      <c r="CB30" s="174">
        <v>109006</v>
      </c>
      <c r="CC30" s="169">
        <f t="shared" si="22"/>
        <v>938142.3099999999</v>
      </c>
      <c r="CD30" s="169"/>
      <c r="CE30" s="42">
        <v>109006</v>
      </c>
      <c r="CF30" s="42">
        <f t="shared" si="23"/>
        <v>109006</v>
      </c>
      <c r="CG30" s="169">
        <f t="shared" si="24"/>
        <v>938142.3099999999</v>
      </c>
      <c r="CH30" s="169"/>
      <c r="CI30" s="169">
        <f t="shared" si="25"/>
        <v>938142.3099999999</v>
      </c>
      <c r="CJ30" s="169"/>
      <c r="CK30" s="174">
        <v>50533.67</v>
      </c>
      <c r="CL30" s="226">
        <v>0</v>
      </c>
      <c r="CM30" s="136"/>
      <c r="CN30" s="181">
        <f t="shared" si="26"/>
        <v>-50533.67</v>
      </c>
      <c r="CO30" s="42">
        <v>109006</v>
      </c>
      <c r="CP30" s="174">
        <f t="shared" si="27"/>
        <v>109006</v>
      </c>
      <c r="CQ30" s="169">
        <v>887608.6399999999</v>
      </c>
      <c r="CR30" s="174">
        <v>42226.28</v>
      </c>
      <c r="CS30" s="174">
        <v>0</v>
      </c>
      <c r="CT30" s="169">
        <v>0</v>
      </c>
      <c r="CU30" s="181">
        <f t="shared" si="28"/>
        <v>-42226.28</v>
      </c>
      <c r="CV30" s="169">
        <f t="shared" si="29"/>
        <v>845382.3599999999</v>
      </c>
      <c r="CW30" s="169"/>
      <c r="CX30" s="169">
        <v>869460.9099999999</v>
      </c>
      <c r="CY30" s="230"/>
      <c r="CZ30" s="237">
        <v>109149</v>
      </c>
      <c r="DA30" s="237">
        <f t="shared" si="30"/>
        <v>109149</v>
      </c>
      <c r="DB30" s="255">
        <v>68315.55</v>
      </c>
      <c r="DC30" s="252">
        <f t="shared" si="31"/>
        <v>40833.45</v>
      </c>
      <c r="DD30" s="260">
        <f>DB30-DA30</f>
        <v>-40833.45</v>
      </c>
      <c r="DE30" s="252">
        <v>0</v>
      </c>
      <c r="DF30" s="238">
        <v>109148</v>
      </c>
      <c r="DG30" s="250">
        <f t="shared" si="32"/>
        <v>109148</v>
      </c>
      <c r="DH30" s="250">
        <v>64912</v>
      </c>
      <c r="DI30" s="250">
        <v>109148</v>
      </c>
      <c r="DJ30" s="250">
        <v>69184.85</v>
      </c>
      <c r="DK30" s="250">
        <v>-39963.15</v>
      </c>
      <c r="DL30" s="273">
        <v>0</v>
      </c>
      <c r="DM30" s="250">
        <v>64912</v>
      </c>
      <c r="DN30" s="250">
        <v>-10212</v>
      </c>
      <c r="DO30" s="250"/>
      <c r="DP30" s="273">
        <f t="shared" si="33"/>
        <v>-50175.15</v>
      </c>
      <c r="DQ30" s="266">
        <f t="shared" si="34"/>
        <v>54700</v>
      </c>
      <c r="DR30" s="262">
        <f t="shared" si="35"/>
        <v>819285.7599999999</v>
      </c>
      <c r="DS30" s="262"/>
      <c r="DT30" s="262">
        <f t="shared" si="36"/>
        <v>819285.7599999999</v>
      </c>
      <c r="DU30" s="333">
        <v>109456</v>
      </c>
      <c r="DV30" s="333">
        <v>109753</v>
      </c>
      <c r="DW30" s="262"/>
      <c r="DX30" s="262">
        <f t="shared" si="37"/>
        <v>109753</v>
      </c>
      <c r="DY30" s="262">
        <f t="shared" si="38"/>
        <v>219209</v>
      </c>
      <c r="DZ30" s="262"/>
      <c r="EA30" s="262"/>
    </row>
    <row r="31" spans="1:131" ht="15.75">
      <c r="A31" s="43">
        <f t="shared" si="39"/>
        <v>26</v>
      </c>
      <c r="B31" s="108" t="s">
        <v>212</v>
      </c>
      <c r="C31" s="47">
        <v>316721.39</v>
      </c>
      <c r="D31" s="45">
        <v>0</v>
      </c>
      <c r="E31" s="46">
        <v>649</v>
      </c>
      <c r="F31" s="46">
        <f t="shared" si="40"/>
        <v>649</v>
      </c>
      <c r="G31" s="47">
        <v>123229.18000000002</v>
      </c>
      <c r="H31" s="47">
        <v>37484.48</v>
      </c>
      <c r="I31" s="48"/>
      <c r="J31" s="48"/>
      <c r="K31" s="47">
        <v>271236.81</v>
      </c>
      <c r="L31" s="47">
        <v>52952</v>
      </c>
      <c r="M31" s="47">
        <v>52952</v>
      </c>
      <c r="N31" s="47">
        <v>23773.74</v>
      </c>
      <c r="O31" s="47">
        <f t="shared" si="2"/>
        <v>-29178.26</v>
      </c>
      <c r="P31" s="58"/>
      <c r="Q31" s="100">
        <f t="shared" si="3"/>
        <v>-29178.26</v>
      </c>
      <c r="R31" s="49">
        <v>52952</v>
      </c>
      <c r="S31" s="42">
        <f t="shared" si="4"/>
        <v>52952</v>
      </c>
      <c r="T31" s="47">
        <v>242058.55</v>
      </c>
      <c r="U31" s="42">
        <v>52952</v>
      </c>
      <c r="V31" s="103"/>
      <c r="W31" s="42">
        <f t="shared" si="5"/>
        <v>52952</v>
      </c>
      <c r="X31" s="42">
        <f t="shared" si="6"/>
        <v>242058.55</v>
      </c>
      <c r="Y31" s="42"/>
      <c r="Z31" s="42">
        <v>242058.55</v>
      </c>
      <c r="AA31" s="42">
        <v>52952</v>
      </c>
      <c r="AB31" s="42"/>
      <c r="AC31" s="42">
        <f t="shared" si="7"/>
        <v>-52952</v>
      </c>
      <c r="AD31" s="42"/>
      <c r="AE31" s="42">
        <f t="shared" si="8"/>
        <v>-52952</v>
      </c>
      <c r="AF31" s="42">
        <v>52952</v>
      </c>
      <c r="AG31" s="42">
        <f t="shared" si="9"/>
        <v>52952</v>
      </c>
      <c r="AH31" s="42">
        <f t="shared" si="10"/>
        <v>189106.55</v>
      </c>
      <c r="AI31" s="42">
        <v>52949</v>
      </c>
      <c r="AJ31" s="42">
        <v>52949</v>
      </c>
      <c r="AK31" s="42">
        <v>52948</v>
      </c>
      <c r="AL31" s="42">
        <f t="shared" si="11"/>
        <v>158846</v>
      </c>
      <c r="AM31" s="42">
        <v>53024</v>
      </c>
      <c r="AN31" s="42">
        <v>53027</v>
      </c>
      <c r="AO31" s="136">
        <v>0</v>
      </c>
      <c r="AP31" s="136">
        <f t="shared" si="12"/>
        <v>106051</v>
      </c>
      <c r="AQ31" s="152">
        <f t="shared" si="13"/>
        <v>264897</v>
      </c>
      <c r="AR31" s="42">
        <f t="shared" si="0"/>
        <v>506955.55</v>
      </c>
      <c r="AS31" s="156"/>
      <c r="AT31" s="174">
        <f>AO31+AS31</f>
        <v>0</v>
      </c>
      <c r="AU31" s="169">
        <v>506955.55</v>
      </c>
      <c r="AV31" s="192"/>
      <c r="AW31" s="169">
        <f t="shared" si="1"/>
        <v>506955.55</v>
      </c>
      <c r="AX31" s="169">
        <v>52952</v>
      </c>
      <c r="AY31" s="174">
        <v>33567.17</v>
      </c>
      <c r="AZ31" s="174">
        <f t="shared" si="14"/>
        <v>19384.83</v>
      </c>
      <c r="BA31" s="174">
        <v>52952</v>
      </c>
      <c r="BB31" s="174">
        <v>24946.51</v>
      </c>
      <c r="BC31" s="174">
        <f t="shared" si="15"/>
        <v>28005.49</v>
      </c>
      <c r="BD31" s="174">
        <f t="shared" si="16"/>
        <v>47390.32000000001</v>
      </c>
      <c r="BE31" s="174">
        <v>52949</v>
      </c>
      <c r="BF31" s="208">
        <v>26871.11</v>
      </c>
      <c r="BG31" s="174">
        <f t="shared" si="17"/>
        <v>26077.89</v>
      </c>
      <c r="BH31" s="174">
        <f>BE31*5%</f>
        <v>2647.4500000000003</v>
      </c>
      <c r="BI31" s="174" t="s">
        <v>160</v>
      </c>
      <c r="BJ31" s="174">
        <v>0</v>
      </c>
      <c r="BK31" s="174">
        <f t="shared" si="44"/>
        <v>26077.89</v>
      </c>
      <c r="BL31" s="174" t="s">
        <v>160</v>
      </c>
      <c r="BM31" s="174">
        <v>0</v>
      </c>
      <c r="BN31" s="174">
        <f t="shared" si="19"/>
        <v>-73468.21</v>
      </c>
      <c r="BO31" s="174">
        <v>52949</v>
      </c>
      <c r="BP31" s="174">
        <f t="shared" si="20"/>
        <v>52949</v>
      </c>
      <c r="BQ31" s="174">
        <f t="shared" si="21"/>
        <v>433487.33999999997</v>
      </c>
      <c r="BR31" s="174">
        <v>433487.33999999997</v>
      </c>
      <c r="BS31" s="174"/>
      <c r="BT31" s="174"/>
      <c r="BU31" s="174"/>
      <c r="BV31" s="174"/>
      <c r="BW31" s="174"/>
      <c r="BX31" s="174"/>
      <c r="BY31" s="174"/>
      <c r="BZ31" s="174"/>
      <c r="CA31" s="174"/>
      <c r="CB31" s="174">
        <v>52949</v>
      </c>
      <c r="CC31" s="169">
        <f t="shared" si="22"/>
        <v>433487.33999999997</v>
      </c>
      <c r="CD31" s="169"/>
      <c r="CE31" s="42">
        <v>52948</v>
      </c>
      <c r="CF31" s="42">
        <f t="shared" si="23"/>
        <v>52948</v>
      </c>
      <c r="CG31" s="169">
        <f t="shared" si="24"/>
        <v>433487.33999999997</v>
      </c>
      <c r="CH31" s="169"/>
      <c r="CI31" s="169">
        <f t="shared" si="25"/>
        <v>433487.33999999997</v>
      </c>
      <c r="CJ31" s="169"/>
      <c r="CK31" s="174">
        <v>28862.73</v>
      </c>
      <c r="CL31" s="226">
        <v>0</v>
      </c>
      <c r="CM31" s="136"/>
      <c r="CN31" s="181">
        <f t="shared" si="26"/>
        <v>-28862.73</v>
      </c>
      <c r="CO31" s="42">
        <v>52948</v>
      </c>
      <c r="CP31" s="174">
        <f t="shared" si="27"/>
        <v>52948</v>
      </c>
      <c r="CQ31" s="169">
        <v>404624.61</v>
      </c>
      <c r="CR31" s="174">
        <v>31015.17</v>
      </c>
      <c r="CS31" s="174">
        <v>0</v>
      </c>
      <c r="CT31" s="169">
        <v>0</v>
      </c>
      <c r="CU31" s="181">
        <f t="shared" si="28"/>
        <v>-31015.17</v>
      </c>
      <c r="CV31" s="169">
        <f t="shared" si="29"/>
        <v>373609.44</v>
      </c>
      <c r="CW31" s="169"/>
      <c r="CX31" s="169">
        <v>376135.35</v>
      </c>
      <c r="CY31" s="230"/>
      <c r="CZ31" s="237">
        <v>53024</v>
      </c>
      <c r="DA31" s="237">
        <f t="shared" si="30"/>
        <v>53024</v>
      </c>
      <c r="DB31" s="255">
        <v>24059.91</v>
      </c>
      <c r="DC31" s="252">
        <f t="shared" si="31"/>
        <v>28964.09</v>
      </c>
      <c r="DD31" s="260">
        <f>DB31-DA31</f>
        <v>-28964.09</v>
      </c>
      <c r="DE31" s="252">
        <v>0</v>
      </c>
      <c r="DF31" s="238">
        <v>53027</v>
      </c>
      <c r="DG31" s="250">
        <f t="shared" si="32"/>
        <v>53027</v>
      </c>
      <c r="DH31" s="250">
        <v>31490</v>
      </c>
      <c r="DI31" s="250">
        <v>53027</v>
      </c>
      <c r="DJ31" s="250">
        <v>27268.04</v>
      </c>
      <c r="DK31" s="250">
        <v>-25758.96</v>
      </c>
      <c r="DL31" s="273">
        <v>0</v>
      </c>
      <c r="DM31" s="250">
        <v>31490</v>
      </c>
      <c r="DN31" s="250"/>
      <c r="DO31" s="250"/>
      <c r="DP31" s="273">
        <f t="shared" si="33"/>
        <v>-25758.96</v>
      </c>
      <c r="DQ31" s="266">
        <f t="shared" si="34"/>
        <v>31490</v>
      </c>
      <c r="DR31" s="262">
        <f t="shared" si="35"/>
        <v>350376.38999999996</v>
      </c>
      <c r="DS31" s="262"/>
      <c r="DT31" s="262">
        <f t="shared" si="36"/>
        <v>350376.38999999996</v>
      </c>
      <c r="DU31" s="333">
        <v>53080</v>
      </c>
      <c r="DV31" s="333">
        <v>53160</v>
      </c>
      <c r="DW31" s="262"/>
      <c r="DX31" s="262">
        <f t="shared" si="37"/>
        <v>53160</v>
      </c>
      <c r="DY31" s="262">
        <f t="shared" si="38"/>
        <v>106240</v>
      </c>
      <c r="DZ31" s="262"/>
      <c r="EA31" s="262"/>
    </row>
    <row r="32" spans="1:131" s="26" customFormat="1" ht="30">
      <c r="A32" s="53"/>
      <c r="B32" s="13" t="s">
        <v>40</v>
      </c>
      <c r="C32" s="217">
        <f>SUM(C6:C31)</f>
        <v>11321489.680000003</v>
      </c>
      <c r="D32" s="217">
        <f>SUM(D6:D31)</f>
        <v>16037.350000000006</v>
      </c>
      <c r="E32" s="217">
        <f>SUM(E6:E31)</f>
        <v>17730.35</v>
      </c>
      <c r="F32" s="220">
        <f t="shared" si="40"/>
        <v>1692.9999999999927</v>
      </c>
      <c r="G32" s="217">
        <f aca="true" t="shared" si="45" ref="G32:Y32">SUM(G6:G31)</f>
        <v>5761653.97</v>
      </c>
      <c r="H32" s="217">
        <f t="shared" si="45"/>
        <v>1941101.82</v>
      </c>
      <c r="I32" s="217">
        <f t="shared" si="45"/>
        <v>-421.15</v>
      </c>
      <c r="J32" s="217">
        <f t="shared" si="45"/>
        <v>421.15</v>
      </c>
      <c r="K32" s="217">
        <f t="shared" si="45"/>
        <v>11624331.3</v>
      </c>
      <c r="L32" s="217">
        <f t="shared" si="45"/>
        <v>1834567</v>
      </c>
      <c r="M32" s="217">
        <f t="shared" si="45"/>
        <v>1919423.56</v>
      </c>
      <c r="N32" s="217">
        <f t="shared" si="45"/>
        <v>1688320.34</v>
      </c>
      <c r="O32" s="217">
        <f t="shared" si="45"/>
        <v>-231103.22</v>
      </c>
      <c r="P32" s="217">
        <f t="shared" si="45"/>
        <v>236371.95</v>
      </c>
      <c r="Q32" s="217">
        <f t="shared" si="45"/>
        <v>5268.730000000029</v>
      </c>
      <c r="R32" s="217">
        <f t="shared" si="45"/>
        <v>1831915.6600000001</v>
      </c>
      <c r="S32" s="217">
        <f t="shared" si="45"/>
        <v>2068287.61</v>
      </c>
      <c r="T32" s="217">
        <f t="shared" si="45"/>
        <v>11629600.03</v>
      </c>
      <c r="U32" s="217">
        <f t="shared" si="45"/>
        <v>2068287.61</v>
      </c>
      <c r="V32" s="217">
        <f t="shared" si="45"/>
        <v>1979.45</v>
      </c>
      <c r="W32" s="217">
        <f t="shared" si="45"/>
        <v>2070267.06</v>
      </c>
      <c r="X32" s="217">
        <f t="shared" si="45"/>
        <v>11631075.729999999</v>
      </c>
      <c r="Y32" s="217">
        <f t="shared" si="45"/>
        <v>137663.97999999995</v>
      </c>
      <c r="Z32" s="92">
        <f>SUM(Z6:Z31)</f>
        <v>11768739.709999999</v>
      </c>
      <c r="AA32" s="217">
        <f aca="true" t="shared" si="46" ref="AA32:BG32">SUM(AA6:AA31)</f>
        <v>2070267.06</v>
      </c>
      <c r="AB32" s="217">
        <f t="shared" si="46"/>
        <v>0</v>
      </c>
      <c r="AC32" s="217">
        <f t="shared" si="46"/>
        <v>-2070267.06</v>
      </c>
      <c r="AD32" s="217">
        <f t="shared" si="46"/>
        <v>0</v>
      </c>
      <c r="AE32" s="217">
        <f t="shared" si="46"/>
        <v>-2070267.06</v>
      </c>
      <c r="AF32" s="217">
        <f t="shared" si="46"/>
        <v>1834061.25</v>
      </c>
      <c r="AG32" s="217">
        <f t="shared" si="46"/>
        <v>1834061.25</v>
      </c>
      <c r="AH32" s="217">
        <f t="shared" si="46"/>
        <v>9698472.65</v>
      </c>
      <c r="AI32" s="217">
        <f t="shared" si="46"/>
        <v>2126107</v>
      </c>
      <c r="AJ32" s="217">
        <f t="shared" si="46"/>
        <v>2126107</v>
      </c>
      <c r="AK32" s="217">
        <f t="shared" si="46"/>
        <v>2126106</v>
      </c>
      <c r="AL32" s="92">
        <f>SUM(AL6:AL31)</f>
        <v>6378320</v>
      </c>
      <c r="AM32" s="217">
        <f t="shared" si="46"/>
        <v>2128900</v>
      </c>
      <c r="AN32" s="217">
        <f t="shared" si="46"/>
        <v>2128897</v>
      </c>
      <c r="AO32" s="217">
        <f t="shared" si="46"/>
        <v>0</v>
      </c>
      <c r="AP32" s="92">
        <f t="shared" si="46"/>
        <v>4257797</v>
      </c>
      <c r="AQ32" s="153">
        <f t="shared" si="46"/>
        <v>10636117</v>
      </c>
      <c r="AR32" s="218">
        <f t="shared" si="46"/>
        <v>22404856.71</v>
      </c>
      <c r="AS32" s="218">
        <f t="shared" si="46"/>
        <v>0</v>
      </c>
      <c r="AT32" s="218">
        <f t="shared" si="46"/>
        <v>173617.71</v>
      </c>
      <c r="AU32" s="217">
        <f t="shared" si="46"/>
        <v>22569593.120000005</v>
      </c>
      <c r="AV32" s="217">
        <f t="shared" si="46"/>
        <v>117186.20000000001</v>
      </c>
      <c r="AW32" s="217">
        <f t="shared" si="46"/>
        <v>22686779.320000004</v>
      </c>
      <c r="AX32" s="217">
        <f t="shared" si="46"/>
        <v>2070267.06</v>
      </c>
      <c r="AY32" s="217">
        <f t="shared" si="46"/>
        <v>1923828.2299999997</v>
      </c>
      <c r="AZ32" s="217">
        <f t="shared" si="46"/>
        <v>146438.83000000002</v>
      </c>
      <c r="BA32" s="217">
        <f t="shared" si="46"/>
        <v>1825179.95</v>
      </c>
      <c r="BB32" s="217">
        <f t="shared" si="46"/>
        <v>1559985.9600000002</v>
      </c>
      <c r="BC32" s="217">
        <f t="shared" si="46"/>
        <v>265193.99</v>
      </c>
      <c r="BD32" s="217">
        <f t="shared" si="46"/>
        <v>411632.81999999995</v>
      </c>
      <c r="BE32" s="217">
        <f t="shared" si="46"/>
        <v>2126107</v>
      </c>
      <c r="BF32" s="217">
        <f t="shared" si="46"/>
        <v>1777921.6400000006</v>
      </c>
      <c r="BG32" s="217">
        <f t="shared" si="46"/>
        <v>348185.36000000004</v>
      </c>
      <c r="BH32" s="217"/>
      <c r="BI32" s="217"/>
      <c r="BJ32" s="217">
        <f aca="true" t="shared" si="47" ref="BJ32:BO32">SUM(BJ6:BJ31)</f>
        <v>0</v>
      </c>
      <c r="BK32" s="217">
        <f t="shared" si="47"/>
        <v>348185.36000000004</v>
      </c>
      <c r="BL32" s="217"/>
      <c r="BM32" s="217">
        <f t="shared" si="47"/>
        <v>164475</v>
      </c>
      <c r="BN32" s="217">
        <f t="shared" si="47"/>
        <v>-595343.1799999999</v>
      </c>
      <c r="BO32" s="217">
        <f t="shared" si="47"/>
        <v>2126107</v>
      </c>
      <c r="BP32" s="217">
        <f>SUM(BP6:BP31)</f>
        <v>2290582</v>
      </c>
      <c r="BQ32" s="217">
        <f>SUM(BQ6:BQ31)</f>
        <v>22091436.139999997</v>
      </c>
      <c r="BR32" s="217">
        <f aca="true" t="shared" si="48" ref="BR32:DY32">SUM(BR6:BR31)</f>
        <v>22091436.139999997</v>
      </c>
      <c r="BS32" s="217">
        <f t="shared" si="48"/>
        <v>0</v>
      </c>
      <c r="BT32" s="217">
        <f t="shared" si="48"/>
        <v>0</v>
      </c>
      <c r="BU32" s="217">
        <f t="shared" si="48"/>
        <v>0</v>
      </c>
      <c r="BV32" s="217">
        <f t="shared" si="48"/>
        <v>0</v>
      </c>
      <c r="BW32" s="217">
        <f t="shared" si="48"/>
        <v>0</v>
      </c>
      <c r="BX32" s="217">
        <f t="shared" si="48"/>
        <v>0</v>
      </c>
      <c r="BY32" s="217">
        <f t="shared" si="48"/>
        <v>0</v>
      </c>
      <c r="BZ32" s="217">
        <f t="shared" si="48"/>
        <v>0</v>
      </c>
      <c r="CA32" s="217">
        <f t="shared" si="48"/>
        <v>0</v>
      </c>
      <c r="CB32" s="217">
        <f t="shared" si="48"/>
        <v>2290582</v>
      </c>
      <c r="CC32" s="218">
        <f t="shared" si="48"/>
        <v>22091436.139999997</v>
      </c>
      <c r="CD32" s="218">
        <f t="shared" si="48"/>
        <v>0</v>
      </c>
      <c r="CE32" s="218">
        <f t="shared" si="48"/>
        <v>2126106</v>
      </c>
      <c r="CF32" s="218">
        <f t="shared" si="48"/>
        <v>2126106</v>
      </c>
      <c r="CG32" s="218">
        <f t="shared" si="48"/>
        <v>22091436.139999997</v>
      </c>
      <c r="CH32" s="218">
        <f t="shared" si="48"/>
        <v>158256.50999999998</v>
      </c>
      <c r="CI32" s="218">
        <f t="shared" si="48"/>
        <v>22249692.65</v>
      </c>
      <c r="CJ32" s="218">
        <f t="shared" si="48"/>
        <v>0</v>
      </c>
      <c r="CK32" s="218">
        <f t="shared" si="48"/>
        <v>366677.45999999996</v>
      </c>
      <c r="CL32" s="218">
        <f t="shared" si="48"/>
        <v>4.77</v>
      </c>
      <c r="CM32" s="221">
        <f t="shared" si="48"/>
        <v>236258.47</v>
      </c>
      <c r="CN32" s="224">
        <f t="shared" si="48"/>
        <v>-130418.98999999999</v>
      </c>
      <c r="CO32" s="218">
        <f t="shared" si="48"/>
        <v>2126106</v>
      </c>
      <c r="CP32" s="218">
        <f t="shared" si="48"/>
        <v>2362369.2399999998</v>
      </c>
      <c r="CQ32" s="218">
        <f t="shared" si="48"/>
        <v>22281061.27</v>
      </c>
      <c r="CR32" s="218">
        <f>SUM(CR6:CR31)</f>
        <v>342320.95</v>
      </c>
      <c r="CS32" s="218">
        <f t="shared" si="48"/>
        <v>1119.1599999999962</v>
      </c>
      <c r="CT32" s="218">
        <f t="shared" si="48"/>
        <v>134061.3</v>
      </c>
      <c r="CU32" s="246">
        <f t="shared" si="48"/>
        <v>-208259.65000000002</v>
      </c>
      <c r="CV32" s="218">
        <f t="shared" si="48"/>
        <v>22072801.620000005</v>
      </c>
      <c r="CW32" s="218">
        <f t="shared" si="48"/>
        <v>196960.40000000002</v>
      </c>
      <c r="CX32" s="218">
        <f t="shared" si="48"/>
        <v>23557328.330000006</v>
      </c>
      <c r="CY32" s="218">
        <f t="shared" si="48"/>
        <v>92</v>
      </c>
      <c r="CZ32" s="218">
        <f t="shared" si="48"/>
        <v>2127657.3200000003</v>
      </c>
      <c r="DA32" s="218">
        <f t="shared" si="48"/>
        <v>2262837.7800000003</v>
      </c>
      <c r="DB32" s="218">
        <f t="shared" si="48"/>
        <v>2054073.1699999997</v>
      </c>
      <c r="DC32" s="218">
        <f t="shared" si="48"/>
        <v>208764.61000000002</v>
      </c>
      <c r="DD32" s="218">
        <f t="shared" si="48"/>
        <v>-203928.88999999998</v>
      </c>
      <c r="DE32" s="218">
        <f t="shared" si="48"/>
        <v>4835.72</v>
      </c>
      <c r="DF32" s="218">
        <f t="shared" si="48"/>
        <v>2120032.51</v>
      </c>
      <c r="DG32" s="218">
        <f t="shared" si="48"/>
        <v>2124868.2300000004</v>
      </c>
      <c r="DH32" s="218">
        <f t="shared" si="48"/>
        <v>1261905</v>
      </c>
      <c r="DI32" s="218">
        <f t="shared" si="48"/>
        <v>2124868.2300000004</v>
      </c>
      <c r="DJ32" s="218">
        <f t="shared" si="48"/>
        <v>1944468.82</v>
      </c>
      <c r="DK32" s="218">
        <f t="shared" si="48"/>
        <v>-176569.44</v>
      </c>
      <c r="DL32" s="218">
        <f t="shared" si="48"/>
        <v>3829.9700000000084</v>
      </c>
      <c r="DM32" s="218">
        <f t="shared" si="48"/>
        <v>1261164.3</v>
      </c>
      <c r="DN32" s="218">
        <f t="shared" si="48"/>
        <v>-80287</v>
      </c>
      <c r="DO32" s="218">
        <f t="shared" si="48"/>
        <v>24604</v>
      </c>
      <c r="DP32" s="218">
        <f t="shared" si="48"/>
        <v>-232252.43999999997</v>
      </c>
      <c r="DQ32" s="218">
        <f t="shared" si="48"/>
        <v>1209311.27</v>
      </c>
      <c r="DR32" s="218">
        <f t="shared" si="48"/>
        <v>23325075.89</v>
      </c>
      <c r="DS32" s="218">
        <f t="shared" si="48"/>
        <v>246253.47999999998</v>
      </c>
      <c r="DT32" s="218">
        <f t="shared" si="48"/>
        <v>23571329.370000005</v>
      </c>
      <c r="DU32" s="129">
        <f t="shared" si="48"/>
        <v>2126104</v>
      </c>
      <c r="DV32" s="129">
        <f t="shared" si="48"/>
        <v>2125755</v>
      </c>
      <c r="DW32" s="218">
        <f t="shared" si="48"/>
        <v>-2457.28</v>
      </c>
      <c r="DX32" s="218">
        <f t="shared" si="48"/>
        <v>2123297.72</v>
      </c>
      <c r="DY32" s="218">
        <f t="shared" si="48"/>
        <v>4249401.720000001</v>
      </c>
      <c r="DZ32" s="218"/>
      <c r="EA32" s="218"/>
    </row>
    <row r="33" spans="1:131" ht="16.5" thickBot="1">
      <c r="A33" s="43"/>
      <c r="B33" s="12"/>
      <c r="C33" s="47"/>
      <c r="D33" s="54"/>
      <c r="E33" s="51"/>
      <c r="F33" s="46">
        <f t="shared" si="40"/>
        <v>0</v>
      </c>
      <c r="G33" s="47"/>
      <c r="H33" s="47"/>
      <c r="I33" s="48"/>
      <c r="J33" s="48"/>
      <c r="K33" s="47"/>
      <c r="L33" s="47"/>
      <c r="M33" s="47"/>
      <c r="N33" s="47"/>
      <c r="O33" s="47"/>
      <c r="P33" s="58"/>
      <c r="Q33" s="58"/>
      <c r="R33" s="51"/>
      <c r="S33" s="51"/>
      <c r="T33" s="47"/>
      <c r="U33" s="51"/>
      <c r="V33" s="104"/>
      <c r="W33" s="51"/>
      <c r="X33" s="51"/>
      <c r="Y33" s="51"/>
      <c r="Z33" s="51"/>
      <c r="AA33" s="51"/>
      <c r="AB33" s="51"/>
      <c r="AC33" s="42">
        <f t="shared" si="7"/>
        <v>0</v>
      </c>
      <c r="AD33" s="51"/>
      <c r="AE33" s="51"/>
      <c r="AF33" s="51"/>
      <c r="AG33" s="51"/>
      <c r="AH33" s="51"/>
      <c r="AI33" s="51"/>
      <c r="AJ33" s="51"/>
      <c r="AK33" s="51"/>
      <c r="AL33" s="42"/>
      <c r="AM33" s="51"/>
      <c r="AN33" s="51"/>
      <c r="AO33" s="136"/>
      <c r="AP33" s="136"/>
      <c r="AQ33" s="152"/>
      <c r="AR33" s="42"/>
      <c r="AS33" s="155"/>
      <c r="AT33" s="174"/>
      <c r="AU33" s="169"/>
      <c r="AV33" s="191"/>
      <c r="AW33" s="169"/>
      <c r="AX33" s="169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69"/>
      <c r="CD33" s="169"/>
      <c r="CE33" s="51"/>
      <c r="CF33" s="51"/>
      <c r="CG33" s="169"/>
      <c r="CH33" s="169"/>
      <c r="CI33" s="169">
        <f t="shared" si="25"/>
        <v>0</v>
      </c>
      <c r="CJ33" s="169"/>
      <c r="CK33" s="169"/>
      <c r="CL33" s="183"/>
      <c r="CM33" s="136"/>
      <c r="CN33" s="181"/>
      <c r="CO33" s="169"/>
      <c r="CP33" s="169"/>
      <c r="CQ33" s="169"/>
      <c r="CR33" s="169"/>
      <c r="CS33" s="169"/>
      <c r="CT33" s="169"/>
      <c r="CU33" s="181"/>
      <c r="CV33" s="169">
        <f>CQ33+CR33+CT33</f>
        <v>0</v>
      </c>
      <c r="CW33" s="169"/>
      <c r="CX33" s="169"/>
      <c r="CY33" s="115"/>
      <c r="CZ33" s="236"/>
      <c r="DA33" s="236"/>
      <c r="DB33" s="254"/>
      <c r="DC33" s="252"/>
      <c r="DD33" s="260"/>
      <c r="DE33" s="236"/>
      <c r="DF33" s="236"/>
      <c r="DG33" s="262"/>
      <c r="DH33" s="262"/>
      <c r="DI33" s="262"/>
      <c r="DJ33" s="262"/>
      <c r="DK33" s="262"/>
      <c r="DL33" s="262"/>
      <c r="DM33" s="262"/>
      <c r="DN33" s="262"/>
      <c r="DO33" s="262"/>
      <c r="DP33" s="266"/>
      <c r="DQ33" s="266">
        <f>DH33+DP33</f>
        <v>0</v>
      </c>
      <c r="DR33" s="265"/>
      <c r="DS33" s="265"/>
      <c r="DT33" s="265"/>
      <c r="DU33" s="332"/>
      <c r="DV33" s="332"/>
      <c r="DW33" s="265"/>
      <c r="DX33" s="265"/>
      <c r="DY33" s="265"/>
      <c r="DZ33" s="275"/>
      <c r="EA33" s="275"/>
    </row>
    <row r="34" spans="1:131" ht="15.75">
      <c r="A34" s="43"/>
      <c r="B34" s="14" t="s">
        <v>41</v>
      </c>
      <c r="C34" s="47"/>
      <c r="D34" s="55"/>
      <c r="E34" s="51"/>
      <c r="F34" s="46">
        <f t="shared" si="40"/>
        <v>0</v>
      </c>
      <c r="G34" s="47"/>
      <c r="H34" s="47"/>
      <c r="I34" s="48"/>
      <c r="J34" s="48"/>
      <c r="K34" s="47"/>
      <c r="L34" s="47"/>
      <c r="M34" s="47"/>
      <c r="N34" s="47"/>
      <c r="O34" s="47"/>
      <c r="P34" s="58"/>
      <c r="Q34" s="58"/>
      <c r="R34" s="51"/>
      <c r="S34" s="51"/>
      <c r="T34" s="47"/>
      <c r="U34" s="51"/>
      <c r="V34" s="104"/>
      <c r="W34" s="51"/>
      <c r="X34" s="51"/>
      <c r="Y34" s="51"/>
      <c r="Z34" s="51"/>
      <c r="AA34" s="51"/>
      <c r="AB34" s="51"/>
      <c r="AC34" s="42"/>
      <c r="AD34" s="51"/>
      <c r="AE34" s="51"/>
      <c r="AF34" s="51"/>
      <c r="AG34" s="51"/>
      <c r="AH34" s="51"/>
      <c r="AI34" s="51"/>
      <c r="AJ34" s="51"/>
      <c r="AK34" s="51"/>
      <c r="AL34" s="42"/>
      <c r="AM34" s="51"/>
      <c r="AN34" s="51"/>
      <c r="AO34" s="136"/>
      <c r="AP34" s="136"/>
      <c r="AQ34" s="152"/>
      <c r="AR34" s="42"/>
      <c r="AS34" s="155"/>
      <c r="AT34" s="174"/>
      <c r="AU34" s="169"/>
      <c r="AV34" s="191"/>
      <c r="AW34" s="169"/>
      <c r="AX34" s="169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69"/>
      <c r="CD34" s="169"/>
      <c r="CE34" s="51"/>
      <c r="CF34" s="51"/>
      <c r="CG34" s="169"/>
      <c r="CH34" s="169"/>
      <c r="CI34" s="169">
        <f t="shared" si="25"/>
        <v>0</v>
      </c>
      <c r="CJ34" s="169"/>
      <c r="CK34" s="169"/>
      <c r="CL34" s="183"/>
      <c r="CM34" s="136"/>
      <c r="CN34" s="181"/>
      <c r="CO34" s="169"/>
      <c r="CP34" s="169"/>
      <c r="CQ34" s="169"/>
      <c r="CR34" s="169"/>
      <c r="CS34" s="169"/>
      <c r="CT34" s="169"/>
      <c r="CU34" s="181"/>
      <c r="CV34" s="169">
        <f>CQ34+CR34+CT34</f>
        <v>0</v>
      </c>
      <c r="CW34" s="169"/>
      <c r="CX34" s="169"/>
      <c r="CY34" s="115"/>
      <c r="CZ34" s="236"/>
      <c r="DA34" s="236"/>
      <c r="DB34" s="254"/>
      <c r="DC34" s="252"/>
      <c r="DD34" s="260"/>
      <c r="DE34" s="236"/>
      <c r="DF34" s="236"/>
      <c r="DG34" s="262"/>
      <c r="DH34" s="262"/>
      <c r="DI34" s="262"/>
      <c r="DJ34" s="262"/>
      <c r="DK34" s="262"/>
      <c r="DL34" s="262"/>
      <c r="DM34" s="262"/>
      <c r="DN34" s="262"/>
      <c r="DO34" s="262"/>
      <c r="DP34" s="266"/>
      <c r="DQ34" s="266">
        <f>DH34+DP34</f>
        <v>0</v>
      </c>
      <c r="DR34" s="265"/>
      <c r="DS34" s="265"/>
      <c r="DT34" s="265"/>
      <c r="DU34" s="332"/>
      <c r="DV34" s="332"/>
      <c r="DW34" s="265"/>
      <c r="DX34" s="265"/>
      <c r="DY34" s="265"/>
      <c r="DZ34" s="275"/>
      <c r="EA34" s="275"/>
    </row>
    <row r="35" spans="1:131" ht="15.75">
      <c r="A35" s="43">
        <v>1</v>
      </c>
      <c r="B35" s="214" t="s">
        <v>214</v>
      </c>
      <c r="C35" s="9">
        <v>58274</v>
      </c>
      <c r="D35" s="45">
        <v>0</v>
      </c>
      <c r="E35" s="51"/>
      <c r="F35" s="46">
        <f t="shared" si="40"/>
        <v>0</v>
      </c>
      <c r="G35" s="47">
        <v>23725</v>
      </c>
      <c r="H35" s="47">
        <v>9937</v>
      </c>
      <c r="I35" s="48"/>
      <c r="J35" s="48"/>
      <c r="K35" s="47">
        <v>53430</v>
      </c>
      <c r="L35" s="47">
        <v>9937</v>
      </c>
      <c r="M35" s="47">
        <v>9937</v>
      </c>
      <c r="N35" s="47">
        <v>9937</v>
      </c>
      <c r="O35" s="47">
        <f aca="true" t="shared" si="49" ref="O35:O44">N35-M35</f>
        <v>0</v>
      </c>
      <c r="P35" s="58"/>
      <c r="Q35" s="100">
        <f aca="true" t="shared" si="50" ref="Q35:Q44">P35+O35</f>
        <v>0</v>
      </c>
      <c r="R35" s="49">
        <v>9937</v>
      </c>
      <c r="S35" s="42">
        <f aca="true" t="shared" si="51" ref="S35:S44">R35+P35</f>
        <v>9937</v>
      </c>
      <c r="T35" s="47">
        <v>53430</v>
      </c>
      <c r="U35" s="42">
        <v>9937</v>
      </c>
      <c r="V35" s="103"/>
      <c r="W35" s="42">
        <f aca="true" t="shared" si="52" ref="W35:W44">U35+V35</f>
        <v>9937</v>
      </c>
      <c r="X35" s="42">
        <f aca="true" t="shared" si="53" ref="X35:X44">T35+V35</f>
        <v>53430</v>
      </c>
      <c r="Y35" s="42">
        <v>3213</v>
      </c>
      <c r="Z35" s="42">
        <v>56643</v>
      </c>
      <c r="AA35" s="42">
        <v>9937</v>
      </c>
      <c r="AB35" s="42"/>
      <c r="AC35" s="42">
        <f t="shared" si="7"/>
        <v>-9937</v>
      </c>
      <c r="AD35" s="42"/>
      <c r="AE35" s="42">
        <f aca="true" t="shared" si="54" ref="AE35:AE44">AC35+AD35</f>
        <v>-9937</v>
      </c>
      <c r="AF35" s="42">
        <v>9938</v>
      </c>
      <c r="AG35" s="42">
        <f aca="true" t="shared" si="55" ref="AG35:AG44">AF35+AD35</f>
        <v>9938</v>
      </c>
      <c r="AH35" s="42">
        <f aca="true" t="shared" si="56" ref="AH35:AH44">Z35+AE35</f>
        <v>46706</v>
      </c>
      <c r="AI35" s="42">
        <v>9488</v>
      </c>
      <c r="AJ35" s="42">
        <v>9488</v>
      </c>
      <c r="AK35" s="42">
        <v>9488</v>
      </c>
      <c r="AL35" s="42">
        <f aca="true" t="shared" si="57" ref="AL35:AL44">AI35+AJ35+AK35</f>
        <v>28464</v>
      </c>
      <c r="AM35" s="42">
        <v>9500</v>
      </c>
      <c r="AN35" s="42">
        <v>9497</v>
      </c>
      <c r="AO35" s="136">
        <v>0</v>
      </c>
      <c r="AP35" s="136">
        <f t="shared" si="12"/>
        <v>18997</v>
      </c>
      <c r="AQ35" s="152">
        <f aca="true" t="shared" si="58" ref="AQ35:AQ45">AL35+AP35</f>
        <v>47461</v>
      </c>
      <c r="AR35" s="42">
        <f aca="true" t="shared" si="59" ref="AR35:AR44">Z35+AI35+AJ35+AK35+AM35+AN35+AO35</f>
        <v>104104</v>
      </c>
      <c r="AS35" s="156"/>
      <c r="AT35" s="174">
        <f aca="true" t="shared" si="60" ref="AT35:AT44">AO35+AS35</f>
        <v>0</v>
      </c>
      <c r="AU35" s="169">
        <v>104104</v>
      </c>
      <c r="AV35" s="191"/>
      <c r="AW35" s="169">
        <f aca="true" t="shared" si="61" ref="AW35:AW44">AU35+AV35</f>
        <v>104104</v>
      </c>
      <c r="AX35" s="169">
        <v>9937</v>
      </c>
      <c r="AY35" s="174">
        <v>9300</v>
      </c>
      <c r="AZ35" s="174">
        <f aca="true" t="shared" si="62" ref="AZ35:AZ44">AX35-AY35</f>
        <v>637</v>
      </c>
      <c r="BA35" s="174">
        <v>9938</v>
      </c>
      <c r="BB35" s="202">
        <v>9660</v>
      </c>
      <c r="BC35" s="174">
        <f aca="true" t="shared" si="63" ref="BC35:BC44">BA35-BB35</f>
        <v>278</v>
      </c>
      <c r="BD35" s="174">
        <f aca="true" t="shared" si="64" ref="BD35:BD44">AZ35+BC35</f>
        <v>915</v>
      </c>
      <c r="BE35" s="174">
        <v>9488</v>
      </c>
      <c r="BF35" s="174">
        <v>9488</v>
      </c>
      <c r="BG35" s="174">
        <f aca="true" t="shared" si="65" ref="BG35:BG44">BE35-BF35</f>
        <v>0</v>
      </c>
      <c r="BH35" s="174">
        <f aca="true" t="shared" si="66" ref="BH35:BH44">BE35*5%</f>
        <v>474.40000000000003</v>
      </c>
      <c r="BI35" s="174">
        <v>0</v>
      </c>
      <c r="BJ35" s="174">
        <v>0</v>
      </c>
      <c r="BK35" s="174">
        <v>0</v>
      </c>
      <c r="BL35" s="174" t="s">
        <v>161</v>
      </c>
      <c r="BM35" s="174">
        <v>2048</v>
      </c>
      <c r="BN35" s="174">
        <f aca="true" t="shared" si="67" ref="BN35:BN44">BM35-BK35-BD35</f>
        <v>1133</v>
      </c>
      <c r="BO35" s="174">
        <v>9488</v>
      </c>
      <c r="BP35" s="174">
        <f aca="true" t="shared" si="68" ref="BP35:BP44">BO35+BM35+BJ35</f>
        <v>11536</v>
      </c>
      <c r="BQ35" s="174">
        <f aca="true" t="shared" si="69" ref="BQ35:BQ44">BN35+AW35</f>
        <v>105237</v>
      </c>
      <c r="BR35" s="174">
        <v>105237</v>
      </c>
      <c r="BS35" s="174"/>
      <c r="BT35" s="174"/>
      <c r="BU35" s="174"/>
      <c r="BV35" s="174"/>
      <c r="BW35" s="174"/>
      <c r="BX35" s="174"/>
      <c r="BY35" s="174"/>
      <c r="BZ35" s="174"/>
      <c r="CA35" s="174"/>
      <c r="CB35" s="174">
        <v>11536</v>
      </c>
      <c r="CC35" s="169">
        <f aca="true" t="shared" si="70" ref="CC35:CC44">BR35+BZ35</f>
        <v>105237</v>
      </c>
      <c r="CD35" s="169"/>
      <c r="CE35" s="42">
        <v>9488</v>
      </c>
      <c r="CF35" s="42">
        <f aca="true" t="shared" si="71" ref="CF35:CF44">CE35+CD35</f>
        <v>9488</v>
      </c>
      <c r="CG35" s="169">
        <f aca="true" t="shared" si="72" ref="CG35:CG44">CC35+CD35</f>
        <v>105237</v>
      </c>
      <c r="CH35" s="169">
        <v>824.4</v>
      </c>
      <c r="CI35" s="169">
        <f t="shared" si="25"/>
        <v>106061.4</v>
      </c>
      <c r="CJ35" s="169"/>
      <c r="CK35" s="174">
        <v>2178.3999999999996</v>
      </c>
      <c r="CL35" s="226">
        <v>0</v>
      </c>
      <c r="CM35" s="136"/>
      <c r="CN35" s="181">
        <f aca="true" t="shared" si="73" ref="CN35:CN44">CM35-CK35</f>
        <v>-2178.3999999999996</v>
      </c>
      <c r="CO35" s="42">
        <v>9488</v>
      </c>
      <c r="CP35" s="174">
        <f aca="true" t="shared" si="74" ref="CP35:CP44">CO35+CL35+CM35</f>
        <v>9488</v>
      </c>
      <c r="CQ35" s="169">
        <v>103883</v>
      </c>
      <c r="CR35" s="174">
        <v>0</v>
      </c>
      <c r="CS35" s="174">
        <v>0</v>
      </c>
      <c r="CT35" s="169">
        <v>0</v>
      </c>
      <c r="CU35" s="136">
        <f aca="true" t="shared" si="75" ref="CU35:CU44">CT35-CR35</f>
        <v>0</v>
      </c>
      <c r="CV35" s="169">
        <f aca="true" t="shared" si="76" ref="CV35:CV44">CQ35-CR35+CT35</f>
        <v>103883</v>
      </c>
      <c r="CW35" s="169">
        <v>5377.2</v>
      </c>
      <c r="CX35" s="169">
        <v>122938.9</v>
      </c>
      <c r="CY35" s="230">
        <v>5</v>
      </c>
      <c r="CZ35" s="237">
        <v>9500</v>
      </c>
      <c r="DA35" s="237">
        <f aca="true" t="shared" si="77" ref="DA35:DA44">CZ35+CT35+CS35</f>
        <v>9500</v>
      </c>
      <c r="DB35" s="256">
        <v>9500</v>
      </c>
      <c r="DC35" s="252">
        <f t="shared" si="31"/>
        <v>0</v>
      </c>
      <c r="DD35" s="260">
        <f>DB35-DA35</f>
        <v>0</v>
      </c>
      <c r="DE35" s="237">
        <v>0</v>
      </c>
      <c r="DF35" s="238">
        <v>9497</v>
      </c>
      <c r="DG35" s="250">
        <f aca="true" t="shared" si="78" ref="DG35:DG44">DF35+DE35</f>
        <v>9497</v>
      </c>
      <c r="DH35" s="250">
        <v>5671</v>
      </c>
      <c r="DI35" s="250">
        <v>9497</v>
      </c>
      <c r="DJ35" s="250">
        <v>9497</v>
      </c>
      <c r="DK35" s="250">
        <v>0</v>
      </c>
      <c r="DL35" s="273">
        <v>0</v>
      </c>
      <c r="DM35" s="250">
        <v>5671</v>
      </c>
      <c r="DN35" s="250"/>
      <c r="DO35" s="250"/>
      <c r="DP35" s="273">
        <f aca="true" t="shared" si="79" ref="DP35:DP44">DK35+DN35+DO35</f>
        <v>0</v>
      </c>
      <c r="DQ35" s="266">
        <f aca="true" t="shared" si="80" ref="DQ35:DQ44">DM35+DN35+DO35+DL35</f>
        <v>5671</v>
      </c>
      <c r="DR35" s="262">
        <f aca="true" t="shared" si="81" ref="DR35:DR44">CX35+DP35</f>
        <v>122938.9</v>
      </c>
      <c r="DS35" s="262">
        <v>7656.3</v>
      </c>
      <c r="DT35" s="262">
        <f aca="true" t="shared" si="82" ref="DT35:DT44">DR35+DS35</f>
        <v>130595.2</v>
      </c>
      <c r="DU35" s="333">
        <v>9554</v>
      </c>
      <c r="DV35" s="333">
        <v>9610</v>
      </c>
      <c r="DW35" s="262"/>
      <c r="DX35" s="262">
        <f aca="true" t="shared" si="83" ref="DX35:DX44">DV35+DW35</f>
        <v>9610</v>
      </c>
      <c r="DY35" s="262">
        <f aca="true" t="shared" si="84" ref="DY35:DY44">DU35+DX35</f>
        <v>19164</v>
      </c>
      <c r="DZ35" s="262"/>
      <c r="EA35" s="262"/>
    </row>
    <row r="36" spans="1:131" ht="15.75">
      <c r="A36" s="43">
        <f>A35+1</f>
        <v>2</v>
      </c>
      <c r="B36" s="12" t="s">
        <v>213</v>
      </c>
      <c r="C36" s="9">
        <v>30241</v>
      </c>
      <c r="D36" s="45">
        <v>208</v>
      </c>
      <c r="E36" s="51"/>
      <c r="F36" s="46">
        <f t="shared" si="40"/>
        <v>-208</v>
      </c>
      <c r="G36" s="47">
        <v>15551</v>
      </c>
      <c r="H36" s="47">
        <v>5200</v>
      </c>
      <c r="I36" s="48"/>
      <c r="J36" s="48"/>
      <c r="K36" s="47">
        <v>31149</v>
      </c>
      <c r="L36" s="47">
        <v>5200</v>
      </c>
      <c r="M36" s="47">
        <v>5200</v>
      </c>
      <c r="N36" s="47">
        <v>5200</v>
      </c>
      <c r="O36" s="47">
        <f t="shared" si="49"/>
        <v>0</v>
      </c>
      <c r="P36" s="58"/>
      <c r="Q36" s="100">
        <f t="shared" si="50"/>
        <v>0</v>
      </c>
      <c r="R36" s="49">
        <v>5200</v>
      </c>
      <c r="S36" s="42">
        <f t="shared" si="51"/>
        <v>5200</v>
      </c>
      <c r="T36" s="47">
        <v>31149</v>
      </c>
      <c r="U36" s="42">
        <v>5200</v>
      </c>
      <c r="V36" s="103"/>
      <c r="W36" s="42">
        <f t="shared" si="52"/>
        <v>5200</v>
      </c>
      <c r="X36" s="42">
        <f t="shared" si="53"/>
        <v>31149</v>
      </c>
      <c r="Y36" s="42"/>
      <c r="Z36" s="42">
        <v>31149</v>
      </c>
      <c r="AA36" s="42">
        <v>5200</v>
      </c>
      <c r="AB36" s="42"/>
      <c r="AC36" s="42">
        <f t="shared" si="7"/>
        <v>-5200</v>
      </c>
      <c r="AD36" s="42"/>
      <c r="AE36" s="42">
        <f t="shared" si="54"/>
        <v>-5200</v>
      </c>
      <c r="AF36" s="42">
        <v>5199</v>
      </c>
      <c r="AG36" s="42">
        <f t="shared" si="55"/>
        <v>5199</v>
      </c>
      <c r="AH36" s="42">
        <f t="shared" si="56"/>
        <v>25949</v>
      </c>
      <c r="AI36" s="42">
        <v>3794</v>
      </c>
      <c r="AJ36" s="42">
        <v>3794</v>
      </c>
      <c r="AK36" s="42">
        <v>3794</v>
      </c>
      <c r="AL36" s="42">
        <f t="shared" si="57"/>
        <v>11382</v>
      </c>
      <c r="AM36" s="42">
        <v>3799</v>
      </c>
      <c r="AN36" s="42">
        <v>3800</v>
      </c>
      <c r="AO36" s="136">
        <v>0</v>
      </c>
      <c r="AP36" s="136">
        <f t="shared" si="12"/>
        <v>7599</v>
      </c>
      <c r="AQ36" s="152">
        <f t="shared" si="58"/>
        <v>18981</v>
      </c>
      <c r="AR36" s="42">
        <f t="shared" si="59"/>
        <v>50130</v>
      </c>
      <c r="AS36" s="156"/>
      <c r="AT36" s="174">
        <f t="shared" si="60"/>
        <v>0</v>
      </c>
      <c r="AU36" s="169">
        <v>50130</v>
      </c>
      <c r="AV36" s="191"/>
      <c r="AW36" s="169">
        <f t="shared" si="61"/>
        <v>50130</v>
      </c>
      <c r="AX36" s="169">
        <v>5200</v>
      </c>
      <c r="AY36" s="174">
        <v>5200</v>
      </c>
      <c r="AZ36" s="174">
        <f t="shared" si="62"/>
        <v>0</v>
      </c>
      <c r="BA36" s="174">
        <v>5199</v>
      </c>
      <c r="BB36" s="203">
        <v>5180</v>
      </c>
      <c r="BC36" s="174">
        <f t="shared" si="63"/>
        <v>19</v>
      </c>
      <c r="BD36" s="174">
        <f t="shared" si="64"/>
        <v>19</v>
      </c>
      <c r="BE36" s="174">
        <v>3794</v>
      </c>
      <c r="BF36" s="174">
        <v>3785</v>
      </c>
      <c r="BG36" s="174">
        <f t="shared" si="65"/>
        <v>9</v>
      </c>
      <c r="BH36" s="174">
        <f t="shared" si="66"/>
        <v>189.70000000000002</v>
      </c>
      <c r="BI36" s="174" t="s">
        <v>161</v>
      </c>
      <c r="BJ36" s="174">
        <f>BG36</f>
        <v>9</v>
      </c>
      <c r="BK36" s="174">
        <v>0</v>
      </c>
      <c r="BL36" s="174" t="s">
        <v>161</v>
      </c>
      <c r="BM36" s="174">
        <v>1213</v>
      </c>
      <c r="BN36" s="174">
        <f t="shared" si="67"/>
        <v>1194</v>
      </c>
      <c r="BO36" s="174">
        <v>3794</v>
      </c>
      <c r="BP36" s="174">
        <f t="shared" si="68"/>
        <v>5016</v>
      </c>
      <c r="BQ36" s="174">
        <f t="shared" si="69"/>
        <v>51324</v>
      </c>
      <c r="BR36" s="174">
        <v>51324</v>
      </c>
      <c r="BS36" s="174"/>
      <c r="BT36" s="174"/>
      <c r="BU36" s="174"/>
      <c r="BV36" s="174"/>
      <c r="BW36" s="174"/>
      <c r="BX36" s="174"/>
      <c r="BY36" s="174"/>
      <c r="BZ36" s="174"/>
      <c r="CA36" s="174"/>
      <c r="CB36" s="174">
        <v>5016</v>
      </c>
      <c r="CC36" s="169">
        <f t="shared" si="70"/>
        <v>51324</v>
      </c>
      <c r="CD36" s="169"/>
      <c r="CE36" s="42">
        <v>3794</v>
      </c>
      <c r="CF36" s="42">
        <f t="shared" si="71"/>
        <v>3794</v>
      </c>
      <c r="CG36" s="169">
        <f t="shared" si="72"/>
        <v>51324</v>
      </c>
      <c r="CH36" s="169"/>
      <c r="CI36" s="169">
        <f t="shared" si="25"/>
        <v>51324</v>
      </c>
      <c r="CJ36" s="169"/>
      <c r="CK36" s="174">
        <v>0</v>
      </c>
      <c r="CL36" s="226">
        <v>26</v>
      </c>
      <c r="CM36" s="136">
        <v>683</v>
      </c>
      <c r="CN36" s="181">
        <f t="shared" si="73"/>
        <v>683</v>
      </c>
      <c r="CO36" s="42">
        <v>3794</v>
      </c>
      <c r="CP36" s="174">
        <f>CO36+CL36+CM36</f>
        <v>4503</v>
      </c>
      <c r="CQ36" s="169">
        <v>52007</v>
      </c>
      <c r="CR36" s="174">
        <v>0</v>
      </c>
      <c r="CS36" s="174">
        <v>53</v>
      </c>
      <c r="CT36" s="169">
        <v>0</v>
      </c>
      <c r="CU36" s="136">
        <f t="shared" si="75"/>
        <v>0</v>
      </c>
      <c r="CV36" s="169">
        <f t="shared" si="76"/>
        <v>52007</v>
      </c>
      <c r="CW36" s="169"/>
      <c r="CX36" s="169">
        <v>14370</v>
      </c>
      <c r="CY36" s="230"/>
      <c r="CZ36" s="238">
        <v>3799</v>
      </c>
      <c r="DA36" s="237">
        <f t="shared" si="77"/>
        <v>3852</v>
      </c>
      <c r="DB36" s="256">
        <v>3685</v>
      </c>
      <c r="DC36" s="252">
        <f t="shared" si="31"/>
        <v>167</v>
      </c>
      <c r="DD36" s="260">
        <v>0</v>
      </c>
      <c r="DE36" s="237">
        <v>167</v>
      </c>
      <c r="DF36" s="238">
        <v>3800</v>
      </c>
      <c r="DG36" s="250">
        <f t="shared" si="78"/>
        <v>3967</v>
      </c>
      <c r="DH36" s="250">
        <v>2268</v>
      </c>
      <c r="DI36" s="250">
        <v>3967</v>
      </c>
      <c r="DJ36" s="250">
        <v>3945</v>
      </c>
      <c r="DK36" s="250">
        <v>0</v>
      </c>
      <c r="DL36" s="273">
        <v>22</v>
      </c>
      <c r="DM36" s="250">
        <v>2268</v>
      </c>
      <c r="DN36" s="250"/>
      <c r="DO36" s="250"/>
      <c r="DP36" s="273">
        <f t="shared" si="79"/>
        <v>0</v>
      </c>
      <c r="DQ36" s="266">
        <f t="shared" si="80"/>
        <v>2290</v>
      </c>
      <c r="DR36" s="262">
        <f>CX36-DP36</f>
        <v>14370</v>
      </c>
      <c r="DS36" s="262"/>
      <c r="DT36" s="262">
        <f t="shared" si="82"/>
        <v>14370</v>
      </c>
      <c r="DU36" s="333">
        <v>3821</v>
      </c>
      <c r="DV36" s="333">
        <v>3843</v>
      </c>
      <c r="DW36" s="262"/>
      <c r="DX36" s="262">
        <f t="shared" si="83"/>
        <v>3843</v>
      </c>
      <c r="DY36" s="262">
        <f t="shared" si="84"/>
        <v>7664</v>
      </c>
      <c r="DZ36" s="262"/>
      <c r="EA36" s="262"/>
    </row>
    <row r="37" spans="1:131" ht="15.75">
      <c r="A37" s="43">
        <f aca="true" t="shared" si="85" ref="A37:A44">A36+1</f>
        <v>3</v>
      </c>
      <c r="B37" s="12" t="s">
        <v>215</v>
      </c>
      <c r="C37" s="9">
        <v>40575</v>
      </c>
      <c r="D37" s="45">
        <v>1244</v>
      </c>
      <c r="E37" s="51"/>
      <c r="F37" s="46">
        <f t="shared" si="40"/>
        <v>-1244</v>
      </c>
      <c r="G37" s="47">
        <v>20144</v>
      </c>
      <c r="H37" s="47">
        <v>6200</v>
      </c>
      <c r="I37" s="48"/>
      <c r="J37" s="48"/>
      <c r="K37" s="47">
        <v>41046</v>
      </c>
      <c r="L37" s="47">
        <v>6972</v>
      </c>
      <c r="M37" s="47">
        <v>6972</v>
      </c>
      <c r="N37" s="47">
        <v>6940</v>
      </c>
      <c r="O37" s="47">
        <f t="shared" si="49"/>
        <v>-32</v>
      </c>
      <c r="P37" s="58"/>
      <c r="Q37" s="100">
        <f t="shared" si="50"/>
        <v>-32</v>
      </c>
      <c r="R37" s="49">
        <v>6972</v>
      </c>
      <c r="S37" s="42">
        <f t="shared" si="51"/>
        <v>6972</v>
      </c>
      <c r="T37" s="47">
        <v>41014</v>
      </c>
      <c r="U37" s="42">
        <v>6972</v>
      </c>
      <c r="V37" s="103"/>
      <c r="W37" s="42">
        <f t="shared" si="52"/>
        <v>6972</v>
      </c>
      <c r="X37" s="42">
        <f t="shared" si="53"/>
        <v>41014</v>
      </c>
      <c r="Y37" s="42"/>
      <c r="Z37" s="42">
        <v>41014</v>
      </c>
      <c r="AA37" s="42">
        <v>6972</v>
      </c>
      <c r="AB37" s="42"/>
      <c r="AC37" s="42">
        <f t="shared" si="7"/>
        <v>-6972</v>
      </c>
      <c r="AD37" s="42"/>
      <c r="AE37" s="42">
        <f t="shared" si="54"/>
        <v>-6972</v>
      </c>
      <c r="AF37" s="42">
        <v>6972</v>
      </c>
      <c r="AG37" s="42">
        <f t="shared" si="55"/>
        <v>6972</v>
      </c>
      <c r="AH37" s="42">
        <f t="shared" si="56"/>
        <v>34042</v>
      </c>
      <c r="AI37" s="42">
        <v>4899</v>
      </c>
      <c r="AJ37" s="42">
        <v>4899</v>
      </c>
      <c r="AK37" s="42">
        <v>4899</v>
      </c>
      <c r="AL37" s="42">
        <f t="shared" si="57"/>
        <v>14697</v>
      </c>
      <c r="AM37" s="42">
        <v>4906</v>
      </c>
      <c r="AN37" s="42">
        <v>4906</v>
      </c>
      <c r="AO37" s="136">
        <v>0</v>
      </c>
      <c r="AP37" s="136">
        <f t="shared" si="12"/>
        <v>9812</v>
      </c>
      <c r="AQ37" s="152">
        <f t="shared" si="58"/>
        <v>24509</v>
      </c>
      <c r="AR37" s="42">
        <f t="shared" si="59"/>
        <v>65523</v>
      </c>
      <c r="AS37" s="156"/>
      <c r="AT37" s="174">
        <f t="shared" si="60"/>
        <v>0</v>
      </c>
      <c r="AU37" s="169">
        <v>65523</v>
      </c>
      <c r="AV37" s="191"/>
      <c r="AW37" s="169">
        <f t="shared" si="61"/>
        <v>65523</v>
      </c>
      <c r="AX37" s="169">
        <v>6972</v>
      </c>
      <c r="AY37" s="174">
        <v>6940</v>
      </c>
      <c r="AZ37" s="174">
        <f t="shared" si="62"/>
        <v>32</v>
      </c>
      <c r="BA37" s="174">
        <v>6972</v>
      </c>
      <c r="BB37" s="203">
        <v>6940</v>
      </c>
      <c r="BC37" s="174">
        <f t="shared" si="63"/>
        <v>32</v>
      </c>
      <c r="BD37" s="174">
        <f t="shared" si="64"/>
        <v>64</v>
      </c>
      <c r="BE37" s="174">
        <v>4899</v>
      </c>
      <c r="BF37" s="174">
        <v>4870</v>
      </c>
      <c r="BG37" s="174">
        <f t="shared" si="65"/>
        <v>29</v>
      </c>
      <c r="BH37" s="174">
        <f t="shared" si="66"/>
        <v>244.95000000000002</v>
      </c>
      <c r="BI37" s="174" t="s">
        <v>161</v>
      </c>
      <c r="BJ37" s="174">
        <f>BG37</f>
        <v>29</v>
      </c>
      <c r="BK37" s="174">
        <v>0</v>
      </c>
      <c r="BL37" s="174" t="s">
        <v>161</v>
      </c>
      <c r="BM37" s="174">
        <v>0</v>
      </c>
      <c r="BN37" s="174">
        <f t="shared" si="67"/>
        <v>-64</v>
      </c>
      <c r="BO37" s="174">
        <v>4899</v>
      </c>
      <c r="BP37" s="174">
        <f t="shared" si="68"/>
        <v>4928</v>
      </c>
      <c r="BQ37" s="174">
        <f t="shared" si="69"/>
        <v>65459</v>
      </c>
      <c r="BR37" s="174">
        <v>65459</v>
      </c>
      <c r="BS37" s="174"/>
      <c r="BT37" s="174"/>
      <c r="BU37" s="174"/>
      <c r="BV37" s="174"/>
      <c r="BW37" s="174"/>
      <c r="BX37" s="174"/>
      <c r="BY37" s="174"/>
      <c r="BZ37" s="174"/>
      <c r="CA37" s="174"/>
      <c r="CB37" s="174">
        <v>4928</v>
      </c>
      <c r="CC37" s="169">
        <f t="shared" si="70"/>
        <v>65459</v>
      </c>
      <c r="CD37" s="169"/>
      <c r="CE37" s="42">
        <v>4899</v>
      </c>
      <c r="CF37" s="42">
        <f t="shared" si="71"/>
        <v>4899</v>
      </c>
      <c r="CG37" s="169">
        <f t="shared" si="72"/>
        <v>65459</v>
      </c>
      <c r="CH37" s="169"/>
      <c r="CI37" s="169">
        <f t="shared" si="25"/>
        <v>65459</v>
      </c>
      <c r="CJ37" s="169"/>
      <c r="CK37" s="174">
        <v>0</v>
      </c>
      <c r="CL37" s="226">
        <v>59.1</v>
      </c>
      <c r="CM37" s="136">
        <v>867.7</v>
      </c>
      <c r="CN37" s="181">
        <f t="shared" si="73"/>
        <v>867.7</v>
      </c>
      <c r="CO37" s="42">
        <v>4899</v>
      </c>
      <c r="CP37" s="174">
        <f t="shared" si="74"/>
        <v>5825.8</v>
      </c>
      <c r="CQ37" s="169">
        <v>66326.7</v>
      </c>
      <c r="CR37" s="174">
        <v>0</v>
      </c>
      <c r="CS37" s="174">
        <v>79.19999999999982</v>
      </c>
      <c r="CT37" s="169">
        <v>0</v>
      </c>
      <c r="CU37" s="136">
        <f t="shared" si="75"/>
        <v>0</v>
      </c>
      <c r="CV37" s="222">
        <f>CQ37-CR37+CT37-462.44</f>
        <v>65864.26</v>
      </c>
      <c r="CW37" s="169"/>
      <c r="CX37" s="169">
        <v>68516.26</v>
      </c>
      <c r="CY37" s="230"/>
      <c r="CZ37" s="238">
        <v>4906</v>
      </c>
      <c r="DA37" s="237">
        <f t="shared" si="77"/>
        <v>4985.2</v>
      </c>
      <c r="DB37" s="256">
        <v>4916.5</v>
      </c>
      <c r="DC37" s="252">
        <f t="shared" si="31"/>
        <v>68.69999999999982</v>
      </c>
      <c r="DD37" s="260">
        <v>0</v>
      </c>
      <c r="DE37" s="237">
        <v>68.7</v>
      </c>
      <c r="DF37" s="243">
        <f>4906-462.44</f>
        <v>4443.56</v>
      </c>
      <c r="DG37" s="250">
        <f t="shared" si="78"/>
        <v>4512.26</v>
      </c>
      <c r="DH37" s="250">
        <v>2652</v>
      </c>
      <c r="DI37" s="250">
        <v>4512.26</v>
      </c>
      <c r="DJ37" s="250">
        <v>4381.9</v>
      </c>
      <c r="DK37" s="250">
        <v>0</v>
      </c>
      <c r="DL37" s="273">
        <v>130.36</v>
      </c>
      <c r="DM37" s="250">
        <v>2652</v>
      </c>
      <c r="DN37" s="250"/>
      <c r="DO37" s="250"/>
      <c r="DP37" s="273">
        <f t="shared" si="79"/>
        <v>0</v>
      </c>
      <c r="DQ37" s="266">
        <f t="shared" si="80"/>
        <v>2782.36</v>
      </c>
      <c r="DR37" s="262">
        <f t="shared" si="81"/>
        <v>68516.26</v>
      </c>
      <c r="DS37" s="262"/>
      <c r="DT37" s="262">
        <f t="shared" si="82"/>
        <v>68516.26</v>
      </c>
      <c r="DU37" s="333">
        <v>4468</v>
      </c>
      <c r="DV37" s="333">
        <v>4494</v>
      </c>
      <c r="DW37" s="262"/>
      <c r="DX37" s="262">
        <f t="shared" si="83"/>
        <v>4494</v>
      </c>
      <c r="DY37" s="262">
        <f t="shared" si="84"/>
        <v>8962</v>
      </c>
      <c r="DZ37" s="262"/>
      <c r="EA37" s="262"/>
    </row>
    <row r="38" spans="1:131" ht="15.75">
      <c r="A38" s="43">
        <f t="shared" si="85"/>
        <v>4</v>
      </c>
      <c r="B38" s="12" t="s">
        <v>216</v>
      </c>
      <c r="C38" s="47"/>
      <c r="D38" s="130"/>
      <c r="E38" s="51"/>
      <c r="F38" s="46"/>
      <c r="G38" s="47"/>
      <c r="H38" s="47"/>
      <c r="I38" s="48"/>
      <c r="J38" s="48"/>
      <c r="K38" s="47"/>
      <c r="L38" s="47"/>
      <c r="M38" s="47"/>
      <c r="N38" s="47"/>
      <c r="O38" s="47"/>
      <c r="P38" s="58"/>
      <c r="Q38" s="100"/>
      <c r="R38" s="32"/>
      <c r="S38" s="42"/>
      <c r="T38" s="47"/>
      <c r="U38" s="42"/>
      <c r="V38" s="103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>
        <v>5053</v>
      </c>
      <c r="AJ38" s="42">
        <v>5053</v>
      </c>
      <c r="AK38" s="42">
        <v>5053</v>
      </c>
      <c r="AL38" s="42">
        <f t="shared" si="57"/>
        <v>15159</v>
      </c>
      <c r="AM38" s="42">
        <v>5060</v>
      </c>
      <c r="AN38" s="42">
        <v>5061</v>
      </c>
      <c r="AO38" s="136">
        <v>0</v>
      </c>
      <c r="AP38" s="136">
        <f t="shared" si="12"/>
        <v>10121</v>
      </c>
      <c r="AQ38" s="152">
        <f t="shared" si="58"/>
        <v>25280</v>
      </c>
      <c r="AR38" s="42">
        <f t="shared" si="59"/>
        <v>25280</v>
      </c>
      <c r="AS38" s="156"/>
      <c r="AT38" s="174">
        <f t="shared" si="60"/>
        <v>0</v>
      </c>
      <c r="AU38" s="169">
        <v>25280</v>
      </c>
      <c r="AV38" s="191"/>
      <c r="AW38" s="169">
        <f t="shared" si="61"/>
        <v>25280</v>
      </c>
      <c r="AX38" s="169">
        <v>0</v>
      </c>
      <c r="AY38" s="174">
        <v>0</v>
      </c>
      <c r="AZ38" s="174">
        <f t="shared" si="62"/>
        <v>0</v>
      </c>
      <c r="BA38" s="174"/>
      <c r="BB38" s="203"/>
      <c r="BC38" s="174">
        <f t="shared" si="63"/>
        <v>0</v>
      </c>
      <c r="BD38" s="174">
        <f t="shared" si="64"/>
        <v>0</v>
      </c>
      <c r="BE38" s="174">
        <v>5053</v>
      </c>
      <c r="BF38" s="174">
        <v>0</v>
      </c>
      <c r="BG38" s="174">
        <f t="shared" si="65"/>
        <v>5053</v>
      </c>
      <c r="BH38" s="174">
        <f t="shared" si="66"/>
        <v>252.65</v>
      </c>
      <c r="BI38" s="174" t="s">
        <v>160</v>
      </c>
      <c r="BJ38" s="174">
        <v>0</v>
      </c>
      <c r="BK38" s="174">
        <f>BG38</f>
        <v>5053</v>
      </c>
      <c r="BL38" s="174" t="s">
        <v>160</v>
      </c>
      <c r="BM38" s="174">
        <v>0</v>
      </c>
      <c r="BN38" s="174">
        <f t="shared" si="67"/>
        <v>-5053</v>
      </c>
      <c r="BO38" s="174">
        <v>5053</v>
      </c>
      <c r="BP38" s="174">
        <f t="shared" si="68"/>
        <v>5053</v>
      </c>
      <c r="BQ38" s="174">
        <f t="shared" si="69"/>
        <v>20227</v>
      </c>
      <c r="BR38" s="174">
        <v>20227</v>
      </c>
      <c r="BS38" s="174"/>
      <c r="BT38" s="174"/>
      <c r="BU38" s="174"/>
      <c r="BV38" s="174"/>
      <c r="BW38" s="174"/>
      <c r="BX38" s="174"/>
      <c r="BY38" s="174"/>
      <c r="BZ38" s="174"/>
      <c r="CA38" s="174"/>
      <c r="CB38" s="174">
        <v>5053</v>
      </c>
      <c r="CC38" s="169">
        <f t="shared" si="70"/>
        <v>20227</v>
      </c>
      <c r="CD38" s="169"/>
      <c r="CE38" s="42">
        <v>5053</v>
      </c>
      <c r="CF38" s="42">
        <f t="shared" si="71"/>
        <v>5053</v>
      </c>
      <c r="CG38" s="169">
        <f t="shared" si="72"/>
        <v>20227</v>
      </c>
      <c r="CH38" s="169"/>
      <c r="CI38" s="169">
        <f t="shared" si="25"/>
        <v>20227</v>
      </c>
      <c r="CJ38" s="169"/>
      <c r="CK38" s="174">
        <v>515.6000000000004</v>
      </c>
      <c r="CL38" s="226">
        <v>0</v>
      </c>
      <c r="CM38" s="136"/>
      <c r="CN38" s="181">
        <f t="shared" si="73"/>
        <v>-515.6000000000004</v>
      </c>
      <c r="CO38" s="42">
        <v>5053</v>
      </c>
      <c r="CP38" s="174">
        <f t="shared" si="74"/>
        <v>5053</v>
      </c>
      <c r="CQ38" s="169">
        <v>19711.4</v>
      </c>
      <c r="CR38" s="174">
        <v>0</v>
      </c>
      <c r="CS38" s="174">
        <v>46.80000000000018</v>
      </c>
      <c r="CT38" s="169">
        <v>0</v>
      </c>
      <c r="CU38" s="136">
        <f t="shared" si="75"/>
        <v>0</v>
      </c>
      <c r="CV38" s="169">
        <f t="shared" si="76"/>
        <v>19711.4</v>
      </c>
      <c r="CW38" s="169"/>
      <c r="CX38" s="169">
        <v>22732.4</v>
      </c>
      <c r="CY38" s="230"/>
      <c r="CZ38" s="238">
        <v>5060</v>
      </c>
      <c r="DA38" s="237">
        <f t="shared" si="77"/>
        <v>5106.8</v>
      </c>
      <c r="DB38" s="256">
        <v>5020.3</v>
      </c>
      <c r="DC38" s="252">
        <f t="shared" si="31"/>
        <v>86.5</v>
      </c>
      <c r="DD38" s="260">
        <v>0</v>
      </c>
      <c r="DE38" s="237">
        <v>86.5</v>
      </c>
      <c r="DF38" s="238">
        <v>5061</v>
      </c>
      <c r="DG38" s="250">
        <f t="shared" si="78"/>
        <v>5147.5</v>
      </c>
      <c r="DH38" s="250">
        <v>3021</v>
      </c>
      <c r="DI38" s="250">
        <v>5147.5</v>
      </c>
      <c r="DJ38" s="250">
        <v>4921.2</v>
      </c>
      <c r="DK38" s="250">
        <v>0</v>
      </c>
      <c r="DL38" s="273">
        <v>226.30000000000018</v>
      </c>
      <c r="DM38" s="250">
        <v>3021</v>
      </c>
      <c r="DN38" s="250"/>
      <c r="DO38" s="250"/>
      <c r="DP38" s="273">
        <f t="shared" si="79"/>
        <v>0</v>
      </c>
      <c r="DQ38" s="266">
        <f t="shared" si="80"/>
        <v>3247.3</v>
      </c>
      <c r="DR38" s="262">
        <f t="shared" si="81"/>
        <v>22732.4</v>
      </c>
      <c r="DS38" s="262"/>
      <c r="DT38" s="262">
        <f t="shared" si="82"/>
        <v>22732.4</v>
      </c>
      <c r="DU38" s="333">
        <v>5089</v>
      </c>
      <c r="DV38" s="333">
        <v>5118</v>
      </c>
      <c r="DW38" s="262"/>
      <c r="DX38" s="262">
        <f t="shared" si="83"/>
        <v>5118</v>
      </c>
      <c r="DY38" s="262">
        <f t="shared" si="84"/>
        <v>10207</v>
      </c>
      <c r="DZ38" s="262"/>
      <c r="EA38" s="262"/>
    </row>
    <row r="39" spans="1:131" ht="42.75">
      <c r="A39" s="43">
        <f t="shared" si="85"/>
        <v>5</v>
      </c>
      <c r="B39" s="12" t="s">
        <v>217</v>
      </c>
      <c r="C39" s="47">
        <v>66298</v>
      </c>
      <c r="D39" s="45">
        <v>90</v>
      </c>
      <c r="E39" s="51"/>
      <c r="F39" s="46">
        <f t="shared" si="40"/>
        <v>-90</v>
      </c>
      <c r="G39" s="47">
        <v>31655</v>
      </c>
      <c r="H39" s="47">
        <v>10750</v>
      </c>
      <c r="I39" s="48"/>
      <c r="J39" s="48"/>
      <c r="K39" s="47">
        <v>61445</v>
      </c>
      <c r="L39" s="47">
        <v>10842</v>
      </c>
      <c r="M39" s="47">
        <v>10842</v>
      </c>
      <c r="N39" s="47">
        <v>9570</v>
      </c>
      <c r="O39" s="47">
        <f t="shared" si="49"/>
        <v>-1272</v>
      </c>
      <c r="P39" s="58"/>
      <c r="Q39" s="100">
        <f t="shared" si="50"/>
        <v>-1272</v>
      </c>
      <c r="R39" s="49">
        <v>10842</v>
      </c>
      <c r="S39" s="42">
        <f t="shared" si="51"/>
        <v>10842</v>
      </c>
      <c r="T39" s="47">
        <v>60173</v>
      </c>
      <c r="U39" s="42">
        <v>10842</v>
      </c>
      <c r="V39" s="103"/>
      <c r="W39" s="42">
        <f t="shared" si="52"/>
        <v>10842</v>
      </c>
      <c r="X39" s="42">
        <f t="shared" si="53"/>
        <v>60173</v>
      </c>
      <c r="Y39" s="42"/>
      <c r="Z39" s="42">
        <v>60173</v>
      </c>
      <c r="AA39" s="42">
        <v>10842</v>
      </c>
      <c r="AB39" s="42"/>
      <c r="AC39" s="42">
        <f t="shared" si="7"/>
        <v>-10842</v>
      </c>
      <c r="AD39" s="42"/>
      <c r="AE39" s="42">
        <f t="shared" si="54"/>
        <v>-10842</v>
      </c>
      <c r="AF39" s="42">
        <v>10841</v>
      </c>
      <c r="AG39" s="42">
        <f t="shared" si="55"/>
        <v>10841</v>
      </c>
      <c r="AH39" s="42">
        <f t="shared" si="56"/>
        <v>49331</v>
      </c>
      <c r="AI39" s="42">
        <v>11493</v>
      </c>
      <c r="AJ39" s="42">
        <v>11493</v>
      </c>
      <c r="AK39" s="42">
        <v>11493</v>
      </c>
      <c r="AL39" s="42">
        <f t="shared" si="57"/>
        <v>34479</v>
      </c>
      <c r="AM39" s="42">
        <v>11508</v>
      </c>
      <c r="AN39" s="42">
        <v>11509</v>
      </c>
      <c r="AO39" s="136">
        <v>0</v>
      </c>
      <c r="AP39" s="136">
        <f t="shared" si="12"/>
        <v>23017</v>
      </c>
      <c r="AQ39" s="152">
        <f t="shared" si="58"/>
        <v>57496</v>
      </c>
      <c r="AR39" s="42">
        <f t="shared" si="59"/>
        <v>117669</v>
      </c>
      <c r="AS39" s="156"/>
      <c r="AT39" s="174">
        <f t="shared" si="60"/>
        <v>0</v>
      </c>
      <c r="AU39" s="169">
        <v>117669</v>
      </c>
      <c r="AV39" s="191"/>
      <c r="AW39" s="169">
        <f t="shared" si="61"/>
        <v>117669</v>
      </c>
      <c r="AX39" s="169">
        <v>10842</v>
      </c>
      <c r="AY39" s="174">
        <v>10660</v>
      </c>
      <c r="AZ39" s="174">
        <f t="shared" si="62"/>
        <v>182</v>
      </c>
      <c r="BA39" s="174">
        <v>10841</v>
      </c>
      <c r="BB39" s="203">
        <v>10760</v>
      </c>
      <c r="BC39" s="174">
        <f t="shared" si="63"/>
        <v>81</v>
      </c>
      <c r="BD39" s="174">
        <f t="shared" si="64"/>
        <v>263</v>
      </c>
      <c r="BE39" s="174">
        <v>11493</v>
      </c>
      <c r="BF39" s="174">
        <v>11353.7</v>
      </c>
      <c r="BG39" s="174">
        <f t="shared" si="65"/>
        <v>139.29999999999927</v>
      </c>
      <c r="BH39" s="174">
        <f t="shared" si="66"/>
        <v>574.65</v>
      </c>
      <c r="BI39" s="174" t="s">
        <v>161</v>
      </c>
      <c r="BJ39" s="174">
        <f>BG39</f>
        <v>139.29999999999927</v>
      </c>
      <c r="BK39" s="174">
        <v>0</v>
      </c>
      <c r="BL39" s="174" t="s">
        <v>161</v>
      </c>
      <c r="BM39" s="174">
        <v>0</v>
      </c>
      <c r="BN39" s="174">
        <f t="shared" si="67"/>
        <v>-263</v>
      </c>
      <c r="BO39" s="174">
        <v>11493</v>
      </c>
      <c r="BP39" s="174">
        <f t="shared" si="68"/>
        <v>11632.3</v>
      </c>
      <c r="BQ39" s="174">
        <f t="shared" si="69"/>
        <v>117406</v>
      </c>
      <c r="BR39" s="174">
        <v>117406</v>
      </c>
      <c r="BS39" s="174"/>
      <c r="BT39" s="174"/>
      <c r="BU39" s="174"/>
      <c r="BV39" s="174"/>
      <c r="BW39" s="174"/>
      <c r="BX39" s="174"/>
      <c r="BY39" s="174"/>
      <c r="BZ39" s="174"/>
      <c r="CA39" s="174"/>
      <c r="CB39" s="174">
        <v>11632.3</v>
      </c>
      <c r="CC39" s="169">
        <f t="shared" si="70"/>
        <v>117406</v>
      </c>
      <c r="CD39" s="169"/>
      <c r="CE39" s="42">
        <v>11493</v>
      </c>
      <c r="CF39" s="42">
        <f t="shared" si="71"/>
        <v>11493</v>
      </c>
      <c r="CG39" s="169">
        <f t="shared" si="72"/>
        <v>117406</v>
      </c>
      <c r="CH39" s="169"/>
      <c r="CI39" s="169">
        <f t="shared" si="25"/>
        <v>117406</v>
      </c>
      <c r="CJ39" s="169"/>
      <c r="CK39" s="174">
        <v>3778.5999999999995</v>
      </c>
      <c r="CL39" s="226">
        <v>0</v>
      </c>
      <c r="CM39" s="136"/>
      <c r="CN39" s="181">
        <f t="shared" si="73"/>
        <v>-3778.5999999999995</v>
      </c>
      <c r="CO39" s="42">
        <v>11493</v>
      </c>
      <c r="CP39" s="174">
        <f t="shared" si="74"/>
        <v>11493</v>
      </c>
      <c r="CQ39" s="169">
        <v>113627.4</v>
      </c>
      <c r="CR39" s="174">
        <v>0</v>
      </c>
      <c r="CS39" s="174">
        <v>113.79999999999927</v>
      </c>
      <c r="CT39" s="169">
        <v>0</v>
      </c>
      <c r="CU39" s="136">
        <f t="shared" si="75"/>
        <v>0</v>
      </c>
      <c r="CV39" s="169">
        <f t="shared" si="76"/>
        <v>113627.4</v>
      </c>
      <c r="CW39" s="169"/>
      <c r="CX39" s="169">
        <v>120497.4</v>
      </c>
      <c r="CY39" s="114"/>
      <c r="CZ39" s="238">
        <v>11508</v>
      </c>
      <c r="DA39" s="237">
        <f t="shared" si="77"/>
        <v>11621.8</v>
      </c>
      <c r="DB39" s="256">
        <v>11412.2</v>
      </c>
      <c r="DC39" s="252">
        <f t="shared" si="31"/>
        <v>209.59999999999854</v>
      </c>
      <c r="DD39" s="260">
        <v>0</v>
      </c>
      <c r="DE39" s="237">
        <v>209.6</v>
      </c>
      <c r="DF39" s="238">
        <v>11509</v>
      </c>
      <c r="DG39" s="250">
        <f t="shared" si="78"/>
        <v>11718.6</v>
      </c>
      <c r="DH39" s="250">
        <v>6870</v>
      </c>
      <c r="DI39" s="250">
        <v>11718.6</v>
      </c>
      <c r="DJ39" s="250">
        <v>11717.8</v>
      </c>
      <c r="DK39" s="250">
        <v>0</v>
      </c>
      <c r="DL39" s="273">
        <v>0.8000000000010914</v>
      </c>
      <c r="DM39" s="250">
        <v>6870</v>
      </c>
      <c r="DN39" s="250"/>
      <c r="DO39" s="250"/>
      <c r="DP39" s="273">
        <f t="shared" si="79"/>
        <v>0</v>
      </c>
      <c r="DQ39" s="266">
        <f t="shared" si="80"/>
        <v>6870.800000000001</v>
      </c>
      <c r="DR39" s="262">
        <f t="shared" si="81"/>
        <v>120497.4</v>
      </c>
      <c r="DS39" s="262"/>
      <c r="DT39" s="262">
        <f t="shared" si="82"/>
        <v>120497.4</v>
      </c>
      <c r="DU39" s="333">
        <v>11575</v>
      </c>
      <c r="DV39" s="333">
        <v>11641</v>
      </c>
      <c r="DW39" s="262"/>
      <c r="DX39" s="262">
        <f t="shared" si="83"/>
        <v>11641</v>
      </c>
      <c r="DY39" s="262">
        <f t="shared" si="84"/>
        <v>23216</v>
      </c>
      <c r="DZ39" s="262"/>
      <c r="EA39" s="262"/>
    </row>
    <row r="40" spans="1:131" ht="28.5">
      <c r="A40" s="43">
        <f t="shared" si="85"/>
        <v>6</v>
      </c>
      <c r="B40" s="12" t="s">
        <v>204</v>
      </c>
      <c r="C40" s="47">
        <v>58936</v>
      </c>
      <c r="D40" s="45">
        <v>32</v>
      </c>
      <c r="E40" s="51"/>
      <c r="F40" s="46">
        <f t="shared" si="40"/>
        <v>-32</v>
      </c>
      <c r="G40" s="47">
        <v>24986</v>
      </c>
      <c r="H40" s="47">
        <v>8970</v>
      </c>
      <c r="I40" s="48"/>
      <c r="J40" s="48"/>
      <c r="K40" s="47">
        <v>54140</v>
      </c>
      <c r="L40" s="47">
        <v>9753</v>
      </c>
      <c r="M40" s="47">
        <v>9753</v>
      </c>
      <c r="N40" s="47">
        <v>7300</v>
      </c>
      <c r="O40" s="47">
        <f t="shared" si="49"/>
        <v>-2453</v>
      </c>
      <c r="P40" s="58"/>
      <c r="Q40" s="100">
        <f t="shared" si="50"/>
        <v>-2453</v>
      </c>
      <c r="R40" s="49">
        <v>9753</v>
      </c>
      <c r="S40" s="42">
        <f t="shared" si="51"/>
        <v>9753</v>
      </c>
      <c r="T40" s="47">
        <v>51687</v>
      </c>
      <c r="U40" s="42">
        <v>9753</v>
      </c>
      <c r="V40" s="103"/>
      <c r="W40" s="42">
        <f t="shared" si="52"/>
        <v>9753</v>
      </c>
      <c r="X40" s="42">
        <f t="shared" si="53"/>
        <v>51687</v>
      </c>
      <c r="Y40" s="42"/>
      <c r="Z40" s="42">
        <v>51687</v>
      </c>
      <c r="AA40" s="42">
        <v>9753</v>
      </c>
      <c r="AB40" s="42"/>
      <c r="AC40" s="42">
        <f t="shared" si="7"/>
        <v>-9753</v>
      </c>
      <c r="AD40" s="42"/>
      <c r="AE40" s="42">
        <f t="shared" si="54"/>
        <v>-9753</v>
      </c>
      <c r="AF40" s="42">
        <v>9754</v>
      </c>
      <c r="AG40" s="42">
        <f t="shared" si="55"/>
        <v>9754</v>
      </c>
      <c r="AH40" s="42">
        <f t="shared" si="56"/>
        <v>41934</v>
      </c>
      <c r="AI40" s="42">
        <v>14051</v>
      </c>
      <c r="AJ40" s="42">
        <v>14051</v>
      </c>
      <c r="AK40" s="42">
        <v>14051</v>
      </c>
      <c r="AL40" s="42">
        <f t="shared" si="57"/>
        <v>42153</v>
      </c>
      <c r="AM40" s="42">
        <v>14069</v>
      </c>
      <c r="AN40" s="42">
        <v>14068</v>
      </c>
      <c r="AO40" s="136">
        <v>0</v>
      </c>
      <c r="AP40" s="136">
        <f t="shared" si="12"/>
        <v>28137</v>
      </c>
      <c r="AQ40" s="152">
        <f t="shared" si="58"/>
        <v>70290</v>
      </c>
      <c r="AR40" s="42">
        <f t="shared" si="59"/>
        <v>121977</v>
      </c>
      <c r="AS40" s="156"/>
      <c r="AT40" s="174">
        <f t="shared" si="60"/>
        <v>0</v>
      </c>
      <c r="AU40" s="169">
        <v>121001.6</v>
      </c>
      <c r="AV40" s="191"/>
      <c r="AW40" s="169">
        <f t="shared" si="61"/>
        <v>121001.6</v>
      </c>
      <c r="AX40" s="169">
        <v>9753</v>
      </c>
      <c r="AY40" s="174">
        <v>9650</v>
      </c>
      <c r="AZ40" s="174">
        <f t="shared" si="62"/>
        <v>103</v>
      </c>
      <c r="BA40" s="174">
        <v>8778.6</v>
      </c>
      <c r="BB40" s="203">
        <v>6800</v>
      </c>
      <c r="BC40" s="174">
        <f t="shared" si="63"/>
        <v>1978.6000000000004</v>
      </c>
      <c r="BD40" s="174">
        <f t="shared" si="64"/>
        <v>2081.6000000000004</v>
      </c>
      <c r="BE40" s="174">
        <v>14051</v>
      </c>
      <c r="BF40" s="174">
        <v>13983.4</v>
      </c>
      <c r="BG40" s="174">
        <f t="shared" si="65"/>
        <v>67.60000000000036</v>
      </c>
      <c r="BH40" s="174">
        <f t="shared" si="66"/>
        <v>702.5500000000001</v>
      </c>
      <c r="BI40" s="174" t="s">
        <v>161</v>
      </c>
      <c r="BJ40" s="174">
        <f>BG40</f>
        <v>67.60000000000036</v>
      </c>
      <c r="BK40" s="174">
        <v>0</v>
      </c>
      <c r="BL40" s="174" t="s">
        <v>161</v>
      </c>
      <c r="BM40" s="174">
        <v>0</v>
      </c>
      <c r="BN40" s="174">
        <f t="shared" si="67"/>
        <v>-2081.6000000000004</v>
      </c>
      <c r="BO40" s="174">
        <v>14051</v>
      </c>
      <c r="BP40" s="174">
        <f t="shared" si="68"/>
        <v>14118.6</v>
      </c>
      <c r="BQ40" s="174">
        <f t="shared" si="69"/>
        <v>118920</v>
      </c>
      <c r="BR40" s="174">
        <v>118920</v>
      </c>
      <c r="BS40" s="174"/>
      <c r="BT40" s="174"/>
      <c r="BU40" s="174"/>
      <c r="BV40" s="174"/>
      <c r="BW40" s="174"/>
      <c r="BX40" s="174"/>
      <c r="BY40" s="174"/>
      <c r="BZ40" s="174"/>
      <c r="CA40" s="174"/>
      <c r="CB40" s="174">
        <v>14118.6</v>
      </c>
      <c r="CC40" s="169">
        <f t="shared" si="70"/>
        <v>118920</v>
      </c>
      <c r="CD40" s="169"/>
      <c r="CE40" s="42">
        <v>14051</v>
      </c>
      <c r="CF40" s="42">
        <f t="shared" si="71"/>
        <v>14051</v>
      </c>
      <c r="CG40" s="169">
        <f t="shared" si="72"/>
        <v>118920</v>
      </c>
      <c r="CH40" s="169"/>
      <c r="CI40" s="169">
        <f t="shared" si="25"/>
        <v>118920</v>
      </c>
      <c r="CJ40" s="169"/>
      <c r="CK40" s="174">
        <v>736</v>
      </c>
      <c r="CL40" s="226">
        <v>0</v>
      </c>
      <c r="CM40" s="136"/>
      <c r="CN40" s="181">
        <f t="shared" si="73"/>
        <v>-736</v>
      </c>
      <c r="CO40" s="42">
        <v>14051</v>
      </c>
      <c r="CP40" s="174">
        <f t="shared" si="74"/>
        <v>14051</v>
      </c>
      <c r="CQ40" s="169">
        <v>118184</v>
      </c>
      <c r="CR40" s="174">
        <v>0</v>
      </c>
      <c r="CS40" s="174">
        <v>502.60000000000036</v>
      </c>
      <c r="CT40" s="169">
        <v>0</v>
      </c>
      <c r="CU40" s="136">
        <f t="shared" si="75"/>
        <v>0</v>
      </c>
      <c r="CV40" s="169">
        <f t="shared" si="76"/>
        <v>118184</v>
      </c>
      <c r="CW40" s="169"/>
      <c r="CX40" s="169">
        <v>126583</v>
      </c>
      <c r="CY40" s="114"/>
      <c r="CZ40" s="238">
        <v>14069</v>
      </c>
      <c r="DA40" s="237">
        <f t="shared" si="77"/>
        <v>14571.6</v>
      </c>
      <c r="DB40" s="256">
        <v>14379.6</v>
      </c>
      <c r="DC40" s="252">
        <f t="shared" si="31"/>
        <v>192</v>
      </c>
      <c r="DD40" s="260">
        <v>0</v>
      </c>
      <c r="DE40" s="237">
        <v>192</v>
      </c>
      <c r="DF40" s="238">
        <v>14068</v>
      </c>
      <c r="DG40" s="250">
        <f t="shared" si="78"/>
        <v>14260</v>
      </c>
      <c r="DH40" s="250">
        <v>8399</v>
      </c>
      <c r="DI40" s="250">
        <v>14260</v>
      </c>
      <c r="DJ40" s="250">
        <v>13902.2</v>
      </c>
      <c r="DK40" s="250">
        <v>0</v>
      </c>
      <c r="DL40" s="273">
        <v>357.7999999999993</v>
      </c>
      <c r="DM40" s="250">
        <v>8399</v>
      </c>
      <c r="DN40" s="250"/>
      <c r="DO40" s="250"/>
      <c r="DP40" s="273">
        <f t="shared" si="79"/>
        <v>0</v>
      </c>
      <c r="DQ40" s="266">
        <f t="shared" si="80"/>
        <v>8756.8</v>
      </c>
      <c r="DR40" s="262">
        <f t="shared" si="81"/>
        <v>126583</v>
      </c>
      <c r="DS40" s="262"/>
      <c r="DT40" s="262">
        <f t="shared" si="82"/>
        <v>126583</v>
      </c>
      <c r="DU40" s="333">
        <v>14150</v>
      </c>
      <c r="DV40" s="333">
        <v>13920</v>
      </c>
      <c r="DW40" s="262"/>
      <c r="DX40" s="262">
        <f t="shared" si="83"/>
        <v>13920</v>
      </c>
      <c r="DY40" s="262">
        <f t="shared" si="84"/>
        <v>28070</v>
      </c>
      <c r="DZ40" s="262"/>
      <c r="EA40" s="262"/>
    </row>
    <row r="41" spans="1:131" ht="28.5">
      <c r="A41" s="43">
        <f t="shared" si="85"/>
        <v>7</v>
      </c>
      <c r="B41" s="12" t="s">
        <v>208</v>
      </c>
      <c r="C41" s="47">
        <v>29590</v>
      </c>
      <c r="D41" s="45">
        <v>13</v>
      </c>
      <c r="E41" s="51"/>
      <c r="F41" s="46">
        <f t="shared" si="40"/>
        <v>-13</v>
      </c>
      <c r="G41" s="47">
        <v>13784</v>
      </c>
      <c r="H41" s="47">
        <v>4840</v>
      </c>
      <c r="I41" s="48"/>
      <c r="J41" s="48"/>
      <c r="K41" s="47">
        <v>28368</v>
      </c>
      <c r="L41" s="47">
        <v>4873</v>
      </c>
      <c r="M41" s="47">
        <v>4873</v>
      </c>
      <c r="N41" s="47">
        <v>4840</v>
      </c>
      <c r="O41" s="47">
        <f t="shared" si="49"/>
        <v>-33</v>
      </c>
      <c r="P41" s="58"/>
      <c r="Q41" s="100">
        <f t="shared" si="50"/>
        <v>-33</v>
      </c>
      <c r="R41" s="49">
        <v>4873</v>
      </c>
      <c r="S41" s="42">
        <f t="shared" si="51"/>
        <v>4873</v>
      </c>
      <c r="T41" s="47">
        <v>28335</v>
      </c>
      <c r="U41" s="42">
        <v>4873</v>
      </c>
      <c r="V41" s="103"/>
      <c r="W41" s="42">
        <f t="shared" si="52"/>
        <v>4873</v>
      </c>
      <c r="X41" s="42">
        <f t="shared" si="53"/>
        <v>28335</v>
      </c>
      <c r="Y41" s="42"/>
      <c r="Z41" s="42">
        <v>28335</v>
      </c>
      <c r="AA41" s="42">
        <v>4873</v>
      </c>
      <c r="AB41" s="42"/>
      <c r="AC41" s="42">
        <f t="shared" si="7"/>
        <v>-4873</v>
      </c>
      <c r="AD41" s="42"/>
      <c r="AE41" s="42">
        <f t="shared" si="54"/>
        <v>-4873</v>
      </c>
      <c r="AF41" s="42">
        <v>4872</v>
      </c>
      <c r="AG41" s="42">
        <f t="shared" si="55"/>
        <v>4872</v>
      </c>
      <c r="AH41" s="42">
        <f t="shared" si="56"/>
        <v>23462</v>
      </c>
      <c r="AI41" s="42">
        <v>5355</v>
      </c>
      <c r="AJ41" s="42">
        <v>5355</v>
      </c>
      <c r="AK41" s="42">
        <v>5355</v>
      </c>
      <c r="AL41" s="42">
        <f t="shared" si="57"/>
        <v>16065</v>
      </c>
      <c r="AM41" s="42">
        <v>5362</v>
      </c>
      <c r="AN41" s="42">
        <v>5364</v>
      </c>
      <c r="AO41" s="136">
        <v>0</v>
      </c>
      <c r="AP41" s="136">
        <f t="shared" si="12"/>
        <v>10726</v>
      </c>
      <c r="AQ41" s="152">
        <f t="shared" si="58"/>
        <v>26791</v>
      </c>
      <c r="AR41" s="42">
        <f t="shared" si="59"/>
        <v>55126</v>
      </c>
      <c r="AS41" s="156"/>
      <c r="AT41" s="174">
        <f t="shared" si="60"/>
        <v>0</v>
      </c>
      <c r="AU41" s="169">
        <v>55126</v>
      </c>
      <c r="AV41" s="191"/>
      <c r="AW41" s="169">
        <f t="shared" si="61"/>
        <v>55126</v>
      </c>
      <c r="AX41" s="169">
        <v>4873</v>
      </c>
      <c r="AY41" s="174">
        <v>4840</v>
      </c>
      <c r="AZ41" s="174">
        <f t="shared" si="62"/>
        <v>33</v>
      </c>
      <c r="BA41" s="174">
        <v>4872</v>
      </c>
      <c r="BB41" s="203">
        <v>3800</v>
      </c>
      <c r="BC41" s="174">
        <f t="shared" si="63"/>
        <v>1072</v>
      </c>
      <c r="BD41" s="174">
        <f t="shared" si="64"/>
        <v>1105</v>
      </c>
      <c r="BE41" s="174">
        <v>5355</v>
      </c>
      <c r="BF41" s="174">
        <v>5327.7</v>
      </c>
      <c r="BG41" s="174">
        <f t="shared" si="65"/>
        <v>27.300000000000182</v>
      </c>
      <c r="BH41" s="174">
        <f t="shared" si="66"/>
        <v>267.75</v>
      </c>
      <c r="BI41" s="174" t="s">
        <v>161</v>
      </c>
      <c r="BJ41" s="174">
        <f>BG41</f>
        <v>27.300000000000182</v>
      </c>
      <c r="BK41" s="174">
        <v>0</v>
      </c>
      <c r="BL41" s="174" t="s">
        <v>161</v>
      </c>
      <c r="BM41" s="174">
        <v>0</v>
      </c>
      <c r="BN41" s="174">
        <f t="shared" si="67"/>
        <v>-1105</v>
      </c>
      <c r="BO41" s="174">
        <v>5355</v>
      </c>
      <c r="BP41" s="174">
        <f t="shared" si="68"/>
        <v>5382.3</v>
      </c>
      <c r="BQ41" s="174">
        <f t="shared" si="69"/>
        <v>54021</v>
      </c>
      <c r="BR41" s="174">
        <v>54021</v>
      </c>
      <c r="BS41" s="174"/>
      <c r="BT41" s="174"/>
      <c r="BU41" s="174"/>
      <c r="BV41" s="174"/>
      <c r="BW41" s="174"/>
      <c r="BX41" s="174"/>
      <c r="BY41" s="174"/>
      <c r="BZ41" s="174"/>
      <c r="CA41" s="174"/>
      <c r="CB41" s="174">
        <v>5382.3</v>
      </c>
      <c r="CC41" s="169">
        <f t="shared" si="70"/>
        <v>54021</v>
      </c>
      <c r="CD41" s="169"/>
      <c r="CE41" s="42">
        <v>5355</v>
      </c>
      <c r="CF41" s="42">
        <f t="shared" si="71"/>
        <v>5355</v>
      </c>
      <c r="CG41" s="169">
        <f t="shared" si="72"/>
        <v>54021</v>
      </c>
      <c r="CH41" s="169"/>
      <c r="CI41" s="169">
        <f t="shared" si="25"/>
        <v>54021</v>
      </c>
      <c r="CJ41" s="169"/>
      <c r="CK41" s="174">
        <v>2008.3000000000002</v>
      </c>
      <c r="CL41" s="226">
        <v>0</v>
      </c>
      <c r="CM41" s="136"/>
      <c r="CN41" s="181">
        <f t="shared" si="73"/>
        <v>-2008.3000000000002</v>
      </c>
      <c r="CO41" s="42">
        <v>5355</v>
      </c>
      <c r="CP41" s="174">
        <f t="shared" si="74"/>
        <v>5355</v>
      </c>
      <c r="CQ41" s="169">
        <v>52012.7</v>
      </c>
      <c r="CR41" s="174">
        <v>0</v>
      </c>
      <c r="CS41" s="174">
        <v>109</v>
      </c>
      <c r="CT41" s="169">
        <v>0</v>
      </c>
      <c r="CU41" s="136">
        <f t="shared" si="75"/>
        <v>0</v>
      </c>
      <c r="CV41" s="169">
        <f t="shared" si="76"/>
        <v>52012.7</v>
      </c>
      <c r="CW41" s="169"/>
      <c r="CX41" s="169">
        <v>55213.7</v>
      </c>
      <c r="CY41" s="114"/>
      <c r="CZ41" s="238">
        <v>5362</v>
      </c>
      <c r="DA41" s="237">
        <f t="shared" si="77"/>
        <v>5471</v>
      </c>
      <c r="DB41" s="256">
        <v>5444.1</v>
      </c>
      <c r="DC41" s="252">
        <f t="shared" si="31"/>
        <v>26.899999999999636</v>
      </c>
      <c r="DD41" s="260">
        <v>0</v>
      </c>
      <c r="DE41" s="237">
        <v>26.9</v>
      </c>
      <c r="DF41" s="238">
        <v>5364</v>
      </c>
      <c r="DG41" s="250">
        <f t="shared" si="78"/>
        <v>5390.9</v>
      </c>
      <c r="DH41" s="250">
        <v>3201</v>
      </c>
      <c r="DI41" s="250">
        <v>5390.9</v>
      </c>
      <c r="DJ41" s="250">
        <v>5051.9</v>
      </c>
      <c r="DK41" s="250">
        <v>-339</v>
      </c>
      <c r="DL41" s="273">
        <v>0</v>
      </c>
      <c r="DM41" s="250">
        <v>3201</v>
      </c>
      <c r="DN41" s="250"/>
      <c r="DO41" s="250"/>
      <c r="DP41" s="273">
        <f t="shared" si="79"/>
        <v>-339</v>
      </c>
      <c r="DQ41" s="266">
        <f t="shared" si="80"/>
        <v>3201</v>
      </c>
      <c r="DR41" s="262">
        <f t="shared" si="81"/>
        <v>54874.7</v>
      </c>
      <c r="DS41" s="262"/>
      <c r="DT41" s="262">
        <f t="shared" si="82"/>
        <v>54874.7</v>
      </c>
      <c r="DU41" s="333">
        <v>5393</v>
      </c>
      <c r="DV41" s="333">
        <v>5424</v>
      </c>
      <c r="DW41" s="336">
        <v>-310.31</v>
      </c>
      <c r="DX41" s="262">
        <f t="shared" si="83"/>
        <v>5113.69</v>
      </c>
      <c r="DY41" s="262">
        <f t="shared" si="84"/>
        <v>10506.689999999999</v>
      </c>
      <c r="DZ41" s="262"/>
      <c r="EA41" s="262"/>
    </row>
    <row r="42" spans="1:131" ht="28.5">
      <c r="A42" s="43">
        <f t="shared" si="85"/>
        <v>8</v>
      </c>
      <c r="B42" s="12" t="s">
        <v>203</v>
      </c>
      <c r="C42" s="47">
        <v>27907</v>
      </c>
      <c r="D42" s="45">
        <v>112</v>
      </c>
      <c r="E42" s="51"/>
      <c r="F42" s="46">
        <f t="shared" si="40"/>
        <v>-112</v>
      </c>
      <c r="G42" s="47">
        <v>12661</v>
      </c>
      <c r="H42" s="47">
        <v>4240</v>
      </c>
      <c r="I42" s="48"/>
      <c r="J42" s="48"/>
      <c r="K42" s="47">
        <v>25390</v>
      </c>
      <c r="L42" s="47">
        <v>4250</v>
      </c>
      <c r="M42" s="47">
        <v>4250</v>
      </c>
      <c r="N42" s="47">
        <v>4250</v>
      </c>
      <c r="O42" s="47">
        <f t="shared" si="49"/>
        <v>0</v>
      </c>
      <c r="P42" s="58"/>
      <c r="Q42" s="100">
        <f t="shared" si="50"/>
        <v>0</v>
      </c>
      <c r="R42" s="49">
        <v>4250</v>
      </c>
      <c r="S42" s="42">
        <f t="shared" si="51"/>
        <v>4250</v>
      </c>
      <c r="T42" s="47">
        <v>25390</v>
      </c>
      <c r="U42" s="42">
        <v>4250</v>
      </c>
      <c r="V42" s="103"/>
      <c r="W42" s="42">
        <f t="shared" si="52"/>
        <v>4250</v>
      </c>
      <c r="X42" s="42">
        <f t="shared" si="53"/>
        <v>25390</v>
      </c>
      <c r="Y42" s="42">
        <v>40</v>
      </c>
      <c r="Z42" s="42">
        <v>25430</v>
      </c>
      <c r="AA42" s="42">
        <v>4250</v>
      </c>
      <c r="AB42" s="42"/>
      <c r="AC42" s="42">
        <f t="shared" si="7"/>
        <v>-4250</v>
      </c>
      <c r="AD42" s="42"/>
      <c r="AE42" s="42">
        <f t="shared" si="54"/>
        <v>-4250</v>
      </c>
      <c r="AF42" s="42">
        <v>4250</v>
      </c>
      <c r="AG42" s="42">
        <f t="shared" si="55"/>
        <v>4250</v>
      </c>
      <c r="AH42" s="42">
        <f t="shared" si="56"/>
        <v>21180</v>
      </c>
      <c r="AI42" s="42">
        <v>4905</v>
      </c>
      <c r="AJ42" s="42">
        <v>4905</v>
      </c>
      <c r="AK42" s="42">
        <v>4905</v>
      </c>
      <c r="AL42" s="42">
        <f t="shared" si="57"/>
        <v>14715</v>
      </c>
      <c r="AM42" s="42">
        <v>4912</v>
      </c>
      <c r="AN42" s="42">
        <v>4913</v>
      </c>
      <c r="AO42" s="136">
        <v>0</v>
      </c>
      <c r="AP42" s="136">
        <f t="shared" si="12"/>
        <v>9825</v>
      </c>
      <c r="AQ42" s="152">
        <f t="shared" si="58"/>
        <v>24540</v>
      </c>
      <c r="AR42" s="42">
        <f t="shared" si="59"/>
        <v>49970</v>
      </c>
      <c r="AS42" s="156"/>
      <c r="AT42" s="174">
        <f t="shared" si="60"/>
        <v>0</v>
      </c>
      <c r="AU42" s="169">
        <v>49970</v>
      </c>
      <c r="AV42" s="191"/>
      <c r="AW42" s="169">
        <f t="shared" si="61"/>
        <v>49970</v>
      </c>
      <c r="AX42" s="169">
        <v>4250</v>
      </c>
      <c r="AY42" s="174">
        <v>4120</v>
      </c>
      <c r="AZ42" s="174">
        <f t="shared" si="62"/>
        <v>130</v>
      </c>
      <c r="BA42" s="174">
        <v>4250</v>
      </c>
      <c r="BB42" s="203">
        <v>4240</v>
      </c>
      <c r="BC42" s="174">
        <f t="shared" si="63"/>
        <v>10</v>
      </c>
      <c r="BD42" s="174">
        <f t="shared" si="64"/>
        <v>140</v>
      </c>
      <c r="BE42" s="174">
        <v>4905</v>
      </c>
      <c r="BF42" s="174">
        <v>4812.5</v>
      </c>
      <c r="BG42" s="174">
        <f t="shared" si="65"/>
        <v>92.5</v>
      </c>
      <c r="BH42" s="174">
        <f t="shared" si="66"/>
        <v>245.25</v>
      </c>
      <c r="BI42" s="174" t="s">
        <v>161</v>
      </c>
      <c r="BJ42" s="174">
        <f>BG42</f>
        <v>92.5</v>
      </c>
      <c r="BK42" s="174">
        <v>0</v>
      </c>
      <c r="BL42" s="174" t="s">
        <v>161</v>
      </c>
      <c r="BM42" s="174">
        <v>1045</v>
      </c>
      <c r="BN42" s="174">
        <f t="shared" si="67"/>
        <v>905</v>
      </c>
      <c r="BO42" s="174">
        <v>4905</v>
      </c>
      <c r="BP42" s="174">
        <f t="shared" si="68"/>
        <v>6042.5</v>
      </c>
      <c r="BQ42" s="174">
        <f t="shared" si="69"/>
        <v>50875</v>
      </c>
      <c r="BR42" s="174">
        <v>50875</v>
      </c>
      <c r="BS42" s="174"/>
      <c r="BT42" s="174"/>
      <c r="BU42" s="174"/>
      <c r="BV42" s="174"/>
      <c r="BW42" s="174"/>
      <c r="BX42" s="174"/>
      <c r="BY42" s="174"/>
      <c r="BZ42" s="174"/>
      <c r="CA42" s="174"/>
      <c r="CB42" s="174">
        <v>6042.5</v>
      </c>
      <c r="CC42" s="169">
        <f t="shared" si="70"/>
        <v>50875</v>
      </c>
      <c r="CD42" s="169"/>
      <c r="CE42" s="42">
        <v>4905</v>
      </c>
      <c r="CF42" s="42">
        <f t="shared" si="71"/>
        <v>4905</v>
      </c>
      <c r="CG42" s="169">
        <f t="shared" si="72"/>
        <v>50875</v>
      </c>
      <c r="CH42" s="169"/>
      <c r="CI42" s="169">
        <f t="shared" si="25"/>
        <v>50875</v>
      </c>
      <c r="CJ42" s="169"/>
      <c r="CK42" s="174">
        <v>0</v>
      </c>
      <c r="CL42" s="226">
        <v>63.4</v>
      </c>
      <c r="CM42" s="136">
        <v>617</v>
      </c>
      <c r="CN42" s="181">
        <f t="shared" si="73"/>
        <v>617</v>
      </c>
      <c r="CO42" s="42">
        <v>4905</v>
      </c>
      <c r="CP42" s="174">
        <f t="shared" si="74"/>
        <v>5585.4</v>
      </c>
      <c r="CQ42" s="169">
        <v>51492</v>
      </c>
      <c r="CR42" s="174">
        <v>0</v>
      </c>
      <c r="CS42" s="174">
        <v>54.5</v>
      </c>
      <c r="CT42" s="169">
        <v>0</v>
      </c>
      <c r="CU42" s="136">
        <f t="shared" si="75"/>
        <v>0</v>
      </c>
      <c r="CV42" s="169">
        <f t="shared" si="76"/>
        <v>51492</v>
      </c>
      <c r="CW42" s="169"/>
      <c r="CX42" s="169">
        <v>54424</v>
      </c>
      <c r="CY42" s="114"/>
      <c r="CZ42" s="238">
        <v>4912</v>
      </c>
      <c r="DA42" s="237">
        <f t="shared" si="77"/>
        <v>4966.5</v>
      </c>
      <c r="DB42" s="256">
        <v>4950.9</v>
      </c>
      <c r="DC42" s="252">
        <f t="shared" si="31"/>
        <v>15.600000000000364</v>
      </c>
      <c r="DD42" s="260">
        <v>0</v>
      </c>
      <c r="DE42" s="237">
        <v>15.6</v>
      </c>
      <c r="DF42" s="238">
        <v>4913</v>
      </c>
      <c r="DG42" s="250">
        <f t="shared" si="78"/>
        <v>4928.6</v>
      </c>
      <c r="DH42" s="250">
        <v>2932</v>
      </c>
      <c r="DI42" s="250">
        <v>4928.6</v>
      </c>
      <c r="DJ42" s="250">
        <v>4899.6</v>
      </c>
      <c r="DK42" s="250">
        <v>0</v>
      </c>
      <c r="DL42" s="273">
        <v>29</v>
      </c>
      <c r="DM42" s="250">
        <v>2932</v>
      </c>
      <c r="DN42" s="250"/>
      <c r="DO42" s="250"/>
      <c r="DP42" s="273">
        <f t="shared" si="79"/>
        <v>0</v>
      </c>
      <c r="DQ42" s="266">
        <f t="shared" si="80"/>
        <v>2961</v>
      </c>
      <c r="DR42" s="262">
        <f t="shared" si="81"/>
        <v>54424</v>
      </c>
      <c r="DS42" s="262"/>
      <c r="DT42" s="262">
        <f t="shared" si="82"/>
        <v>54424</v>
      </c>
      <c r="DU42" s="333">
        <v>4940</v>
      </c>
      <c r="DV42" s="333">
        <v>4969</v>
      </c>
      <c r="DW42" s="262"/>
      <c r="DX42" s="262">
        <f t="shared" si="83"/>
        <v>4969</v>
      </c>
      <c r="DY42" s="262">
        <f t="shared" si="84"/>
        <v>9909</v>
      </c>
      <c r="DZ42" s="262"/>
      <c r="EA42" s="262"/>
    </row>
    <row r="43" spans="1:131" ht="16.5" thickBot="1">
      <c r="A43" s="43">
        <f t="shared" si="85"/>
        <v>9</v>
      </c>
      <c r="B43" s="12" t="s">
        <v>218</v>
      </c>
      <c r="C43" s="47">
        <v>15841</v>
      </c>
      <c r="D43" s="45">
        <v>1053</v>
      </c>
      <c r="E43" s="51"/>
      <c r="F43" s="46">
        <f t="shared" si="40"/>
        <v>-1053</v>
      </c>
      <c r="G43" s="47">
        <v>5511</v>
      </c>
      <c r="H43" s="47">
        <v>1030</v>
      </c>
      <c r="I43" s="48"/>
      <c r="J43" s="48"/>
      <c r="K43" s="47">
        <v>14680</v>
      </c>
      <c r="L43" s="47">
        <v>3060</v>
      </c>
      <c r="M43" s="47">
        <v>3060</v>
      </c>
      <c r="N43" s="47">
        <v>1200</v>
      </c>
      <c r="O43" s="47">
        <f t="shared" si="49"/>
        <v>-1860</v>
      </c>
      <c r="P43" s="58"/>
      <c r="Q43" s="100">
        <f t="shared" si="50"/>
        <v>-1860</v>
      </c>
      <c r="R43" s="49">
        <v>3060</v>
      </c>
      <c r="S43" s="42">
        <f t="shared" si="51"/>
        <v>3060</v>
      </c>
      <c r="T43" s="47">
        <v>12820</v>
      </c>
      <c r="U43" s="42">
        <v>3060</v>
      </c>
      <c r="V43" s="103"/>
      <c r="W43" s="42">
        <f t="shared" si="52"/>
        <v>3060</v>
      </c>
      <c r="X43" s="42">
        <f t="shared" si="53"/>
        <v>12820</v>
      </c>
      <c r="Y43" s="42"/>
      <c r="Z43" s="42">
        <v>12820</v>
      </c>
      <c r="AA43" s="42">
        <v>3060</v>
      </c>
      <c r="AB43" s="42"/>
      <c r="AC43" s="42">
        <f t="shared" si="7"/>
        <v>-3060</v>
      </c>
      <c r="AD43" s="42"/>
      <c r="AE43" s="42">
        <f t="shared" si="54"/>
        <v>-3060</v>
      </c>
      <c r="AF43" s="42">
        <v>3060</v>
      </c>
      <c r="AG43" s="42">
        <f t="shared" si="55"/>
        <v>3060</v>
      </c>
      <c r="AH43" s="42">
        <f t="shared" si="56"/>
        <v>9760</v>
      </c>
      <c r="AI43" s="42">
        <v>4560</v>
      </c>
      <c r="AJ43" s="42">
        <v>4560</v>
      </c>
      <c r="AK43" s="42">
        <v>4560</v>
      </c>
      <c r="AL43" s="42">
        <f t="shared" si="57"/>
        <v>13680</v>
      </c>
      <c r="AM43" s="42">
        <v>4566</v>
      </c>
      <c r="AN43" s="42">
        <v>4568</v>
      </c>
      <c r="AO43" s="136">
        <v>0</v>
      </c>
      <c r="AP43" s="136">
        <f t="shared" si="12"/>
        <v>9134</v>
      </c>
      <c r="AQ43" s="152">
        <f t="shared" si="58"/>
        <v>22814</v>
      </c>
      <c r="AR43" s="42">
        <f t="shared" si="59"/>
        <v>35634</v>
      </c>
      <c r="AS43" s="156"/>
      <c r="AT43" s="174">
        <f t="shared" si="60"/>
        <v>0</v>
      </c>
      <c r="AU43" s="169">
        <v>35634</v>
      </c>
      <c r="AV43" s="191"/>
      <c r="AW43" s="169">
        <f t="shared" si="61"/>
        <v>35634</v>
      </c>
      <c r="AX43" s="169">
        <v>3060</v>
      </c>
      <c r="AY43" s="174">
        <v>3030</v>
      </c>
      <c r="AZ43" s="174">
        <f t="shared" si="62"/>
        <v>30</v>
      </c>
      <c r="BA43" s="174">
        <v>3060</v>
      </c>
      <c r="BB43" s="203">
        <v>2830</v>
      </c>
      <c r="BC43" s="174">
        <f t="shared" si="63"/>
        <v>230</v>
      </c>
      <c r="BD43" s="174">
        <f t="shared" si="64"/>
        <v>260</v>
      </c>
      <c r="BE43" s="174">
        <v>4560</v>
      </c>
      <c r="BF43" s="174">
        <v>3041.2</v>
      </c>
      <c r="BG43" s="174">
        <f t="shared" si="65"/>
        <v>1518.8000000000002</v>
      </c>
      <c r="BH43" s="174">
        <f t="shared" si="66"/>
        <v>228</v>
      </c>
      <c r="BI43" s="174" t="s">
        <v>160</v>
      </c>
      <c r="BJ43" s="174">
        <v>0</v>
      </c>
      <c r="BK43" s="174">
        <f>BG43</f>
        <v>1518.8000000000002</v>
      </c>
      <c r="BL43" s="174" t="s">
        <v>160</v>
      </c>
      <c r="BM43" s="174">
        <v>0</v>
      </c>
      <c r="BN43" s="174">
        <f t="shared" si="67"/>
        <v>-1778.8000000000002</v>
      </c>
      <c r="BO43" s="174">
        <v>4560</v>
      </c>
      <c r="BP43" s="174">
        <f t="shared" si="68"/>
        <v>4560</v>
      </c>
      <c r="BQ43" s="174">
        <f t="shared" si="69"/>
        <v>33855.2</v>
      </c>
      <c r="BR43" s="174">
        <v>33855.2</v>
      </c>
      <c r="BS43" s="174"/>
      <c r="BT43" s="174"/>
      <c r="BU43" s="174"/>
      <c r="BV43" s="174"/>
      <c r="BW43" s="174"/>
      <c r="BX43" s="174"/>
      <c r="BY43" s="174"/>
      <c r="BZ43" s="174"/>
      <c r="CA43" s="174"/>
      <c r="CB43" s="174">
        <v>4560</v>
      </c>
      <c r="CC43" s="169">
        <f t="shared" si="70"/>
        <v>33855.2</v>
      </c>
      <c r="CD43" s="169"/>
      <c r="CE43" s="42">
        <v>4560</v>
      </c>
      <c r="CF43" s="42">
        <f t="shared" si="71"/>
        <v>4560</v>
      </c>
      <c r="CG43" s="169">
        <f t="shared" si="72"/>
        <v>33855.2</v>
      </c>
      <c r="CH43" s="169"/>
      <c r="CI43" s="169">
        <f t="shared" si="25"/>
        <v>33855.2</v>
      </c>
      <c r="CJ43" s="169"/>
      <c r="CK43" s="174">
        <v>2909.7</v>
      </c>
      <c r="CL43" s="226">
        <v>0</v>
      </c>
      <c r="CM43" s="136"/>
      <c r="CN43" s="181">
        <f t="shared" si="73"/>
        <v>-2909.7</v>
      </c>
      <c r="CO43" s="42">
        <v>4560</v>
      </c>
      <c r="CP43" s="174">
        <f t="shared" si="74"/>
        <v>4560</v>
      </c>
      <c r="CQ43" s="169">
        <v>30945.499999999996</v>
      </c>
      <c r="CR43" s="174">
        <v>2479.9</v>
      </c>
      <c r="CS43" s="174">
        <v>0</v>
      </c>
      <c r="CT43" s="169">
        <v>0</v>
      </c>
      <c r="CU43" s="181">
        <f t="shared" si="75"/>
        <v>-2479.9</v>
      </c>
      <c r="CV43" s="169">
        <f t="shared" si="76"/>
        <v>28465.599999999995</v>
      </c>
      <c r="CW43" s="169"/>
      <c r="CX43" s="169">
        <v>30160.099999999995</v>
      </c>
      <c r="CY43" s="114"/>
      <c r="CZ43" s="238">
        <v>4566</v>
      </c>
      <c r="DA43" s="237">
        <f t="shared" si="77"/>
        <v>4566</v>
      </c>
      <c r="DB43" s="256">
        <v>3534.5</v>
      </c>
      <c r="DC43" s="252">
        <f t="shared" si="31"/>
        <v>1031.5</v>
      </c>
      <c r="DD43" s="260">
        <f>DB43-DA43</f>
        <v>-1031.5</v>
      </c>
      <c r="DE43" s="237">
        <v>0</v>
      </c>
      <c r="DF43" s="238">
        <v>4568</v>
      </c>
      <c r="DG43" s="250">
        <f t="shared" si="78"/>
        <v>4568</v>
      </c>
      <c r="DH43" s="250">
        <v>2726</v>
      </c>
      <c r="DI43" s="250">
        <v>4568</v>
      </c>
      <c r="DJ43" s="250">
        <v>3047.1</v>
      </c>
      <c r="DK43" s="250">
        <v>-1520.9</v>
      </c>
      <c r="DL43" s="273">
        <v>0</v>
      </c>
      <c r="DM43" s="250">
        <v>2726</v>
      </c>
      <c r="DN43" s="250"/>
      <c r="DO43" s="250"/>
      <c r="DP43" s="273">
        <f t="shared" si="79"/>
        <v>-1520.9</v>
      </c>
      <c r="DQ43" s="266">
        <f t="shared" si="80"/>
        <v>2726</v>
      </c>
      <c r="DR43" s="262">
        <f t="shared" si="81"/>
        <v>28639.199999999993</v>
      </c>
      <c r="DS43" s="262"/>
      <c r="DT43" s="262">
        <f t="shared" si="82"/>
        <v>28639.199999999993</v>
      </c>
      <c r="DU43" s="333">
        <v>4593</v>
      </c>
      <c r="DV43" s="333">
        <v>4619</v>
      </c>
      <c r="DW43" s="262"/>
      <c r="DX43" s="262">
        <f t="shared" si="83"/>
        <v>4619</v>
      </c>
      <c r="DY43" s="262">
        <f t="shared" si="84"/>
        <v>9212</v>
      </c>
      <c r="DZ43" s="262"/>
      <c r="EA43" s="262"/>
    </row>
    <row r="44" spans="1:131" ht="16.5" thickBot="1">
      <c r="A44" s="43">
        <f t="shared" si="85"/>
        <v>10</v>
      </c>
      <c r="B44" s="12" t="s">
        <v>212</v>
      </c>
      <c r="C44" s="47">
        <v>10924</v>
      </c>
      <c r="D44" s="56">
        <v>34</v>
      </c>
      <c r="E44" s="51"/>
      <c r="F44" s="46">
        <f t="shared" si="40"/>
        <v>-34</v>
      </c>
      <c r="G44" s="47">
        <v>3753</v>
      </c>
      <c r="H44" s="47">
        <v>780</v>
      </c>
      <c r="I44" s="48"/>
      <c r="J44" s="48"/>
      <c r="K44" s="47">
        <v>8888</v>
      </c>
      <c r="L44" s="47">
        <v>1852</v>
      </c>
      <c r="M44" s="47">
        <v>1852</v>
      </c>
      <c r="N44" s="47">
        <v>1690</v>
      </c>
      <c r="O44" s="47">
        <f t="shared" si="49"/>
        <v>-162</v>
      </c>
      <c r="P44" s="58"/>
      <c r="Q44" s="100">
        <f t="shared" si="50"/>
        <v>-162</v>
      </c>
      <c r="R44" s="49">
        <v>1852</v>
      </c>
      <c r="S44" s="42">
        <f t="shared" si="51"/>
        <v>1852</v>
      </c>
      <c r="T44" s="47">
        <v>8726</v>
      </c>
      <c r="U44" s="42">
        <v>1852</v>
      </c>
      <c r="V44" s="103"/>
      <c r="W44" s="42">
        <f t="shared" si="52"/>
        <v>1852</v>
      </c>
      <c r="X44" s="42">
        <f t="shared" si="53"/>
        <v>8726</v>
      </c>
      <c r="Y44" s="42"/>
      <c r="Z44" s="42">
        <v>8726</v>
      </c>
      <c r="AA44" s="42">
        <v>1852</v>
      </c>
      <c r="AB44" s="42"/>
      <c r="AC44" s="42">
        <f t="shared" si="7"/>
        <v>-1852</v>
      </c>
      <c r="AD44" s="42"/>
      <c r="AE44" s="42">
        <f t="shared" si="54"/>
        <v>-1852</v>
      </c>
      <c r="AF44" s="42">
        <v>1854</v>
      </c>
      <c r="AG44" s="42">
        <f t="shared" si="55"/>
        <v>1854</v>
      </c>
      <c r="AH44" s="42">
        <f t="shared" si="56"/>
        <v>6874</v>
      </c>
      <c r="AI44" s="42">
        <v>2157</v>
      </c>
      <c r="AJ44" s="42">
        <v>2157</v>
      </c>
      <c r="AK44" s="42">
        <v>2157</v>
      </c>
      <c r="AL44" s="42">
        <f t="shared" si="57"/>
        <v>6471</v>
      </c>
      <c r="AM44" s="42">
        <v>2160</v>
      </c>
      <c r="AN44" s="42">
        <v>2159</v>
      </c>
      <c r="AO44" s="136">
        <v>0</v>
      </c>
      <c r="AP44" s="136">
        <f t="shared" si="12"/>
        <v>4319</v>
      </c>
      <c r="AQ44" s="152">
        <f t="shared" si="58"/>
        <v>10790</v>
      </c>
      <c r="AR44" s="42">
        <f t="shared" si="59"/>
        <v>19516</v>
      </c>
      <c r="AS44" s="156"/>
      <c r="AT44" s="174">
        <f t="shared" si="60"/>
        <v>0</v>
      </c>
      <c r="AU44" s="169">
        <v>19516</v>
      </c>
      <c r="AV44" s="191"/>
      <c r="AW44" s="169">
        <f t="shared" si="61"/>
        <v>19516</v>
      </c>
      <c r="AX44" s="169">
        <v>1852</v>
      </c>
      <c r="AY44" s="174">
        <v>780</v>
      </c>
      <c r="AZ44" s="174">
        <f t="shared" si="62"/>
        <v>1072</v>
      </c>
      <c r="BA44" s="174">
        <v>1854</v>
      </c>
      <c r="BB44" s="203">
        <v>1770</v>
      </c>
      <c r="BC44" s="174">
        <f t="shared" si="63"/>
        <v>84</v>
      </c>
      <c r="BD44" s="174">
        <f t="shared" si="64"/>
        <v>1156</v>
      </c>
      <c r="BE44" s="174">
        <v>2157</v>
      </c>
      <c r="BF44" s="174">
        <v>1160</v>
      </c>
      <c r="BG44" s="174">
        <f t="shared" si="65"/>
        <v>997</v>
      </c>
      <c r="BH44" s="174">
        <f t="shared" si="66"/>
        <v>107.85000000000001</v>
      </c>
      <c r="BI44" s="174" t="s">
        <v>160</v>
      </c>
      <c r="BJ44" s="174">
        <v>0</v>
      </c>
      <c r="BK44" s="174">
        <f>BG44</f>
        <v>997</v>
      </c>
      <c r="BL44" s="174" t="s">
        <v>160</v>
      </c>
      <c r="BM44" s="174">
        <v>0</v>
      </c>
      <c r="BN44" s="174">
        <f t="shared" si="67"/>
        <v>-2153</v>
      </c>
      <c r="BO44" s="174">
        <v>2157</v>
      </c>
      <c r="BP44" s="174">
        <f t="shared" si="68"/>
        <v>2157</v>
      </c>
      <c r="BQ44" s="174">
        <f t="shared" si="69"/>
        <v>17363</v>
      </c>
      <c r="BR44" s="174">
        <v>17363</v>
      </c>
      <c r="BS44" s="174"/>
      <c r="BT44" s="174"/>
      <c r="BU44" s="174"/>
      <c r="BV44" s="174"/>
      <c r="BW44" s="174"/>
      <c r="BX44" s="174"/>
      <c r="BY44" s="174"/>
      <c r="BZ44" s="174"/>
      <c r="CA44" s="174"/>
      <c r="CB44" s="174">
        <v>2157</v>
      </c>
      <c r="CC44" s="169">
        <f t="shared" si="70"/>
        <v>17363</v>
      </c>
      <c r="CD44" s="169"/>
      <c r="CE44" s="42">
        <v>2157</v>
      </c>
      <c r="CF44" s="42">
        <f t="shared" si="71"/>
        <v>2157</v>
      </c>
      <c r="CG44" s="169">
        <f t="shared" si="72"/>
        <v>17363</v>
      </c>
      <c r="CH44" s="169"/>
      <c r="CI44" s="169">
        <f t="shared" si="25"/>
        <v>17363</v>
      </c>
      <c r="CJ44" s="169"/>
      <c r="CK44" s="174">
        <v>852</v>
      </c>
      <c r="CL44" s="226">
        <v>0</v>
      </c>
      <c r="CM44" s="136"/>
      <c r="CN44" s="181">
        <f t="shared" si="73"/>
        <v>-852</v>
      </c>
      <c r="CO44" s="42">
        <v>2157</v>
      </c>
      <c r="CP44" s="174">
        <f t="shared" si="74"/>
        <v>2157</v>
      </c>
      <c r="CQ44" s="169">
        <v>16511</v>
      </c>
      <c r="CR44" s="174">
        <v>562</v>
      </c>
      <c r="CS44" s="174">
        <v>0</v>
      </c>
      <c r="CT44" s="169">
        <v>0</v>
      </c>
      <c r="CU44" s="181">
        <f t="shared" si="75"/>
        <v>-562</v>
      </c>
      <c r="CV44" s="169">
        <f t="shared" si="76"/>
        <v>15949</v>
      </c>
      <c r="CW44" s="169"/>
      <c r="CX44" s="169">
        <v>15802</v>
      </c>
      <c r="CY44" s="114"/>
      <c r="CZ44" s="238">
        <v>2160</v>
      </c>
      <c r="DA44" s="237">
        <f t="shared" si="77"/>
        <v>2160</v>
      </c>
      <c r="DB44" s="256">
        <v>725</v>
      </c>
      <c r="DC44" s="252">
        <f t="shared" si="31"/>
        <v>1435</v>
      </c>
      <c r="DD44" s="260">
        <f>DB44-DA44</f>
        <v>-1435</v>
      </c>
      <c r="DE44" s="237">
        <v>0</v>
      </c>
      <c r="DF44" s="238">
        <v>2159</v>
      </c>
      <c r="DG44" s="250">
        <f t="shared" si="78"/>
        <v>2159</v>
      </c>
      <c r="DH44" s="250">
        <v>1288</v>
      </c>
      <c r="DI44" s="250">
        <v>2159</v>
      </c>
      <c r="DJ44" s="250">
        <v>435</v>
      </c>
      <c r="DK44" s="250">
        <v>-1724</v>
      </c>
      <c r="DL44" s="273">
        <v>0</v>
      </c>
      <c r="DM44" s="250">
        <v>1288</v>
      </c>
      <c r="DN44" s="250"/>
      <c r="DO44" s="250"/>
      <c r="DP44" s="273">
        <f t="shared" si="79"/>
        <v>-1724</v>
      </c>
      <c r="DQ44" s="266">
        <f t="shared" si="80"/>
        <v>1288</v>
      </c>
      <c r="DR44" s="262">
        <f t="shared" si="81"/>
        <v>14078</v>
      </c>
      <c r="DS44" s="262"/>
      <c r="DT44" s="262">
        <f t="shared" si="82"/>
        <v>14078</v>
      </c>
      <c r="DU44" s="333">
        <v>2173</v>
      </c>
      <c r="DV44" s="333">
        <v>2107</v>
      </c>
      <c r="DW44" s="262"/>
      <c r="DX44" s="262">
        <f t="shared" si="83"/>
        <v>2107</v>
      </c>
      <c r="DY44" s="262">
        <f t="shared" si="84"/>
        <v>4280</v>
      </c>
      <c r="DZ44" s="262"/>
      <c r="EA44" s="262"/>
    </row>
    <row r="45" spans="1:131" ht="28.5">
      <c r="A45" s="57"/>
      <c r="B45" s="16" t="s">
        <v>47</v>
      </c>
      <c r="C45" s="111">
        <f>SUM(C35:C44)</f>
        <v>338586</v>
      </c>
      <c r="D45" s="111">
        <f>SUM(D35:D44)</f>
        <v>2786</v>
      </c>
      <c r="E45" s="111">
        <f>SUM(E35:E44)</f>
        <v>0</v>
      </c>
      <c r="F45" s="46">
        <f t="shared" si="40"/>
        <v>-2786</v>
      </c>
      <c r="G45" s="58">
        <f>SUM(G35:G44)</f>
        <v>151770</v>
      </c>
      <c r="H45" s="58">
        <f>SUM(H35:H44)</f>
        <v>51947</v>
      </c>
      <c r="I45" s="48"/>
      <c r="J45" s="48"/>
      <c r="K45" s="58">
        <f aca="true" t="shared" si="86" ref="K45:Y45">SUM(K35:K44)</f>
        <v>318536</v>
      </c>
      <c r="L45" s="58">
        <f t="shared" si="86"/>
        <v>56739</v>
      </c>
      <c r="M45" s="58">
        <f t="shared" si="86"/>
        <v>56739</v>
      </c>
      <c r="N45" s="58">
        <f t="shared" si="86"/>
        <v>50927</v>
      </c>
      <c r="O45" s="58">
        <f t="shared" si="86"/>
        <v>-5812</v>
      </c>
      <c r="P45" s="58">
        <f t="shared" si="86"/>
        <v>0</v>
      </c>
      <c r="Q45" s="58">
        <f t="shared" si="86"/>
        <v>-5812</v>
      </c>
      <c r="R45" s="58">
        <f t="shared" si="86"/>
        <v>56739</v>
      </c>
      <c r="S45" s="58">
        <f t="shared" si="86"/>
        <v>56739</v>
      </c>
      <c r="T45" s="58">
        <f t="shared" si="86"/>
        <v>312724</v>
      </c>
      <c r="U45" s="58">
        <f t="shared" si="86"/>
        <v>56739</v>
      </c>
      <c r="V45" s="58">
        <f t="shared" si="86"/>
        <v>0</v>
      </c>
      <c r="W45" s="58">
        <f t="shared" si="86"/>
        <v>56739</v>
      </c>
      <c r="X45" s="58">
        <f t="shared" si="86"/>
        <v>312724</v>
      </c>
      <c r="Y45" s="58">
        <f t="shared" si="86"/>
        <v>3253</v>
      </c>
      <c r="Z45" s="92">
        <f aca="true" t="shared" si="87" ref="Z45:AT45">SUM(Z35:Z44)</f>
        <v>315977</v>
      </c>
      <c r="AA45" s="58">
        <f t="shared" si="87"/>
        <v>56739</v>
      </c>
      <c r="AB45" s="58">
        <f t="shared" si="87"/>
        <v>0</v>
      </c>
      <c r="AC45" s="58">
        <f t="shared" si="87"/>
        <v>-56739</v>
      </c>
      <c r="AD45" s="58">
        <f t="shared" si="87"/>
        <v>0</v>
      </c>
      <c r="AE45" s="58">
        <f t="shared" si="87"/>
        <v>-56739</v>
      </c>
      <c r="AF45" s="58">
        <f t="shared" si="87"/>
        <v>56740</v>
      </c>
      <c r="AG45" s="58">
        <f t="shared" si="87"/>
        <v>56740</v>
      </c>
      <c r="AH45" s="58">
        <f t="shared" si="87"/>
        <v>259238</v>
      </c>
      <c r="AI45" s="58">
        <f t="shared" si="87"/>
        <v>65755</v>
      </c>
      <c r="AJ45" s="58">
        <f t="shared" si="87"/>
        <v>65755</v>
      </c>
      <c r="AK45" s="58">
        <f t="shared" si="87"/>
        <v>65755</v>
      </c>
      <c r="AL45" s="92">
        <f>SUM(AL35:AL44)</f>
        <v>197265</v>
      </c>
      <c r="AM45" s="58">
        <f t="shared" si="87"/>
        <v>65842</v>
      </c>
      <c r="AN45" s="58">
        <f t="shared" si="87"/>
        <v>65845</v>
      </c>
      <c r="AO45" s="6">
        <f t="shared" si="87"/>
        <v>0</v>
      </c>
      <c r="AP45" s="136">
        <f t="shared" si="12"/>
        <v>131687</v>
      </c>
      <c r="AQ45" s="152">
        <f t="shared" si="58"/>
        <v>328952</v>
      </c>
      <c r="AR45" s="218">
        <f t="shared" si="87"/>
        <v>644929</v>
      </c>
      <c r="AS45" s="218">
        <f t="shared" si="87"/>
        <v>0</v>
      </c>
      <c r="AT45" s="218">
        <f t="shared" si="87"/>
        <v>0</v>
      </c>
      <c r="AU45" s="217">
        <f aca="true" t="shared" si="88" ref="AU45:BG45">SUM(AU35:AU44)</f>
        <v>643953.6</v>
      </c>
      <c r="AV45" s="217">
        <f t="shared" si="88"/>
        <v>0</v>
      </c>
      <c r="AW45" s="217">
        <f t="shared" si="88"/>
        <v>643953.6</v>
      </c>
      <c r="AX45" s="217">
        <f t="shared" si="88"/>
        <v>56739</v>
      </c>
      <c r="AY45" s="217">
        <f t="shared" si="88"/>
        <v>54520</v>
      </c>
      <c r="AZ45" s="217">
        <f t="shared" si="88"/>
        <v>2219</v>
      </c>
      <c r="BA45" s="217">
        <f t="shared" si="88"/>
        <v>55764.6</v>
      </c>
      <c r="BB45" s="217">
        <f t="shared" si="88"/>
        <v>51980</v>
      </c>
      <c r="BC45" s="217">
        <f t="shared" si="88"/>
        <v>3784.6000000000004</v>
      </c>
      <c r="BD45" s="217">
        <f t="shared" si="88"/>
        <v>6003.6</v>
      </c>
      <c r="BE45" s="217">
        <f t="shared" si="88"/>
        <v>65755</v>
      </c>
      <c r="BF45" s="217">
        <f t="shared" si="88"/>
        <v>57821.49999999999</v>
      </c>
      <c r="BG45" s="217">
        <f t="shared" si="88"/>
        <v>7933.5</v>
      </c>
      <c r="BH45" s="217"/>
      <c r="BI45" s="217"/>
      <c r="BJ45" s="217">
        <f aca="true" t="shared" si="89" ref="BJ45:BO45">SUM(BJ35:BJ44)</f>
        <v>364.6999999999998</v>
      </c>
      <c r="BK45" s="217">
        <f t="shared" si="89"/>
        <v>7568.8</v>
      </c>
      <c r="BL45" s="217"/>
      <c r="BM45" s="217">
        <f t="shared" si="89"/>
        <v>4306</v>
      </c>
      <c r="BN45" s="217">
        <f t="shared" si="89"/>
        <v>-9266.400000000001</v>
      </c>
      <c r="BO45" s="217">
        <f t="shared" si="89"/>
        <v>65755</v>
      </c>
      <c r="BP45" s="217">
        <f>SUM(BP35:BP44)</f>
        <v>70425.70000000001</v>
      </c>
      <c r="BQ45" s="217">
        <f>SUM(BQ35:BQ44)</f>
        <v>634687.2</v>
      </c>
      <c r="BR45" s="217">
        <f aca="true" t="shared" si="90" ref="BR45:DY45">SUM(BR35:BR44)</f>
        <v>634687.2</v>
      </c>
      <c r="BS45" s="217">
        <f t="shared" si="90"/>
        <v>0</v>
      </c>
      <c r="BT45" s="217">
        <f t="shared" si="90"/>
        <v>0</v>
      </c>
      <c r="BU45" s="217">
        <f t="shared" si="90"/>
        <v>0</v>
      </c>
      <c r="BV45" s="217">
        <f t="shared" si="90"/>
        <v>0</v>
      </c>
      <c r="BW45" s="217">
        <f t="shared" si="90"/>
        <v>0</v>
      </c>
      <c r="BX45" s="217">
        <f t="shared" si="90"/>
        <v>0</v>
      </c>
      <c r="BY45" s="217">
        <f t="shared" si="90"/>
        <v>0</v>
      </c>
      <c r="BZ45" s="217">
        <f t="shared" si="90"/>
        <v>0</v>
      </c>
      <c r="CA45" s="217">
        <f t="shared" si="90"/>
        <v>0</v>
      </c>
      <c r="CB45" s="217">
        <f t="shared" si="90"/>
        <v>70425.70000000001</v>
      </c>
      <c r="CC45" s="218">
        <f t="shared" si="90"/>
        <v>634687.2</v>
      </c>
      <c r="CD45" s="218">
        <f t="shared" si="90"/>
        <v>0</v>
      </c>
      <c r="CE45" s="218">
        <f t="shared" si="90"/>
        <v>65755</v>
      </c>
      <c r="CF45" s="218">
        <f t="shared" si="90"/>
        <v>65755</v>
      </c>
      <c r="CG45" s="218">
        <f t="shared" si="90"/>
        <v>634687.2</v>
      </c>
      <c r="CH45" s="218">
        <f t="shared" si="90"/>
        <v>824.4</v>
      </c>
      <c r="CI45" s="218">
        <f t="shared" si="90"/>
        <v>635511.6</v>
      </c>
      <c r="CJ45" s="218">
        <f t="shared" si="90"/>
        <v>0</v>
      </c>
      <c r="CK45" s="218">
        <f t="shared" si="90"/>
        <v>12978.599999999999</v>
      </c>
      <c r="CL45" s="218">
        <f t="shared" si="90"/>
        <v>148.5</v>
      </c>
      <c r="CM45" s="222">
        <f t="shared" si="90"/>
        <v>2167.7</v>
      </c>
      <c r="CN45" s="224">
        <f t="shared" si="90"/>
        <v>-10810.9</v>
      </c>
      <c r="CO45" s="218">
        <f t="shared" si="90"/>
        <v>65755</v>
      </c>
      <c r="CP45" s="218">
        <f t="shared" si="90"/>
        <v>68071.20000000001</v>
      </c>
      <c r="CQ45" s="218">
        <f t="shared" si="90"/>
        <v>624700.7</v>
      </c>
      <c r="CR45" s="218">
        <f t="shared" si="90"/>
        <v>3041.9</v>
      </c>
      <c r="CS45" s="218">
        <f t="shared" si="90"/>
        <v>958.8999999999996</v>
      </c>
      <c r="CT45" s="218">
        <f>SUM(CT35:CT44)</f>
        <v>0</v>
      </c>
      <c r="CU45" s="246">
        <f>SUM(CU35:CU44)</f>
        <v>-3041.9</v>
      </c>
      <c r="CV45" s="218">
        <f t="shared" si="90"/>
        <v>621196.36</v>
      </c>
      <c r="CW45" s="218">
        <f t="shared" si="90"/>
        <v>5377.2</v>
      </c>
      <c r="CX45" s="218">
        <f t="shared" si="90"/>
        <v>631237.7599999999</v>
      </c>
      <c r="CY45" s="218">
        <f t="shared" si="90"/>
        <v>5</v>
      </c>
      <c r="CZ45" s="218">
        <f t="shared" si="90"/>
        <v>65842</v>
      </c>
      <c r="DA45" s="218">
        <f t="shared" si="90"/>
        <v>66800.9</v>
      </c>
      <c r="DB45" s="218">
        <f t="shared" si="90"/>
        <v>63568.1</v>
      </c>
      <c r="DC45" s="218">
        <f t="shared" si="90"/>
        <v>3232.7999999999984</v>
      </c>
      <c r="DD45" s="218">
        <f t="shared" si="90"/>
        <v>-2466.5</v>
      </c>
      <c r="DE45" s="218">
        <f t="shared" si="90"/>
        <v>766.3</v>
      </c>
      <c r="DF45" s="218">
        <f t="shared" si="90"/>
        <v>65382.56</v>
      </c>
      <c r="DG45" s="218">
        <f t="shared" si="90"/>
        <v>66148.86</v>
      </c>
      <c r="DH45" s="218">
        <f t="shared" si="90"/>
        <v>39028</v>
      </c>
      <c r="DI45" s="218">
        <f t="shared" si="90"/>
        <v>66148.86</v>
      </c>
      <c r="DJ45" s="218">
        <f t="shared" si="90"/>
        <v>61798.700000000004</v>
      </c>
      <c r="DK45" s="218">
        <f t="shared" si="90"/>
        <v>-3583.9</v>
      </c>
      <c r="DL45" s="218">
        <f t="shared" si="90"/>
        <v>766.2600000000006</v>
      </c>
      <c r="DM45" s="218">
        <f t="shared" si="90"/>
        <v>39028</v>
      </c>
      <c r="DN45" s="218">
        <f t="shared" si="90"/>
        <v>0</v>
      </c>
      <c r="DO45" s="218">
        <f t="shared" si="90"/>
        <v>0</v>
      </c>
      <c r="DP45" s="218">
        <f t="shared" si="90"/>
        <v>-3583.9</v>
      </c>
      <c r="DQ45" s="218">
        <f t="shared" si="90"/>
        <v>39794.259999999995</v>
      </c>
      <c r="DR45" s="218">
        <f t="shared" si="90"/>
        <v>627653.8599999999</v>
      </c>
      <c r="DS45" s="218">
        <f t="shared" si="90"/>
        <v>7656.3</v>
      </c>
      <c r="DT45" s="218">
        <f t="shared" si="90"/>
        <v>635310.1599999999</v>
      </c>
      <c r="DU45" s="129">
        <f t="shared" si="90"/>
        <v>65756</v>
      </c>
      <c r="DV45" s="129">
        <f t="shared" si="90"/>
        <v>65745</v>
      </c>
      <c r="DW45" s="129">
        <f t="shared" si="90"/>
        <v>-310.31</v>
      </c>
      <c r="DX45" s="129">
        <f t="shared" si="90"/>
        <v>65434.69</v>
      </c>
      <c r="DY45" s="218">
        <f t="shared" si="90"/>
        <v>131190.69</v>
      </c>
      <c r="DZ45" s="218"/>
      <c r="EA45" s="218"/>
    </row>
    <row r="46" spans="1:131" ht="15.75">
      <c r="A46" s="43"/>
      <c r="B46" s="12"/>
      <c r="C46" s="47">
        <v>0</v>
      </c>
      <c r="D46" s="45">
        <v>0</v>
      </c>
      <c r="E46" s="51"/>
      <c r="F46" s="46">
        <f t="shared" si="40"/>
        <v>0</v>
      </c>
      <c r="G46" s="58"/>
      <c r="H46" s="58"/>
      <c r="I46" s="48"/>
      <c r="J46" s="48"/>
      <c r="K46" s="47"/>
      <c r="L46" s="47"/>
      <c r="M46" s="47"/>
      <c r="N46" s="47"/>
      <c r="O46" s="47"/>
      <c r="P46" s="58"/>
      <c r="Q46" s="58"/>
      <c r="R46" s="51"/>
      <c r="S46" s="51"/>
      <c r="T46" s="47"/>
      <c r="U46" s="51"/>
      <c r="V46" s="104"/>
      <c r="W46" s="51"/>
      <c r="X46" s="51"/>
      <c r="Y46" s="51"/>
      <c r="Z46" s="51"/>
      <c r="AA46" s="51"/>
      <c r="AB46" s="51"/>
      <c r="AC46" s="42"/>
      <c r="AD46" s="51"/>
      <c r="AE46" s="51"/>
      <c r="AF46" s="51"/>
      <c r="AG46" s="51"/>
      <c r="AH46" s="51"/>
      <c r="AI46" s="51"/>
      <c r="AJ46" s="51"/>
      <c r="AK46" s="51"/>
      <c r="AL46" s="42"/>
      <c r="AM46" s="51"/>
      <c r="AN46" s="51"/>
      <c r="AO46" s="136"/>
      <c r="AP46" s="136"/>
      <c r="AQ46" s="152"/>
      <c r="AR46" s="42"/>
      <c r="AS46" s="155"/>
      <c r="AT46" s="174"/>
      <c r="AU46" s="169"/>
      <c r="AV46" s="191"/>
      <c r="AW46" s="169"/>
      <c r="AX46" s="169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69"/>
      <c r="CD46" s="169"/>
      <c r="CE46" s="51"/>
      <c r="CF46" s="51"/>
      <c r="CG46" s="169"/>
      <c r="CH46" s="169"/>
      <c r="CI46" s="169">
        <f t="shared" si="25"/>
        <v>0</v>
      </c>
      <c r="CJ46" s="169"/>
      <c r="CK46" s="169"/>
      <c r="CL46" s="183"/>
      <c r="CM46" s="169"/>
      <c r="CN46" s="181"/>
      <c r="CO46" s="169"/>
      <c r="CP46" s="169"/>
      <c r="CQ46" s="169"/>
      <c r="CR46" s="169"/>
      <c r="CS46" s="169"/>
      <c r="CT46" s="169"/>
      <c r="CU46" s="183"/>
      <c r="CV46" s="169"/>
      <c r="CW46" s="169"/>
      <c r="CX46" s="169"/>
      <c r="CY46" s="115"/>
      <c r="CZ46" s="236"/>
      <c r="DA46" s="236"/>
      <c r="DB46" s="254"/>
      <c r="DC46" s="252"/>
      <c r="DD46" s="260"/>
      <c r="DE46" s="236"/>
      <c r="DF46" s="236"/>
      <c r="DG46" s="262"/>
      <c r="DH46" s="262"/>
      <c r="DI46" s="262"/>
      <c r="DJ46" s="262"/>
      <c r="DK46" s="262"/>
      <c r="DL46" s="262"/>
      <c r="DM46" s="262"/>
      <c r="DN46" s="262"/>
      <c r="DO46" s="262"/>
      <c r="DP46" s="266"/>
      <c r="DQ46" s="266"/>
      <c r="DR46" s="262"/>
      <c r="DS46" s="262"/>
      <c r="DT46" s="262"/>
      <c r="DU46" s="333"/>
      <c r="DV46" s="333"/>
      <c r="DW46" s="262"/>
      <c r="DX46" s="262"/>
      <c r="DY46" s="262"/>
      <c r="DZ46" s="276"/>
      <c r="EA46" s="276"/>
    </row>
    <row r="47" spans="1:131" ht="33" customHeight="1">
      <c r="A47" s="43"/>
      <c r="B47" s="14" t="s">
        <v>48</v>
      </c>
      <c r="C47" s="217">
        <f aca="true" t="shared" si="91" ref="C47:AT47">C45+C32</f>
        <v>11660075.680000003</v>
      </c>
      <c r="D47" s="217">
        <f t="shared" si="91"/>
        <v>18823.350000000006</v>
      </c>
      <c r="E47" s="217">
        <f t="shared" si="91"/>
        <v>17730.35</v>
      </c>
      <c r="F47" s="217">
        <f t="shared" si="91"/>
        <v>-1093.0000000000073</v>
      </c>
      <c r="G47" s="217">
        <f t="shared" si="91"/>
        <v>5913423.97</v>
      </c>
      <c r="H47" s="217">
        <f t="shared" si="91"/>
        <v>1993048.82</v>
      </c>
      <c r="I47" s="217">
        <f t="shared" si="91"/>
        <v>-421.15</v>
      </c>
      <c r="J47" s="217">
        <f t="shared" si="91"/>
        <v>421.15</v>
      </c>
      <c r="K47" s="217">
        <f t="shared" si="91"/>
        <v>11942867.3</v>
      </c>
      <c r="L47" s="217">
        <f t="shared" si="91"/>
        <v>1891306</v>
      </c>
      <c r="M47" s="217">
        <f t="shared" si="91"/>
        <v>1976162.56</v>
      </c>
      <c r="N47" s="217">
        <f t="shared" si="91"/>
        <v>1739247.34</v>
      </c>
      <c r="O47" s="217">
        <f t="shared" si="91"/>
        <v>-236915.22</v>
      </c>
      <c r="P47" s="217">
        <f t="shared" si="91"/>
        <v>236371.95</v>
      </c>
      <c r="Q47" s="217">
        <f t="shared" si="91"/>
        <v>-543.2699999999713</v>
      </c>
      <c r="R47" s="217">
        <f t="shared" si="91"/>
        <v>1888654.6600000001</v>
      </c>
      <c r="S47" s="217">
        <f t="shared" si="91"/>
        <v>2125026.6100000003</v>
      </c>
      <c r="T47" s="217">
        <f t="shared" si="91"/>
        <v>11942324.03</v>
      </c>
      <c r="U47" s="217">
        <f t="shared" si="91"/>
        <v>2125026.6100000003</v>
      </c>
      <c r="V47" s="217">
        <f t="shared" si="91"/>
        <v>1979.45</v>
      </c>
      <c r="W47" s="217">
        <f t="shared" si="91"/>
        <v>2127006.06</v>
      </c>
      <c r="X47" s="217">
        <f t="shared" si="91"/>
        <v>11943799.729999999</v>
      </c>
      <c r="Y47" s="217">
        <f t="shared" si="91"/>
        <v>140916.97999999995</v>
      </c>
      <c r="Z47" s="92">
        <f t="shared" si="91"/>
        <v>12084716.709999999</v>
      </c>
      <c r="AA47" s="217">
        <f t="shared" si="91"/>
        <v>2127006.06</v>
      </c>
      <c r="AB47" s="217">
        <f t="shared" si="91"/>
        <v>0</v>
      </c>
      <c r="AC47" s="217">
        <f t="shared" si="91"/>
        <v>-2127006.06</v>
      </c>
      <c r="AD47" s="217">
        <f t="shared" si="91"/>
        <v>0</v>
      </c>
      <c r="AE47" s="217">
        <f t="shared" si="91"/>
        <v>-2127006.06</v>
      </c>
      <c r="AF47" s="217">
        <f t="shared" si="91"/>
        <v>1890801.25</v>
      </c>
      <c r="AG47" s="217">
        <f t="shared" si="91"/>
        <v>1890801.25</v>
      </c>
      <c r="AH47" s="217">
        <f t="shared" si="91"/>
        <v>9957710.65</v>
      </c>
      <c r="AI47" s="217">
        <f t="shared" si="91"/>
        <v>2191862</v>
      </c>
      <c r="AJ47" s="217">
        <f t="shared" si="91"/>
        <v>2191862</v>
      </c>
      <c r="AK47" s="217">
        <f t="shared" si="91"/>
        <v>2191861</v>
      </c>
      <c r="AL47" s="92">
        <f>AL45+AL32</f>
        <v>6575585</v>
      </c>
      <c r="AM47" s="217">
        <f t="shared" si="91"/>
        <v>2194742</v>
      </c>
      <c r="AN47" s="217">
        <f t="shared" si="91"/>
        <v>2194742</v>
      </c>
      <c r="AO47" s="217">
        <f t="shared" si="91"/>
        <v>0</v>
      </c>
      <c r="AP47" s="92">
        <f t="shared" si="91"/>
        <v>4389484</v>
      </c>
      <c r="AQ47" s="153">
        <f t="shared" si="91"/>
        <v>10965069</v>
      </c>
      <c r="AR47" s="218">
        <f t="shared" si="91"/>
        <v>23049785.71</v>
      </c>
      <c r="AS47" s="218">
        <f t="shared" si="91"/>
        <v>0</v>
      </c>
      <c r="AT47" s="218">
        <f t="shared" si="91"/>
        <v>173617.71</v>
      </c>
      <c r="AU47" s="217">
        <f>AU45+AU32</f>
        <v>23213546.720000006</v>
      </c>
      <c r="AV47" s="217">
        <f>AV45+AV32</f>
        <v>117186.20000000001</v>
      </c>
      <c r="AW47" s="217">
        <f>AW45+AW32</f>
        <v>23330732.920000006</v>
      </c>
      <c r="AX47" s="217">
        <f aca="true" t="shared" si="92" ref="AX47:DS47">AX45+AX32</f>
        <v>2127006.06</v>
      </c>
      <c r="AY47" s="217">
        <f t="shared" si="92"/>
        <v>1978348.2299999997</v>
      </c>
      <c r="AZ47" s="217">
        <f t="shared" si="92"/>
        <v>148657.83000000002</v>
      </c>
      <c r="BA47" s="217">
        <f t="shared" si="92"/>
        <v>1880944.55</v>
      </c>
      <c r="BB47" s="217">
        <f t="shared" si="92"/>
        <v>1611965.9600000002</v>
      </c>
      <c r="BC47" s="217">
        <f t="shared" si="92"/>
        <v>268978.58999999997</v>
      </c>
      <c r="BD47" s="217">
        <f t="shared" si="92"/>
        <v>417636.4199999999</v>
      </c>
      <c r="BE47" s="217">
        <f t="shared" si="92"/>
        <v>2191862</v>
      </c>
      <c r="BF47" s="217">
        <f t="shared" si="92"/>
        <v>1835743.1400000006</v>
      </c>
      <c r="BG47" s="217">
        <f t="shared" si="92"/>
        <v>356118.86000000004</v>
      </c>
      <c r="BH47" s="217"/>
      <c r="BI47" s="217"/>
      <c r="BJ47" s="217">
        <f t="shared" si="92"/>
        <v>364.6999999999998</v>
      </c>
      <c r="BK47" s="217">
        <f t="shared" si="92"/>
        <v>355754.16000000003</v>
      </c>
      <c r="BL47" s="217">
        <f t="shared" si="92"/>
        <v>0</v>
      </c>
      <c r="BM47" s="217">
        <f t="shared" si="92"/>
        <v>168781</v>
      </c>
      <c r="BN47" s="217">
        <f t="shared" si="92"/>
        <v>-604609.58</v>
      </c>
      <c r="BO47" s="217">
        <f t="shared" si="92"/>
        <v>2191862</v>
      </c>
      <c r="BP47" s="217">
        <f t="shared" si="92"/>
        <v>2361007.7</v>
      </c>
      <c r="BQ47" s="217">
        <f t="shared" si="92"/>
        <v>22726123.339999996</v>
      </c>
      <c r="BR47" s="217">
        <f t="shared" si="92"/>
        <v>22726123.339999996</v>
      </c>
      <c r="BS47" s="217">
        <f t="shared" si="92"/>
        <v>0</v>
      </c>
      <c r="BT47" s="217">
        <f t="shared" si="92"/>
        <v>0</v>
      </c>
      <c r="BU47" s="217">
        <f t="shared" si="92"/>
        <v>0</v>
      </c>
      <c r="BV47" s="217">
        <f t="shared" si="92"/>
        <v>0</v>
      </c>
      <c r="BW47" s="217">
        <f t="shared" si="92"/>
        <v>0</v>
      </c>
      <c r="BX47" s="217">
        <f t="shared" si="92"/>
        <v>0</v>
      </c>
      <c r="BY47" s="217">
        <f t="shared" si="92"/>
        <v>0</v>
      </c>
      <c r="BZ47" s="217">
        <f t="shared" si="92"/>
        <v>0</v>
      </c>
      <c r="CA47" s="217">
        <f t="shared" si="92"/>
        <v>0</v>
      </c>
      <c r="CB47" s="217">
        <f t="shared" si="92"/>
        <v>2361007.7</v>
      </c>
      <c r="CC47" s="218">
        <f t="shared" si="92"/>
        <v>22726123.339999996</v>
      </c>
      <c r="CD47" s="218">
        <f t="shared" si="92"/>
        <v>0</v>
      </c>
      <c r="CE47" s="218">
        <f t="shared" si="92"/>
        <v>2191861</v>
      </c>
      <c r="CF47" s="218">
        <f t="shared" si="92"/>
        <v>2191861</v>
      </c>
      <c r="CG47" s="218">
        <f t="shared" si="92"/>
        <v>22726123.339999996</v>
      </c>
      <c r="CH47" s="218">
        <f t="shared" si="92"/>
        <v>159080.90999999997</v>
      </c>
      <c r="CI47" s="218">
        <f t="shared" si="92"/>
        <v>22885204.25</v>
      </c>
      <c r="CJ47" s="218">
        <f t="shared" si="92"/>
        <v>0</v>
      </c>
      <c r="CK47" s="218">
        <f t="shared" si="92"/>
        <v>379656.05999999994</v>
      </c>
      <c r="CL47" s="218">
        <f t="shared" si="92"/>
        <v>153.27</v>
      </c>
      <c r="CM47" s="222">
        <f t="shared" si="92"/>
        <v>238426.17</v>
      </c>
      <c r="CN47" s="224">
        <f t="shared" si="92"/>
        <v>-141229.88999999998</v>
      </c>
      <c r="CO47" s="218">
        <f t="shared" si="92"/>
        <v>2191861</v>
      </c>
      <c r="CP47" s="218">
        <f t="shared" si="92"/>
        <v>2430440.44</v>
      </c>
      <c r="CQ47" s="218">
        <f t="shared" si="92"/>
        <v>22905761.97</v>
      </c>
      <c r="CR47" s="218">
        <f t="shared" si="92"/>
        <v>345362.85000000003</v>
      </c>
      <c r="CS47" s="218">
        <f t="shared" si="92"/>
        <v>2078.059999999996</v>
      </c>
      <c r="CT47" s="218">
        <f t="shared" si="92"/>
        <v>134061.3</v>
      </c>
      <c r="CU47" s="246">
        <f t="shared" si="92"/>
        <v>-211301.55000000002</v>
      </c>
      <c r="CV47" s="218">
        <f t="shared" si="92"/>
        <v>22693997.980000004</v>
      </c>
      <c r="CW47" s="218">
        <f t="shared" si="92"/>
        <v>202337.60000000003</v>
      </c>
      <c r="CX47" s="218">
        <f t="shared" si="92"/>
        <v>24188566.090000007</v>
      </c>
      <c r="CY47" s="218">
        <f t="shared" si="92"/>
        <v>97</v>
      </c>
      <c r="CZ47" s="218">
        <f t="shared" si="92"/>
        <v>2193499.3200000003</v>
      </c>
      <c r="DA47" s="218">
        <f t="shared" si="92"/>
        <v>2329638.68</v>
      </c>
      <c r="DB47" s="218">
        <f t="shared" si="92"/>
        <v>2117641.2699999996</v>
      </c>
      <c r="DC47" s="218">
        <f t="shared" si="92"/>
        <v>211997.41</v>
      </c>
      <c r="DD47" s="218">
        <f t="shared" si="92"/>
        <v>-206395.38999999998</v>
      </c>
      <c r="DE47" s="218">
        <f t="shared" si="92"/>
        <v>5602.02</v>
      </c>
      <c r="DF47" s="218">
        <f t="shared" si="92"/>
        <v>2185415.07</v>
      </c>
      <c r="DG47" s="218">
        <f t="shared" si="92"/>
        <v>2191017.0900000003</v>
      </c>
      <c r="DH47" s="218">
        <f t="shared" si="92"/>
        <v>1300933</v>
      </c>
      <c r="DI47" s="218">
        <f t="shared" si="92"/>
        <v>2191017.0900000003</v>
      </c>
      <c r="DJ47" s="218">
        <f t="shared" si="92"/>
        <v>2006267.52</v>
      </c>
      <c r="DK47" s="218">
        <f t="shared" si="92"/>
        <v>-180153.34</v>
      </c>
      <c r="DL47" s="218">
        <f t="shared" si="92"/>
        <v>4596.230000000009</v>
      </c>
      <c r="DM47" s="218">
        <f t="shared" si="92"/>
        <v>1300192.3</v>
      </c>
      <c r="DN47" s="218">
        <f t="shared" si="92"/>
        <v>-80287</v>
      </c>
      <c r="DO47" s="218">
        <f t="shared" si="92"/>
        <v>24604</v>
      </c>
      <c r="DP47" s="218">
        <f t="shared" si="92"/>
        <v>-235836.33999999997</v>
      </c>
      <c r="DQ47" s="218">
        <f t="shared" si="92"/>
        <v>1249105.53</v>
      </c>
      <c r="DR47" s="218">
        <f t="shared" si="92"/>
        <v>23952729.75</v>
      </c>
      <c r="DS47" s="218">
        <f t="shared" si="92"/>
        <v>253909.77999999997</v>
      </c>
      <c r="DT47" s="218">
        <f aca="true" t="shared" si="93" ref="DT47:DY47">DT45+DT32</f>
        <v>24206639.530000005</v>
      </c>
      <c r="DU47" s="129">
        <f t="shared" si="93"/>
        <v>2191860</v>
      </c>
      <c r="DV47" s="129">
        <f t="shared" si="93"/>
        <v>2191500</v>
      </c>
      <c r="DW47" s="129">
        <f t="shared" si="93"/>
        <v>-2767.59</v>
      </c>
      <c r="DX47" s="129">
        <f t="shared" si="93"/>
        <v>2188732.41</v>
      </c>
      <c r="DY47" s="218">
        <f t="shared" si="93"/>
        <v>4380592.410000001</v>
      </c>
      <c r="DZ47" s="218"/>
      <c r="EA47" s="218"/>
    </row>
    <row r="48" spans="1:131" ht="15.75">
      <c r="A48" s="43"/>
      <c r="B48" s="15"/>
      <c r="C48" s="47"/>
      <c r="E48" s="51"/>
      <c r="F48" s="46"/>
      <c r="G48" s="47"/>
      <c r="H48" s="47"/>
      <c r="I48" s="48"/>
      <c r="J48" s="48"/>
      <c r="K48" s="47"/>
      <c r="L48" s="47"/>
      <c r="M48" s="47"/>
      <c r="N48" s="47"/>
      <c r="O48" s="47"/>
      <c r="P48" s="58"/>
      <c r="Q48" s="58"/>
      <c r="R48" s="51"/>
      <c r="S48" s="51"/>
      <c r="T48" s="47"/>
      <c r="U48" s="51"/>
      <c r="V48" s="104"/>
      <c r="W48" s="51"/>
      <c r="X48" s="51"/>
      <c r="Y48" s="51"/>
      <c r="Z48" s="51"/>
      <c r="AA48" s="51"/>
      <c r="AB48" s="51"/>
      <c r="AC48" s="42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136"/>
      <c r="AP48" s="136"/>
      <c r="AQ48" s="152"/>
      <c r="AR48" s="51"/>
      <c r="AS48" s="155"/>
      <c r="AT48" s="174"/>
      <c r="AU48" s="169"/>
      <c r="AV48" s="191"/>
      <c r="AW48" s="169"/>
      <c r="AX48" s="169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69"/>
      <c r="CD48" s="169"/>
      <c r="CE48" s="51"/>
      <c r="CF48" s="51"/>
      <c r="CG48" s="169"/>
      <c r="CH48" s="169"/>
      <c r="CI48" s="169">
        <f t="shared" si="25"/>
        <v>0</v>
      </c>
      <c r="CJ48" s="169"/>
      <c r="CK48" s="169"/>
      <c r="CL48" s="183"/>
      <c r="CM48" s="136"/>
      <c r="CN48" s="181"/>
      <c r="CO48" s="169"/>
      <c r="CP48" s="169"/>
      <c r="CQ48" s="169"/>
      <c r="CR48" s="169"/>
      <c r="CS48" s="169"/>
      <c r="CT48" s="169"/>
      <c r="CU48" s="181"/>
      <c r="CV48" s="169"/>
      <c r="CW48" s="169"/>
      <c r="CX48" s="169"/>
      <c r="CY48" s="115"/>
      <c r="CZ48" s="236"/>
      <c r="DA48" s="236"/>
      <c r="DB48" s="254"/>
      <c r="DC48" s="252"/>
      <c r="DD48" s="260"/>
      <c r="DE48" s="236"/>
      <c r="DF48" s="236"/>
      <c r="DG48" s="262"/>
      <c r="DH48" s="262"/>
      <c r="DI48" s="262"/>
      <c r="DJ48" s="262"/>
      <c r="DK48" s="262"/>
      <c r="DL48" s="262"/>
      <c r="DM48" s="262"/>
      <c r="DN48" s="262"/>
      <c r="DO48" s="262"/>
      <c r="DP48" s="266"/>
      <c r="DQ48" s="266"/>
      <c r="DR48" s="262"/>
      <c r="DS48" s="262"/>
      <c r="DT48" s="262"/>
      <c r="DU48" s="333"/>
      <c r="DV48" s="333"/>
      <c r="DW48" s="262"/>
      <c r="DX48" s="262"/>
      <c r="DY48" s="262"/>
      <c r="DZ48" s="276"/>
      <c r="EA48" s="276"/>
    </row>
    <row r="49" spans="1:131" ht="30">
      <c r="A49" s="43"/>
      <c r="B49" s="14" t="s">
        <v>49</v>
      </c>
      <c r="C49" s="51"/>
      <c r="E49" s="51"/>
      <c r="F49" s="46"/>
      <c r="G49" s="47"/>
      <c r="H49" s="47"/>
      <c r="I49" s="48"/>
      <c r="J49" s="48"/>
      <c r="K49" s="47"/>
      <c r="L49" s="47"/>
      <c r="M49" s="47"/>
      <c r="N49" s="47"/>
      <c r="O49" s="47"/>
      <c r="P49" s="58"/>
      <c r="Q49" s="58"/>
      <c r="R49" s="51"/>
      <c r="S49" s="51"/>
      <c r="T49" s="47"/>
      <c r="U49" s="51"/>
      <c r="V49" s="104"/>
      <c r="W49" s="51"/>
      <c r="X49" s="51"/>
      <c r="Y49" s="51"/>
      <c r="Z49" s="51"/>
      <c r="AA49" s="51"/>
      <c r="AB49" s="51"/>
      <c r="AC49" s="42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136"/>
      <c r="AP49" s="136"/>
      <c r="AQ49" s="152"/>
      <c r="AR49" s="51"/>
      <c r="AS49" s="155"/>
      <c r="AT49" s="174"/>
      <c r="AU49" s="169"/>
      <c r="AV49" s="191"/>
      <c r="AW49" s="169"/>
      <c r="AX49" s="169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69"/>
      <c r="CD49" s="169"/>
      <c r="CE49" s="51"/>
      <c r="CF49" s="51"/>
      <c r="CG49" s="169"/>
      <c r="CH49" s="169"/>
      <c r="CI49" s="169">
        <f t="shared" si="25"/>
        <v>0</v>
      </c>
      <c r="CJ49" s="169"/>
      <c r="CK49" s="169"/>
      <c r="CL49" s="183"/>
      <c r="CM49" s="136"/>
      <c r="CN49" s="181"/>
      <c r="CO49" s="169"/>
      <c r="CP49" s="169"/>
      <c r="CQ49" s="169"/>
      <c r="CR49" s="169"/>
      <c r="CS49" s="169"/>
      <c r="CT49" s="169"/>
      <c r="CU49" s="181"/>
      <c r="CV49" s="169"/>
      <c r="CW49" s="169"/>
      <c r="CX49" s="169"/>
      <c r="CY49" s="115"/>
      <c r="CZ49" s="236"/>
      <c r="DA49" s="236"/>
      <c r="DB49" s="254"/>
      <c r="DC49" s="252"/>
      <c r="DD49" s="260"/>
      <c r="DE49" s="236"/>
      <c r="DF49" s="236"/>
      <c r="DG49" s="262"/>
      <c r="DH49" s="262"/>
      <c r="DI49" s="262"/>
      <c r="DJ49" s="262"/>
      <c r="DK49" s="262"/>
      <c r="DL49" s="262"/>
      <c r="DM49" s="262"/>
      <c r="DN49" s="262"/>
      <c r="DO49" s="262"/>
      <c r="DP49" s="266"/>
      <c r="DQ49" s="266"/>
      <c r="DR49" s="262"/>
      <c r="DS49" s="262"/>
      <c r="DT49" s="262"/>
      <c r="DU49" s="333"/>
      <c r="DV49" s="333"/>
      <c r="DW49" s="262"/>
      <c r="DX49" s="262"/>
      <c r="DY49" s="262"/>
      <c r="DZ49" s="276"/>
      <c r="EA49" s="276"/>
    </row>
    <row r="50" spans="1:131" ht="15.75">
      <c r="A50" s="57">
        <v>1</v>
      </c>
      <c r="B50" s="17" t="s">
        <v>219</v>
      </c>
      <c r="C50" s="47">
        <v>2111969</v>
      </c>
      <c r="D50" s="59">
        <v>0</v>
      </c>
      <c r="E50" s="60">
        <v>6459</v>
      </c>
      <c r="F50" s="46">
        <f t="shared" si="40"/>
        <v>6459</v>
      </c>
      <c r="G50" s="47">
        <v>893082.02</v>
      </c>
      <c r="H50" s="61">
        <v>287069</v>
      </c>
      <c r="I50" s="61"/>
      <c r="J50" s="61"/>
      <c r="K50" s="47">
        <v>1784904.02</v>
      </c>
      <c r="L50" s="61">
        <v>290253</v>
      </c>
      <c r="M50" s="61">
        <v>290253</v>
      </c>
      <c r="N50" s="61">
        <v>262679</v>
      </c>
      <c r="O50" s="47">
        <f aca="true" t="shared" si="94" ref="O50:O75">N50-M50</f>
        <v>-27574</v>
      </c>
      <c r="P50" s="93"/>
      <c r="Q50" s="100">
        <f aca="true" t="shared" si="95" ref="Q50:Q75">P50+O50</f>
        <v>-27574</v>
      </c>
      <c r="R50" s="62">
        <v>290253</v>
      </c>
      <c r="S50" s="42">
        <f aca="true" t="shared" si="96" ref="S50:S75">R50+P50</f>
        <v>290253</v>
      </c>
      <c r="T50" s="47">
        <v>1757330.02</v>
      </c>
      <c r="U50" s="42">
        <v>290253</v>
      </c>
      <c r="V50" s="103"/>
      <c r="W50" s="42">
        <f aca="true" t="shared" si="97" ref="W50:W74">U50+V50</f>
        <v>290253</v>
      </c>
      <c r="X50" s="42">
        <f aca="true" t="shared" si="98" ref="X50:X74">T50+V50</f>
        <v>1757330.02</v>
      </c>
      <c r="Y50" s="42"/>
      <c r="Z50" s="42">
        <v>1757330.02</v>
      </c>
      <c r="AA50" s="51">
        <v>290253</v>
      </c>
      <c r="AB50" s="51"/>
      <c r="AC50" s="42">
        <f t="shared" si="7"/>
        <v>-290253</v>
      </c>
      <c r="AD50" s="42"/>
      <c r="AE50" s="42">
        <f aca="true" t="shared" si="99" ref="AE50:AE75">AC50+AD50</f>
        <v>-290253</v>
      </c>
      <c r="AF50" s="42">
        <v>290252</v>
      </c>
      <c r="AG50" s="42">
        <f aca="true" t="shared" si="100" ref="AG50:AG75">AF50+AD50</f>
        <v>290252</v>
      </c>
      <c r="AH50" s="42">
        <f aca="true" t="shared" si="101" ref="AH50:AH75">Z50+AE50</f>
        <v>1467077.02</v>
      </c>
      <c r="AI50" s="6">
        <v>333118</v>
      </c>
      <c r="AJ50" s="6">
        <v>333118</v>
      </c>
      <c r="AK50" s="6">
        <v>333117</v>
      </c>
      <c r="AL50" s="42">
        <f aca="true" t="shared" si="102" ref="AL50:AL77">AI50+AJ50+AK50</f>
        <v>999353</v>
      </c>
      <c r="AM50" s="6">
        <v>333555</v>
      </c>
      <c r="AN50" s="6">
        <v>333555</v>
      </c>
      <c r="AO50" s="6">
        <v>0</v>
      </c>
      <c r="AP50" s="136">
        <f aca="true" t="shared" si="103" ref="AP50:AP77">AM50+AN50+AO50</f>
        <v>667110</v>
      </c>
      <c r="AQ50" s="152">
        <f aca="true" t="shared" si="104" ref="AQ50:AQ77">AL50+AP50</f>
        <v>1666463</v>
      </c>
      <c r="AR50" s="42">
        <f aca="true" t="shared" si="105" ref="AR50:AR77">Z50+AI50+AJ50+AK50+AM50+AN50+AO50</f>
        <v>3423793.02</v>
      </c>
      <c r="AS50" s="158"/>
      <c r="AT50" s="167"/>
      <c r="AU50" s="169">
        <v>3394767.82</v>
      </c>
      <c r="AV50" s="191"/>
      <c r="AW50" s="169">
        <f aca="true" t="shared" si="106" ref="AW50:AW77">AU50+AV50</f>
        <v>3394767.82</v>
      </c>
      <c r="AX50" s="169">
        <v>290253</v>
      </c>
      <c r="AY50" s="174">
        <v>290238</v>
      </c>
      <c r="AZ50" s="174">
        <f aca="true" t="shared" si="107" ref="AZ50:AZ77">AX50-AY50</f>
        <v>15</v>
      </c>
      <c r="BA50" s="174">
        <v>261226.8</v>
      </c>
      <c r="BB50" s="174">
        <v>243242</v>
      </c>
      <c r="BC50" s="174">
        <f aca="true" t="shared" si="108" ref="BC50:BC77">BA50-BB50</f>
        <v>17984.79999999999</v>
      </c>
      <c r="BD50" s="174">
        <f aca="true" t="shared" si="109" ref="BD50:BD77">AZ50+BC50</f>
        <v>17999.79999999999</v>
      </c>
      <c r="BE50" s="174">
        <v>333118</v>
      </c>
      <c r="BF50" s="174">
        <v>333118</v>
      </c>
      <c r="BG50" s="174">
        <f aca="true" t="shared" si="110" ref="BG50:BG77">BE50-BF50</f>
        <v>0</v>
      </c>
      <c r="BH50" s="174">
        <f aca="true" t="shared" si="111" ref="BH50:BH77">BE50*5%</f>
        <v>16655.9</v>
      </c>
      <c r="BI50" s="174"/>
      <c r="BJ50" s="174">
        <v>0</v>
      </c>
      <c r="BK50" s="174">
        <v>0</v>
      </c>
      <c r="BL50" s="174" t="s">
        <v>161</v>
      </c>
      <c r="BM50" s="174">
        <v>70814</v>
      </c>
      <c r="BN50" s="174">
        <f aca="true" t="shared" si="112" ref="BN50:BN77">BM50-BK50-BD50</f>
        <v>52814.20000000001</v>
      </c>
      <c r="BO50" s="174">
        <v>333118</v>
      </c>
      <c r="BP50" s="174">
        <f aca="true" t="shared" si="113" ref="BP50:BP77">BO50+BM50+BJ50</f>
        <v>403932</v>
      </c>
      <c r="BQ50" s="174">
        <f aca="true" t="shared" si="114" ref="BQ50:BQ77">BN50+AW50</f>
        <v>3447582.02</v>
      </c>
      <c r="BR50" s="174">
        <v>3447582.02</v>
      </c>
      <c r="BS50" s="174"/>
      <c r="BT50" s="174"/>
      <c r="BU50" s="174"/>
      <c r="BV50" s="174"/>
      <c r="BW50" s="174"/>
      <c r="BX50" s="174"/>
      <c r="BY50" s="174"/>
      <c r="BZ50" s="174"/>
      <c r="CA50" s="174"/>
      <c r="CB50" s="174">
        <v>403932</v>
      </c>
      <c r="CC50" s="169">
        <f aca="true" t="shared" si="115" ref="CC50:CC77">BR50+BZ50</f>
        <v>3447582.02</v>
      </c>
      <c r="CD50" s="169"/>
      <c r="CE50" s="6">
        <v>333117</v>
      </c>
      <c r="CF50" s="42">
        <f aca="true" t="shared" si="116" ref="CF50:CF65">CE50+CD50</f>
        <v>333117</v>
      </c>
      <c r="CG50" s="169">
        <f aca="true" t="shared" si="117" ref="CG50:CG65">CC50+CD50</f>
        <v>3447582.02</v>
      </c>
      <c r="CH50" s="169">
        <v>47648.67</v>
      </c>
      <c r="CI50" s="169">
        <f t="shared" si="25"/>
        <v>3495230.69</v>
      </c>
      <c r="CJ50" s="169"/>
      <c r="CK50" s="174">
        <v>52479.76000000001</v>
      </c>
      <c r="CL50" s="226">
        <v>0</v>
      </c>
      <c r="CM50" s="136"/>
      <c r="CN50" s="181">
        <f aca="true" t="shared" si="118" ref="CN50:CN77">CM50-CK50</f>
        <v>-52479.76000000001</v>
      </c>
      <c r="CO50" s="6">
        <v>333117</v>
      </c>
      <c r="CP50" s="174">
        <f aca="true" t="shared" si="119" ref="CP50:CP77">CO50+CL50+CM50</f>
        <v>333117</v>
      </c>
      <c r="CQ50" s="169">
        <v>3442750.9299999997</v>
      </c>
      <c r="CR50" s="169">
        <v>0</v>
      </c>
      <c r="CS50" s="169">
        <v>0</v>
      </c>
      <c r="CT50" s="169">
        <v>0</v>
      </c>
      <c r="CU50" s="136">
        <f aca="true" t="shared" si="120" ref="CU50:CU77">CT50-CR50</f>
        <v>0</v>
      </c>
      <c r="CV50" s="169">
        <f aca="true" t="shared" si="121" ref="CV50:CV77">CQ50-CR50+CT50</f>
        <v>3442750.9299999997</v>
      </c>
      <c r="CW50" s="169">
        <v>28841.49</v>
      </c>
      <c r="CX50" s="169">
        <v>3800266.4899999998</v>
      </c>
      <c r="CY50" s="234">
        <v>7</v>
      </c>
      <c r="CZ50" s="237">
        <v>333555</v>
      </c>
      <c r="DA50" s="237">
        <f aca="true" t="shared" si="122" ref="DA50:DA77">CZ50+CT50+CS50</f>
        <v>333555</v>
      </c>
      <c r="DB50" s="256">
        <v>333555</v>
      </c>
      <c r="DC50" s="252">
        <f t="shared" si="31"/>
        <v>0</v>
      </c>
      <c r="DD50" s="260">
        <f aca="true" t="shared" si="123" ref="DD50:DD62">DB50-DA50</f>
        <v>0</v>
      </c>
      <c r="DE50" s="237">
        <v>0</v>
      </c>
      <c r="DF50" s="238">
        <v>333555</v>
      </c>
      <c r="DG50" s="250">
        <f aca="true" t="shared" si="124" ref="DG50:DG77">DF50+DE50</f>
        <v>333555</v>
      </c>
      <c r="DH50" s="250">
        <v>197833</v>
      </c>
      <c r="DI50" s="250">
        <v>333555</v>
      </c>
      <c r="DJ50" s="250">
        <v>333555</v>
      </c>
      <c r="DK50" s="250">
        <v>0</v>
      </c>
      <c r="DL50" s="273">
        <v>0</v>
      </c>
      <c r="DM50" s="250">
        <v>197833</v>
      </c>
      <c r="DN50" s="250"/>
      <c r="DO50" s="250">
        <v>63445</v>
      </c>
      <c r="DP50" s="273">
        <f aca="true" t="shared" si="125" ref="DP50:DP77">DK50+DN50+DO50</f>
        <v>63445</v>
      </c>
      <c r="DQ50" s="266">
        <f aca="true" t="shared" si="126" ref="DQ50:DQ77">DM50+DN50+DO50+DL50</f>
        <v>261278</v>
      </c>
      <c r="DR50" s="262">
        <f aca="true" t="shared" si="127" ref="DR50:DR77">CX50+DP50</f>
        <v>3863711.4899999998</v>
      </c>
      <c r="DS50" s="262">
        <v>90219.23</v>
      </c>
      <c r="DT50" s="262">
        <f aca="true" t="shared" si="128" ref="DT50:DT77">DR50+DS50</f>
        <v>3953930.7199999997</v>
      </c>
      <c r="DU50" s="333">
        <v>333727</v>
      </c>
      <c r="DV50" s="333">
        <v>333634</v>
      </c>
      <c r="DW50" s="262"/>
      <c r="DX50" s="262">
        <f aca="true" t="shared" si="129" ref="DX50:DX77">DV50+DW50</f>
        <v>333634</v>
      </c>
      <c r="DY50" s="262">
        <f aca="true" t="shared" si="130" ref="DY50:DY77">DU50+DX50</f>
        <v>667361</v>
      </c>
      <c r="DZ50" s="277"/>
      <c r="EA50" s="277"/>
    </row>
    <row r="51" spans="1:131" ht="15.75">
      <c r="A51" s="57">
        <f>A50+1</f>
        <v>2</v>
      </c>
      <c r="B51" s="17" t="s">
        <v>220</v>
      </c>
      <c r="C51" s="47">
        <v>416409</v>
      </c>
      <c r="D51" s="59">
        <v>6298</v>
      </c>
      <c r="E51" s="60"/>
      <c r="F51" s="46">
        <f t="shared" si="40"/>
        <v>-6298</v>
      </c>
      <c r="G51" s="47">
        <v>157428</v>
      </c>
      <c r="H51" s="61">
        <v>33965</v>
      </c>
      <c r="I51" s="63"/>
      <c r="J51" s="63"/>
      <c r="K51" s="47">
        <v>346352</v>
      </c>
      <c r="L51" s="61">
        <v>64775</v>
      </c>
      <c r="M51" s="61">
        <v>64775</v>
      </c>
      <c r="N51" s="61">
        <v>36632</v>
      </c>
      <c r="O51" s="47">
        <f t="shared" si="94"/>
        <v>-28143</v>
      </c>
      <c r="P51" s="93"/>
      <c r="Q51" s="100">
        <f t="shared" si="95"/>
        <v>-28143</v>
      </c>
      <c r="R51" s="62">
        <v>64775</v>
      </c>
      <c r="S51" s="42">
        <f t="shared" si="96"/>
        <v>64775</v>
      </c>
      <c r="T51" s="47">
        <v>318209</v>
      </c>
      <c r="U51" s="42">
        <v>64775</v>
      </c>
      <c r="V51" s="103"/>
      <c r="W51" s="42">
        <f t="shared" si="97"/>
        <v>64775</v>
      </c>
      <c r="X51" s="42">
        <f t="shared" si="98"/>
        <v>318209</v>
      </c>
      <c r="Y51" s="42"/>
      <c r="Z51" s="42">
        <v>318209</v>
      </c>
      <c r="AA51" s="51">
        <v>64775</v>
      </c>
      <c r="AB51" s="51"/>
      <c r="AC51" s="42">
        <f t="shared" si="7"/>
        <v>-64775</v>
      </c>
      <c r="AD51" s="42"/>
      <c r="AE51" s="42">
        <f t="shared" si="99"/>
        <v>-64775</v>
      </c>
      <c r="AF51" s="42">
        <v>64776</v>
      </c>
      <c r="AG51" s="42">
        <f t="shared" si="100"/>
        <v>64776</v>
      </c>
      <c r="AH51" s="42">
        <f t="shared" si="101"/>
        <v>253434</v>
      </c>
      <c r="AI51" s="6">
        <v>63313</v>
      </c>
      <c r="AJ51" s="6">
        <v>63313</v>
      </c>
      <c r="AK51" s="6">
        <v>63313</v>
      </c>
      <c r="AL51" s="42">
        <f t="shared" si="102"/>
        <v>189939</v>
      </c>
      <c r="AM51" s="6">
        <v>63397</v>
      </c>
      <c r="AN51" s="6">
        <v>63397</v>
      </c>
      <c r="AO51" s="6">
        <v>0</v>
      </c>
      <c r="AP51" s="136">
        <f t="shared" si="103"/>
        <v>126794</v>
      </c>
      <c r="AQ51" s="152">
        <f t="shared" si="104"/>
        <v>316733</v>
      </c>
      <c r="AR51" s="42">
        <f t="shared" si="105"/>
        <v>634942</v>
      </c>
      <c r="AS51" s="158"/>
      <c r="AT51" s="165"/>
      <c r="AU51" s="169">
        <v>634942</v>
      </c>
      <c r="AV51" s="191"/>
      <c r="AW51" s="169">
        <f t="shared" si="106"/>
        <v>634942</v>
      </c>
      <c r="AX51" s="169">
        <v>64775</v>
      </c>
      <c r="AY51" s="174">
        <v>55479</v>
      </c>
      <c r="AZ51" s="174">
        <f t="shared" si="107"/>
        <v>9296</v>
      </c>
      <c r="BA51" s="174">
        <v>64776</v>
      </c>
      <c r="BB51" s="174">
        <v>43300</v>
      </c>
      <c r="BC51" s="174">
        <f t="shared" si="108"/>
        <v>21476</v>
      </c>
      <c r="BD51" s="174">
        <f t="shared" si="109"/>
        <v>30772</v>
      </c>
      <c r="BE51" s="174">
        <v>63313</v>
      </c>
      <c r="BF51" s="174">
        <v>62306.28</v>
      </c>
      <c r="BG51" s="174">
        <f t="shared" si="110"/>
        <v>1006.7200000000012</v>
      </c>
      <c r="BH51" s="174">
        <f t="shared" si="111"/>
        <v>3165.65</v>
      </c>
      <c r="BI51" s="174" t="s">
        <v>161</v>
      </c>
      <c r="BJ51" s="174">
        <f>BG51</f>
        <v>1006.7200000000012</v>
      </c>
      <c r="BK51" s="174">
        <v>0</v>
      </c>
      <c r="BL51" s="174" t="s">
        <v>161</v>
      </c>
      <c r="BM51" s="174">
        <v>0</v>
      </c>
      <c r="BN51" s="174">
        <f t="shared" si="112"/>
        <v>-30772</v>
      </c>
      <c r="BO51" s="174">
        <v>63313</v>
      </c>
      <c r="BP51" s="174">
        <f t="shared" si="113"/>
        <v>64319.72</v>
      </c>
      <c r="BQ51" s="174">
        <f t="shared" si="114"/>
        <v>604170</v>
      </c>
      <c r="BR51" s="174">
        <v>604170</v>
      </c>
      <c r="BS51" s="174"/>
      <c r="BT51" s="174"/>
      <c r="BU51" s="174"/>
      <c r="BV51" s="174"/>
      <c r="BW51" s="174"/>
      <c r="BX51" s="174"/>
      <c r="BY51" s="174"/>
      <c r="BZ51" s="174"/>
      <c r="CA51" s="174"/>
      <c r="CB51" s="174">
        <v>64319.72</v>
      </c>
      <c r="CC51" s="169">
        <f t="shared" si="115"/>
        <v>604170</v>
      </c>
      <c r="CD51" s="169"/>
      <c r="CE51" s="6">
        <v>63313</v>
      </c>
      <c r="CF51" s="42">
        <f t="shared" si="116"/>
        <v>63313</v>
      </c>
      <c r="CG51" s="169">
        <f t="shared" si="117"/>
        <v>604170</v>
      </c>
      <c r="CH51" s="169"/>
      <c r="CI51" s="169">
        <f t="shared" si="25"/>
        <v>604170</v>
      </c>
      <c r="CJ51" s="169"/>
      <c r="CK51" s="174">
        <v>9320.970000000001</v>
      </c>
      <c r="CL51" s="226">
        <v>0</v>
      </c>
      <c r="CM51" s="136"/>
      <c r="CN51" s="181">
        <f t="shared" si="118"/>
        <v>-9320.970000000001</v>
      </c>
      <c r="CO51" s="6">
        <v>63313</v>
      </c>
      <c r="CP51" s="174">
        <f t="shared" si="119"/>
        <v>63313</v>
      </c>
      <c r="CQ51" s="169">
        <v>594849.03</v>
      </c>
      <c r="CR51" s="174">
        <v>8280.599999999999</v>
      </c>
      <c r="CS51" s="169">
        <v>0</v>
      </c>
      <c r="CT51" s="169">
        <v>0</v>
      </c>
      <c r="CU51" s="181">
        <f t="shared" si="120"/>
        <v>-8280.599999999999</v>
      </c>
      <c r="CV51" s="169">
        <f t="shared" si="121"/>
        <v>586568.43</v>
      </c>
      <c r="CW51" s="169"/>
      <c r="CX51" s="169">
        <v>629211.06</v>
      </c>
      <c r="CY51" s="233"/>
      <c r="CZ51" s="238">
        <v>63397</v>
      </c>
      <c r="DA51" s="237">
        <f t="shared" si="122"/>
        <v>63397</v>
      </c>
      <c r="DB51" s="256">
        <v>63397</v>
      </c>
      <c r="DC51" s="252">
        <f t="shared" si="31"/>
        <v>0</v>
      </c>
      <c r="DD51" s="260">
        <f t="shared" si="123"/>
        <v>0</v>
      </c>
      <c r="DE51" s="237">
        <v>0</v>
      </c>
      <c r="DF51" s="238">
        <v>63397</v>
      </c>
      <c r="DG51" s="250">
        <f t="shared" si="124"/>
        <v>63397</v>
      </c>
      <c r="DH51" s="250">
        <v>37604</v>
      </c>
      <c r="DI51" s="250">
        <v>63397</v>
      </c>
      <c r="DJ51" s="250">
        <v>63397</v>
      </c>
      <c r="DK51" s="250">
        <v>0</v>
      </c>
      <c r="DL51" s="273">
        <v>0</v>
      </c>
      <c r="DM51" s="250">
        <v>37604</v>
      </c>
      <c r="DN51" s="250"/>
      <c r="DO51" s="250">
        <v>7219</v>
      </c>
      <c r="DP51" s="273">
        <f t="shared" si="125"/>
        <v>7219</v>
      </c>
      <c r="DQ51" s="266">
        <f t="shared" si="126"/>
        <v>44823</v>
      </c>
      <c r="DR51" s="262">
        <f t="shared" si="127"/>
        <v>636430.06</v>
      </c>
      <c r="DS51" s="262">
        <v>291.7</v>
      </c>
      <c r="DT51" s="262">
        <f t="shared" si="128"/>
        <v>636721.76</v>
      </c>
      <c r="DU51" s="333">
        <v>63444</v>
      </c>
      <c r="DV51" s="333">
        <v>64107</v>
      </c>
      <c r="DW51" s="262"/>
      <c r="DX51" s="262">
        <f t="shared" si="129"/>
        <v>64107</v>
      </c>
      <c r="DY51" s="262">
        <f t="shared" si="130"/>
        <v>127551</v>
      </c>
      <c r="DZ51" s="277"/>
      <c r="EA51" s="277"/>
    </row>
    <row r="52" spans="1:131" ht="15.75">
      <c r="A52" s="57">
        <f aca="true" t="shared" si="131" ref="A52:A77">A51+1</f>
        <v>3</v>
      </c>
      <c r="B52" s="17" t="s">
        <v>221</v>
      </c>
      <c r="C52" s="47">
        <v>128856</v>
      </c>
      <c r="D52" s="59">
        <v>12200</v>
      </c>
      <c r="E52" s="60"/>
      <c r="F52" s="46">
        <f t="shared" si="40"/>
        <v>-12200</v>
      </c>
      <c r="G52" s="47">
        <v>33609</v>
      </c>
      <c r="H52" s="61">
        <v>2016</v>
      </c>
      <c r="I52" s="63"/>
      <c r="J52" s="63"/>
      <c r="K52" s="47">
        <v>100668</v>
      </c>
      <c r="L52" s="61">
        <v>29919</v>
      </c>
      <c r="M52" s="61">
        <v>29919</v>
      </c>
      <c r="N52" s="61">
        <v>4512</v>
      </c>
      <c r="O52" s="47">
        <f t="shared" si="94"/>
        <v>-25407</v>
      </c>
      <c r="P52" s="93"/>
      <c r="Q52" s="100">
        <f t="shared" si="95"/>
        <v>-25407</v>
      </c>
      <c r="R52" s="62">
        <v>29919</v>
      </c>
      <c r="S52" s="42">
        <f t="shared" si="96"/>
        <v>29919</v>
      </c>
      <c r="T52" s="47">
        <v>75261</v>
      </c>
      <c r="U52" s="42">
        <v>29919</v>
      </c>
      <c r="V52" s="103"/>
      <c r="W52" s="42">
        <f t="shared" si="97"/>
        <v>29919</v>
      </c>
      <c r="X52" s="42">
        <f t="shared" si="98"/>
        <v>75261</v>
      </c>
      <c r="Y52" s="42"/>
      <c r="Z52" s="42">
        <v>75261</v>
      </c>
      <c r="AA52" s="42">
        <v>29919</v>
      </c>
      <c r="AB52" s="42"/>
      <c r="AC52" s="42">
        <f t="shared" si="7"/>
        <v>-29919</v>
      </c>
      <c r="AD52" s="42"/>
      <c r="AE52" s="42">
        <f t="shared" si="99"/>
        <v>-29919</v>
      </c>
      <c r="AF52" s="42">
        <v>29918</v>
      </c>
      <c r="AG52" s="42">
        <f t="shared" si="100"/>
        <v>29918</v>
      </c>
      <c r="AH52" s="42">
        <f t="shared" si="101"/>
        <v>45342</v>
      </c>
      <c r="AI52" s="6">
        <v>12878</v>
      </c>
      <c r="AJ52" s="6">
        <v>12878</v>
      </c>
      <c r="AK52" s="6">
        <v>12878</v>
      </c>
      <c r="AL52" s="42">
        <f t="shared" si="102"/>
        <v>38634</v>
      </c>
      <c r="AM52" s="6">
        <v>12895</v>
      </c>
      <c r="AN52" s="6">
        <v>12897</v>
      </c>
      <c r="AO52" s="6">
        <v>0</v>
      </c>
      <c r="AP52" s="136">
        <f t="shared" si="103"/>
        <v>25792</v>
      </c>
      <c r="AQ52" s="152">
        <f t="shared" si="104"/>
        <v>64426</v>
      </c>
      <c r="AR52" s="42">
        <f t="shared" si="105"/>
        <v>139687</v>
      </c>
      <c r="AS52" s="158"/>
      <c r="AT52" s="166"/>
      <c r="AU52" s="169">
        <v>139687</v>
      </c>
      <c r="AV52" s="191"/>
      <c r="AW52" s="169">
        <f t="shared" si="106"/>
        <v>139687</v>
      </c>
      <c r="AX52" s="169">
        <v>29919</v>
      </c>
      <c r="AY52" s="174">
        <v>5472</v>
      </c>
      <c r="AZ52" s="174">
        <f t="shared" si="107"/>
        <v>24447</v>
      </c>
      <c r="BA52" s="174">
        <v>29918</v>
      </c>
      <c r="BB52" s="174">
        <v>4544</v>
      </c>
      <c r="BC52" s="174">
        <f t="shared" si="108"/>
        <v>25374</v>
      </c>
      <c r="BD52" s="174">
        <f t="shared" si="109"/>
        <v>49821</v>
      </c>
      <c r="BE52" s="174">
        <v>12878</v>
      </c>
      <c r="BF52" s="174">
        <v>12669.9</v>
      </c>
      <c r="BG52" s="174">
        <f t="shared" si="110"/>
        <v>208.10000000000036</v>
      </c>
      <c r="BH52" s="174">
        <f t="shared" si="111"/>
        <v>643.9000000000001</v>
      </c>
      <c r="BI52" s="174" t="s">
        <v>161</v>
      </c>
      <c r="BJ52" s="174">
        <f aca="true" t="shared" si="132" ref="BJ52:BJ57">BG52</f>
        <v>208.10000000000036</v>
      </c>
      <c r="BK52" s="174">
        <v>0</v>
      </c>
      <c r="BL52" s="174" t="s">
        <v>161</v>
      </c>
      <c r="BM52" s="174">
        <v>1373</v>
      </c>
      <c r="BN52" s="174">
        <f t="shared" si="112"/>
        <v>-48448</v>
      </c>
      <c r="BO52" s="174">
        <v>12878</v>
      </c>
      <c r="BP52" s="174">
        <f t="shared" si="113"/>
        <v>14459.1</v>
      </c>
      <c r="BQ52" s="174">
        <f t="shared" si="114"/>
        <v>91239</v>
      </c>
      <c r="BR52" s="174">
        <v>91239</v>
      </c>
      <c r="BS52" s="174"/>
      <c r="BT52" s="174"/>
      <c r="BU52" s="174"/>
      <c r="BV52" s="174"/>
      <c r="BW52" s="174"/>
      <c r="BX52" s="174"/>
      <c r="BY52" s="174"/>
      <c r="BZ52" s="174"/>
      <c r="CA52" s="174"/>
      <c r="CB52" s="174">
        <v>14459.1</v>
      </c>
      <c r="CC52" s="169">
        <f t="shared" si="115"/>
        <v>91239</v>
      </c>
      <c r="CD52" s="169"/>
      <c r="CE52" s="6">
        <v>12878</v>
      </c>
      <c r="CF52" s="42">
        <f t="shared" si="116"/>
        <v>12878</v>
      </c>
      <c r="CG52" s="169">
        <f t="shared" si="117"/>
        <v>91239</v>
      </c>
      <c r="CH52" s="169"/>
      <c r="CI52" s="169">
        <f t="shared" si="25"/>
        <v>91239</v>
      </c>
      <c r="CJ52" s="169"/>
      <c r="CK52" s="174">
        <v>0</v>
      </c>
      <c r="CL52" s="226">
        <v>7.05</v>
      </c>
      <c r="CM52" s="136">
        <v>2635</v>
      </c>
      <c r="CN52" s="181">
        <f t="shared" si="118"/>
        <v>2635</v>
      </c>
      <c r="CO52" s="6">
        <v>12878</v>
      </c>
      <c r="CP52" s="174">
        <f t="shared" si="119"/>
        <v>15520.05</v>
      </c>
      <c r="CQ52" s="169">
        <v>93874</v>
      </c>
      <c r="CR52" s="174">
        <v>0</v>
      </c>
      <c r="CS52" s="174">
        <v>0</v>
      </c>
      <c r="CT52" s="169">
        <v>2038</v>
      </c>
      <c r="CU52" s="181">
        <f t="shared" si="120"/>
        <v>2038</v>
      </c>
      <c r="CV52" s="169">
        <f t="shared" si="121"/>
        <v>95912</v>
      </c>
      <c r="CW52" s="169">
        <v>669.45</v>
      </c>
      <c r="CX52" s="169">
        <v>106279.84999999999</v>
      </c>
      <c r="CY52" s="233">
        <v>6</v>
      </c>
      <c r="CZ52" s="238">
        <v>12895</v>
      </c>
      <c r="DA52" s="237">
        <f t="shared" si="122"/>
        <v>14933</v>
      </c>
      <c r="DB52" s="256">
        <v>14933</v>
      </c>
      <c r="DC52" s="252">
        <f t="shared" si="31"/>
        <v>0</v>
      </c>
      <c r="DD52" s="260">
        <f t="shared" si="123"/>
        <v>0</v>
      </c>
      <c r="DE52" s="237">
        <v>0</v>
      </c>
      <c r="DF52" s="238">
        <v>12897</v>
      </c>
      <c r="DG52" s="250">
        <f t="shared" si="124"/>
        <v>12897</v>
      </c>
      <c r="DH52" s="250">
        <v>7649</v>
      </c>
      <c r="DI52" s="250">
        <v>12897</v>
      </c>
      <c r="DJ52" s="250">
        <v>12897</v>
      </c>
      <c r="DK52" s="250">
        <v>0</v>
      </c>
      <c r="DL52" s="273">
        <v>0</v>
      </c>
      <c r="DM52" s="250">
        <v>7649</v>
      </c>
      <c r="DN52" s="250"/>
      <c r="DO52" s="250">
        <v>14008</v>
      </c>
      <c r="DP52" s="273">
        <f t="shared" si="125"/>
        <v>14008</v>
      </c>
      <c r="DQ52" s="266">
        <f t="shared" si="126"/>
        <v>21657</v>
      </c>
      <c r="DR52" s="262">
        <f t="shared" si="127"/>
        <v>120287.84999999999</v>
      </c>
      <c r="DS52" s="262">
        <v>2241.45</v>
      </c>
      <c r="DT52" s="262">
        <f t="shared" si="128"/>
        <v>122529.29999999999</v>
      </c>
      <c r="DU52" s="333">
        <v>12905</v>
      </c>
      <c r="DV52" s="333">
        <v>13040</v>
      </c>
      <c r="DW52" s="262"/>
      <c r="DX52" s="262">
        <f t="shared" si="129"/>
        <v>13040</v>
      </c>
      <c r="DY52" s="262">
        <f t="shared" si="130"/>
        <v>25945</v>
      </c>
      <c r="DZ52" s="277"/>
      <c r="EA52" s="277"/>
    </row>
    <row r="53" spans="1:131" ht="15.75">
      <c r="A53" s="57">
        <f t="shared" si="131"/>
        <v>4</v>
      </c>
      <c r="B53" s="17" t="s">
        <v>222</v>
      </c>
      <c r="C53" s="47">
        <v>747265</v>
      </c>
      <c r="D53" s="64">
        <v>0</v>
      </c>
      <c r="E53" s="60">
        <v>1935</v>
      </c>
      <c r="F53" s="46">
        <f t="shared" si="40"/>
        <v>1935</v>
      </c>
      <c r="G53" s="47">
        <v>397699</v>
      </c>
      <c r="H53" s="65">
        <f>120046+I53</f>
        <v>119716</v>
      </c>
      <c r="I53" s="61">
        <v>-330</v>
      </c>
      <c r="J53" s="61">
        <v>330</v>
      </c>
      <c r="K53" s="47">
        <v>830181</v>
      </c>
      <c r="L53" s="66">
        <v>103427</v>
      </c>
      <c r="M53" s="66">
        <v>115560</v>
      </c>
      <c r="N53" s="66">
        <v>114745</v>
      </c>
      <c r="O53" s="47">
        <f t="shared" si="94"/>
        <v>-815</v>
      </c>
      <c r="P53" s="94">
        <v>26845</v>
      </c>
      <c r="Q53" s="100">
        <f t="shared" si="95"/>
        <v>26030</v>
      </c>
      <c r="R53" s="62">
        <v>103427</v>
      </c>
      <c r="S53" s="42">
        <f t="shared" si="96"/>
        <v>130272</v>
      </c>
      <c r="T53" s="47">
        <v>850832.39</v>
      </c>
      <c r="U53" s="42">
        <v>124893.39</v>
      </c>
      <c r="V53" s="103">
        <f>815+250</f>
        <v>1065</v>
      </c>
      <c r="W53" s="42">
        <f t="shared" si="97"/>
        <v>125958.39</v>
      </c>
      <c r="X53" s="42">
        <f t="shared" si="98"/>
        <v>851897.39</v>
      </c>
      <c r="Y53" s="42">
        <v>44745</v>
      </c>
      <c r="Z53" s="42">
        <v>896642.39</v>
      </c>
      <c r="AA53" s="42">
        <v>125958.39</v>
      </c>
      <c r="AB53" s="42"/>
      <c r="AC53" s="42">
        <f t="shared" si="7"/>
        <v>-125958.39</v>
      </c>
      <c r="AD53" s="42"/>
      <c r="AE53" s="42">
        <f t="shared" si="99"/>
        <v>-125958.39</v>
      </c>
      <c r="AF53" s="42">
        <v>103428</v>
      </c>
      <c r="AG53" s="42">
        <f t="shared" si="100"/>
        <v>103428</v>
      </c>
      <c r="AH53" s="42">
        <f t="shared" si="101"/>
        <v>770684</v>
      </c>
      <c r="AI53" s="6">
        <v>107106</v>
      </c>
      <c r="AJ53" s="6">
        <v>107106</v>
      </c>
      <c r="AK53" s="6">
        <v>107106</v>
      </c>
      <c r="AL53" s="42">
        <f t="shared" si="102"/>
        <v>321318</v>
      </c>
      <c r="AM53" s="6">
        <v>107247</v>
      </c>
      <c r="AN53" s="6">
        <v>107246</v>
      </c>
      <c r="AO53" s="6">
        <v>0</v>
      </c>
      <c r="AP53" s="136">
        <f t="shared" si="103"/>
        <v>214493</v>
      </c>
      <c r="AQ53" s="152">
        <f t="shared" si="104"/>
        <v>535811</v>
      </c>
      <c r="AR53" s="42">
        <f t="shared" si="105"/>
        <v>1432453.3900000001</v>
      </c>
      <c r="AS53" s="158"/>
      <c r="AT53" s="167">
        <v>39468.61</v>
      </c>
      <c r="AU53" s="169">
        <v>1471922.0000000002</v>
      </c>
      <c r="AV53" s="191">
        <v>38327</v>
      </c>
      <c r="AW53" s="169">
        <f t="shared" si="106"/>
        <v>1510249.0000000002</v>
      </c>
      <c r="AX53" s="169">
        <v>125958.39</v>
      </c>
      <c r="AY53" s="174">
        <v>125958.39</v>
      </c>
      <c r="AZ53" s="174">
        <f t="shared" si="107"/>
        <v>0</v>
      </c>
      <c r="BA53" s="174">
        <v>103428</v>
      </c>
      <c r="BB53" s="174">
        <v>103428</v>
      </c>
      <c r="BC53" s="174">
        <f t="shared" si="108"/>
        <v>0</v>
      </c>
      <c r="BD53" s="174">
        <f t="shared" si="109"/>
        <v>0</v>
      </c>
      <c r="BE53" s="174">
        <v>107106</v>
      </c>
      <c r="BF53" s="174">
        <v>107106</v>
      </c>
      <c r="BG53" s="174">
        <f t="shared" si="110"/>
        <v>0</v>
      </c>
      <c r="BH53" s="174">
        <f t="shared" si="111"/>
        <v>5355.3</v>
      </c>
      <c r="BI53" s="174"/>
      <c r="BJ53" s="174">
        <f t="shared" si="132"/>
        <v>0</v>
      </c>
      <c r="BK53" s="174">
        <v>0</v>
      </c>
      <c r="BL53" s="174" t="s">
        <v>161</v>
      </c>
      <c r="BM53" s="174">
        <v>28711</v>
      </c>
      <c r="BN53" s="174">
        <f t="shared" si="112"/>
        <v>28711</v>
      </c>
      <c r="BO53" s="174">
        <v>107106</v>
      </c>
      <c r="BP53" s="174">
        <f t="shared" si="113"/>
        <v>135817</v>
      </c>
      <c r="BQ53" s="174">
        <f t="shared" si="114"/>
        <v>1538960.0000000002</v>
      </c>
      <c r="BR53" s="174">
        <v>1538960.0000000002</v>
      </c>
      <c r="BS53" s="174"/>
      <c r="BT53" s="174"/>
      <c r="BU53" s="174"/>
      <c r="BV53" s="174"/>
      <c r="BW53" s="174"/>
      <c r="BX53" s="174"/>
      <c r="BY53" s="174"/>
      <c r="BZ53" s="174"/>
      <c r="CA53" s="174"/>
      <c r="CB53" s="174">
        <v>135817</v>
      </c>
      <c r="CC53" s="169">
        <f t="shared" si="115"/>
        <v>1538960.0000000002</v>
      </c>
      <c r="CD53" s="169"/>
      <c r="CE53" s="6">
        <v>107106</v>
      </c>
      <c r="CF53" s="42">
        <f t="shared" si="116"/>
        <v>107106</v>
      </c>
      <c r="CG53" s="169">
        <f t="shared" si="117"/>
        <v>1538960.0000000002</v>
      </c>
      <c r="CH53" s="169">
        <v>51279.42</v>
      </c>
      <c r="CI53" s="169">
        <f t="shared" si="25"/>
        <v>1590239.4200000002</v>
      </c>
      <c r="CJ53" s="169"/>
      <c r="CK53" s="174">
        <v>0</v>
      </c>
      <c r="CL53" s="226">
        <v>0</v>
      </c>
      <c r="CM53" s="136">
        <v>46749</v>
      </c>
      <c r="CN53" s="181">
        <f t="shared" si="118"/>
        <v>46749</v>
      </c>
      <c r="CO53" s="6">
        <v>107106</v>
      </c>
      <c r="CP53" s="174">
        <f t="shared" si="119"/>
        <v>153855</v>
      </c>
      <c r="CQ53" s="169">
        <v>1676543.9500000002</v>
      </c>
      <c r="CR53" s="174">
        <v>0</v>
      </c>
      <c r="CS53" s="174">
        <v>0</v>
      </c>
      <c r="CT53" s="169">
        <v>32529</v>
      </c>
      <c r="CU53" s="181">
        <f t="shared" si="120"/>
        <v>32529</v>
      </c>
      <c r="CV53" s="169">
        <f t="shared" si="121"/>
        <v>1709072.9500000002</v>
      </c>
      <c r="CW53" s="169">
        <v>50422.45</v>
      </c>
      <c r="CX53" s="169">
        <v>1900046.2300000002</v>
      </c>
      <c r="CY53" s="234">
        <v>12</v>
      </c>
      <c r="CZ53" s="237">
        <v>107247</v>
      </c>
      <c r="DA53" s="237">
        <f t="shared" si="122"/>
        <v>139776</v>
      </c>
      <c r="DB53" s="256">
        <v>139776</v>
      </c>
      <c r="DC53" s="252">
        <f t="shared" si="31"/>
        <v>0</v>
      </c>
      <c r="DD53" s="260">
        <f t="shared" si="123"/>
        <v>0</v>
      </c>
      <c r="DE53" s="237">
        <v>0</v>
      </c>
      <c r="DF53" s="238">
        <v>107246</v>
      </c>
      <c r="DG53" s="250">
        <f t="shared" si="124"/>
        <v>107246</v>
      </c>
      <c r="DH53" s="250">
        <v>63613</v>
      </c>
      <c r="DI53" s="250">
        <v>107246</v>
      </c>
      <c r="DJ53" s="250">
        <v>107246</v>
      </c>
      <c r="DK53" s="250">
        <v>0</v>
      </c>
      <c r="DL53" s="273">
        <v>0</v>
      </c>
      <c r="DM53" s="250">
        <v>63613</v>
      </c>
      <c r="DN53" s="250"/>
      <c r="DO53" s="250">
        <v>8186</v>
      </c>
      <c r="DP53" s="273">
        <f t="shared" si="125"/>
        <v>8186</v>
      </c>
      <c r="DQ53" s="266">
        <f t="shared" si="126"/>
        <v>71799</v>
      </c>
      <c r="DR53" s="262">
        <f t="shared" si="127"/>
        <v>1908232.2300000002</v>
      </c>
      <c r="DS53" s="262">
        <v>55336.18</v>
      </c>
      <c r="DT53" s="262">
        <f t="shared" si="128"/>
        <v>1963568.4100000001</v>
      </c>
      <c r="DU53" s="333">
        <v>107327</v>
      </c>
      <c r="DV53" s="333">
        <v>104247</v>
      </c>
      <c r="DW53" s="336">
        <v>-4158</v>
      </c>
      <c r="DX53" s="262">
        <f t="shared" si="129"/>
        <v>100089</v>
      </c>
      <c r="DY53" s="262">
        <f t="shared" si="130"/>
        <v>207416</v>
      </c>
      <c r="DZ53" s="277"/>
      <c r="EA53" s="277"/>
    </row>
    <row r="54" spans="1:131" ht="15.75">
      <c r="A54" s="57">
        <f t="shared" si="131"/>
        <v>5</v>
      </c>
      <c r="B54" s="17" t="s">
        <v>223</v>
      </c>
      <c r="C54" s="47">
        <v>763388</v>
      </c>
      <c r="D54" s="59">
        <v>0</v>
      </c>
      <c r="E54" s="60">
        <v>2474</v>
      </c>
      <c r="F54" s="46">
        <f t="shared" si="40"/>
        <v>2474</v>
      </c>
      <c r="G54" s="47">
        <v>316896</v>
      </c>
      <c r="H54" s="61">
        <v>90594</v>
      </c>
      <c r="I54" s="63"/>
      <c r="J54" s="63"/>
      <c r="K54" s="47">
        <v>660265</v>
      </c>
      <c r="L54" s="61">
        <v>113922</v>
      </c>
      <c r="M54" s="61">
        <v>113922</v>
      </c>
      <c r="N54" s="61">
        <v>69939</v>
      </c>
      <c r="O54" s="47">
        <f t="shared" si="94"/>
        <v>-43983</v>
      </c>
      <c r="P54" s="93"/>
      <c r="Q54" s="100">
        <f t="shared" si="95"/>
        <v>-43983</v>
      </c>
      <c r="R54" s="62">
        <v>113922</v>
      </c>
      <c r="S54" s="42">
        <f t="shared" si="96"/>
        <v>113922</v>
      </c>
      <c r="T54" s="47">
        <v>616282</v>
      </c>
      <c r="U54" s="42">
        <v>113922</v>
      </c>
      <c r="V54" s="103"/>
      <c r="W54" s="42">
        <f t="shared" si="97"/>
        <v>113922</v>
      </c>
      <c r="X54" s="42">
        <f t="shared" si="98"/>
        <v>616282</v>
      </c>
      <c r="Y54" s="42"/>
      <c r="Z54" s="42">
        <v>616282</v>
      </c>
      <c r="AA54" s="42">
        <v>113922</v>
      </c>
      <c r="AB54" s="42"/>
      <c r="AC54" s="42">
        <f t="shared" si="7"/>
        <v>-113922</v>
      </c>
      <c r="AD54" s="42"/>
      <c r="AE54" s="42">
        <f t="shared" si="99"/>
        <v>-113922</v>
      </c>
      <c r="AF54" s="42">
        <v>113922</v>
      </c>
      <c r="AG54" s="42">
        <f t="shared" si="100"/>
        <v>113922</v>
      </c>
      <c r="AH54" s="42">
        <f t="shared" si="101"/>
        <v>502360</v>
      </c>
      <c r="AI54" s="6">
        <v>99357</v>
      </c>
      <c r="AJ54" s="6">
        <v>99357</v>
      </c>
      <c r="AK54" s="6">
        <v>99358</v>
      </c>
      <c r="AL54" s="42">
        <f t="shared" si="102"/>
        <v>298072</v>
      </c>
      <c r="AM54" s="6">
        <v>99488</v>
      </c>
      <c r="AN54" s="6">
        <v>99488</v>
      </c>
      <c r="AO54" s="6">
        <v>0</v>
      </c>
      <c r="AP54" s="136">
        <f t="shared" si="103"/>
        <v>198976</v>
      </c>
      <c r="AQ54" s="152">
        <f t="shared" si="104"/>
        <v>497048</v>
      </c>
      <c r="AR54" s="42">
        <f t="shared" si="105"/>
        <v>1113330</v>
      </c>
      <c r="AS54" s="158"/>
      <c r="AT54" s="167"/>
      <c r="AU54" s="169">
        <v>1113330</v>
      </c>
      <c r="AV54" s="191"/>
      <c r="AW54" s="169">
        <f t="shared" si="106"/>
        <v>1113330</v>
      </c>
      <c r="AX54" s="169">
        <v>113922</v>
      </c>
      <c r="AY54" s="174">
        <v>108208</v>
      </c>
      <c r="AZ54" s="174">
        <f t="shared" si="107"/>
        <v>5714</v>
      </c>
      <c r="BA54" s="174">
        <v>113922</v>
      </c>
      <c r="BB54" s="174">
        <v>82347</v>
      </c>
      <c r="BC54" s="174">
        <f t="shared" si="108"/>
        <v>31575</v>
      </c>
      <c r="BD54" s="174">
        <f t="shared" si="109"/>
        <v>37289</v>
      </c>
      <c r="BE54" s="174">
        <v>99357</v>
      </c>
      <c r="BF54" s="174">
        <v>99357</v>
      </c>
      <c r="BG54" s="174">
        <f t="shared" si="110"/>
        <v>0</v>
      </c>
      <c r="BH54" s="174">
        <f t="shared" si="111"/>
        <v>4967.85</v>
      </c>
      <c r="BI54" s="174"/>
      <c r="BJ54" s="174">
        <f t="shared" si="132"/>
        <v>0</v>
      </c>
      <c r="BK54" s="174">
        <v>0</v>
      </c>
      <c r="BL54" s="174" t="s">
        <v>161</v>
      </c>
      <c r="BM54" s="174">
        <v>0</v>
      </c>
      <c r="BN54" s="174">
        <f t="shared" si="112"/>
        <v>-37289</v>
      </c>
      <c r="BO54" s="174">
        <v>99357</v>
      </c>
      <c r="BP54" s="174">
        <f t="shared" si="113"/>
        <v>99357</v>
      </c>
      <c r="BQ54" s="174">
        <f t="shared" si="114"/>
        <v>1076041</v>
      </c>
      <c r="BR54" s="174">
        <v>1076041</v>
      </c>
      <c r="BS54" s="174"/>
      <c r="BT54" s="174"/>
      <c r="BU54" s="174"/>
      <c r="BV54" s="174"/>
      <c r="BW54" s="174"/>
      <c r="BX54" s="174"/>
      <c r="BY54" s="174"/>
      <c r="BZ54" s="174"/>
      <c r="CA54" s="174"/>
      <c r="CB54" s="174">
        <v>99357</v>
      </c>
      <c r="CC54" s="169">
        <f t="shared" si="115"/>
        <v>1076041</v>
      </c>
      <c r="CD54" s="169"/>
      <c r="CE54" s="6">
        <v>99358</v>
      </c>
      <c r="CF54" s="42">
        <f t="shared" si="116"/>
        <v>99358</v>
      </c>
      <c r="CG54" s="169">
        <f t="shared" si="117"/>
        <v>1076041</v>
      </c>
      <c r="CH54" s="169">
        <v>14773.35</v>
      </c>
      <c r="CI54" s="169">
        <f t="shared" si="25"/>
        <v>1090814.35</v>
      </c>
      <c r="CJ54" s="169"/>
      <c r="CK54" s="174">
        <v>0</v>
      </c>
      <c r="CL54" s="226">
        <v>0</v>
      </c>
      <c r="CM54" s="136"/>
      <c r="CN54" s="181">
        <f t="shared" si="118"/>
        <v>0</v>
      </c>
      <c r="CO54" s="6">
        <v>99358</v>
      </c>
      <c r="CP54" s="174">
        <f t="shared" si="119"/>
        <v>99358</v>
      </c>
      <c r="CQ54" s="169">
        <v>1098723.1300000001</v>
      </c>
      <c r="CR54" s="174">
        <v>0</v>
      </c>
      <c r="CS54" s="174">
        <v>0</v>
      </c>
      <c r="CT54" s="169">
        <v>0</v>
      </c>
      <c r="CU54" s="136">
        <f t="shared" si="120"/>
        <v>0</v>
      </c>
      <c r="CV54" s="169">
        <f t="shared" si="121"/>
        <v>1098723.1300000001</v>
      </c>
      <c r="CW54" s="169">
        <v>22872.14</v>
      </c>
      <c r="CX54" s="169">
        <v>1227371.85</v>
      </c>
      <c r="CY54" s="233">
        <v>5</v>
      </c>
      <c r="CZ54" s="237">
        <v>99488</v>
      </c>
      <c r="DA54" s="237">
        <f t="shared" si="122"/>
        <v>99488</v>
      </c>
      <c r="DB54" s="256">
        <v>99488</v>
      </c>
      <c r="DC54" s="252">
        <f t="shared" si="31"/>
        <v>0</v>
      </c>
      <c r="DD54" s="260">
        <f t="shared" si="123"/>
        <v>0</v>
      </c>
      <c r="DE54" s="237">
        <v>0</v>
      </c>
      <c r="DF54" s="238">
        <v>99488</v>
      </c>
      <c r="DG54" s="250">
        <f t="shared" si="124"/>
        <v>99488</v>
      </c>
      <c r="DH54" s="250">
        <v>59011</v>
      </c>
      <c r="DI54" s="250">
        <v>99488</v>
      </c>
      <c r="DJ54" s="250">
        <v>99488</v>
      </c>
      <c r="DK54" s="250">
        <v>0</v>
      </c>
      <c r="DL54" s="273">
        <v>0</v>
      </c>
      <c r="DM54" s="250">
        <v>59011</v>
      </c>
      <c r="DN54" s="250"/>
      <c r="DO54" s="250">
        <v>2917</v>
      </c>
      <c r="DP54" s="273">
        <f t="shared" si="125"/>
        <v>2917</v>
      </c>
      <c r="DQ54" s="266">
        <f t="shared" si="126"/>
        <v>61928</v>
      </c>
      <c r="DR54" s="262">
        <f t="shared" si="127"/>
        <v>1230288.85</v>
      </c>
      <c r="DS54" s="262">
        <v>42345.74</v>
      </c>
      <c r="DT54" s="262">
        <f t="shared" si="128"/>
        <v>1272634.59</v>
      </c>
      <c r="DU54" s="333">
        <v>99562</v>
      </c>
      <c r="DV54" s="333">
        <v>100603</v>
      </c>
      <c r="DW54" s="262"/>
      <c r="DX54" s="262">
        <f t="shared" si="129"/>
        <v>100603</v>
      </c>
      <c r="DY54" s="262">
        <f t="shared" si="130"/>
        <v>200165</v>
      </c>
      <c r="DZ54" s="277"/>
      <c r="EA54" s="277"/>
    </row>
    <row r="55" spans="1:131" ht="15.75">
      <c r="A55" s="57">
        <f t="shared" si="131"/>
        <v>6</v>
      </c>
      <c r="B55" s="17" t="s">
        <v>224</v>
      </c>
      <c r="C55" s="47">
        <v>1092257</v>
      </c>
      <c r="D55" s="59">
        <v>0</v>
      </c>
      <c r="E55" s="60">
        <v>2317</v>
      </c>
      <c r="F55" s="46">
        <f t="shared" si="40"/>
        <v>2317</v>
      </c>
      <c r="G55" s="47">
        <v>523283</v>
      </c>
      <c r="H55" s="61">
        <v>133994</v>
      </c>
      <c r="I55" s="61"/>
      <c r="J55" s="61"/>
      <c r="K55" s="47">
        <v>865897</v>
      </c>
      <c r="L55" s="61">
        <v>116195</v>
      </c>
      <c r="M55" s="61">
        <v>116195</v>
      </c>
      <c r="N55" s="61">
        <v>112669</v>
      </c>
      <c r="O55" s="47">
        <f t="shared" si="94"/>
        <v>-3526</v>
      </c>
      <c r="P55" s="93"/>
      <c r="Q55" s="100">
        <f t="shared" si="95"/>
        <v>-3526</v>
      </c>
      <c r="R55" s="62">
        <v>116195</v>
      </c>
      <c r="S55" s="42">
        <f t="shared" si="96"/>
        <v>116195</v>
      </c>
      <c r="T55" s="47">
        <v>862371</v>
      </c>
      <c r="U55" s="42">
        <v>116195</v>
      </c>
      <c r="V55" s="103"/>
      <c r="W55" s="42">
        <f t="shared" si="97"/>
        <v>116195</v>
      </c>
      <c r="X55" s="42">
        <f t="shared" si="98"/>
        <v>862371</v>
      </c>
      <c r="Y55" s="42"/>
      <c r="Z55" s="42">
        <v>862371</v>
      </c>
      <c r="AA55" s="42">
        <v>116195</v>
      </c>
      <c r="AB55" s="42"/>
      <c r="AC55" s="42">
        <f t="shared" si="7"/>
        <v>-116195</v>
      </c>
      <c r="AD55" s="42"/>
      <c r="AE55" s="42">
        <f t="shared" si="99"/>
        <v>-116195</v>
      </c>
      <c r="AF55" s="42">
        <v>116195</v>
      </c>
      <c r="AG55" s="42">
        <f t="shared" si="100"/>
        <v>116195</v>
      </c>
      <c r="AH55" s="42">
        <f t="shared" si="101"/>
        <v>746176</v>
      </c>
      <c r="AI55" s="6">
        <v>110651</v>
      </c>
      <c r="AJ55" s="6">
        <v>110651</v>
      </c>
      <c r="AK55" s="6">
        <v>110651</v>
      </c>
      <c r="AL55" s="42">
        <f t="shared" si="102"/>
        <v>331953</v>
      </c>
      <c r="AM55" s="6">
        <v>110796</v>
      </c>
      <c r="AN55" s="6">
        <v>110797</v>
      </c>
      <c r="AO55" s="6">
        <v>0</v>
      </c>
      <c r="AP55" s="136">
        <f t="shared" si="103"/>
        <v>221593</v>
      </c>
      <c r="AQ55" s="152">
        <f t="shared" si="104"/>
        <v>553546</v>
      </c>
      <c r="AR55" s="42">
        <f t="shared" si="105"/>
        <v>1415917</v>
      </c>
      <c r="AS55" s="158"/>
      <c r="AT55" s="167"/>
      <c r="AU55" s="169">
        <v>1415917</v>
      </c>
      <c r="AV55" s="191"/>
      <c r="AW55" s="169">
        <f t="shared" si="106"/>
        <v>1415917</v>
      </c>
      <c r="AX55" s="169">
        <v>116195</v>
      </c>
      <c r="AY55" s="174">
        <v>114083</v>
      </c>
      <c r="AZ55" s="174">
        <f t="shared" si="107"/>
        <v>2112</v>
      </c>
      <c r="BA55" s="174">
        <v>116195</v>
      </c>
      <c r="BB55" s="174">
        <v>100610</v>
      </c>
      <c r="BC55" s="174">
        <f t="shared" si="108"/>
        <v>15585</v>
      </c>
      <c r="BD55" s="174">
        <f t="shared" si="109"/>
        <v>17697</v>
      </c>
      <c r="BE55" s="174">
        <v>110651</v>
      </c>
      <c r="BF55" s="174">
        <v>110651</v>
      </c>
      <c r="BG55" s="174">
        <f t="shared" si="110"/>
        <v>0</v>
      </c>
      <c r="BH55" s="174">
        <f t="shared" si="111"/>
        <v>5532.55</v>
      </c>
      <c r="BI55" s="174"/>
      <c r="BJ55" s="174">
        <f t="shared" si="132"/>
        <v>0</v>
      </c>
      <c r="BK55" s="174">
        <v>0</v>
      </c>
      <c r="BL55" s="174" t="s">
        <v>161</v>
      </c>
      <c r="BM55" s="174">
        <v>29103</v>
      </c>
      <c r="BN55" s="174">
        <f t="shared" si="112"/>
        <v>11406</v>
      </c>
      <c r="BO55" s="174">
        <v>110651</v>
      </c>
      <c r="BP55" s="174">
        <f t="shared" si="113"/>
        <v>139754</v>
      </c>
      <c r="BQ55" s="174">
        <f t="shared" si="114"/>
        <v>1427323</v>
      </c>
      <c r="BR55" s="174">
        <v>1427323</v>
      </c>
      <c r="BS55" s="174"/>
      <c r="BT55" s="174"/>
      <c r="BU55" s="174"/>
      <c r="BV55" s="174"/>
      <c r="BW55" s="174"/>
      <c r="BX55" s="174"/>
      <c r="BY55" s="174"/>
      <c r="BZ55" s="174"/>
      <c r="CA55" s="174"/>
      <c r="CB55" s="174">
        <v>139754</v>
      </c>
      <c r="CC55" s="169">
        <f t="shared" si="115"/>
        <v>1427323</v>
      </c>
      <c r="CD55" s="169"/>
      <c r="CE55" s="6">
        <v>110651</v>
      </c>
      <c r="CF55" s="42">
        <f t="shared" si="116"/>
        <v>110651</v>
      </c>
      <c r="CG55" s="169">
        <f t="shared" si="117"/>
        <v>1427323</v>
      </c>
      <c r="CH55" s="169">
        <v>18180.39</v>
      </c>
      <c r="CI55" s="169">
        <f t="shared" si="25"/>
        <v>1445503.39</v>
      </c>
      <c r="CJ55" s="169"/>
      <c r="CK55" s="174">
        <v>20434.979999999996</v>
      </c>
      <c r="CL55" s="226">
        <v>0</v>
      </c>
      <c r="CM55" s="136"/>
      <c r="CN55" s="181">
        <f t="shared" si="118"/>
        <v>-20434.979999999996</v>
      </c>
      <c r="CO55" s="6">
        <v>110651</v>
      </c>
      <c r="CP55" s="174">
        <f t="shared" si="119"/>
        <v>110651</v>
      </c>
      <c r="CQ55" s="169">
        <v>1425068.41</v>
      </c>
      <c r="CR55" s="174">
        <v>0</v>
      </c>
      <c r="CS55" s="174">
        <v>0</v>
      </c>
      <c r="CT55" s="169">
        <v>31067</v>
      </c>
      <c r="CU55" s="181">
        <f t="shared" si="120"/>
        <v>31067</v>
      </c>
      <c r="CV55" s="169">
        <f t="shared" si="121"/>
        <v>1456135.41</v>
      </c>
      <c r="CW55" s="169">
        <v>15710.45</v>
      </c>
      <c r="CX55" s="169">
        <v>1561348.18</v>
      </c>
      <c r="CY55" s="233">
        <v>7</v>
      </c>
      <c r="CZ55" s="237">
        <v>110796</v>
      </c>
      <c r="DA55" s="237">
        <f t="shared" si="122"/>
        <v>141863</v>
      </c>
      <c r="DB55" s="256">
        <v>141863</v>
      </c>
      <c r="DC55" s="252">
        <f t="shared" si="31"/>
        <v>0</v>
      </c>
      <c r="DD55" s="260">
        <f t="shared" si="123"/>
        <v>0</v>
      </c>
      <c r="DE55" s="237">
        <v>0</v>
      </c>
      <c r="DF55" s="238">
        <v>110797</v>
      </c>
      <c r="DG55" s="250">
        <f t="shared" si="124"/>
        <v>110797</v>
      </c>
      <c r="DH55" s="250">
        <v>65719</v>
      </c>
      <c r="DI55" s="250">
        <v>110797</v>
      </c>
      <c r="DJ55" s="250">
        <v>110797</v>
      </c>
      <c r="DK55" s="250">
        <v>0</v>
      </c>
      <c r="DL55" s="273">
        <v>0</v>
      </c>
      <c r="DM55" s="250">
        <v>65719</v>
      </c>
      <c r="DN55" s="250"/>
      <c r="DO55" s="250"/>
      <c r="DP55" s="273">
        <f t="shared" si="125"/>
        <v>0</v>
      </c>
      <c r="DQ55" s="266">
        <f t="shared" si="126"/>
        <v>65719</v>
      </c>
      <c r="DR55" s="262">
        <f t="shared" si="127"/>
        <v>1561348.18</v>
      </c>
      <c r="DS55" s="262">
        <v>67239.3</v>
      </c>
      <c r="DT55" s="262">
        <f t="shared" si="128"/>
        <v>1628587.48</v>
      </c>
      <c r="DU55" s="333">
        <v>110879</v>
      </c>
      <c r="DV55" s="333">
        <v>112038</v>
      </c>
      <c r="DW55" s="262"/>
      <c r="DX55" s="262">
        <f t="shared" si="129"/>
        <v>112038</v>
      </c>
      <c r="DY55" s="262">
        <f t="shared" si="130"/>
        <v>222917</v>
      </c>
      <c r="DZ55" s="277"/>
      <c r="EA55" s="277"/>
    </row>
    <row r="56" spans="1:131" ht="15.75">
      <c r="A56" s="57">
        <f t="shared" si="131"/>
        <v>7</v>
      </c>
      <c r="B56" s="17" t="s">
        <v>225</v>
      </c>
      <c r="C56" s="47">
        <v>243764</v>
      </c>
      <c r="D56" s="59">
        <v>0</v>
      </c>
      <c r="E56" s="60">
        <v>786</v>
      </c>
      <c r="F56" s="46">
        <f t="shared" si="40"/>
        <v>786</v>
      </c>
      <c r="G56" s="47">
        <v>101828</v>
      </c>
      <c r="H56" s="61">
        <v>30185</v>
      </c>
      <c r="I56" s="63"/>
      <c r="J56" s="63"/>
      <c r="K56" s="47">
        <v>210146</v>
      </c>
      <c r="L56" s="61">
        <v>36608</v>
      </c>
      <c r="M56" s="61">
        <v>36608</v>
      </c>
      <c r="N56" s="61">
        <v>26527</v>
      </c>
      <c r="O56" s="47">
        <f t="shared" si="94"/>
        <v>-10081</v>
      </c>
      <c r="P56" s="93"/>
      <c r="Q56" s="100">
        <f t="shared" si="95"/>
        <v>-10081</v>
      </c>
      <c r="R56" s="62">
        <v>36608</v>
      </c>
      <c r="S56" s="42">
        <f t="shared" si="96"/>
        <v>36608</v>
      </c>
      <c r="T56" s="47">
        <v>200065</v>
      </c>
      <c r="U56" s="42">
        <v>36608</v>
      </c>
      <c r="V56" s="103"/>
      <c r="W56" s="42">
        <f t="shared" si="97"/>
        <v>36608</v>
      </c>
      <c r="X56" s="42">
        <f t="shared" si="98"/>
        <v>200065</v>
      </c>
      <c r="Y56" s="42"/>
      <c r="Z56" s="42">
        <v>200065</v>
      </c>
      <c r="AA56" s="42">
        <v>36608</v>
      </c>
      <c r="AB56" s="42"/>
      <c r="AC56" s="42">
        <f t="shared" si="7"/>
        <v>-36608</v>
      </c>
      <c r="AD56" s="42"/>
      <c r="AE56" s="42">
        <f t="shared" si="99"/>
        <v>-36608</v>
      </c>
      <c r="AF56" s="42">
        <v>36609</v>
      </c>
      <c r="AG56" s="42">
        <f t="shared" si="100"/>
        <v>36609</v>
      </c>
      <c r="AH56" s="42">
        <f t="shared" si="101"/>
        <v>163457</v>
      </c>
      <c r="AI56" s="6">
        <v>36500</v>
      </c>
      <c r="AJ56" s="6">
        <v>36500</v>
      </c>
      <c r="AK56" s="6">
        <v>36500</v>
      </c>
      <c r="AL56" s="42">
        <f t="shared" si="102"/>
        <v>109500</v>
      </c>
      <c r="AM56" s="6">
        <v>36548</v>
      </c>
      <c r="AN56" s="6">
        <v>36546</v>
      </c>
      <c r="AO56" s="6">
        <v>0</v>
      </c>
      <c r="AP56" s="136">
        <f t="shared" si="103"/>
        <v>73094</v>
      </c>
      <c r="AQ56" s="152">
        <f t="shared" si="104"/>
        <v>182594</v>
      </c>
      <c r="AR56" s="42">
        <f t="shared" si="105"/>
        <v>382659</v>
      </c>
      <c r="AS56" s="158"/>
      <c r="AT56" s="167"/>
      <c r="AU56" s="169">
        <v>382659</v>
      </c>
      <c r="AV56" s="191">
        <v>1682</v>
      </c>
      <c r="AW56" s="169">
        <f t="shared" si="106"/>
        <v>384341</v>
      </c>
      <c r="AX56" s="169">
        <v>36608</v>
      </c>
      <c r="AY56" s="174">
        <v>32596</v>
      </c>
      <c r="AZ56" s="174">
        <f t="shared" si="107"/>
        <v>4012</v>
      </c>
      <c r="BA56" s="174">
        <v>36609</v>
      </c>
      <c r="BB56" s="174">
        <v>36609</v>
      </c>
      <c r="BC56" s="174">
        <f t="shared" si="108"/>
        <v>0</v>
      </c>
      <c r="BD56" s="174">
        <f t="shared" si="109"/>
        <v>4012</v>
      </c>
      <c r="BE56" s="174">
        <v>36500</v>
      </c>
      <c r="BF56" s="174">
        <v>36500</v>
      </c>
      <c r="BG56" s="174">
        <f t="shared" si="110"/>
        <v>0</v>
      </c>
      <c r="BH56" s="174">
        <f t="shared" si="111"/>
        <v>1825</v>
      </c>
      <c r="BI56" s="174"/>
      <c r="BJ56" s="174">
        <f t="shared" si="132"/>
        <v>0</v>
      </c>
      <c r="BK56" s="174">
        <v>0</v>
      </c>
      <c r="BL56" s="174" t="s">
        <v>161</v>
      </c>
      <c r="BM56" s="174">
        <v>0</v>
      </c>
      <c r="BN56" s="174">
        <f t="shared" si="112"/>
        <v>-4012</v>
      </c>
      <c r="BO56" s="174">
        <v>36500</v>
      </c>
      <c r="BP56" s="174">
        <f t="shared" si="113"/>
        <v>36500</v>
      </c>
      <c r="BQ56" s="174">
        <f t="shared" si="114"/>
        <v>380329</v>
      </c>
      <c r="BR56" s="174">
        <v>380329</v>
      </c>
      <c r="BS56" s="174"/>
      <c r="BT56" s="174"/>
      <c r="BU56" s="174"/>
      <c r="BV56" s="174"/>
      <c r="BW56" s="174"/>
      <c r="BX56" s="174"/>
      <c r="BY56" s="174"/>
      <c r="BZ56" s="174"/>
      <c r="CA56" s="174"/>
      <c r="CB56" s="174">
        <v>36500</v>
      </c>
      <c r="CC56" s="169">
        <f t="shared" si="115"/>
        <v>380329</v>
      </c>
      <c r="CD56" s="169"/>
      <c r="CE56" s="6">
        <v>36500</v>
      </c>
      <c r="CF56" s="42">
        <f t="shared" si="116"/>
        <v>36500</v>
      </c>
      <c r="CG56" s="169">
        <f t="shared" si="117"/>
        <v>380329</v>
      </c>
      <c r="CH56" s="169">
        <v>14826.4</v>
      </c>
      <c r="CI56" s="169">
        <f t="shared" si="25"/>
        <v>395155.4</v>
      </c>
      <c r="CJ56" s="169"/>
      <c r="CK56" s="174">
        <v>14534.45</v>
      </c>
      <c r="CL56" s="226">
        <v>0</v>
      </c>
      <c r="CM56" s="136"/>
      <c r="CN56" s="181">
        <f t="shared" si="118"/>
        <v>-14534.45</v>
      </c>
      <c r="CO56" s="6">
        <v>36500</v>
      </c>
      <c r="CP56" s="174">
        <f t="shared" si="119"/>
        <v>36500</v>
      </c>
      <c r="CQ56" s="169">
        <v>380620.95</v>
      </c>
      <c r="CR56" s="174">
        <v>0</v>
      </c>
      <c r="CS56" s="174">
        <v>0</v>
      </c>
      <c r="CT56" s="169">
        <v>0</v>
      </c>
      <c r="CU56" s="136">
        <f t="shared" si="120"/>
        <v>0</v>
      </c>
      <c r="CV56" s="169">
        <f t="shared" si="121"/>
        <v>380620.95</v>
      </c>
      <c r="CW56" s="169">
        <v>4366.62</v>
      </c>
      <c r="CX56" s="169">
        <v>411268.78</v>
      </c>
      <c r="CY56" s="233">
        <v>6</v>
      </c>
      <c r="CZ56" s="237">
        <v>36548</v>
      </c>
      <c r="DA56" s="237">
        <f t="shared" si="122"/>
        <v>36548</v>
      </c>
      <c r="DB56" s="256">
        <v>36548</v>
      </c>
      <c r="DC56" s="252">
        <f t="shared" si="31"/>
        <v>0</v>
      </c>
      <c r="DD56" s="260">
        <f t="shared" si="123"/>
        <v>0</v>
      </c>
      <c r="DE56" s="237">
        <v>0</v>
      </c>
      <c r="DF56" s="238">
        <v>36546</v>
      </c>
      <c r="DG56" s="250">
        <f t="shared" si="124"/>
        <v>36546</v>
      </c>
      <c r="DH56" s="250">
        <v>21678</v>
      </c>
      <c r="DI56" s="250">
        <v>36546</v>
      </c>
      <c r="DJ56" s="250">
        <v>36546</v>
      </c>
      <c r="DK56" s="250">
        <v>0</v>
      </c>
      <c r="DL56" s="273">
        <v>0</v>
      </c>
      <c r="DM56" s="250">
        <v>21678</v>
      </c>
      <c r="DN56" s="250"/>
      <c r="DO56" s="250"/>
      <c r="DP56" s="273">
        <f t="shared" si="125"/>
        <v>0</v>
      </c>
      <c r="DQ56" s="266">
        <f t="shared" si="126"/>
        <v>21678</v>
      </c>
      <c r="DR56" s="262">
        <f t="shared" si="127"/>
        <v>411268.78</v>
      </c>
      <c r="DS56" s="262">
        <v>11626.05</v>
      </c>
      <c r="DT56" s="262">
        <f t="shared" si="128"/>
        <v>422894.83</v>
      </c>
      <c r="DU56" s="333">
        <v>36575</v>
      </c>
      <c r="DV56" s="333">
        <v>36957</v>
      </c>
      <c r="DW56" s="262"/>
      <c r="DX56" s="262">
        <f t="shared" si="129"/>
        <v>36957</v>
      </c>
      <c r="DY56" s="262">
        <f t="shared" si="130"/>
        <v>73532</v>
      </c>
      <c r="DZ56" s="277"/>
      <c r="EA56" s="277"/>
    </row>
    <row r="57" spans="1:131" ht="15.75">
      <c r="A57" s="57">
        <f t="shared" si="131"/>
        <v>8</v>
      </c>
      <c r="B57" s="17" t="s">
        <v>226</v>
      </c>
      <c r="C57" s="47">
        <v>154401</v>
      </c>
      <c r="D57" s="59">
        <v>0</v>
      </c>
      <c r="E57" s="60"/>
      <c r="F57" s="46">
        <f t="shared" si="40"/>
        <v>0</v>
      </c>
      <c r="G57" s="47">
        <v>74550</v>
      </c>
      <c r="H57" s="61">
        <v>17798</v>
      </c>
      <c r="I57" s="63"/>
      <c r="J57" s="63"/>
      <c r="K57" s="47">
        <v>156320</v>
      </c>
      <c r="L57" s="61">
        <v>19229</v>
      </c>
      <c r="M57" s="61">
        <v>19229</v>
      </c>
      <c r="N57" s="61">
        <v>19229</v>
      </c>
      <c r="O57" s="47">
        <f t="shared" si="94"/>
        <v>0</v>
      </c>
      <c r="P57" s="93"/>
      <c r="Q57" s="100">
        <f t="shared" si="95"/>
        <v>0</v>
      </c>
      <c r="R57" s="62">
        <v>19229</v>
      </c>
      <c r="S57" s="42">
        <f t="shared" si="96"/>
        <v>19229</v>
      </c>
      <c r="T57" s="47">
        <v>156320</v>
      </c>
      <c r="U57" s="42">
        <v>19229</v>
      </c>
      <c r="V57" s="103"/>
      <c r="W57" s="42">
        <f t="shared" si="97"/>
        <v>19229</v>
      </c>
      <c r="X57" s="42">
        <f t="shared" si="98"/>
        <v>156320</v>
      </c>
      <c r="Y57" s="42">
        <v>4672</v>
      </c>
      <c r="Z57" s="42">
        <v>160992</v>
      </c>
      <c r="AA57" s="42">
        <v>19229</v>
      </c>
      <c r="AB57" s="42"/>
      <c r="AC57" s="42">
        <f t="shared" si="7"/>
        <v>-19229</v>
      </c>
      <c r="AD57" s="42"/>
      <c r="AE57" s="42">
        <f t="shared" si="99"/>
        <v>-19229</v>
      </c>
      <c r="AF57" s="42">
        <v>19228</v>
      </c>
      <c r="AG57" s="42">
        <f t="shared" si="100"/>
        <v>19228</v>
      </c>
      <c r="AH57" s="42">
        <f t="shared" si="101"/>
        <v>141763</v>
      </c>
      <c r="AI57" s="6">
        <v>19854</v>
      </c>
      <c r="AJ57" s="6">
        <v>19854</v>
      </c>
      <c r="AK57" s="6">
        <v>19854</v>
      </c>
      <c r="AL57" s="42">
        <f t="shared" si="102"/>
        <v>59562</v>
      </c>
      <c r="AM57" s="6">
        <v>19880</v>
      </c>
      <c r="AN57" s="6">
        <v>19882</v>
      </c>
      <c r="AO57" s="6">
        <v>0</v>
      </c>
      <c r="AP57" s="136">
        <f t="shared" si="103"/>
        <v>39762</v>
      </c>
      <c r="AQ57" s="152">
        <f t="shared" si="104"/>
        <v>99324</v>
      </c>
      <c r="AR57" s="42">
        <f t="shared" si="105"/>
        <v>260316</v>
      </c>
      <c r="AS57" s="158"/>
      <c r="AT57" s="167">
        <v>6857</v>
      </c>
      <c r="AU57" s="169">
        <v>267173</v>
      </c>
      <c r="AV57" s="191">
        <v>11993</v>
      </c>
      <c r="AW57" s="169">
        <f t="shared" si="106"/>
        <v>279166</v>
      </c>
      <c r="AX57" s="169">
        <v>19229</v>
      </c>
      <c r="AY57" s="174">
        <v>19229</v>
      </c>
      <c r="AZ57" s="174">
        <f t="shared" si="107"/>
        <v>0</v>
      </c>
      <c r="BA57" s="174">
        <v>19228</v>
      </c>
      <c r="BB57" s="174">
        <v>19228</v>
      </c>
      <c r="BC57" s="174">
        <f t="shared" si="108"/>
        <v>0</v>
      </c>
      <c r="BD57" s="174">
        <f t="shared" si="109"/>
        <v>0</v>
      </c>
      <c r="BE57" s="174">
        <v>19854</v>
      </c>
      <c r="BF57" s="174">
        <v>19854</v>
      </c>
      <c r="BG57" s="174">
        <f t="shared" si="110"/>
        <v>0</v>
      </c>
      <c r="BH57" s="174">
        <f t="shared" si="111"/>
        <v>992.7</v>
      </c>
      <c r="BI57" s="174"/>
      <c r="BJ57" s="174">
        <f t="shared" si="132"/>
        <v>0</v>
      </c>
      <c r="BK57" s="174">
        <v>0</v>
      </c>
      <c r="BL57" s="174" t="s">
        <v>161</v>
      </c>
      <c r="BM57" s="174">
        <v>4867</v>
      </c>
      <c r="BN57" s="174">
        <f t="shared" si="112"/>
        <v>4867</v>
      </c>
      <c r="BO57" s="174">
        <v>19854</v>
      </c>
      <c r="BP57" s="174">
        <f t="shared" si="113"/>
        <v>24721</v>
      </c>
      <c r="BQ57" s="174">
        <f t="shared" si="114"/>
        <v>284033</v>
      </c>
      <c r="BR57" s="174">
        <v>284033</v>
      </c>
      <c r="BS57" s="174"/>
      <c r="BT57" s="174"/>
      <c r="BU57" s="174"/>
      <c r="BV57" s="174"/>
      <c r="BW57" s="174"/>
      <c r="BX57" s="174"/>
      <c r="BY57" s="174"/>
      <c r="BZ57" s="174"/>
      <c r="CA57" s="174"/>
      <c r="CB57" s="174">
        <v>24721</v>
      </c>
      <c r="CC57" s="169">
        <f t="shared" si="115"/>
        <v>284033</v>
      </c>
      <c r="CD57" s="169"/>
      <c r="CE57" s="6">
        <v>19854</v>
      </c>
      <c r="CF57" s="42">
        <f t="shared" si="116"/>
        <v>19854</v>
      </c>
      <c r="CG57" s="169">
        <f t="shared" si="117"/>
        <v>284033</v>
      </c>
      <c r="CH57" s="169">
        <v>16964.71</v>
      </c>
      <c r="CI57" s="169">
        <f t="shared" si="25"/>
        <v>300997.71</v>
      </c>
      <c r="CJ57" s="169"/>
      <c r="CK57" s="174">
        <v>0</v>
      </c>
      <c r="CL57" s="226">
        <v>0</v>
      </c>
      <c r="CM57" s="136">
        <v>8010</v>
      </c>
      <c r="CN57" s="181">
        <f t="shared" si="118"/>
        <v>8010</v>
      </c>
      <c r="CO57" s="6">
        <v>19854</v>
      </c>
      <c r="CP57" s="174">
        <f t="shared" si="119"/>
        <v>27864</v>
      </c>
      <c r="CQ57" s="169">
        <v>322349.85000000003</v>
      </c>
      <c r="CR57" s="174">
        <v>0</v>
      </c>
      <c r="CS57" s="174">
        <v>0</v>
      </c>
      <c r="CT57" s="169">
        <v>5618</v>
      </c>
      <c r="CU57" s="181">
        <f t="shared" si="120"/>
        <v>5618</v>
      </c>
      <c r="CV57" s="169">
        <f t="shared" si="121"/>
        <v>327967.85000000003</v>
      </c>
      <c r="CW57" s="169">
        <v>15082.28</v>
      </c>
      <c r="CX57" s="169">
        <v>369611.63000000006</v>
      </c>
      <c r="CY57" s="233">
        <v>10</v>
      </c>
      <c r="CZ57" s="237">
        <v>19880</v>
      </c>
      <c r="DA57" s="237">
        <f t="shared" si="122"/>
        <v>25498</v>
      </c>
      <c r="DB57" s="256">
        <v>25498</v>
      </c>
      <c r="DC57" s="252">
        <f t="shared" si="31"/>
        <v>0</v>
      </c>
      <c r="DD57" s="260">
        <f t="shared" si="123"/>
        <v>0</v>
      </c>
      <c r="DE57" s="237">
        <v>0</v>
      </c>
      <c r="DF57" s="238">
        <v>19882</v>
      </c>
      <c r="DG57" s="250">
        <f t="shared" si="124"/>
        <v>19882</v>
      </c>
      <c r="DH57" s="250">
        <v>11792</v>
      </c>
      <c r="DI57" s="250">
        <v>19882</v>
      </c>
      <c r="DJ57" s="250">
        <v>19882</v>
      </c>
      <c r="DK57" s="250">
        <v>0</v>
      </c>
      <c r="DL57" s="273">
        <v>0</v>
      </c>
      <c r="DM57" s="250">
        <v>11792</v>
      </c>
      <c r="DN57" s="250"/>
      <c r="DO57" s="250"/>
      <c r="DP57" s="273">
        <f t="shared" si="125"/>
        <v>0</v>
      </c>
      <c r="DQ57" s="266">
        <f t="shared" si="126"/>
        <v>11792</v>
      </c>
      <c r="DR57" s="262">
        <f t="shared" si="127"/>
        <v>369611.63000000006</v>
      </c>
      <c r="DS57" s="262">
        <v>17220.68</v>
      </c>
      <c r="DT57" s="262">
        <f t="shared" si="128"/>
        <v>386832.31000000006</v>
      </c>
      <c r="DU57" s="333">
        <v>19895</v>
      </c>
      <c r="DV57" s="333">
        <v>20103</v>
      </c>
      <c r="DW57" s="262"/>
      <c r="DX57" s="262">
        <f t="shared" si="129"/>
        <v>20103</v>
      </c>
      <c r="DY57" s="262">
        <f t="shared" si="130"/>
        <v>39998</v>
      </c>
      <c r="DZ57" s="277"/>
      <c r="EA57" s="277"/>
    </row>
    <row r="58" spans="1:131" ht="15.75">
      <c r="A58" s="57">
        <f t="shared" si="131"/>
        <v>9</v>
      </c>
      <c r="B58" s="17" t="s">
        <v>227</v>
      </c>
      <c r="C58" s="47">
        <v>78737</v>
      </c>
      <c r="D58" s="59">
        <v>1</v>
      </c>
      <c r="E58" s="60"/>
      <c r="F58" s="46">
        <f t="shared" si="40"/>
        <v>-1</v>
      </c>
      <c r="G58" s="47">
        <v>29115</v>
      </c>
      <c r="H58" s="61">
        <v>9542</v>
      </c>
      <c r="I58" s="63"/>
      <c r="J58" s="63"/>
      <c r="K58" s="47">
        <v>65313</v>
      </c>
      <c r="L58" s="61">
        <v>12169</v>
      </c>
      <c r="M58" s="61">
        <v>12169</v>
      </c>
      <c r="N58" s="61">
        <v>10293</v>
      </c>
      <c r="O58" s="47">
        <f t="shared" si="94"/>
        <v>-1876</v>
      </c>
      <c r="P58" s="93"/>
      <c r="Q58" s="100">
        <f t="shared" si="95"/>
        <v>-1876</v>
      </c>
      <c r="R58" s="62">
        <v>12169</v>
      </c>
      <c r="S58" s="42">
        <f t="shared" si="96"/>
        <v>12169</v>
      </c>
      <c r="T58" s="47">
        <v>63437</v>
      </c>
      <c r="U58" s="42">
        <v>12169</v>
      </c>
      <c r="V58" s="103"/>
      <c r="W58" s="42">
        <f t="shared" si="97"/>
        <v>12169</v>
      </c>
      <c r="X58" s="42">
        <f t="shared" si="98"/>
        <v>63437</v>
      </c>
      <c r="Y58" s="42"/>
      <c r="Z58" s="42">
        <v>63437</v>
      </c>
      <c r="AA58" s="42">
        <v>12169</v>
      </c>
      <c r="AB58" s="42"/>
      <c r="AC58" s="42">
        <f t="shared" si="7"/>
        <v>-12169</v>
      </c>
      <c r="AD58" s="42"/>
      <c r="AE58" s="42">
        <f t="shared" si="99"/>
        <v>-12169</v>
      </c>
      <c r="AF58" s="42">
        <v>12169</v>
      </c>
      <c r="AG58" s="42">
        <f t="shared" si="100"/>
        <v>12169</v>
      </c>
      <c r="AH58" s="42">
        <f t="shared" si="101"/>
        <v>51268</v>
      </c>
      <c r="AI58" s="6">
        <v>26329</v>
      </c>
      <c r="AJ58" s="6">
        <v>26329</v>
      </c>
      <c r="AK58" s="6">
        <v>26329</v>
      </c>
      <c r="AL58" s="42">
        <f t="shared" si="102"/>
        <v>78987</v>
      </c>
      <c r="AM58" s="6">
        <v>26364</v>
      </c>
      <c r="AN58" s="6">
        <v>26365</v>
      </c>
      <c r="AO58" s="6">
        <v>0</v>
      </c>
      <c r="AP58" s="136">
        <f t="shared" si="103"/>
        <v>52729</v>
      </c>
      <c r="AQ58" s="152">
        <f t="shared" si="104"/>
        <v>131716</v>
      </c>
      <c r="AR58" s="42">
        <f t="shared" si="105"/>
        <v>195153</v>
      </c>
      <c r="AS58" s="158"/>
      <c r="AT58" s="167"/>
      <c r="AU58" s="169">
        <v>195153</v>
      </c>
      <c r="AV58" s="191"/>
      <c r="AW58" s="169">
        <f t="shared" si="106"/>
        <v>195153</v>
      </c>
      <c r="AX58" s="169">
        <v>12169</v>
      </c>
      <c r="AY58" s="174">
        <v>12148</v>
      </c>
      <c r="AZ58" s="174">
        <f t="shared" si="107"/>
        <v>21</v>
      </c>
      <c r="BA58" s="174">
        <v>12169</v>
      </c>
      <c r="BB58" s="174">
        <v>9655</v>
      </c>
      <c r="BC58" s="174">
        <f t="shared" si="108"/>
        <v>2514</v>
      </c>
      <c r="BD58" s="174">
        <f t="shared" si="109"/>
        <v>2535</v>
      </c>
      <c r="BE58" s="174">
        <v>26329</v>
      </c>
      <c r="BF58" s="174">
        <v>26303.49</v>
      </c>
      <c r="BG58" s="174">
        <f t="shared" si="110"/>
        <v>25.5099999999984</v>
      </c>
      <c r="BH58" s="174">
        <f t="shared" si="111"/>
        <v>1316.45</v>
      </c>
      <c r="BI58" s="174" t="s">
        <v>161</v>
      </c>
      <c r="BJ58" s="174">
        <f>BG58</f>
        <v>25.5099999999984</v>
      </c>
      <c r="BK58" s="174">
        <v>0</v>
      </c>
      <c r="BL58" s="174" t="s">
        <v>161</v>
      </c>
      <c r="BM58" s="174">
        <v>3142</v>
      </c>
      <c r="BN58" s="174">
        <f t="shared" si="112"/>
        <v>607</v>
      </c>
      <c r="BO58" s="174">
        <v>26329</v>
      </c>
      <c r="BP58" s="174">
        <f t="shared" si="113"/>
        <v>29496.51</v>
      </c>
      <c r="BQ58" s="174">
        <f t="shared" si="114"/>
        <v>195760</v>
      </c>
      <c r="BR58" s="174">
        <v>195760</v>
      </c>
      <c r="BS58" s="174"/>
      <c r="BT58" s="174"/>
      <c r="BU58" s="174"/>
      <c r="BV58" s="174"/>
      <c r="BW58" s="174"/>
      <c r="BX58" s="174"/>
      <c r="BY58" s="174"/>
      <c r="BZ58" s="174"/>
      <c r="CA58" s="174"/>
      <c r="CB58" s="174">
        <v>29496.51</v>
      </c>
      <c r="CC58" s="169">
        <f t="shared" si="115"/>
        <v>195760</v>
      </c>
      <c r="CD58" s="169"/>
      <c r="CE58" s="6">
        <v>26329</v>
      </c>
      <c r="CF58" s="42">
        <f t="shared" si="116"/>
        <v>26329</v>
      </c>
      <c r="CG58" s="169">
        <f t="shared" si="117"/>
        <v>195760</v>
      </c>
      <c r="CH58" s="169"/>
      <c r="CI58" s="169">
        <f t="shared" si="25"/>
        <v>195760</v>
      </c>
      <c r="CJ58" s="169"/>
      <c r="CK58" s="174">
        <v>0</v>
      </c>
      <c r="CL58" s="226">
        <v>0</v>
      </c>
      <c r="CM58" s="136">
        <v>5850</v>
      </c>
      <c r="CN58" s="181">
        <f t="shared" si="118"/>
        <v>5850</v>
      </c>
      <c r="CO58" s="6">
        <v>26329</v>
      </c>
      <c r="CP58" s="174">
        <f t="shared" si="119"/>
        <v>32179</v>
      </c>
      <c r="CQ58" s="169">
        <v>204065.12</v>
      </c>
      <c r="CR58" s="174">
        <v>0</v>
      </c>
      <c r="CS58" s="174">
        <v>445.9900000000016</v>
      </c>
      <c r="CT58" s="169">
        <v>4444</v>
      </c>
      <c r="CU58" s="181">
        <f t="shared" si="120"/>
        <v>4444</v>
      </c>
      <c r="CV58" s="169">
        <f t="shared" si="121"/>
        <v>208509.12</v>
      </c>
      <c r="CW58" s="169"/>
      <c r="CX58" s="169">
        <v>228086.88</v>
      </c>
      <c r="CY58" s="233"/>
      <c r="CZ58" s="238">
        <v>26364</v>
      </c>
      <c r="DA58" s="237">
        <f t="shared" si="122"/>
        <v>31253.99</v>
      </c>
      <c r="DB58" s="256">
        <v>31253.99</v>
      </c>
      <c r="DC58" s="252">
        <f t="shared" si="31"/>
        <v>0</v>
      </c>
      <c r="DD58" s="260">
        <f t="shared" si="123"/>
        <v>0</v>
      </c>
      <c r="DE58" s="237">
        <v>0</v>
      </c>
      <c r="DF58" s="238">
        <v>26365</v>
      </c>
      <c r="DG58" s="250">
        <f t="shared" si="124"/>
        <v>26365</v>
      </c>
      <c r="DH58" s="250">
        <v>15638</v>
      </c>
      <c r="DI58" s="250">
        <v>26365</v>
      </c>
      <c r="DJ58" s="250">
        <v>26365</v>
      </c>
      <c r="DK58" s="250">
        <v>0</v>
      </c>
      <c r="DL58" s="273">
        <v>0</v>
      </c>
      <c r="DM58" s="250">
        <v>15638</v>
      </c>
      <c r="DN58" s="250"/>
      <c r="DO58" s="250"/>
      <c r="DP58" s="273">
        <f t="shared" si="125"/>
        <v>0</v>
      </c>
      <c r="DQ58" s="266">
        <f t="shared" si="126"/>
        <v>15638</v>
      </c>
      <c r="DR58" s="262">
        <f t="shared" si="127"/>
        <v>228086.88</v>
      </c>
      <c r="DS58" s="262">
        <v>5485.15</v>
      </c>
      <c r="DT58" s="262">
        <f t="shared" si="128"/>
        <v>233572.03</v>
      </c>
      <c r="DU58" s="333">
        <v>26384</v>
      </c>
      <c r="DV58" s="333">
        <v>26659</v>
      </c>
      <c r="DW58" s="262"/>
      <c r="DX58" s="262">
        <f t="shared" si="129"/>
        <v>26659</v>
      </c>
      <c r="DY58" s="262">
        <f t="shared" si="130"/>
        <v>53043</v>
      </c>
      <c r="DZ58" s="277"/>
      <c r="EA58" s="277"/>
    </row>
    <row r="59" spans="1:131" ht="15.75">
      <c r="A59" s="57">
        <f t="shared" si="131"/>
        <v>10</v>
      </c>
      <c r="B59" s="17" t="s">
        <v>228</v>
      </c>
      <c r="C59" s="47">
        <v>102212</v>
      </c>
      <c r="D59" s="59">
        <v>0</v>
      </c>
      <c r="E59" s="60">
        <v>325</v>
      </c>
      <c r="F59" s="46">
        <f t="shared" si="40"/>
        <v>325</v>
      </c>
      <c r="G59" s="47">
        <v>41284</v>
      </c>
      <c r="H59" s="61">
        <v>12954</v>
      </c>
      <c r="I59" s="63"/>
      <c r="J59" s="63"/>
      <c r="K59" s="47">
        <v>87200</v>
      </c>
      <c r="L59" s="61">
        <v>15470</v>
      </c>
      <c r="M59" s="61">
        <v>15470</v>
      </c>
      <c r="N59" s="61">
        <v>13511</v>
      </c>
      <c r="O59" s="47">
        <f t="shared" si="94"/>
        <v>-1959</v>
      </c>
      <c r="P59" s="93"/>
      <c r="Q59" s="100">
        <f t="shared" si="95"/>
        <v>-1959</v>
      </c>
      <c r="R59" s="62">
        <v>15470</v>
      </c>
      <c r="S59" s="42">
        <f t="shared" si="96"/>
        <v>15470</v>
      </c>
      <c r="T59" s="47">
        <v>85241</v>
      </c>
      <c r="U59" s="42">
        <v>15470</v>
      </c>
      <c r="V59" s="103"/>
      <c r="W59" s="42">
        <f t="shared" si="97"/>
        <v>15470</v>
      </c>
      <c r="X59" s="42">
        <f t="shared" si="98"/>
        <v>85241</v>
      </c>
      <c r="Y59" s="42"/>
      <c r="Z59" s="42">
        <v>85241</v>
      </c>
      <c r="AA59" s="42">
        <v>15470</v>
      </c>
      <c r="AB59" s="42"/>
      <c r="AC59" s="42">
        <f t="shared" si="7"/>
        <v>-15470</v>
      </c>
      <c r="AD59" s="42"/>
      <c r="AE59" s="42">
        <f t="shared" si="99"/>
        <v>-15470</v>
      </c>
      <c r="AF59" s="42">
        <v>15471</v>
      </c>
      <c r="AG59" s="42">
        <f t="shared" si="100"/>
        <v>15471</v>
      </c>
      <c r="AH59" s="42">
        <f t="shared" si="101"/>
        <v>69771</v>
      </c>
      <c r="AI59" s="6">
        <v>18788</v>
      </c>
      <c r="AJ59" s="6">
        <v>18788</v>
      </c>
      <c r="AK59" s="6">
        <v>18788</v>
      </c>
      <c r="AL59" s="42">
        <f t="shared" si="102"/>
        <v>56364</v>
      </c>
      <c r="AM59" s="6">
        <v>18813</v>
      </c>
      <c r="AN59" s="6">
        <v>18814</v>
      </c>
      <c r="AO59" s="6">
        <v>0</v>
      </c>
      <c r="AP59" s="136">
        <f t="shared" si="103"/>
        <v>37627</v>
      </c>
      <c r="AQ59" s="152">
        <f t="shared" si="104"/>
        <v>93991</v>
      </c>
      <c r="AR59" s="42">
        <f t="shared" si="105"/>
        <v>179232</v>
      </c>
      <c r="AS59" s="158"/>
      <c r="AT59" s="167"/>
      <c r="AU59" s="169">
        <v>179232</v>
      </c>
      <c r="AV59" s="191"/>
      <c r="AW59" s="169">
        <f t="shared" si="106"/>
        <v>179232</v>
      </c>
      <c r="AX59" s="169">
        <v>15470</v>
      </c>
      <c r="AY59" s="174">
        <v>15431</v>
      </c>
      <c r="AZ59" s="174">
        <f t="shared" si="107"/>
        <v>39</v>
      </c>
      <c r="BA59" s="174">
        <v>15471</v>
      </c>
      <c r="BB59" s="174">
        <v>13547</v>
      </c>
      <c r="BC59" s="174">
        <f t="shared" si="108"/>
        <v>1924</v>
      </c>
      <c r="BD59" s="174">
        <f t="shared" si="109"/>
        <v>1963</v>
      </c>
      <c r="BE59" s="174">
        <v>18788</v>
      </c>
      <c r="BF59" s="174">
        <v>12765.6</v>
      </c>
      <c r="BG59" s="174">
        <f t="shared" si="110"/>
        <v>6022.4</v>
      </c>
      <c r="BH59" s="174">
        <f t="shared" si="111"/>
        <v>939.4000000000001</v>
      </c>
      <c r="BI59" s="174" t="s">
        <v>160</v>
      </c>
      <c r="BJ59" s="174">
        <v>0</v>
      </c>
      <c r="BK59" s="174">
        <f>BG59</f>
        <v>6022.4</v>
      </c>
      <c r="BL59" s="174" t="s">
        <v>160</v>
      </c>
      <c r="BM59" s="174">
        <v>0</v>
      </c>
      <c r="BN59" s="174">
        <f t="shared" si="112"/>
        <v>-7985.4</v>
      </c>
      <c r="BO59" s="174">
        <v>18788</v>
      </c>
      <c r="BP59" s="174">
        <f t="shared" si="113"/>
        <v>18788</v>
      </c>
      <c r="BQ59" s="174">
        <f t="shared" si="114"/>
        <v>171246.6</v>
      </c>
      <c r="BR59" s="174">
        <v>171246.6</v>
      </c>
      <c r="BS59" s="174"/>
      <c r="BT59" s="174"/>
      <c r="BU59" s="174"/>
      <c r="BV59" s="174"/>
      <c r="BW59" s="174"/>
      <c r="BX59" s="174"/>
      <c r="BY59" s="174"/>
      <c r="BZ59" s="174"/>
      <c r="CA59" s="174"/>
      <c r="CB59" s="174">
        <v>18788</v>
      </c>
      <c r="CC59" s="169">
        <f t="shared" si="115"/>
        <v>171246.6</v>
      </c>
      <c r="CD59" s="169"/>
      <c r="CE59" s="6">
        <v>18788</v>
      </c>
      <c r="CF59" s="42">
        <f t="shared" si="116"/>
        <v>18788</v>
      </c>
      <c r="CG59" s="169">
        <f t="shared" si="117"/>
        <v>171246.6</v>
      </c>
      <c r="CH59" s="169"/>
      <c r="CI59" s="169">
        <f t="shared" si="25"/>
        <v>171246.6</v>
      </c>
      <c r="CJ59" s="169"/>
      <c r="CK59" s="174">
        <v>5892.9400000000005</v>
      </c>
      <c r="CL59" s="226">
        <v>0</v>
      </c>
      <c r="CM59" s="136"/>
      <c r="CN59" s="181">
        <f t="shared" si="118"/>
        <v>-5892.9400000000005</v>
      </c>
      <c r="CO59" s="6">
        <v>18788</v>
      </c>
      <c r="CP59" s="174">
        <f t="shared" si="119"/>
        <v>18788</v>
      </c>
      <c r="CQ59" s="169">
        <v>165353.66</v>
      </c>
      <c r="CR59" s="174">
        <v>2956.2700000000004</v>
      </c>
      <c r="CS59" s="174">
        <v>0</v>
      </c>
      <c r="CT59" s="169">
        <v>0</v>
      </c>
      <c r="CU59" s="181">
        <f t="shared" si="120"/>
        <v>-2956.2700000000004</v>
      </c>
      <c r="CV59" s="169">
        <f t="shared" si="121"/>
        <v>162397.39</v>
      </c>
      <c r="CW59" s="169"/>
      <c r="CX59" s="169">
        <v>170696.67</v>
      </c>
      <c r="CY59" s="233"/>
      <c r="CZ59" s="238">
        <v>18813</v>
      </c>
      <c r="DA59" s="237">
        <f t="shared" si="122"/>
        <v>18813</v>
      </c>
      <c r="DB59" s="256">
        <v>15953.28</v>
      </c>
      <c r="DC59" s="252">
        <f t="shared" si="31"/>
        <v>2859.7199999999993</v>
      </c>
      <c r="DD59" s="260">
        <f t="shared" si="123"/>
        <v>-2859.7199999999993</v>
      </c>
      <c r="DE59" s="237">
        <v>0</v>
      </c>
      <c r="DF59" s="238">
        <v>18814</v>
      </c>
      <c r="DG59" s="250">
        <f t="shared" si="124"/>
        <v>18814</v>
      </c>
      <c r="DH59" s="250">
        <v>11159</v>
      </c>
      <c r="DI59" s="250">
        <v>18814</v>
      </c>
      <c r="DJ59" s="250">
        <v>16242.18</v>
      </c>
      <c r="DK59" s="250">
        <v>-2571.82</v>
      </c>
      <c r="DL59" s="273">
        <v>0</v>
      </c>
      <c r="DM59" s="250">
        <v>11159</v>
      </c>
      <c r="DN59" s="250"/>
      <c r="DO59" s="250">
        <v>821</v>
      </c>
      <c r="DP59" s="273">
        <f t="shared" si="125"/>
        <v>-1750.8200000000002</v>
      </c>
      <c r="DQ59" s="266">
        <f t="shared" si="126"/>
        <v>11980</v>
      </c>
      <c r="DR59" s="262">
        <f t="shared" si="127"/>
        <v>168945.85</v>
      </c>
      <c r="DS59" s="262"/>
      <c r="DT59" s="262">
        <f t="shared" si="128"/>
        <v>168945.85</v>
      </c>
      <c r="DU59" s="333">
        <v>18827</v>
      </c>
      <c r="DV59" s="333">
        <v>19024</v>
      </c>
      <c r="DW59" s="262"/>
      <c r="DX59" s="262">
        <f t="shared" si="129"/>
        <v>19024</v>
      </c>
      <c r="DY59" s="262">
        <f t="shared" si="130"/>
        <v>37851</v>
      </c>
      <c r="DZ59" s="277"/>
      <c r="EA59" s="277"/>
    </row>
    <row r="60" spans="1:131" ht="15.75">
      <c r="A60" s="57">
        <f t="shared" si="131"/>
        <v>11</v>
      </c>
      <c r="B60" s="17" t="s">
        <v>229</v>
      </c>
      <c r="C60" s="47">
        <v>496016</v>
      </c>
      <c r="D60" s="59">
        <v>663</v>
      </c>
      <c r="E60" s="60"/>
      <c r="F60" s="46">
        <f t="shared" si="40"/>
        <v>-663</v>
      </c>
      <c r="G60" s="47">
        <v>267863</v>
      </c>
      <c r="H60" s="61">
        <v>78222</v>
      </c>
      <c r="I60" s="63"/>
      <c r="J60" s="63"/>
      <c r="K60" s="47">
        <v>550050</v>
      </c>
      <c r="L60" s="61">
        <v>78595</v>
      </c>
      <c r="M60" s="61">
        <v>78595</v>
      </c>
      <c r="N60" s="61">
        <v>78595</v>
      </c>
      <c r="O60" s="47">
        <f t="shared" si="94"/>
        <v>0</v>
      </c>
      <c r="P60" s="93"/>
      <c r="Q60" s="100">
        <f t="shared" si="95"/>
        <v>0</v>
      </c>
      <c r="R60" s="62">
        <v>78595</v>
      </c>
      <c r="S60" s="42">
        <f t="shared" si="96"/>
        <v>78595</v>
      </c>
      <c r="T60" s="47">
        <v>550050</v>
      </c>
      <c r="U60" s="42">
        <v>78595</v>
      </c>
      <c r="V60" s="103"/>
      <c r="W60" s="42">
        <f t="shared" si="97"/>
        <v>78595</v>
      </c>
      <c r="X60" s="42">
        <f t="shared" si="98"/>
        <v>550050</v>
      </c>
      <c r="Y60" s="42">
        <v>14000</v>
      </c>
      <c r="Z60" s="42">
        <v>564050</v>
      </c>
      <c r="AA60" s="42">
        <v>78595</v>
      </c>
      <c r="AB60" s="42"/>
      <c r="AC60" s="42">
        <f t="shared" si="7"/>
        <v>-78595</v>
      </c>
      <c r="AD60" s="42"/>
      <c r="AE60" s="42">
        <f t="shared" si="99"/>
        <v>-78595</v>
      </c>
      <c r="AF60" s="42">
        <v>78595</v>
      </c>
      <c r="AG60" s="42">
        <f t="shared" si="100"/>
        <v>78595</v>
      </c>
      <c r="AH60" s="42">
        <f t="shared" si="101"/>
        <v>485455</v>
      </c>
      <c r="AI60" s="6">
        <v>88693</v>
      </c>
      <c r="AJ60" s="6">
        <v>88693</v>
      </c>
      <c r="AK60" s="6">
        <v>88693</v>
      </c>
      <c r="AL60" s="42">
        <f t="shared" si="102"/>
        <v>266079</v>
      </c>
      <c r="AM60" s="6">
        <v>88810</v>
      </c>
      <c r="AN60" s="6">
        <v>88810</v>
      </c>
      <c r="AO60" s="6">
        <v>0</v>
      </c>
      <c r="AP60" s="136">
        <f t="shared" si="103"/>
        <v>177620</v>
      </c>
      <c r="AQ60" s="152">
        <f t="shared" si="104"/>
        <v>443699</v>
      </c>
      <c r="AR60" s="42">
        <f t="shared" si="105"/>
        <v>1007749</v>
      </c>
      <c r="AS60" s="158"/>
      <c r="AT60" s="167">
        <v>36050</v>
      </c>
      <c r="AU60" s="169">
        <v>1043799</v>
      </c>
      <c r="AV60" s="191"/>
      <c r="AW60" s="169">
        <f t="shared" si="106"/>
        <v>1043799</v>
      </c>
      <c r="AX60" s="169">
        <v>78595</v>
      </c>
      <c r="AY60" s="174">
        <v>78595</v>
      </c>
      <c r="AZ60" s="174">
        <f t="shared" si="107"/>
        <v>0</v>
      </c>
      <c r="BA60" s="174">
        <v>78595</v>
      </c>
      <c r="BB60" s="174">
        <v>74395</v>
      </c>
      <c r="BC60" s="174">
        <f t="shared" si="108"/>
        <v>4200</v>
      </c>
      <c r="BD60" s="174">
        <f t="shared" si="109"/>
        <v>4200</v>
      </c>
      <c r="BE60" s="174">
        <v>88693</v>
      </c>
      <c r="BF60" s="174">
        <v>88693</v>
      </c>
      <c r="BG60" s="174">
        <f t="shared" si="110"/>
        <v>0</v>
      </c>
      <c r="BH60" s="174">
        <f t="shared" si="111"/>
        <v>4434.650000000001</v>
      </c>
      <c r="BI60" s="174"/>
      <c r="BJ60" s="174">
        <v>0</v>
      </c>
      <c r="BK60" s="174">
        <v>0</v>
      </c>
      <c r="BL60" s="174" t="s">
        <v>161</v>
      </c>
      <c r="BM60" s="174">
        <v>0</v>
      </c>
      <c r="BN60" s="174">
        <f t="shared" si="112"/>
        <v>-4200</v>
      </c>
      <c r="BO60" s="174">
        <v>88693</v>
      </c>
      <c r="BP60" s="174">
        <f t="shared" si="113"/>
        <v>88693</v>
      </c>
      <c r="BQ60" s="174">
        <f t="shared" si="114"/>
        <v>1039599</v>
      </c>
      <c r="BR60" s="174">
        <v>1039599</v>
      </c>
      <c r="BS60" s="174"/>
      <c r="BT60" s="174"/>
      <c r="BU60" s="174"/>
      <c r="BV60" s="174"/>
      <c r="BW60" s="174"/>
      <c r="BX60" s="174"/>
      <c r="BY60" s="174"/>
      <c r="BZ60" s="174"/>
      <c r="CA60" s="174"/>
      <c r="CB60" s="174">
        <v>88693</v>
      </c>
      <c r="CC60" s="169">
        <f t="shared" si="115"/>
        <v>1039599</v>
      </c>
      <c r="CD60" s="169"/>
      <c r="CE60" s="6">
        <v>88693</v>
      </c>
      <c r="CF60" s="42">
        <f t="shared" si="116"/>
        <v>88693</v>
      </c>
      <c r="CG60" s="169">
        <f t="shared" si="117"/>
        <v>1039599</v>
      </c>
      <c r="CH60" s="169">
        <v>55230.88</v>
      </c>
      <c r="CI60" s="169">
        <f t="shared" si="25"/>
        <v>1094829.88</v>
      </c>
      <c r="CJ60" s="169"/>
      <c r="CK60" s="174">
        <v>0</v>
      </c>
      <c r="CL60" s="226">
        <v>0</v>
      </c>
      <c r="CM60" s="136"/>
      <c r="CN60" s="181">
        <f t="shared" si="118"/>
        <v>0</v>
      </c>
      <c r="CO60" s="6">
        <v>88693</v>
      </c>
      <c r="CP60" s="174">
        <f t="shared" si="119"/>
        <v>88693</v>
      </c>
      <c r="CQ60" s="169">
        <v>1123577.88</v>
      </c>
      <c r="CR60" s="174">
        <v>0</v>
      </c>
      <c r="CS60" s="174">
        <v>0</v>
      </c>
      <c r="CT60" s="169">
        <v>0</v>
      </c>
      <c r="CU60" s="136">
        <f t="shared" si="120"/>
        <v>0</v>
      </c>
      <c r="CV60" s="169">
        <f t="shared" si="121"/>
        <v>1123577.88</v>
      </c>
      <c r="CW60" s="169">
        <v>36104</v>
      </c>
      <c r="CX60" s="169">
        <v>1238026.7599999998</v>
      </c>
      <c r="CY60" s="234">
        <v>6</v>
      </c>
      <c r="CZ60" s="237">
        <v>88810</v>
      </c>
      <c r="DA60" s="237">
        <f t="shared" si="122"/>
        <v>88810</v>
      </c>
      <c r="DB60" s="256">
        <v>88810</v>
      </c>
      <c r="DC60" s="252">
        <f t="shared" si="31"/>
        <v>0</v>
      </c>
      <c r="DD60" s="260">
        <f t="shared" si="123"/>
        <v>0</v>
      </c>
      <c r="DE60" s="237">
        <v>0</v>
      </c>
      <c r="DF60" s="238">
        <v>88810</v>
      </c>
      <c r="DG60" s="250">
        <f t="shared" si="124"/>
        <v>88810</v>
      </c>
      <c r="DH60" s="250">
        <v>52677</v>
      </c>
      <c r="DI60" s="250">
        <v>88810</v>
      </c>
      <c r="DJ60" s="250">
        <v>88810</v>
      </c>
      <c r="DK60" s="250">
        <v>0</v>
      </c>
      <c r="DL60" s="273">
        <v>0</v>
      </c>
      <c r="DM60" s="250">
        <v>52677</v>
      </c>
      <c r="DN60" s="250"/>
      <c r="DO60" s="250"/>
      <c r="DP60" s="273">
        <f t="shared" si="125"/>
        <v>0</v>
      </c>
      <c r="DQ60" s="266">
        <f t="shared" si="126"/>
        <v>52677</v>
      </c>
      <c r="DR60" s="262">
        <f t="shared" si="127"/>
        <v>1238026.7599999998</v>
      </c>
      <c r="DS60" s="262">
        <v>51089</v>
      </c>
      <c r="DT60" s="262">
        <f t="shared" si="128"/>
        <v>1289115.7599999998</v>
      </c>
      <c r="DU60" s="333">
        <v>88876</v>
      </c>
      <c r="DV60" s="333">
        <v>89805</v>
      </c>
      <c r="DW60" s="262"/>
      <c r="DX60" s="262">
        <f t="shared" si="129"/>
        <v>89805</v>
      </c>
      <c r="DY60" s="262">
        <f t="shared" si="130"/>
        <v>178681</v>
      </c>
      <c r="DZ60" s="277"/>
      <c r="EA60" s="277"/>
    </row>
    <row r="61" spans="1:131" ht="15.75">
      <c r="A61" s="57">
        <f t="shared" si="131"/>
        <v>12</v>
      </c>
      <c r="B61" s="17" t="s">
        <v>230</v>
      </c>
      <c r="C61" s="47">
        <v>144869</v>
      </c>
      <c r="D61" s="59">
        <v>0</v>
      </c>
      <c r="E61" s="60">
        <v>439</v>
      </c>
      <c r="F61" s="46">
        <f t="shared" si="40"/>
        <v>439</v>
      </c>
      <c r="G61" s="47">
        <v>55241</v>
      </c>
      <c r="H61" s="61">
        <v>3941</v>
      </c>
      <c r="I61" s="63"/>
      <c r="J61" s="63"/>
      <c r="K61" s="47">
        <v>113088</v>
      </c>
      <c r="L61" s="61">
        <v>25717</v>
      </c>
      <c r="M61" s="61">
        <v>25717</v>
      </c>
      <c r="N61" s="61">
        <v>4220</v>
      </c>
      <c r="O61" s="47">
        <f t="shared" si="94"/>
        <v>-21497</v>
      </c>
      <c r="P61" s="93"/>
      <c r="Q61" s="100">
        <f t="shared" si="95"/>
        <v>-21497</v>
      </c>
      <c r="R61" s="62">
        <v>25717</v>
      </c>
      <c r="S61" s="42">
        <f t="shared" si="96"/>
        <v>25717</v>
      </c>
      <c r="T61" s="47">
        <v>91591</v>
      </c>
      <c r="U61" s="42">
        <v>25717</v>
      </c>
      <c r="V61" s="103"/>
      <c r="W61" s="42">
        <f t="shared" si="97"/>
        <v>25717</v>
      </c>
      <c r="X61" s="42">
        <f t="shared" si="98"/>
        <v>91591</v>
      </c>
      <c r="Y61" s="42"/>
      <c r="Z61" s="42">
        <v>91591</v>
      </c>
      <c r="AA61" s="42">
        <v>25717</v>
      </c>
      <c r="AB61" s="42"/>
      <c r="AC61" s="42">
        <f t="shared" si="7"/>
        <v>-25717</v>
      </c>
      <c r="AD61" s="42"/>
      <c r="AE61" s="42">
        <f t="shared" si="99"/>
        <v>-25717</v>
      </c>
      <c r="AF61" s="42">
        <v>25716</v>
      </c>
      <c r="AG61" s="42">
        <f t="shared" si="100"/>
        <v>25716</v>
      </c>
      <c r="AH61" s="42">
        <f t="shared" si="101"/>
        <v>65874</v>
      </c>
      <c r="AI61" s="6">
        <v>58203</v>
      </c>
      <c r="AJ61" s="6">
        <v>58203</v>
      </c>
      <c r="AK61" s="6">
        <v>58204</v>
      </c>
      <c r="AL61" s="42">
        <f t="shared" si="102"/>
        <v>174610</v>
      </c>
      <c r="AM61" s="6">
        <v>58280</v>
      </c>
      <c r="AN61" s="6">
        <v>58280</v>
      </c>
      <c r="AO61" s="6">
        <v>0</v>
      </c>
      <c r="AP61" s="136">
        <f t="shared" si="103"/>
        <v>116560</v>
      </c>
      <c r="AQ61" s="152">
        <f t="shared" si="104"/>
        <v>291170</v>
      </c>
      <c r="AR61" s="42">
        <f t="shared" si="105"/>
        <v>382761</v>
      </c>
      <c r="AS61" s="158"/>
      <c r="AT61" s="167"/>
      <c r="AU61" s="169">
        <v>382761</v>
      </c>
      <c r="AV61" s="191"/>
      <c r="AW61" s="169">
        <f t="shared" si="106"/>
        <v>382761</v>
      </c>
      <c r="AX61" s="169">
        <v>25717</v>
      </c>
      <c r="AY61" s="174">
        <v>5068</v>
      </c>
      <c r="AZ61" s="174">
        <f t="shared" si="107"/>
        <v>20649</v>
      </c>
      <c r="BA61" s="174">
        <v>25716</v>
      </c>
      <c r="BB61" s="174">
        <v>3836</v>
      </c>
      <c r="BC61" s="174">
        <f t="shared" si="108"/>
        <v>21880</v>
      </c>
      <c r="BD61" s="174">
        <f t="shared" si="109"/>
        <v>42529</v>
      </c>
      <c r="BE61" s="174">
        <v>58203</v>
      </c>
      <c r="BF61" s="174">
        <v>6193.38</v>
      </c>
      <c r="BG61" s="174">
        <f t="shared" si="110"/>
        <v>52009.62</v>
      </c>
      <c r="BH61" s="174">
        <f t="shared" si="111"/>
        <v>2910.15</v>
      </c>
      <c r="BI61" s="174" t="s">
        <v>160</v>
      </c>
      <c r="BJ61" s="174">
        <v>0</v>
      </c>
      <c r="BK61" s="174">
        <f>BG61</f>
        <v>52009.62</v>
      </c>
      <c r="BL61" s="174" t="s">
        <v>160</v>
      </c>
      <c r="BM61" s="174">
        <v>0</v>
      </c>
      <c r="BN61" s="174">
        <f t="shared" si="112"/>
        <v>-94538.62</v>
      </c>
      <c r="BO61" s="174">
        <v>58203</v>
      </c>
      <c r="BP61" s="174">
        <f t="shared" si="113"/>
        <v>58203</v>
      </c>
      <c r="BQ61" s="174">
        <f t="shared" si="114"/>
        <v>288222.38</v>
      </c>
      <c r="BR61" s="174">
        <v>288222.38</v>
      </c>
      <c r="BS61" s="174"/>
      <c r="BT61" s="174"/>
      <c r="BU61" s="174"/>
      <c r="BV61" s="174"/>
      <c r="BW61" s="174"/>
      <c r="BX61" s="174"/>
      <c r="BY61" s="174"/>
      <c r="BZ61" s="174"/>
      <c r="CA61" s="174"/>
      <c r="CB61" s="174">
        <v>58203</v>
      </c>
      <c r="CC61" s="169">
        <f t="shared" si="115"/>
        <v>288222.38</v>
      </c>
      <c r="CD61" s="169"/>
      <c r="CE61" s="6">
        <v>58204</v>
      </c>
      <c r="CF61" s="42">
        <f t="shared" si="116"/>
        <v>58204</v>
      </c>
      <c r="CG61" s="169">
        <f t="shared" si="117"/>
        <v>288222.38</v>
      </c>
      <c r="CH61" s="169"/>
      <c r="CI61" s="169">
        <f t="shared" si="25"/>
        <v>288222.38</v>
      </c>
      <c r="CJ61" s="169"/>
      <c r="CK61" s="174">
        <v>55459.2</v>
      </c>
      <c r="CL61" s="226">
        <v>0</v>
      </c>
      <c r="CM61" s="136"/>
      <c r="CN61" s="181">
        <f t="shared" si="118"/>
        <v>-55459.2</v>
      </c>
      <c r="CO61" s="6">
        <v>58204</v>
      </c>
      <c r="CP61" s="174">
        <f t="shared" si="119"/>
        <v>58204</v>
      </c>
      <c r="CQ61" s="169">
        <v>232763.18</v>
      </c>
      <c r="CR61" s="174">
        <v>52918.15</v>
      </c>
      <c r="CS61" s="174">
        <v>0</v>
      </c>
      <c r="CT61" s="169">
        <v>0</v>
      </c>
      <c r="CU61" s="181">
        <f t="shared" si="120"/>
        <v>-52918.15</v>
      </c>
      <c r="CV61" s="169">
        <f t="shared" si="121"/>
        <v>179845.03</v>
      </c>
      <c r="CW61" s="169"/>
      <c r="CX61" s="169">
        <v>165858.38</v>
      </c>
      <c r="CY61" s="234"/>
      <c r="CZ61" s="238">
        <v>58280</v>
      </c>
      <c r="DA61" s="237">
        <f t="shared" si="122"/>
        <v>58280</v>
      </c>
      <c r="DB61" s="256">
        <v>9724.35</v>
      </c>
      <c r="DC61" s="252">
        <f t="shared" si="31"/>
        <v>48555.65</v>
      </c>
      <c r="DD61" s="260">
        <f t="shared" si="123"/>
        <v>-48555.65</v>
      </c>
      <c r="DE61" s="237">
        <v>0</v>
      </c>
      <c r="DF61" s="238">
        <v>58280</v>
      </c>
      <c r="DG61" s="250">
        <f t="shared" si="124"/>
        <v>58280</v>
      </c>
      <c r="DH61" s="250">
        <v>34569</v>
      </c>
      <c r="DI61" s="250">
        <v>58280</v>
      </c>
      <c r="DJ61" s="250">
        <v>8029.65</v>
      </c>
      <c r="DK61" s="250">
        <v>-50250.35</v>
      </c>
      <c r="DL61" s="273">
        <v>0</v>
      </c>
      <c r="DM61" s="250">
        <v>34569</v>
      </c>
      <c r="DN61" s="250">
        <v>-29569</v>
      </c>
      <c r="DO61" s="250"/>
      <c r="DP61" s="273">
        <f t="shared" si="125"/>
        <v>-79819.35</v>
      </c>
      <c r="DQ61" s="266">
        <f t="shared" si="126"/>
        <v>5000</v>
      </c>
      <c r="DR61" s="262">
        <f t="shared" si="127"/>
        <v>86039.03</v>
      </c>
      <c r="DS61" s="262"/>
      <c r="DT61" s="262">
        <f t="shared" si="128"/>
        <v>86039.03</v>
      </c>
      <c r="DU61" s="333">
        <v>58323</v>
      </c>
      <c r="DV61" s="333">
        <v>56760</v>
      </c>
      <c r="DW61" s="262"/>
      <c r="DX61" s="262">
        <f t="shared" si="129"/>
        <v>56760</v>
      </c>
      <c r="DY61" s="262">
        <f t="shared" si="130"/>
        <v>115083</v>
      </c>
      <c r="DZ61" s="277"/>
      <c r="EA61" s="277"/>
    </row>
    <row r="62" spans="1:131" ht="15.75">
      <c r="A62" s="57">
        <f t="shared" si="131"/>
        <v>13</v>
      </c>
      <c r="B62" s="17" t="s">
        <v>231</v>
      </c>
      <c r="C62" s="47">
        <v>405525</v>
      </c>
      <c r="D62" s="59">
        <v>0</v>
      </c>
      <c r="E62" s="60">
        <v>1122</v>
      </c>
      <c r="F62" s="46">
        <f t="shared" si="40"/>
        <v>1122</v>
      </c>
      <c r="G62" s="47">
        <v>230635</v>
      </c>
      <c r="H62" s="61">
        <v>60669</v>
      </c>
      <c r="I62" s="63"/>
      <c r="J62" s="63"/>
      <c r="K62" s="47">
        <v>472296</v>
      </c>
      <c r="L62" s="61">
        <v>60958</v>
      </c>
      <c r="M62" s="61">
        <v>60958</v>
      </c>
      <c r="N62" s="61">
        <v>60958</v>
      </c>
      <c r="O62" s="47">
        <f t="shared" si="94"/>
        <v>0</v>
      </c>
      <c r="P62" s="93"/>
      <c r="Q62" s="100">
        <f t="shared" si="95"/>
        <v>0</v>
      </c>
      <c r="R62" s="62">
        <v>60958</v>
      </c>
      <c r="S62" s="42">
        <f t="shared" si="96"/>
        <v>60958</v>
      </c>
      <c r="T62" s="47">
        <v>472296</v>
      </c>
      <c r="U62" s="42">
        <v>60958</v>
      </c>
      <c r="V62" s="103"/>
      <c r="W62" s="42">
        <f t="shared" si="97"/>
        <v>60958</v>
      </c>
      <c r="X62" s="42">
        <f t="shared" si="98"/>
        <v>472296</v>
      </c>
      <c r="Y62" s="42">
        <v>25444</v>
      </c>
      <c r="Z62" s="42">
        <v>497740</v>
      </c>
      <c r="AA62" s="42">
        <v>60958</v>
      </c>
      <c r="AB62" s="42"/>
      <c r="AC62" s="42">
        <f t="shared" si="7"/>
        <v>-60958</v>
      </c>
      <c r="AD62" s="42"/>
      <c r="AE62" s="42">
        <f t="shared" si="99"/>
        <v>-60958</v>
      </c>
      <c r="AF62" s="42">
        <v>60958</v>
      </c>
      <c r="AG62" s="42">
        <f t="shared" si="100"/>
        <v>60958</v>
      </c>
      <c r="AH62" s="42">
        <f t="shared" si="101"/>
        <v>436782</v>
      </c>
      <c r="AI62" s="6">
        <v>63033</v>
      </c>
      <c r="AJ62" s="6">
        <v>63033</v>
      </c>
      <c r="AK62" s="6">
        <v>63033</v>
      </c>
      <c r="AL62" s="42">
        <f t="shared" si="102"/>
        <v>189099</v>
      </c>
      <c r="AM62" s="6">
        <v>63116</v>
      </c>
      <c r="AN62" s="6">
        <v>63115</v>
      </c>
      <c r="AO62" s="6">
        <v>0</v>
      </c>
      <c r="AP62" s="136">
        <f t="shared" si="103"/>
        <v>126231</v>
      </c>
      <c r="AQ62" s="152">
        <f t="shared" si="104"/>
        <v>315330</v>
      </c>
      <c r="AR62" s="42">
        <f t="shared" si="105"/>
        <v>813070</v>
      </c>
      <c r="AS62" s="158"/>
      <c r="AT62" s="167">
        <v>35216</v>
      </c>
      <c r="AU62" s="169">
        <v>848286</v>
      </c>
      <c r="AV62" s="191">
        <v>12188</v>
      </c>
      <c r="AW62" s="169">
        <f t="shared" si="106"/>
        <v>860474</v>
      </c>
      <c r="AX62" s="169">
        <v>60958</v>
      </c>
      <c r="AY62" s="174">
        <v>60958</v>
      </c>
      <c r="AZ62" s="174">
        <f t="shared" si="107"/>
        <v>0</v>
      </c>
      <c r="BA62" s="174">
        <v>60958</v>
      </c>
      <c r="BB62" s="174">
        <v>60958</v>
      </c>
      <c r="BC62" s="174">
        <f t="shared" si="108"/>
        <v>0</v>
      </c>
      <c r="BD62" s="174">
        <f t="shared" si="109"/>
        <v>0</v>
      </c>
      <c r="BE62" s="174">
        <v>63033</v>
      </c>
      <c r="BF62" s="174">
        <v>63033</v>
      </c>
      <c r="BG62" s="174">
        <f t="shared" si="110"/>
        <v>0</v>
      </c>
      <c r="BH62" s="174">
        <f t="shared" si="111"/>
        <v>3151.65</v>
      </c>
      <c r="BI62" s="174"/>
      <c r="BJ62" s="174">
        <v>0</v>
      </c>
      <c r="BK62" s="174">
        <v>0</v>
      </c>
      <c r="BL62" s="174" t="s">
        <v>161</v>
      </c>
      <c r="BM62" s="174">
        <v>0</v>
      </c>
      <c r="BN62" s="174">
        <f t="shared" si="112"/>
        <v>0</v>
      </c>
      <c r="BO62" s="174">
        <v>63033</v>
      </c>
      <c r="BP62" s="174">
        <f t="shared" si="113"/>
        <v>63033</v>
      </c>
      <c r="BQ62" s="174">
        <f t="shared" si="114"/>
        <v>860474</v>
      </c>
      <c r="BR62" s="174">
        <v>860474</v>
      </c>
      <c r="BS62" s="174"/>
      <c r="BT62" s="174"/>
      <c r="BU62" s="174"/>
      <c r="BV62" s="174"/>
      <c r="BW62" s="174"/>
      <c r="BX62" s="174"/>
      <c r="BY62" s="174"/>
      <c r="BZ62" s="174"/>
      <c r="CA62" s="174"/>
      <c r="CB62" s="174">
        <v>63033</v>
      </c>
      <c r="CC62" s="169">
        <f t="shared" si="115"/>
        <v>860474</v>
      </c>
      <c r="CD62" s="169"/>
      <c r="CE62" s="6">
        <v>63033</v>
      </c>
      <c r="CF62" s="42">
        <f t="shared" si="116"/>
        <v>63033</v>
      </c>
      <c r="CG62" s="169">
        <f t="shared" si="117"/>
        <v>860474</v>
      </c>
      <c r="CH62" s="169">
        <v>4623.23</v>
      </c>
      <c r="CI62" s="169">
        <f t="shared" si="25"/>
        <v>865097.23</v>
      </c>
      <c r="CJ62" s="169"/>
      <c r="CK62" s="174">
        <v>0</v>
      </c>
      <c r="CL62" s="226">
        <v>0</v>
      </c>
      <c r="CM62" s="136"/>
      <c r="CN62" s="181">
        <f t="shared" si="118"/>
        <v>0</v>
      </c>
      <c r="CO62" s="6">
        <v>63033</v>
      </c>
      <c r="CP62" s="174">
        <f t="shared" si="119"/>
        <v>63033</v>
      </c>
      <c r="CQ62" s="169">
        <v>880086.82</v>
      </c>
      <c r="CR62" s="174">
        <v>0</v>
      </c>
      <c r="CS62" s="174">
        <v>0</v>
      </c>
      <c r="CT62" s="169">
        <v>0</v>
      </c>
      <c r="CU62" s="136">
        <f t="shared" si="120"/>
        <v>0</v>
      </c>
      <c r="CV62" s="169">
        <f t="shared" si="121"/>
        <v>880086.82</v>
      </c>
      <c r="CW62" s="169">
        <v>32877.32</v>
      </c>
      <c r="CX62" s="169">
        <v>983442.0599999999</v>
      </c>
      <c r="CY62" s="233">
        <v>8</v>
      </c>
      <c r="CZ62" s="237">
        <v>63116</v>
      </c>
      <c r="DA62" s="237">
        <f t="shared" si="122"/>
        <v>63116</v>
      </c>
      <c r="DB62" s="256">
        <v>63116</v>
      </c>
      <c r="DC62" s="252">
        <f t="shared" si="31"/>
        <v>0</v>
      </c>
      <c r="DD62" s="260">
        <f t="shared" si="123"/>
        <v>0</v>
      </c>
      <c r="DE62" s="237">
        <v>0</v>
      </c>
      <c r="DF62" s="238">
        <v>63115</v>
      </c>
      <c r="DG62" s="250">
        <f t="shared" si="124"/>
        <v>63115</v>
      </c>
      <c r="DH62" s="250">
        <v>37437</v>
      </c>
      <c r="DI62" s="250">
        <v>63115</v>
      </c>
      <c r="DJ62" s="250">
        <v>63115</v>
      </c>
      <c r="DK62" s="250">
        <v>0</v>
      </c>
      <c r="DL62" s="273">
        <v>0</v>
      </c>
      <c r="DM62" s="250">
        <v>37437</v>
      </c>
      <c r="DN62" s="250"/>
      <c r="DO62" s="250"/>
      <c r="DP62" s="273">
        <f t="shared" si="125"/>
        <v>0</v>
      </c>
      <c r="DQ62" s="266">
        <f t="shared" si="126"/>
        <v>37437</v>
      </c>
      <c r="DR62" s="262">
        <f t="shared" si="127"/>
        <v>983442.0599999999</v>
      </c>
      <c r="DS62" s="262">
        <v>54446.97</v>
      </c>
      <c r="DT62" s="262">
        <f t="shared" si="128"/>
        <v>1037889.0299999999</v>
      </c>
      <c r="DU62" s="333">
        <v>63163</v>
      </c>
      <c r="DV62" s="333">
        <v>63823</v>
      </c>
      <c r="DW62" s="262"/>
      <c r="DX62" s="262">
        <f t="shared" si="129"/>
        <v>63823</v>
      </c>
      <c r="DY62" s="262">
        <f t="shared" si="130"/>
        <v>126986</v>
      </c>
      <c r="DZ62" s="277"/>
      <c r="EA62" s="277"/>
    </row>
    <row r="63" spans="1:131" ht="15.75">
      <c r="A63" s="57">
        <f t="shared" si="131"/>
        <v>14</v>
      </c>
      <c r="B63" s="17" t="s">
        <v>232</v>
      </c>
      <c r="C63" s="47">
        <v>122699</v>
      </c>
      <c r="D63" s="59">
        <v>15</v>
      </c>
      <c r="E63" s="60">
        <v>413</v>
      </c>
      <c r="F63" s="46">
        <f t="shared" si="40"/>
        <v>398</v>
      </c>
      <c r="G63" s="47">
        <v>56428</v>
      </c>
      <c r="H63" s="61">
        <v>18619</v>
      </c>
      <c r="I63" s="63"/>
      <c r="J63" s="63"/>
      <c r="K63" s="47">
        <v>113642</v>
      </c>
      <c r="L63" s="61">
        <v>19128</v>
      </c>
      <c r="M63" s="61">
        <v>19128</v>
      </c>
      <c r="N63" s="61">
        <v>19093</v>
      </c>
      <c r="O63" s="47">
        <f t="shared" si="94"/>
        <v>-35</v>
      </c>
      <c r="P63" s="93">
        <v>4395</v>
      </c>
      <c r="Q63" s="100">
        <f t="shared" si="95"/>
        <v>4360</v>
      </c>
      <c r="R63" s="62">
        <v>19128</v>
      </c>
      <c r="S63" s="42">
        <f t="shared" si="96"/>
        <v>23523</v>
      </c>
      <c r="T63" s="47">
        <v>118002</v>
      </c>
      <c r="U63" s="42">
        <v>23523</v>
      </c>
      <c r="V63" s="103"/>
      <c r="W63" s="42">
        <f t="shared" si="97"/>
        <v>23523</v>
      </c>
      <c r="X63" s="42">
        <f t="shared" si="98"/>
        <v>118002</v>
      </c>
      <c r="Y63" s="42"/>
      <c r="Z63" s="42">
        <v>118002</v>
      </c>
      <c r="AA63" s="42">
        <v>23523</v>
      </c>
      <c r="AB63" s="42"/>
      <c r="AC63" s="42">
        <f t="shared" si="7"/>
        <v>-23523</v>
      </c>
      <c r="AD63" s="42"/>
      <c r="AE63" s="42">
        <f t="shared" si="99"/>
        <v>-23523</v>
      </c>
      <c r="AF63" s="42">
        <v>19127</v>
      </c>
      <c r="AG63" s="42">
        <f t="shared" si="100"/>
        <v>19127</v>
      </c>
      <c r="AH63" s="42">
        <f t="shared" si="101"/>
        <v>94479</v>
      </c>
      <c r="AI63" s="6">
        <v>16146</v>
      </c>
      <c r="AJ63" s="6">
        <v>16146</v>
      </c>
      <c r="AK63" s="6">
        <v>16146</v>
      </c>
      <c r="AL63" s="42">
        <f t="shared" si="102"/>
        <v>48438</v>
      </c>
      <c r="AM63" s="6">
        <v>16167</v>
      </c>
      <c r="AN63" s="6">
        <v>16167</v>
      </c>
      <c r="AO63" s="6">
        <v>0</v>
      </c>
      <c r="AP63" s="136">
        <f t="shared" si="103"/>
        <v>32334</v>
      </c>
      <c r="AQ63" s="152">
        <f t="shared" si="104"/>
        <v>80772</v>
      </c>
      <c r="AR63" s="42">
        <f t="shared" si="105"/>
        <v>198774</v>
      </c>
      <c r="AS63" s="159"/>
      <c r="AT63" s="167"/>
      <c r="AU63" s="169">
        <v>198774</v>
      </c>
      <c r="AV63" s="191"/>
      <c r="AW63" s="169">
        <f t="shared" si="106"/>
        <v>198774</v>
      </c>
      <c r="AX63" s="169">
        <v>23523</v>
      </c>
      <c r="AY63" s="174">
        <v>21724</v>
      </c>
      <c r="AZ63" s="174">
        <f t="shared" si="107"/>
        <v>1799</v>
      </c>
      <c r="BA63" s="174">
        <v>19127</v>
      </c>
      <c r="BB63" s="174">
        <v>16395</v>
      </c>
      <c r="BC63" s="174">
        <f t="shared" si="108"/>
        <v>2732</v>
      </c>
      <c r="BD63" s="174">
        <f t="shared" si="109"/>
        <v>4531</v>
      </c>
      <c r="BE63" s="174">
        <v>16146</v>
      </c>
      <c r="BF63" s="174">
        <v>16146</v>
      </c>
      <c r="BG63" s="174">
        <f t="shared" si="110"/>
        <v>0</v>
      </c>
      <c r="BH63" s="174">
        <f t="shared" si="111"/>
        <v>807.3000000000001</v>
      </c>
      <c r="BI63" s="174"/>
      <c r="BJ63" s="174">
        <v>0</v>
      </c>
      <c r="BK63" s="174">
        <v>0</v>
      </c>
      <c r="BL63" s="174" t="s">
        <v>161</v>
      </c>
      <c r="BM63" s="174">
        <v>4671</v>
      </c>
      <c r="BN63" s="174">
        <f t="shared" si="112"/>
        <v>140</v>
      </c>
      <c r="BO63" s="174">
        <v>16146</v>
      </c>
      <c r="BP63" s="174">
        <f t="shared" si="113"/>
        <v>20817</v>
      </c>
      <c r="BQ63" s="174">
        <f t="shared" si="114"/>
        <v>198914</v>
      </c>
      <c r="BR63" s="174">
        <v>198914</v>
      </c>
      <c r="BS63" s="174"/>
      <c r="BT63" s="174"/>
      <c r="BU63" s="174"/>
      <c r="BV63" s="174"/>
      <c r="BW63" s="174"/>
      <c r="BX63" s="174"/>
      <c r="BY63" s="174"/>
      <c r="BZ63" s="174"/>
      <c r="CA63" s="174"/>
      <c r="CB63" s="174">
        <v>20817</v>
      </c>
      <c r="CC63" s="169">
        <f t="shared" si="115"/>
        <v>198914</v>
      </c>
      <c r="CD63" s="169"/>
      <c r="CE63" s="6">
        <v>16146</v>
      </c>
      <c r="CF63" s="42">
        <f t="shared" si="116"/>
        <v>16146</v>
      </c>
      <c r="CG63" s="169">
        <f t="shared" si="117"/>
        <v>198914</v>
      </c>
      <c r="CH63" s="169">
        <v>683.13</v>
      </c>
      <c r="CI63" s="169">
        <f t="shared" si="25"/>
        <v>199597.13</v>
      </c>
      <c r="CJ63" s="169"/>
      <c r="CK63" s="174">
        <v>0</v>
      </c>
      <c r="CL63" s="226">
        <v>148.63</v>
      </c>
      <c r="CM63" s="136">
        <v>7534</v>
      </c>
      <c r="CN63" s="181">
        <f t="shared" si="118"/>
        <v>7534</v>
      </c>
      <c r="CO63" s="6">
        <v>16146</v>
      </c>
      <c r="CP63" s="174">
        <f t="shared" si="119"/>
        <v>23828.629999999997</v>
      </c>
      <c r="CQ63" s="169">
        <v>207131.13</v>
      </c>
      <c r="CR63" s="174">
        <v>0</v>
      </c>
      <c r="CS63" s="174">
        <v>881.3600000000006</v>
      </c>
      <c r="CT63" s="169">
        <v>5187</v>
      </c>
      <c r="CU63" s="181">
        <f t="shared" si="120"/>
        <v>5187</v>
      </c>
      <c r="CV63" s="169">
        <f t="shared" si="121"/>
        <v>212318.13</v>
      </c>
      <c r="CW63" s="169"/>
      <c r="CX63" s="169">
        <v>221908.13</v>
      </c>
      <c r="CY63" s="212"/>
      <c r="CZ63" s="237">
        <v>16167</v>
      </c>
      <c r="DA63" s="237">
        <f t="shared" si="122"/>
        <v>22235.36</v>
      </c>
      <c r="DB63" s="256">
        <v>21545.02</v>
      </c>
      <c r="DC63" s="252">
        <f t="shared" si="31"/>
        <v>690.3400000000001</v>
      </c>
      <c r="DD63" s="260">
        <v>0</v>
      </c>
      <c r="DE63" s="237">
        <v>690.34</v>
      </c>
      <c r="DF63" s="238">
        <v>16167</v>
      </c>
      <c r="DG63" s="250">
        <f t="shared" si="124"/>
        <v>16857.34</v>
      </c>
      <c r="DH63" s="250">
        <v>9590</v>
      </c>
      <c r="DI63" s="250">
        <v>16857.34</v>
      </c>
      <c r="DJ63" s="250">
        <v>16857.34</v>
      </c>
      <c r="DK63" s="250">
        <v>0</v>
      </c>
      <c r="DL63" s="273">
        <v>0</v>
      </c>
      <c r="DM63" s="250">
        <v>9590</v>
      </c>
      <c r="DN63" s="250"/>
      <c r="DO63" s="250"/>
      <c r="DP63" s="273">
        <f t="shared" si="125"/>
        <v>0</v>
      </c>
      <c r="DQ63" s="266">
        <f t="shared" si="126"/>
        <v>9590</v>
      </c>
      <c r="DR63" s="262">
        <f t="shared" si="127"/>
        <v>221908.13</v>
      </c>
      <c r="DS63" s="262">
        <v>363.98</v>
      </c>
      <c r="DT63" s="262">
        <f t="shared" si="128"/>
        <v>222272.11000000002</v>
      </c>
      <c r="DU63" s="333">
        <v>16179</v>
      </c>
      <c r="DV63" s="333">
        <v>16348</v>
      </c>
      <c r="DW63" s="262"/>
      <c r="DX63" s="262">
        <f t="shared" si="129"/>
        <v>16348</v>
      </c>
      <c r="DY63" s="262">
        <f t="shared" si="130"/>
        <v>32527</v>
      </c>
      <c r="DZ63" s="277"/>
      <c r="EA63" s="277"/>
    </row>
    <row r="64" spans="1:131" ht="15.75">
      <c r="A64" s="57">
        <f t="shared" si="131"/>
        <v>15</v>
      </c>
      <c r="B64" s="17" t="s">
        <v>195</v>
      </c>
      <c r="C64" s="47">
        <v>726624</v>
      </c>
      <c r="D64" s="59">
        <v>0</v>
      </c>
      <c r="E64" s="60">
        <v>2176</v>
      </c>
      <c r="F64" s="46">
        <f t="shared" si="40"/>
        <v>2176</v>
      </c>
      <c r="G64" s="47">
        <v>395861</v>
      </c>
      <c r="H64" s="61">
        <v>113727</v>
      </c>
      <c r="I64" s="63"/>
      <c r="J64" s="63"/>
      <c r="K64" s="47">
        <v>752095</v>
      </c>
      <c r="L64" s="61">
        <v>100434</v>
      </c>
      <c r="M64" s="61">
        <v>112024</v>
      </c>
      <c r="N64" s="61">
        <v>112024</v>
      </c>
      <c r="O64" s="47">
        <f t="shared" si="94"/>
        <v>0</v>
      </c>
      <c r="P64" s="93">
        <v>25739</v>
      </c>
      <c r="Q64" s="100">
        <f t="shared" si="95"/>
        <v>25739</v>
      </c>
      <c r="R64" s="62">
        <v>100434</v>
      </c>
      <c r="S64" s="42">
        <f t="shared" si="96"/>
        <v>126173</v>
      </c>
      <c r="T64" s="47">
        <v>777834</v>
      </c>
      <c r="U64" s="42">
        <v>126173</v>
      </c>
      <c r="V64" s="103"/>
      <c r="W64" s="42">
        <f t="shared" si="97"/>
        <v>126173</v>
      </c>
      <c r="X64" s="42">
        <f t="shared" si="98"/>
        <v>777834</v>
      </c>
      <c r="Y64" s="42">
        <v>22449</v>
      </c>
      <c r="Z64" s="42">
        <v>800283</v>
      </c>
      <c r="AA64" s="42">
        <v>126173</v>
      </c>
      <c r="AB64" s="42"/>
      <c r="AC64" s="42">
        <f t="shared" si="7"/>
        <v>-126173</v>
      </c>
      <c r="AD64" s="42"/>
      <c r="AE64" s="42">
        <f t="shared" si="99"/>
        <v>-126173</v>
      </c>
      <c r="AF64" s="42">
        <v>100434</v>
      </c>
      <c r="AG64" s="42">
        <f t="shared" si="100"/>
        <v>100434</v>
      </c>
      <c r="AH64" s="42">
        <f t="shared" si="101"/>
        <v>674110</v>
      </c>
      <c r="AI64" s="6">
        <v>104867</v>
      </c>
      <c r="AJ64" s="6">
        <v>104867</v>
      </c>
      <c r="AK64" s="6">
        <v>104867</v>
      </c>
      <c r="AL64" s="42">
        <f t="shared" si="102"/>
        <v>314601</v>
      </c>
      <c r="AM64" s="6">
        <v>105005</v>
      </c>
      <c r="AN64" s="6">
        <v>105006</v>
      </c>
      <c r="AO64" s="6">
        <v>0</v>
      </c>
      <c r="AP64" s="136">
        <f t="shared" si="103"/>
        <v>210011</v>
      </c>
      <c r="AQ64" s="152">
        <f t="shared" si="104"/>
        <v>524612</v>
      </c>
      <c r="AR64" s="42">
        <f t="shared" si="105"/>
        <v>1324895</v>
      </c>
      <c r="AS64" s="159"/>
      <c r="AT64" s="167">
        <v>45283</v>
      </c>
      <c r="AU64" s="169">
        <v>1370178</v>
      </c>
      <c r="AV64" s="191">
        <v>44225</v>
      </c>
      <c r="AW64" s="169">
        <f t="shared" si="106"/>
        <v>1414403</v>
      </c>
      <c r="AX64" s="169">
        <v>126173</v>
      </c>
      <c r="AY64" s="174">
        <v>126173</v>
      </c>
      <c r="AZ64" s="174">
        <f t="shared" si="107"/>
        <v>0</v>
      </c>
      <c r="BA64" s="174">
        <v>100434</v>
      </c>
      <c r="BB64" s="174">
        <v>100434</v>
      </c>
      <c r="BC64" s="174">
        <f t="shared" si="108"/>
        <v>0</v>
      </c>
      <c r="BD64" s="174">
        <f t="shared" si="109"/>
        <v>0</v>
      </c>
      <c r="BE64" s="174">
        <v>104867</v>
      </c>
      <c r="BF64" s="174">
        <v>104867</v>
      </c>
      <c r="BG64" s="174">
        <f t="shared" si="110"/>
        <v>0</v>
      </c>
      <c r="BH64" s="174">
        <f t="shared" si="111"/>
        <v>5243.35</v>
      </c>
      <c r="BI64" s="174"/>
      <c r="BJ64" s="174">
        <v>0</v>
      </c>
      <c r="BK64" s="174">
        <v>0</v>
      </c>
      <c r="BL64" s="174" t="s">
        <v>161</v>
      </c>
      <c r="BM64" s="174">
        <v>27847</v>
      </c>
      <c r="BN64" s="174">
        <f t="shared" si="112"/>
        <v>27847</v>
      </c>
      <c r="BO64" s="174">
        <v>104867</v>
      </c>
      <c r="BP64" s="174">
        <f t="shared" si="113"/>
        <v>132714</v>
      </c>
      <c r="BQ64" s="174">
        <f t="shared" si="114"/>
        <v>1442250</v>
      </c>
      <c r="BR64" s="174">
        <v>1442250</v>
      </c>
      <c r="BS64" s="174"/>
      <c r="BT64" s="174"/>
      <c r="BU64" s="174"/>
      <c r="BV64" s="174"/>
      <c r="BW64" s="174"/>
      <c r="BX64" s="174"/>
      <c r="BY64" s="174"/>
      <c r="BZ64" s="174"/>
      <c r="CA64" s="174"/>
      <c r="CB64" s="174">
        <v>132714</v>
      </c>
      <c r="CC64" s="169">
        <f t="shared" si="115"/>
        <v>1442250</v>
      </c>
      <c r="CD64" s="169"/>
      <c r="CE64" s="6">
        <v>104867</v>
      </c>
      <c r="CF64" s="42">
        <f t="shared" si="116"/>
        <v>104867</v>
      </c>
      <c r="CG64" s="169">
        <f t="shared" si="117"/>
        <v>1442250</v>
      </c>
      <c r="CH64" s="169">
        <v>61167.38</v>
      </c>
      <c r="CI64" s="169">
        <f t="shared" si="25"/>
        <v>1503417.38</v>
      </c>
      <c r="CJ64" s="169"/>
      <c r="CK64" s="174">
        <v>0</v>
      </c>
      <c r="CL64" s="226">
        <v>0</v>
      </c>
      <c r="CM64" s="136">
        <v>45391</v>
      </c>
      <c r="CN64" s="181">
        <f t="shared" si="118"/>
        <v>45391</v>
      </c>
      <c r="CO64" s="6">
        <v>104867</v>
      </c>
      <c r="CP64" s="174">
        <f t="shared" si="119"/>
        <v>150258</v>
      </c>
      <c r="CQ64" s="169">
        <v>1611993.13</v>
      </c>
      <c r="CR64" s="174">
        <v>0</v>
      </c>
      <c r="CS64" s="174">
        <v>0</v>
      </c>
      <c r="CT64" s="169">
        <v>31610</v>
      </c>
      <c r="CU64" s="181">
        <f t="shared" si="120"/>
        <v>31610</v>
      </c>
      <c r="CV64" s="169">
        <f t="shared" si="121"/>
        <v>1643603.13</v>
      </c>
      <c r="CW64" s="169">
        <v>53566.46</v>
      </c>
      <c r="CX64" s="169">
        <v>1825848.7</v>
      </c>
      <c r="CY64" s="212">
        <v>9</v>
      </c>
      <c r="CZ64" s="237">
        <v>105005</v>
      </c>
      <c r="DA64" s="237">
        <f t="shared" si="122"/>
        <v>136615</v>
      </c>
      <c r="DB64" s="256">
        <v>136615</v>
      </c>
      <c r="DC64" s="252">
        <f t="shared" si="31"/>
        <v>0</v>
      </c>
      <c r="DD64" s="260">
        <f>DB64-DA64</f>
        <v>0</v>
      </c>
      <c r="DE64" s="237">
        <v>0</v>
      </c>
      <c r="DF64" s="238">
        <v>105006</v>
      </c>
      <c r="DG64" s="250">
        <f t="shared" si="124"/>
        <v>105006</v>
      </c>
      <c r="DH64" s="250">
        <v>62269</v>
      </c>
      <c r="DI64" s="250">
        <v>105006</v>
      </c>
      <c r="DJ64" s="250">
        <v>105006</v>
      </c>
      <c r="DK64" s="250">
        <v>0</v>
      </c>
      <c r="DL64" s="273">
        <v>0</v>
      </c>
      <c r="DM64" s="250">
        <v>62269</v>
      </c>
      <c r="DN64" s="250"/>
      <c r="DO64" s="250"/>
      <c r="DP64" s="273">
        <f t="shared" si="125"/>
        <v>0</v>
      </c>
      <c r="DQ64" s="266">
        <f t="shared" si="126"/>
        <v>62269</v>
      </c>
      <c r="DR64" s="262">
        <f t="shared" si="127"/>
        <v>1825848.7</v>
      </c>
      <c r="DS64" s="262">
        <v>71564.5</v>
      </c>
      <c r="DT64" s="262">
        <f t="shared" si="128"/>
        <v>1897413.2</v>
      </c>
      <c r="DU64" s="333">
        <v>105007</v>
      </c>
      <c r="DV64" s="333">
        <v>104914</v>
      </c>
      <c r="DW64" s="262"/>
      <c r="DX64" s="262">
        <f t="shared" si="129"/>
        <v>104914</v>
      </c>
      <c r="DY64" s="262">
        <f t="shared" si="130"/>
        <v>209921</v>
      </c>
      <c r="DZ64" s="277"/>
      <c r="EA64" s="277"/>
    </row>
    <row r="65" spans="1:131" ht="15.75">
      <c r="A65" s="57">
        <f t="shared" si="131"/>
        <v>16</v>
      </c>
      <c r="B65" s="17" t="s">
        <v>233</v>
      </c>
      <c r="C65" s="47">
        <v>1147214</v>
      </c>
      <c r="D65" s="59">
        <v>0</v>
      </c>
      <c r="E65" s="60">
        <v>2409</v>
      </c>
      <c r="F65" s="46">
        <f t="shared" si="40"/>
        <v>2409</v>
      </c>
      <c r="G65" s="47">
        <v>741046</v>
      </c>
      <c r="H65" s="61">
        <v>176067</v>
      </c>
      <c r="I65" s="63"/>
      <c r="J65" s="63"/>
      <c r="K65" s="47">
        <v>1445866</v>
      </c>
      <c r="L65" s="61">
        <v>154493</v>
      </c>
      <c r="M65" s="61">
        <v>172401</v>
      </c>
      <c r="N65" s="61">
        <v>172401</v>
      </c>
      <c r="O65" s="47">
        <f t="shared" si="94"/>
        <v>0</v>
      </c>
      <c r="P65" s="93">
        <v>39730</v>
      </c>
      <c r="Q65" s="100">
        <f t="shared" si="95"/>
        <v>39730</v>
      </c>
      <c r="R65" s="62">
        <v>154493</v>
      </c>
      <c r="S65" s="42">
        <f t="shared" si="96"/>
        <v>194223</v>
      </c>
      <c r="T65" s="47">
        <v>1485596</v>
      </c>
      <c r="U65" s="42">
        <v>194223</v>
      </c>
      <c r="V65" s="103"/>
      <c r="W65" s="42">
        <f t="shared" si="97"/>
        <v>194223</v>
      </c>
      <c r="X65" s="42">
        <f t="shared" si="98"/>
        <v>1485596</v>
      </c>
      <c r="Y65" s="42">
        <v>103369</v>
      </c>
      <c r="Z65" s="42">
        <v>1588965</v>
      </c>
      <c r="AA65" s="42">
        <v>194223</v>
      </c>
      <c r="AB65" s="42"/>
      <c r="AC65" s="42">
        <f t="shared" si="7"/>
        <v>-194223</v>
      </c>
      <c r="AD65" s="42"/>
      <c r="AE65" s="42">
        <f t="shared" si="99"/>
        <v>-194223</v>
      </c>
      <c r="AF65" s="42">
        <v>154493</v>
      </c>
      <c r="AG65" s="42">
        <f t="shared" si="100"/>
        <v>154493</v>
      </c>
      <c r="AH65" s="42">
        <f t="shared" si="101"/>
        <v>1394742</v>
      </c>
      <c r="AI65" s="6">
        <v>154097</v>
      </c>
      <c r="AJ65" s="6">
        <v>154097</v>
      </c>
      <c r="AK65" s="6">
        <v>154097</v>
      </c>
      <c r="AL65" s="42">
        <f t="shared" si="102"/>
        <v>462291</v>
      </c>
      <c r="AM65" s="6">
        <v>154299</v>
      </c>
      <c r="AN65" s="6">
        <v>154300</v>
      </c>
      <c r="AO65" s="6">
        <v>0</v>
      </c>
      <c r="AP65" s="136">
        <f t="shared" si="103"/>
        <v>308599</v>
      </c>
      <c r="AQ65" s="152">
        <f t="shared" si="104"/>
        <v>770890</v>
      </c>
      <c r="AR65" s="42">
        <f t="shared" si="105"/>
        <v>2359855</v>
      </c>
      <c r="AS65" s="159"/>
      <c r="AT65" s="167">
        <v>150941</v>
      </c>
      <c r="AU65" s="169">
        <v>2510796</v>
      </c>
      <c r="AV65" s="191">
        <v>113563</v>
      </c>
      <c r="AW65" s="169">
        <f t="shared" si="106"/>
        <v>2624359</v>
      </c>
      <c r="AX65" s="169">
        <v>194223</v>
      </c>
      <c r="AY65" s="174">
        <v>194223</v>
      </c>
      <c r="AZ65" s="174">
        <f t="shared" si="107"/>
        <v>0</v>
      </c>
      <c r="BA65" s="174">
        <v>154493</v>
      </c>
      <c r="BB65" s="174">
        <v>154493</v>
      </c>
      <c r="BC65" s="174">
        <f t="shared" si="108"/>
        <v>0</v>
      </c>
      <c r="BD65" s="174">
        <f t="shared" si="109"/>
        <v>0</v>
      </c>
      <c r="BE65" s="174">
        <v>154097</v>
      </c>
      <c r="BF65" s="174">
        <v>154097</v>
      </c>
      <c r="BG65" s="174">
        <f t="shared" si="110"/>
        <v>0</v>
      </c>
      <c r="BH65" s="174">
        <f t="shared" si="111"/>
        <v>7704.85</v>
      </c>
      <c r="BI65" s="174"/>
      <c r="BJ65" s="174">
        <v>0</v>
      </c>
      <c r="BK65" s="174">
        <v>0</v>
      </c>
      <c r="BL65" s="174" t="s">
        <v>161</v>
      </c>
      <c r="BM65" s="174">
        <v>42665</v>
      </c>
      <c r="BN65" s="174">
        <f t="shared" si="112"/>
        <v>42665</v>
      </c>
      <c r="BO65" s="174">
        <v>154097</v>
      </c>
      <c r="BP65" s="174">
        <f t="shared" si="113"/>
        <v>196762</v>
      </c>
      <c r="BQ65" s="174">
        <f t="shared" si="114"/>
        <v>2667024</v>
      </c>
      <c r="BR65" s="174">
        <v>2667024</v>
      </c>
      <c r="BS65" s="174"/>
      <c r="BT65" s="174"/>
      <c r="BU65" s="174"/>
      <c r="BV65" s="174"/>
      <c r="BW65" s="174"/>
      <c r="BX65" s="174"/>
      <c r="BY65" s="174"/>
      <c r="BZ65" s="174"/>
      <c r="CA65" s="174"/>
      <c r="CB65" s="174">
        <v>196762</v>
      </c>
      <c r="CC65" s="169">
        <f t="shared" si="115"/>
        <v>2667024</v>
      </c>
      <c r="CD65" s="169"/>
      <c r="CE65" s="6">
        <v>154097</v>
      </c>
      <c r="CF65" s="42">
        <f t="shared" si="116"/>
        <v>154097</v>
      </c>
      <c r="CG65" s="169">
        <f t="shared" si="117"/>
        <v>2667024</v>
      </c>
      <c r="CH65" s="169">
        <v>157469.21</v>
      </c>
      <c r="CI65" s="169">
        <f t="shared" si="25"/>
        <v>2824493.21</v>
      </c>
      <c r="CJ65" s="169"/>
      <c r="CK65" s="174">
        <v>0</v>
      </c>
      <c r="CL65" s="226">
        <v>0</v>
      </c>
      <c r="CM65" s="136">
        <v>69216</v>
      </c>
      <c r="CN65" s="181">
        <f t="shared" si="118"/>
        <v>69216</v>
      </c>
      <c r="CO65" s="6">
        <v>154097</v>
      </c>
      <c r="CP65" s="174">
        <f t="shared" si="119"/>
        <v>223313</v>
      </c>
      <c r="CQ65" s="169">
        <v>3018168.17</v>
      </c>
      <c r="CR65" s="174">
        <v>0</v>
      </c>
      <c r="CS65" s="174">
        <v>0</v>
      </c>
      <c r="CT65" s="169">
        <v>48028</v>
      </c>
      <c r="CU65" s="181">
        <f t="shared" si="120"/>
        <v>48028</v>
      </c>
      <c r="CV65" s="169">
        <f t="shared" si="121"/>
        <v>3066196.17</v>
      </c>
      <c r="CW65" s="169">
        <v>147276.27</v>
      </c>
      <c r="CX65" s="169">
        <v>3460672.12</v>
      </c>
      <c r="CY65" s="212">
        <v>11</v>
      </c>
      <c r="CZ65" s="237">
        <v>154299</v>
      </c>
      <c r="DA65" s="237">
        <f t="shared" si="122"/>
        <v>202327</v>
      </c>
      <c r="DB65" s="256">
        <v>202327</v>
      </c>
      <c r="DC65" s="252">
        <f t="shared" si="31"/>
        <v>0</v>
      </c>
      <c r="DD65" s="260">
        <f>DB65-DA65</f>
        <v>0</v>
      </c>
      <c r="DE65" s="237">
        <v>0</v>
      </c>
      <c r="DF65" s="238">
        <v>154300</v>
      </c>
      <c r="DG65" s="250">
        <f t="shared" si="124"/>
        <v>154300</v>
      </c>
      <c r="DH65" s="250">
        <v>91515</v>
      </c>
      <c r="DI65" s="250">
        <v>154300</v>
      </c>
      <c r="DJ65" s="250">
        <v>154300</v>
      </c>
      <c r="DK65" s="250">
        <v>0</v>
      </c>
      <c r="DL65" s="273">
        <v>0</v>
      </c>
      <c r="DM65" s="250">
        <v>91515</v>
      </c>
      <c r="DN65" s="250"/>
      <c r="DO65" s="250"/>
      <c r="DP65" s="273">
        <f t="shared" si="125"/>
        <v>0</v>
      </c>
      <c r="DQ65" s="266">
        <f t="shared" si="126"/>
        <v>91515</v>
      </c>
      <c r="DR65" s="262">
        <f t="shared" si="127"/>
        <v>3460672.12</v>
      </c>
      <c r="DS65" s="262">
        <v>154349.72</v>
      </c>
      <c r="DT65" s="262">
        <f t="shared" si="128"/>
        <v>3615021.8400000003</v>
      </c>
      <c r="DU65" s="333">
        <v>152225</v>
      </c>
      <c r="DV65" s="333">
        <v>153620</v>
      </c>
      <c r="DW65" s="262"/>
      <c r="DX65" s="262">
        <f t="shared" si="129"/>
        <v>153620</v>
      </c>
      <c r="DY65" s="262">
        <f t="shared" si="130"/>
        <v>305845</v>
      </c>
      <c r="DZ65" s="277"/>
      <c r="EA65" s="277"/>
    </row>
    <row r="66" spans="1:131" s="68" customFormat="1" ht="15.75">
      <c r="A66" s="57">
        <f t="shared" si="131"/>
        <v>17</v>
      </c>
      <c r="B66" s="18" t="s">
        <v>234</v>
      </c>
      <c r="C66" s="47">
        <v>3423258</v>
      </c>
      <c r="D66" s="59">
        <v>0</v>
      </c>
      <c r="E66" s="60">
        <v>2361</v>
      </c>
      <c r="F66" s="46">
        <f t="shared" si="40"/>
        <v>2361</v>
      </c>
      <c r="G66" s="47">
        <v>1714644</v>
      </c>
      <c r="H66" s="61">
        <v>124605</v>
      </c>
      <c r="I66" s="63"/>
      <c r="J66" s="63"/>
      <c r="K66" s="47">
        <v>3613822</v>
      </c>
      <c r="L66" s="61">
        <v>108960</v>
      </c>
      <c r="M66" s="67">
        <v>121620</v>
      </c>
      <c r="N66" s="67">
        <v>121620</v>
      </c>
      <c r="O66" s="47">
        <f t="shared" si="94"/>
        <v>0</v>
      </c>
      <c r="P66" s="95">
        <v>28073</v>
      </c>
      <c r="Q66" s="100">
        <f t="shared" si="95"/>
        <v>28073</v>
      </c>
      <c r="R66" s="62">
        <v>108960</v>
      </c>
      <c r="S66" s="42">
        <f t="shared" si="96"/>
        <v>137033</v>
      </c>
      <c r="T66" s="47">
        <v>3641895</v>
      </c>
      <c r="U66" s="42">
        <v>137033</v>
      </c>
      <c r="V66" s="103"/>
      <c r="W66" s="42">
        <f t="shared" si="97"/>
        <v>137033</v>
      </c>
      <c r="X66" s="42">
        <f t="shared" si="98"/>
        <v>3641895</v>
      </c>
      <c r="Y66" s="42">
        <v>704231</v>
      </c>
      <c r="Z66" s="42">
        <v>4346126</v>
      </c>
      <c r="AA66" s="42">
        <v>137033</v>
      </c>
      <c r="AB66" s="42"/>
      <c r="AC66" s="42">
        <f t="shared" si="7"/>
        <v>-137033</v>
      </c>
      <c r="AD66" s="42"/>
      <c r="AE66" s="42">
        <f t="shared" si="99"/>
        <v>-137033</v>
      </c>
      <c r="AF66" s="42">
        <v>108961</v>
      </c>
      <c r="AG66" s="42">
        <f t="shared" si="100"/>
        <v>108961</v>
      </c>
      <c r="AH66" s="42">
        <f t="shared" si="101"/>
        <v>4209093</v>
      </c>
      <c r="AI66" s="6">
        <v>120499</v>
      </c>
      <c r="AJ66" s="6">
        <v>120499</v>
      </c>
      <c r="AK66" s="6">
        <v>120499</v>
      </c>
      <c r="AL66" s="42">
        <f t="shared" si="102"/>
        <v>361497</v>
      </c>
      <c r="AM66" s="6">
        <v>120657</v>
      </c>
      <c r="AN66" s="6">
        <v>120655</v>
      </c>
      <c r="AO66" s="6">
        <v>0</v>
      </c>
      <c r="AP66" s="136">
        <f t="shared" si="103"/>
        <v>241312</v>
      </c>
      <c r="AQ66" s="152">
        <f t="shared" si="104"/>
        <v>602809</v>
      </c>
      <c r="AR66" s="42">
        <f t="shared" si="105"/>
        <v>4948935</v>
      </c>
      <c r="AS66" s="159"/>
      <c r="AT66" s="168">
        <v>984118</v>
      </c>
      <c r="AU66" s="169">
        <v>5933053</v>
      </c>
      <c r="AV66" s="191">
        <v>844947</v>
      </c>
      <c r="AW66" s="169">
        <f t="shared" si="106"/>
        <v>6778000</v>
      </c>
      <c r="AX66" s="169">
        <v>137033</v>
      </c>
      <c r="AY66" s="174">
        <v>137033</v>
      </c>
      <c r="AZ66" s="174">
        <f t="shared" si="107"/>
        <v>0</v>
      </c>
      <c r="BA66" s="174">
        <v>108961</v>
      </c>
      <c r="BB66" s="174">
        <v>108961</v>
      </c>
      <c r="BC66" s="174">
        <f t="shared" si="108"/>
        <v>0</v>
      </c>
      <c r="BD66" s="174">
        <f t="shared" si="109"/>
        <v>0</v>
      </c>
      <c r="BE66" s="174">
        <v>120499</v>
      </c>
      <c r="BF66" s="174">
        <v>120499</v>
      </c>
      <c r="BG66" s="174">
        <f t="shared" si="110"/>
        <v>0</v>
      </c>
      <c r="BH66" s="174">
        <f t="shared" si="111"/>
        <v>6024.950000000001</v>
      </c>
      <c r="BI66" s="174"/>
      <c r="BJ66" s="174">
        <v>0</v>
      </c>
      <c r="BK66" s="174">
        <v>0</v>
      </c>
      <c r="BL66" s="174" t="s">
        <v>161</v>
      </c>
      <c r="BM66" s="174">
        <v>30551</v>
      </c>
      <c r="BN66" s="174">
        <f t="shared" si="112"/>
        <v>30551</v>
      </c>
      <c r="BO66" s="174">
        <v>120499</v>
      </c>
      <c r="BP66" s="174">
        <f t="shared" si="113"/>
        <v>151050</v>
      </c>
      <c r="BQ66" s="174">
        <f t="shared" si="114"/>
        <v>6808551</v>
      </c>
      <c r="BR66" s="174">
        <v>6808551</v>
      </c>
      <c r="BS66" s="174"/>
      <c r="BT66" s="174"/>
      <c r="BU66" s="174"/>
      <c r="BV66" s="174"/>
      <c r="BW66" s="174"/>
      <c r="BX66" s="174"/>
      <c r="BY66" s="174"/>
      <c r="BZ66" s="174"/>
      <c r="CA66" s="174"/>
      <c r="CB66" s="174">
        <v>151050</v>
      </c>
      <c r="CC66" s="169">
        <f t="shared" si="115"/>
        <v>6808551</v>
      </c>
      <c r="CD66" s="169">
        <v>-895</v>
      </c>
      <c r="CE66" s="6">
        <v>120499</v>
      </c>
      <c r="CF66" s="201">
        <f>CE66+CD66</f>
        <v>119604</v>
      </c>
      <c r="CG66" s="169">
        <f>CC66+CD66</f>
        <v>6807656</v>
      </c>
      <c r="CH66" s="169">
        <v>995758.85</v>
      </c>
      <c r="CI66" s="169">
        <f t="shared" si="25"/>
        <v>7803414.85</v>
      </c>
      <c r="CJ66" s="169"/>
      <c r="CK66" s="174">
        <v>0</v>
      </c>
      <c r="CL66" s="226">
        <v>0</v>
      </c>
      <c r="CM66" s="136">
        <v>50072</v>
      </c>
      <c r="CN66" s="181">
        <f t="shared" si="118"/>
        <v>50072</v>
      </c>
      <c r="CO66" s="6">
        <v>119604</v>
      </c>
      <c r="CP66" s="174">
        <f t="shared" si="119"/>
        <v>169676</v>
      </c>
      <c r="CQ66" s="169">
        <v>8757699.48</v>
      </c>
      <c r="CR66" s="174">
        <v>0</v>
      </c>
      <c r="CS66" s="174">
        <v>0</v>
      </c>
      <c r="CT66" s="169">
        <v>34987</v>
      </c>
      <c r="CU66" s="181">
        <f t="shared" si="120"/>
        <v>34987</v>
      </c>
      <c r="CV66" s="169">
        <f t="shared" si="121"/>
        <v>8792686.48</v>
      </c>
      <c r="CW66" s="169">
        <v>946980.36</v>
      </c>
      <c r="CX66" s="169">
        <v>10884802.29</v>
      </c>
      <c r="CY66" s="212">
        <v>12</v>
      </c>
      <c r="CZ66" s="237">
        <v>120657</v>
      </c>
      <c r="DA66" s="237">
        <f t="shared" si="122"/>
        <v>155644</v>
      </c>
      <c r="DB66" s="256">
        <v>155644</v>
      </c>
      <c r="DC66" s="252">
        <f t="shared" si="31"/>
        <v>0</v>
      </c>
      <c r="DD66" s="260">
        <f>DB66-DA66</f>
        <v>0</v>
      </c>
      <c r="DE66" s="237">
        <v>0</v>
      </c>
      <c r="DF66" s="239">
        <v>120655</v>
      </c>
      <c r="DG66" s="250">
        <f t="shared" si="124"/>
        <v>120655</v>
      </c>
      <c r="DH66" s="250">
        <v>71433</v>
      </c>
      <c r="DI66" s="250">
        <v>120655</v>
      </c>
      <c r="DJ66" s="250">
        <v>120655</v>
      </c>
      <c r="DK66" s="250">
        <v>0</v>
      </c>
      <c r="DL66" s="273">
        <v>0</v>
      </c>
      <c r="DM66" s="250">
        <v>71433</v>
      </c>
      <c r="DN66" s="250"/>
      <c r="DO66" s="250"/>
      <c r="DP66" s="273">
        <f t="shared" si="125"/>
        <v>0</v>
      </c>
      <c r="DQ66" s="266">
        <f t="shared" si="126"/>
        <v>71433</v>
      </c>
      <c r="DR66" s="262">
        <f t="shared" si="127"/>
        <v>10884802.29</v>
      </c>
      <c r="DS66" s="262">
        <v>1087672.04</v>
      </c>
      <c r="DT66" s="262">
        <f t="shared" si="128"/>
        <v>11972474.329999998</v>
      </c>
      <c r="DU66" s="333">
        <v>120493</v>
      </c>
      <c r="DV66" s="333">
        <v>112703</v>
      </c>
      <c r="DW66" s="336">
        <v>-5161.68</v>
      </c>
      <c r="DX66" s="262">
        <f t="shared" si="129"/>
        <v>107541.32</v>
      </c>
      <c r="DY66" s="262">
        <f t="shared" si="130"/>
        <v>228034.32</v>
      </c>
      <c r="DZ66" s="277"/>
      <c r="EA66" s="277"/>
    </row>
    <row r="67" spans="1:131" ht="15.75">
      <c r="A67" s="57">
        <f t="shared" si="131"/>
        <v>18</v>
      </c>
      <c r="B67" s="17" t="s">
        <v>235</v>
      </c>
      <c r="C67" s="47">
        <v>225382</v>
      </c>
      <c r="D67" s="59">
        <v>750</v>
      </c>
      <c r="E67" s="60"/>
      <c r="F67" s="46">
        <f t="shared" si="40"/>
        <v>-750</v>
      </c>
      <c r="G67" s="47">
        <v>83050</v>
      </c>
      <c r="H67" s="61">
        <v>29680</v>
      </c>
      <c r="I67" s="63"/>
      <c r="J67" s="63"/>
      <c r="K67" s="47">
        <v>136569</v>
      </c>
      <c r="L67" s="61">
        <v>17985</v>
      </c>
      <c r="M67" s="61">
        <v>17985</v>
      </c>
      <c r="N67" s="61">
        <v>17550</v>
      </c>
      <c r="O67" s="47">
        <f t="shared" si="94"/>
        <v>-435</v>
      </c>
      <c r="P67" s="93">
        <v>5842</v>
      </c>
      <c r="Q67" s="100">
        <f t="shared" si="95"/>
        <v>5407</v>
      </c>
      <c r="R67" s="62">
        <v>17985</v>
      </c>
      <c r="S67" s="42">
        <f t="shared" si="96"/>
        <v>23827</v>
      </c>
      <c r="T67" s="47">
        <v>141976</v>
      </c>
      <c r="U67" s="42">
        <v>23827</v>
      </c>
      <c r="V67" s="103"/>
      <c r="W67" s="42">
        <f t="shared" si="97"/>
        <v>23827</v>
      </c>
      <c r="X67" s="42">
        <f t="shared" si="98"/>
        <v>141976</v>
      </c>
      <c r="Y67" s="42"/>
      <c r="Z67" s="42">
        <v>141976</v>
      </c>
      <c r="AA67" s="42">
        <v>23827</v>
      </c>
      <c r="AB67" s="42"/>
      <c r="AC67" s="42">
        <f t="shared" si="7"/>
        <v>-23827</v>
      </c>
      <c r="AD67" s="42"/>
      <c r="AE67" s="42">
        <f t="shared" si="99"/>
        <v>-23827</v>
      </c>
      <c r="AF67" s="42">
        <v>17984</v>
      </c>
      <c r="AG67" s="42">
        <f t="shared" si="100"/>
        <v>17984</v>
      </c>
      <c r="AH67" s="42">
        <f t="shared" si="101"/>
        <v>118149</v>
      </c>
      <c r="AI67" s="6">
        <v>18137</v>
      </c>
      <c r="AJ67" s="6">
        <v>18137</v>
      </c>
      <c r="AK67" s="6">
        <v>18137</v>
      </c>
      <c r="AL67" s="42">
        <f t="shared" si="102"/>
        <v>54411</v>
      </c>
      <c r="AM67" s="6">
        <v>18161</v>
      </c>
      <c r="AN67" s="6">
        <v>18161</v>
      </c>
      <c r="AO67" s="6">
        <v>0</v>
      </c>
      <c r="AP67" s="136">
        <f t="shared" si="103"/>
        <v>36322</v>
      </c>
      <c r="AQ67" s="152">
        <f t="shared" si="104"/>
        <v>90733</v>
      </c>
      <c r="AR67" s="42">
        <f t="shared" si="105"/>
        <v>232709</v>
      </c>
      <c r="AS67" s="159"/>
      <c r="AT67" s="167"/>
      <c r="AU67" s="169">
        <v>232709</v>
      </c>
      <c r="AV67" s="191"/>
      <c r="AW67" s="169">
        <f t="shared" si="106"/>
        <v>232709</v>
      </c>
      <c r="AX67" s="169">
        <v>23827</v>
      </c>
      <c r="AY67" s="174">
        <v>23400</v>
      </c>
      <c r="AZ67" s="174">
        <f t="shared" si="107"/>
        <v>427</v>
      </c>
      <c r="BA67" s="174">
        <v>17984</v>
      </c>
      <c r="BB67" s="174">
        <v>17550</v>
      </c>
      <c r="BC67" s="174">
        <f t="shared" si="108"/>
        <v>434</v>
      </c>
      <c r="BD67" s="174">
        <f t="shared" si="109"/>
        <v>861</v>
      </c>
      <c r="BE67" s="174">
        <v>18137</v>
      </c>
      <c r="BF67" s="174">
        <v>17680.44</v>
      </c>
      <c r="BG67" s="174">
        <f t="shared" si="110"/>
        <v>456.5600000000013</v>
      </c>
      <c r="BH67" s="174">
        <f t="shared" si="111"/>
        <v>906.85</v>
      </c>
      <c r="BI67" s="174" t="s">
        <v>161</v>
      </c>
      <c r="BJ67" s="174">
        <f>BG67</f>
        <v>456.5600000000013</v>
      </c>
      <c r="BK67" s="174">
        <v>0</v>
      </c>
      <c r="BL67" s="174" t="s">
        <v>161</v>
      </c>
      <c r="BM67" s="174">
        <v>5722</v>
      </c>
      <c r="BN67" s="174">
        <f t="shared" si="112"/>
        <v>4861</v>
      </c>
      <c r="BO67" s="174">
        <v>18137</v>
      </c>
      <c r="BP67" s="174">
        <f t="shared" si="113"/>
        <v>24315.56</v>
      </c>
      <c r="BQ67" s="174">
        <f t="shared" si="114"/>
        <v>237570</v>
      </c>
      <c r="BR67" s="174">
        <v>237570</v>
      </c>
      <c r="BS67" s="174"/>
      <c r="BT67" s="174"/>
      <c r="BU67" s="174"/>
      <c r="BV67" s="174"/>
      <c r="BW67" s="174"/>
      <c r="BX67" s="174"/>
      <c r="BY67" s="174"/>
      <c r="BZ67" s="174"/>
      <c r="CA67" s="174"/>
      <c r="CB67" s="174">
        <v>24315.56</v>
      </c>
      <c r="CC67" s="169">
        <f t="shared" si="115"/>
        <v>237570</v>
      </c>
      <c r="CD67" s="169"/>
      <c r="CE67" s="6">
        <v>18137</v>
      </c>
      <c r="CF67" s="42">
        <f aca="true" t="shared" si="133" ref="CF67:CF77">CE67+CD67</f>
        <v>18137</v>
      </c>
      <c r="CG67" s="169">
        <f aca="true" t="shared" si="134" ref="CG67:CG77">CC67+CD67</f>
        <v>237570</v>
      </c>
      <c r="CH67" s="169"/>
      <c r="CI67" s="169">
        <f t="shared" si="25"/>
        <v>237570</v>
      </c>
      <c r="CJ67" s="169"/>
      <c r="CK67" s="174">
        <v>0</v>
      </c>
      <c r="CL67" s="226">
        <v>178.12</v>
      </c>
      <c r="CM67" s="136"/>
      <c r="CN67" s="181">
        <f t="shared" si="118"/>
        <v>0</v>
      </c>
      <c r="CO67" s="6">
        <v>18137</v>
      </c>
      <c r="CP67" s="174">
        <f t="shared" si="119"/>
        <v>18315.12</v>
      </c>
      <c r="CQ67" s="169">
        <v>237570</v>
      </c>
      <c r="CR67" s="174">
        <v>0</v>
      </c>
      <c r="CS67" s="174">
        <v>118.11999999999898</v>
      </c>
      <c r="CT67" s="169">
        <v>6022</v>
      </c>
      <c r="CU67" s="181">
        <f t="shared" si="120"/>
        <v>6022</v>
      </c>
      <c r="CV67" s="169">
        <f t="shared" si="121"/>
        <v>243592</v>
      </c>
      <c r="CW67" s="169"/>
      <c r="CX67" s="169">
        <v>254364</v>
      </c>
      <c r="CY67" s="212"/>
      <c r="CZ67" s="238">
        <v>18161</v>
      </c>
      <c r="DA67" s="237">
        <f t="shared" si="122"/>
        <v>24301.12</v>
      </c>
      <c r="DB67" s="256">
        <v>24137.44</v>
      </c>
      <c r="DC67" s="252">
        <f t="shared" si="31"/>
        <v>163.6800000000003</v>
      </c>
      <c r="DD67" s="260">
        <v>0</v>
      </c>
      <c r="DE67" s="237">
        <v>163.68</v>
      </c>
      <c r="DF67" s="238">
        <v>18161</v>
      </c>
      <c r="DG67" s="250">
        <f t="shared" si="124"/>
        <v>18324.68</v>
      </c>
      <c r="DH67" s="250">
        <v>10772</v>
      </c>
      <c r="DI67" s="250">
        <v>18324.68</v>
      </c>
      <c r="DJ67" s="250">
        <v>18197</v>
      </c>
      <c r="DK67" s="250">
        <v>0</v>
      </c>
      <c r="DL67" s="273">
        <v>127.68000000000029</v>
      </c>
      <c r="DM67" s="250">
        <v>10772</v>
      </c>
      <c r="DN67" s="250"/>
      <c r="DO67" s="250"/>
      <c r="DP67" s="273">
        <f t="shared" si="125"/>
        <v>0</v>
      </c>
      <c r="DQ67" s="266">
        <f t="shared" si="126"/>
        <v>10899.68</v>
      </c>
      <c r="DR67" s="262">
        <f t="shared" si="127"/>
        <v>254364</v>
      </c>
      <c r="DS67" s="262"/>
      <c r="DT67" s="262">
        <f t="shared" si="128"/>
        <v>254364</v>
      </c>
      <c r="DU67" s="333">
        <v>18175</v>
      </c>
      <c r="DV67" s="333">
        <v>18365</v>
      </c>
      <c r="DW67" s="262"/>
      <c r="DX67" s="262">
        <f t="shared" si="129"/>
        <v>18365</v>
      </c>
      <c r="DY67" s="262">
        <f t="shared" si="130"/>
        <v>36540</v>
      </c>
      <c r="DZ67" s="277"/>
      <c r="EA67" s="277"/>
    </row>
    <row r="68" spans="1:131" ht="15.75">
      <c r="A68" s="57">
        <f t="shared" si="131"/>
        <v>19</v>
      </c>
      <c r="B68" s="17" t="s">
        <v>236</v>
      </c>
      <c r="C68" s="47">
        <v>112993</v>
      </c>
      <c r="D68" s="59">
        <v>1346</v>
      </c>
      <c r="E68" s="60"/>
      <c r="F68" s="46">
        <f t="shared" si="40"/>
        <v>-1346</v>
      </c>
      <c r="G68" s="47">
        <v>40573</v>
      </c>
      <c r="H68" s="61">
        <v>14370</v>
      </c>
      <c r="I68" s="63"/>
      <c r="J68" s="63"/>
      <c r="K68" s="47">
        <v>80491</v>
      </c>
      <c r="L68" s="61">
        <v>12505</v>
      </c>
      <c r="M68" s="61">
        <v>12505</v>
      </c>
      <c r="N68" s="61">
        <v>12505</v>
      </c>
      <c r="O68" s="47">
        <f t="shared" si="94"/>
        <v>0</v>
      </c>
      <c r="P68" s="93">
        <v>3024</v>
      </c>
      <c r="Q68" s="100">
        <f t="shared" si="95"/>
        <v>3024</v>
      </c>
      <c r="R68" s="62">
        <v>12505</v>
      </c>
      <c r="S68" s="42">
        <f t="shared" si="96"/>
        <v>15529</v>
      </c>
      <c r="T68" s="47">
        <v>83515</v>
      </c>
      <c r="U68" s="42">
        <v>15529</v>
      </c>
      <c r="V68" s="103"/>
      <c r="W68" s="42">
        <f t="shared" si="97"/>
        <v>15529</v>
      </c>
      <c r="X68" s="42">
        <f t="shared" si="98"/>
        <v>83515</v>
      </c>
      <c r="Y68" s="42">
        <v>3785</v>
      </c>
      <c r="Z68" s="42">
        <v>87300</v>
      </c>
      <c r="AA68" s="42">
        <v>15529</v>
      </c>
      <c r="AB68" s="42"/>
      <c r="AC68" s="42">
        <f t="shared" si="7"/>
        <v>-15529</v>
      </c>
      <c r="AD68" s="42"/>
      <c r="AE68" s="42">
        <f t="shared" si="99"/>
        <v>-15529</v>
      </c>
      <c r="AF68" s="42">
        <v>12506</v>
      </c>
      <c r="AG68" s="42">
        <f t="shared" si="100"/>
        <v>12506</v>
      </c>
      <c r="AH68" s="42">
        <f t="shared" si="101"/>
        <v>71771</v>
      </c>
      <c r="AI68" s="6">
        <v>25685</v>
      </c>
      <c r="AJ68" s="6">
        <v>25685</v>
      </c>
      <c r="AK68" s="6">
        <v>25685</v>
      </c>
      <c r="AL68" s="42">
        <f t="shared" si="102"/>
        <v>77055</v>
      </c>
      <c r="AM68" s="6">
        <v>25719</v>
      </c>
      <c r="AN68" s="6">
        <v>25720</v>
      </c>
      <c r="AO68" s="6">
        <v>0</v>
      </c>
      <c r="AP68" s="136">
        <f t="shared" si="103"/>
        <v>51439</v>
      </c>
      <c r="AQ68" s="152">
        <f t="shared" si="104"/>
        <v>128494</v>
      </c>
      <c r="AR68" s="42">
        <f t="shared" si="105"/>
        <v>215794</v>
      </c>
      <c r="AS68" s="159"/>
      <c r="AT68" s="167">
        <v>2966</v>
      </c>
      <c r="AU68" s="169">
        <v>218760</v>
      </c>
      <c r="AV68" s="191"/>
      <c r="AW68" s="169">
        <f t="shared" si="106"/>
        <v>218760</v>
      </c>
      <c r="AX68" s="169">
        <v>15529</v>
      </c>
      <c r="AY68" s="174">
        <v>15529</v>
      </c>
      <c r="AZ68" s="174">
        <f t="shared" si="107"/>
        <v>0</v>
      </c>
      <c r="BA68" s="174">
        <v>12506</v>
      </c>
      <c r="BB68" s="174">
        <v>12455</v>
      </c>
      <c r="BC68" s="174">
        <f t="shared" si="108"/>
        <v>51</v>
      </c>
      <c r="BD68" s="174">
        <f t="shared" si="109"/>
        <v>51</v>
      </c>
      <c r="BE68" s="174">
        <v>25685</v>
      </c>
      <c r="BF68" s="174">
        <v>25685</v>
      </c>
      <c r="BG68" s="174">
        <f t="shared" si="110"/>
        <v>0</v>
      </c>
      <c r="BH68" s="174">
        <f t="shared" si="111"/>
        <v>1284.25</v>
      </c>
      <c r="BI68" s="174"/>
      <c r="BJ68" s="174">
        <v>0</v>
      </c>
      <c r="BK68" s="174">
        <v>0</v>
      </c>
      <c r="BL68" s="174" t="s">
        <v>161</v>
      </c>
      <c r="BM68" s="174">
        <v>0</v>
      </c>
      <c r="BN68" s="174">
        <f t="shared" si="112"/>
        <v>-51</v>
      </c>
      <c r="BO68" s="174">
        <v>25685</v>
      </c>
      <c r="BP68" s="174">
        <f t="shared" si="113"/>
        <v>25685</v>
      </c>
      <c r="BQ68" s="174">
        <f t="shared" si="114"/>
        <v>218709</v>
      </c>
      <c r="BR68" s="174">
        <v>218709</v>
      </c>
      <c r="BS68" s="174"/>
      <c r="BT68" s="174"/>
      <c r="BU68" s="174"/>
      <c r="BV68" s="174"/>
      <c r="BW68" s="174"/>
      <c r="BX68" s="174"/>
      <c r="BY68" s="174"/>
      <c r="BZ68" s="174"/>
      <c r="CA68" s="174"/>
      <c r="CB68" s="174">
        <v>25685</v>
      </c>
      <c r="CC68" s="169">
        <f t="shared" si="115"/>
        <v>218709</v>
      </c>
      <c r="CD68" s="169"/>
      <c r="CE68" s="6">
        <v>25685</v>
      </c>
      <c r="CF68" s="42">
        <f t="shared" si="133"/>
        <v>25685</v>
      </c>
      <c r="CG68" s="169">
        <f t="shared" si="134"/>
        <v>218709</v>
      </c>
      <c r="CH68" s="169">
        <v>1803.67</v>
      </c>
      <c r="CI68" s="169">
        <f t="shared" si="25"/>
        <v>220512.67</v>
      </c>
      <c r="CJ68" s="169"/>
      <c r="CK68" s="174">
        <v>0</v>
      </c>
      <c r="CL68" s="226">
        <v>0</v>
      </c>
      <c r="CM68" s="136"/>
      <c r="CN68" s="181">
        <f t="shared" si="118"/>
        <v>0</v>
      </c>
      <c r="CO68" s="6">
        <v>25685</v>
      </c>
      <c r="CP68" s="174">
        <f t="shared" si="119"/>
        <v>25685</v>
      </c>
      <c r="CQ68" s="169">
        <v>226575.93000000002</v>
      </c>
      <c r="CR68" s="174">
        <v>0</v>
      </c>
      <c r="CS68" s="174">
        <v>0</v>
      </c>
      <c r="CT68" s="169">
        <v>0</v>
      </c>
      <c r="CU68" s="136">
        <f t="shared" si="120"/>
        <v>0</v>
      </c>
      <c r="CV68" s="169">
        <f t="shared" si="121"/>
        <v>226575.93000000002</v>
      </c>
      <c r="CW68" s="169">
        <v>6841.45</v>
      </c>
      <c r="CX68" s="169">
        <v>248672.38000000003</v>
      </c>
      <c r="CY68" s="212">
        <v>6</v>
      </c>
      <c r="CZ68" s="237">
        <v>25719</v>
      </c>
      <c r="DA68" s="237">
        <f t="shared" si="122"/>
        <v>25719</v>
      </c>
      <c r="DB68" s="256">
        <v>24961.21</v>
      </c>
      <c r="DC68" s="252">
        <f t="shared" si="31"/>
        <v>757.7900000000009</v>
      </c>
      <c r="DD68" s="260">
        <v>0</v>
      </c>
      <c r="DE68" s="237">
        <v>757.79</v>
      </c>
      <c r="DF68" s="238">
        <v>25720</v>
      </c>
      <c r="DG68" s="250">
        <f t="shared" si="124"/>
        <v>26477.79</v>
      </c>
      <c r="DH68" s="250">
        <v>15255</v>
      </c>
      <c r="DI68" s="250">
        <v>26477.79</v>
      </c>
      <c r="DJ68" s="250">
        <v>26477.79</v>
      </c>
      <c r="DK68" s="250">
        <v>0</v>
      </c>
      <c r="DL68" s="273">
        <v>0</v>
      </c>
      <c r="DM68" s="250">
        <v>15255</v>
      </c>
      <c r="DN68" s="250"/>
      <c r="DO68" s="250"/>
      <c r="DP68" s="273">
        <f t="shared" si="125"/>
        <v>0</v>
      </c>
      <c r="DQ68" s="266">
        <f t="shared" si="126"/>
        <v>15255</v>
      </c>
      <c r="DR68" s="262">
        <f t="shared" si="127"/>
        <v>248672.38000000003</v>
      </c>
      <c r="DS68" s="262">
        <v>26501.03</v>
      </c>
      <c r="DT68" s="262">
        <f t="shared" si="128"/>
        <v>275173.41000000003</v>
      </c>
      <c r="DU68" s="333">
        <v>25738</v>
      </c>
      <c r="DV68" s="333">
        <v>26007</v>
      </c>
      <c r="DW68" s="262"/>
      <c r="DX68" s="262">
        <f t="shared" si="129"/>
        <v>26007</v>
      </c>
      <c r="DY68" s="262">
        <f t="shared" si="130"/>
        <v>51745</v>
      </c>
      <c r="DZ68" s="277"/>
      <c r="EA68" s="277"/>
    </row>
    <row r="69" spans="1:131" ht="15.75">
      <c r="A69" s="57">
        <f t="shared" si="131"/>
        <v>20</v>
      </c>
      <c r="B69" s="17" t="s">
        <v>237</v>
      </c>
      <c r="C69" s="47">
        <v>97513</v>
      </c>
      <c r="D69" s="59">
        <v>0</v>
      </c>
      <c r="E69" s="60">
        <v>332</v>
      </c>
      <c r="F69" s="46">
        <f t="shared" si="40"/>
        <v>332</v>
      </c>
      <c r="G69" s="47">
        <v>47587</v>
      </c>
      <c r="H69" s="61">
        <v>17363</v>
      </c>
      <c r="I69" s="63"/>
      <c r="J69" s="63"/>
      <c r="K69" s="47">
        <v>94661</v>
      </c>
      <c r="L69" s="61">
        <v>15139</v>
      </c>
      <c r="M69" s="61">
        <v>16813</v>
      </c>
      <c r="N69" s="61">
        <v>16800</v>
      </c>
      <c r="O69" s="47">
        <f t="shared" si="94"/>
        <v>-13</v>
      </c>
      <c r="P69" s="93">
        <v>3754</v>
      </c>
      <c r="Q69" s="100">
        <f t="shared" si="95"/>
        <v>3741</v>
      </c>
      <c r="R69" s="62">
        <v>15139</v>
      </c>
      <c r="S69" s="42">
        <f t="shared" si="96"/>
        <v>18893</v>
      </c>
      <c r="T69" s="47">
        <v>98402</v>
      </c>
      <c r="U69" s="42">
        <v>18893</v>
      </c>
      <c r="V69" s="103">
        <v>16</v>
      </c>
      <c r="W69" s="42">
        <f t="shared" si="97"/>
        <v>18909</v>
      </c>
      <c r="X69" s="42">
        <f t="shared" si="98"/>
        <v>98418</v>
      </c>
      <c r="Y69" s="42"/>
      <c r="Z69" s="42">
        <v>98418</v>
      </c>
      <c r="AA69" s="42">
        <v>18909</v>
      </c>
      <c r="AB69" s="42"/>
      <c r="AC69" s="42">
        <f t="shared" si="7"/>
        <v>-18909</v>
      </c>
      <c r="AD69" s="42"/>
      <c r="AE69" s="42">
        <f t="shared" si="99"/>
        <v>-18909</v>
      </c>
      <c r="AF69" s="42">
        <v>15138</v>
      </c>
      <c r="AG69" s="42">
        <f t="shared" si="100"/>
        <v>15138</v>
      </c>
      <c r="AH69" s="42">
        <f t="shared" si="101"/>
        <v>79509</v>
      </c>
      <c r="AI69" s="6">
        <v>12497</v>
      </c>
      <c r="AJ69" s="6">
        <v>12497</v>
      </c>
      <c r="AK69" s="6">
        <v>12497</v>
      </c>
      <c r="AL69" s="42">
        <f t="shared" si="102"/>
        <v>37491</v>
      </c>
      <c r="AM69" s="6">
        <v>12513</v>
      </c>
      <c r="AN69" s="6">
        <v>12514</v>
      </c>
      <c r="AO69" s="6">
        <v>0</v>
      </c>
      <c r="AP69" s="136">
        <f t="shared" si="103"/>
        <v>25027</v>
      </c>
      <c r="AQ69" s="152">
        <f t="shared" si="104"/>
        <v>62518</v>
      </c>
      <c r="AR69" s="42">
        <f t="shared" si="105"/>
        <v>160936</v>
      </c>
      <c r="AS69" s="159"/>
      <c r="AT69" s="167"/>
      <c r="AU69" s="169">
        <v>160936</v>
      </c>
      <c r="AV69" s="191"/>
      <c r="AW69" s="169">
        <f t="shared" si="106"/>
        <v>160936</v>
      </c>
      <c r="AX69" s="169">
        <v>18909</v>
      </c>
      <c r="AY69" s="174">
        <v>18854</v>
      </c>
      <c r="AZ69" s="174">
        <f t="shared" si="107"/>
        <v>55</v>
      </c>
      <c r="BA69" s="174">
        <v>15138</v>
      </c>
      <c r="BB69" s="174">
        <v>15091</v>
      </c>
      <c r="BC69" s="174">
        <f t="shared" si="108"/>
        <v>47</v>
      </c>
      <c r="BD69" s="174">
        <f t="shared" si="109"/>
        <v>102</v>
      </c>
      <c r="BE69" s="174">
        <v>12497</v>
      </c>
      <c r="BF69" s="174">
        <v>12486.6</v>
      </c>
      <c r="BG69" s="174">
        <f t="shared" si="110"/>
        <v>10.399999999999636</v>
      </c>
      <c r="BH69" s="174">
        <f t="shared" si="111"/>
        <v>624.85</v>
      </c>
      <c r="BI69" s="174" t="s">
        <v>161</v>
      </c>
      <c r="BJ69" s="174">
        <f>BG69</f>
        <v>10.399999999999636</v>
      </c>
      <c r="BK69" s="174">
        <v>0</v>
      </c>
      <c r="BL69" s="174" t="s">
        <v>161</v>
      </c>
      <c r="BM69" s="174">
        <v>3993</v>
      </c>
      <c r="BN69" s="174">
        <f t="shared" si="112"/>
        <v>3891</v>
      </c>
      <c r="BO69" s="174">
        <v>12497</v>
      </c>
      <c r="BP69" s="174">
        <f t="shared" si="113"/>
        <v>16500.4</v>
      </c>
      <c r="BQ69" s="174">
        <f t="shared" si="114"/>
        <v>164827</v>
      </c>
      <c r="BR69" s="174">
        <v>164827</v>
      </c>
      <c r="BS69" s="174"/>
      <c r="BT69" s="174"/>
      <c r="BU69" s="174"/>
      <c r="BV69" s="174"/>
      <c r="BW69" s="174"/>
      <c r="BX69" s="174"/>
      <c r="BY69" s="174"/>
      <c r="BZ69" s="174"/>
      <c r="CA69" s="174"/>
      <c r="CB69" s="174">
        <v>16500.4</v>
      </c>
      <c r="CC69" s="169">
        <f t="shared" si="115"/>
        <v>164827</v>
      </c>
      <c r="CD69" s="169"/>
      <c r="CE69" s="6">
        <v>12497</v>
      </c>
      <c r="CF69" s="42">
        <f t="shared" si="133"/>
        <v>12497</v>
      </c>
      <c r="CG69" s="169">
        <f t="shared" si="134"/>
        <v>164827</v>
      </c>
      <c r="CH69" s="169"/>
      <c r="CI69" s="169">
        <f t="shared" si="25"/>
        <v>164827</v>
      </c>
      <c r="CJ69" s="169"/>
      <c r="CK69" s="174">
        <v>0</v>
      </c>
      <c r="CL69" s="226">
        <v>30.1</v>
      </c>
      <c r="CM69" s="136">
        <v>6380</v>
      </c>
      <c r="CN69" s="181">
        <f t="shared" si="118"/>
        <v>6380</v>
      </c>
      <c r="CO69" s="6">
        <v>12497</v>
      </c>
      <c r="CP69" s="174">
        <f t="shared" si="119"/>
        <v>18907.1</v>
      </c>
      <c r="CQ69" s="169">
        <v>171207</v>
      </c>
      <c r="CR69" s="174">
        <v>6479.989999999998</v>
      </c>
      <c r="CS69" s="174">
        <v>0</v>
      </c>
      <c r="CT69" s="169">
        <v>0</v>
      </c>
      <c r="CU69" s="181">
        <f t="shared" si="120"/>
        <v>-6479.989999999998</v>
      </c>
      <c r="CV69" s="169">
        <f t="shared" si="121"/>
        <v>164727.01</v>
      </c>
      <c r="CW69" s="169"/>
      <c r="CX69" s="169">
        <v>172149.01</v>
      </c>
      <c r="CY69" s="212"/>
      <c r="CZ69" s="238">
        <v>12513</v>
      </c>
      <c r="DA69" s="237">
        <f t="shared" si="122"/>
        <v>12513</v>
      </c>
      <c r="DB69" s="256">
        <v>12506.43</v>
      </c>
      <c r="DC69" s="252">
        <f t="shared" si="31"/>
        <v>6.569999999999709</v>
      </c>
      <c r="DD69" s="260">
        <v>0</v>
      </c>
      <c r="DE69" s="237">
        <v>6.57</v>
      </c>
      <c r="DF69" s="238">
        <v>12514</v>
      </c>
      <c r="DG69" s="250">
        <f t="shared" si="124"/>
        <v>12520.57</v>
      </c>
      <c r="DH69" s="250">
        <v>7422</v>
      </c>
      <c r="DI69" s="250">
        <v>12520.57</v>
      </c>
      <c r="DJ69" s="250">
        <v>12486.6</v>
      </c>
      <c r="DK69" s="250">
        <v>0</v>
      </c>
      <c r="DL69" s="273">
        <v>33.969999999999345</v>
      </c>
      <c r="DM69" s="250">
        <v>7422</v>
      </c>
      <c r="DN69" s="250"/>
      <c r="DO69" s="250"/>
      <c r="DP69" s="273">
        <f t="shared" si="125"/>
        <v>0</v>
      </c>
      <c r="DQ69" s="266">
        <f t="shared" si="126"/>
        <v>7455.969999999999</v>
      </c>
      <c r="DR69" s="262">
        <f t="shared" si="127"/>
        <v>172149.01</v>
      </c>
      <c r="DS69" s="262"/>
      <c r="DT69" s="262">
        <f t="shared" si="128"/>
        <v>172149.01</v>
      </c>
      <c r="DU69" s="333">
        <v>12523</v>
      </c>
      <c r="DV69" s="333">
        <v>12654</v>
      </c>
      <c r="DW69" s="262"/>
      <c r="DX69" s="262">
        <f t="shared" si="129"/>
        <v>12654</v>
      </c>
      <c r="DY69" s="262">
        <f t="shared" si="130"/>
        <v>25177</v>
      </c>
      <c r="DZ69" s="277"/>
      <c r="EA69" s="277"/>
    </row>
    <row r="70" spans="1:131" ht="15.75">
      <c r="A70" s="57">
        <f t="shared" si="131"/>
        <v>21</v>
      </c>
      <c r="B70" s="17" t="s">
        <v>238</v>
      </c>
      <c r="C70" s="47">
        <v>840236</v>
      </c>
      <c r="D70" s="59">
        <v>0</v>
      </c>
      <c r="E70" s="60">
        <v>1447</v>
      </c>
      <c r="F70" s="46">
        <f t="shared" si="40"/>
        <v>1447</v>
      </c>
      <c r="G70" s="47">
        <v>402126</v>
      </c>
      <c r="H70" s="61">
        <v>64580</v>
      </c>
      <c r="I70" s="63"/>
      <c r="J70" s="63"/>
      <c r="K70" s="47">
        <v>794706</v>
      </c>
      <c r="L70" s="61">
        <v>65795</v>
      </c>
      <c r="M70" s="61">
        <v>65795</v>
      </c>
      <c r="N70" s="61">
        <v>65795</v>
      </c>
      <c r="O70" s="47">
        <f t="shared" si="94"/>
        <v>0</v>
      </c>
      <c r="P70" s="93"/>
      <c r="Q70" s="100">
        <f t="shared" si="95"/>
        <v>0</v>
      </c>
      <c r="R70" s="62">
        <v>65795</v>
      </c>
      <c r="S70" s="42">
        <f t="shared" si="96"/>
        <v>65795</v>
      </c>
      <c r="T70" s="47">
        <v>794706</v>
      </c>
      <c r="U70" s="42">
        <v>65795</v>
      </c>
      <c r="V70" s="103"/>
      <c r="W70" s="42">
        <f t="shared" si="97"/>
        <v>65795</v>
      </c>
      <c r="X70" s="42">
        <f t="shared" si="98"/>
        <v>794706</v>
      </c>
      <c r="Y70" s="42">
        <v>68510</v>
      </c>
      <c r="Z70" s="42">
        <v>863216</v>
      </c>
      <c r="AA70" s="42">
        <v>65795</v>
      </c>
      <c r="AB70" s="42"/>
      <c r="AC70" s="42">
        <f t="shared" si="7"/>
        <v>-65795</v>
      </c>
      <c r="AD70" s="42"/>
      <c r="AE70" s="42">
        <f t="shared" si="99"/>
        <v>-65795</v>
      </c>
      <c r="AF70" s="42">
        <v>65795</v>
      </c>
      <c r="AG70" s="42">
        <f t="shared" si="100"/>
        <v>65795</v>
      </c>
      <c r="AH70" s="42">
        <f t="shared" si="101"/>
        <v>797421</v>
      </c>
      <c r="AI70" s="6">
        <v>77160</v>
      </c>
      <c r="AJ70" s="6">
        <v>77160</v>
      </c>
      <c r="AK70" s="6">
        <v>77160</v>
      </c>
      <c r="AL70" s="42">
        <f t="shared" si="102"/>
        <v>231480</v>
      </c>
      <c r="AM70" s="6">
        <v>77262</v>
      </c>
      <c r="AN70" s="6">
        <v>77262</v>
      </c>
      <c r="AO70" s="6">
        <v>0</v>
      </c>
      <c r="AP70" s="136">
        <f t="shared" si="103"/>
        <v>154524</v>
      </c>
      <c r="AQ70" s="152">
        <f t="shared" si="104"/>
        <v>386004</v>
      </c>
      <c r="AR70" s="42">
        <f t="shared" si="105"/>
        <v>1249220</v>
      </c>
      <c r="AS70" s="159"/>
      <c r="AT70" s="167">
        <v>75900</v>
      </c>
      <c r="AU70" s="169">
        <v>1325120</v>
      </c>
      <c r="AV70" s="191">
        <v>93750</v>
      </c>
      <c r="AW70" s="169">
        <f t="shared" si="106"/>
        <v>1418870</v>
      </c>
      <c r="AX70" s="169">
        <v>65795</v>
      </c>
      <c r="AY70" s="174">
        <v>65795</v>
      </c>
      <c r="AZ70" s="174">
        <f t="shared" si="107"/>
        <v>0</v>
      </c>
      <c r="BA70" s="174">
        <v>65795</v>
      </c>
      <c r="BB70" s="174">
        <v>65795</v>
      </c>
      <c r="BC70" s="174">
        <f t="shared" si="108"/>
        <v>0</v>
      </c>
      <c r="BD70" s="174">
        <f t="shared" si="109"/>
        <v>0</v>
      </c>
      <c r="BE70" s="174">
        <v>77160</v>
      </c>
      <c r="BF70" s="174">
        <v>77160</v>
      </c>
      <c r="BG70" s="174">
        <f t="shared" si="110"/>
        <v>0</v>
      </c>
      <c r="BH70" s="174">
        <f t="shared" si="111"/>
        <v>3858</v>
      </c>
      <c r="BI70" s="174"/>
      <c r="BJ70" s="174">
        <v>0</v>
      </c>
      <c r="BK70" s="174">
        <v>0</v>
      </c>
      <c r="BL70" s="174" t="s">
        <v>161</v>
      </c>
      <c r="BM70" s="174">
        <v>17291</v>
      </c>
      <c r="BN70" s="174">
        <f t="shared" si="112"/>
        <v>17291</v>
      </c>
      <c r="BO70" s="174">
        <v>77160</v>
      </c>
      <c r="BP70" s="174">
        <f t="shared" si="113"/>
        <v>94451</v>
      </c>
      <c r="BQ70" s="174">
        <f t="shared" si="114"/>
        <v>1436161</v>
      </c>
      <c r="BR70" s="174">
        <v>1436161</v>
      </c>
      <c r="BS70" s="174"/>
      <c r="BT70" s="174"/>
      <c r="BU70" s="174"/>
      <c r="BV70" s="174"/>
      <c r="BW70" s="174"/>
      <c r="BX70" s="174"/>
      <c r="BY70" s="174"/>
      <c r="BZ70" s="174"/>
      <c r="CA70" s="174"/>
      <c r="CB70" s="174">
        <v>94451</v>
      </c>
      <c r="CC70" s="169">
        <f t="shared" si="115"/>
        <v>1436161</v>
      </c>
      <c r="CD70" s="169"/>
      <c r="CE70" s="6">
        <v>77160</v>
      </c>
      <c r="CF70" s="42">
        <f t="shared" si="133"/>
        <v>77160</v>
      </c>
      <c r="CG70" s="169">
        <f t="shared" si="134"/>
        <v>1436161</v>
      </c>
      <c r="CH70" s="169">
        <v>83862.88</v>
      </c>
      <c r="CI70" s="169">
        <f t="shared" si="25"/>
        <v>1520023.88</v>
      </c>
      <c r="CJ70" s="169"/>
      <c r="CK70" s="174">
        <v>0</v>
      </c>
      <c r="CL70" s="226">
        <v>0</v>
      </c>
      <c r="CM70" s="136">
        <v>28789</v>
      </c>
      <c r="CN70" s="181">
        <f t="shared" si="118"/>
        <v>28789</v>
      </c>
      <c r="CO70" s="6">
        <v>77160</v>
      </c>
      <c r="CP70" s="174">
        <f t="shared" si="119"/>
        <v>105949</v>
      </c>
      <c r="CQ70" s="169">
        <v>1646887.4</v>
      </c>
      <c r="CR70" s="174">
        <v>0</v>
      </c>
      <c r="CS70" s="174">
        <v>0</v>
      </c>
      <c r="CT70" s="169">
        <v>20367</v>
      </c>
      <c r="CU70" s="181">
        <f t="shared" si="120"/>
        <v>20367</v>
      </c>
      <c r="CV70" s="169">
        <f t="shared" si="121"/>
        <v>1667254.4</v>
      </c>
      <c r="CW70" s="169">
        <v>71435</v>
      </c>
      <c r="CX70" s="169">
        <v>1855787.2799999998</v>
      </c>
      <c r="CY70" s="212">
        <v>9</v>
      </c>
      <c r="CZ70" s="237">
        <v>77262</v>
      </c>
      <c r="DA70" s="237">
        <f t="shared" si="122"/>
        <v>97629</v>
      </c>
      <c r="DB70" s="256">
        <v>97629</v>
      </c>
      <c r="DC70" s="252">
        <f t="shared" si="31"/>
        <v>0</v>
      </c>
      <c r="DD70" s="260">
        <f aca="true" t="shared" si="135" ref="DD70:DD77">DB70-DA70</f>
        <v>0</v>
      </c>
      <c r="DE70" s="237">
        <v>0</v>
      </c>
      <c r="DF70" s="238">
        <v>77262</v>
      </c>
      <c r="DG70" s="250">
        <f t="shared" si="124"/>
        <v>77262</v>
      </c>
      <c r="DH70" s="250">
        <v>45820</v>
      </c>
      <c r="DI70" s="250">
        <v>77262</v>
      </c>
      <c r="DJ70" s="250">
        <v>77262</v>
      </c>
      <c r="DK70" s="250">
        <v>0</v>
      </c>
      <c r="DL70" s="273">
        <v>0</v>
      </c>
      <c r="DM70" s="250">
        <v>45820</v>
      </c>
      <c r="DN70" s="250"/>
      <c r="DO70" s="250"/>
      <c r="DP70" s="273">
        <f t="shared" si="125"/>
        <v>0</v>
      </c>
      <c r="DQ70" s="266">
        <f t="shared" si="126"/>
        <v>45820</v>
      </c>
      <c r="DR70" s="262">
        <f t="shared" si="127"/>
        <v>1855787.2799999998</v>
      </c>
      <c r="DS70" s="262">
        <v>90732</v>
      </c>
      <c r="DT70" s="262">
        <f t="shared" si="128"/>
        <v>1946519.2799999998</v>
      </c>
      <c r="DU70" s="333">
        <v>77281</v>
      </c>
      <c r="DV70" s="333">
        <v>77892</v>
      </c>
      <c r="DW70" s="262"/>
      <c r="DX70" s="262">
        <f t="shared" si="129"/>
        <v>77892</v>
      </c>
      <c r="DY70" s="262">
        <f t="shared" si="130"/>
        <v>155173</v>
      </c>
      <c r="DZ70" s="277"/>
      <c r="EA70" s="277"/>
    </row>
    <row r="71" spans="1:131" ht="15.75">
      <c r="A71" s="57">
        <f t="shared" si="131"/>
        <v>22</v>
      </c>
      <c r="B71" s="19" t="s">
        <v>239</v>
      </c>
      <c r="C71" s="47">
        <v>4130192</v>
      </c>
      <c r="D71" s="59">
        <v>0</v>
      </c>
      <c r="E71" s="60"/>
      <c r="F71" s="46">
        <f t="shared" si="40"/>
        <v>0</v>
      </c>
      <c r="G71" s="47">
        <v>1568122</v>
      </c>
      <c r="H71" s="61">
        <v>42365</v>
      </c>
      <c r="I71" s="63"/>
      <c r="J71" s="63"/>
      <c r="K71" s="47">
        <v>3270981.02</v>
      </c>
      <c r="L71" s="61">
        <v>41457.02</v>
      </c>
      <c r="M71" s="61">
        <v>43474</v>
      </c>
      <c r="N71" s="61">
        <v>43474</v>
      </c>
      <c r="O71" s="47">
        <f t="shared" si="94"/>
        <v>0</v>
      </c>
      <c r="P71" s="93">
        <v>10016</v>
      </c>
      <c r="Q71" s="100">
        <f t="shared" si="95"/>
        <v>10016</v>
      </c>
      <c r="R71" s="62">
        <v>41457.02</v>
      </c>
      <c r="S71" s="42">
        <f t="shared" si="96"/>
        <v>51473.02</v>
      </c>
      <c r="T71" s="47">
        <v>3280997.02</v>
      </c>
      <c r="U71" s="42">
        <v>51473.02</v>
      </c>
      <c r="V71" s="103"/>
      <c r="W71" s="42">
        <f t="shared" si="97"/>
        <v>51473.02</v>
      </c>
      <c r="X71" s="42">
        <f t="shared" si="98"/>
        <v>3280997.02</v>
      </c>
      <c r="Y71" s="42">
        <v>750981</v>
      </c>
      <c r="Z71" s="42">
        <v>4031978.02</v>
      </c>
      <c r="AA71" s="42">
        <v>51473.02</v>
      </c>
      <c r="AB71" s="42"/>
      <c r="AC71" s="42">
        <f t="shared" si="7"/>
        <v>-51473.02</v>
      </c>
      <c r="AD71" s="42"/>
      <c r="AE71" s="42">
        <f t="shared" si="99"/>
        <v>-51473.02</v>
      </c>
      <c r="AF71" s="42">
        <v>43473</v>
      </c>
      <c r="AG71" s="42">
        <f t="shared" si="100"/>
        <v>43473</v>
      </c>
      <c r="AH71" s="42">
        <f t="shared" si="101"/>
        <v>3980505</v>
      </c>
      <c r="AI71" s="6">
        <v>58450</v>
      </c>
      <c r="AJ71" s="6">
        <v>58450</v>
      </c>
      <c r="AK71" s="6">
        <v>58450</v>
      </c>
      <c r="AL71" s="42">
        <f t="shared" si="102"/>
        <v>175350</v>
      </c>
      <c r="AM71" s="6">
        <v>58527</v>
      </c>
      <c r="AN71" s="6">
        <v>58527</v>
      </c>
      <c r="AO71" s="6">
        <v>0</v>
      </c>
      <c r="AP71" s="136">
        <f t="shared" si="103"/>
        <v>117054</v>
      </c>
      <c r="AQ71" s="152">
        <f t="shared" si="104"/>
        <v>292404</v>
      </c>
      <c r="AR71" s="42">
        <f t="shared" si="105"/>
        <v>4324382.02</v>
      </c>
      <c r="AS71" s="159"/>
      <c r="AT71" s="167">
        <v>901571.98</v>
      </c>
      <c r="AU71" s="169">
        <v>5225954</v>
      </c>
      <c r="AV71" s="191">
        <v>779647</v>
      </c>
      <c r="AW71" s="169">
        <f t="shared" si="106"/>
        <v>6005601</v>
      </c>
      <c r="AX71" s="169">
        <v>51473.02</v>
      </c>
      <c r="AY71" s="174">
        <v>51473.02</v>
      </c>
      <c r="AZ71" s="174">
        <f t="shared" si="107"/>
        <v>0</v>
      </c>
      <c r="BA71" s="174">
        <v>43473</v>
      </c>
      <c r="BB71" s="174">
        <v>43473</v>
      </c>
      <c r="BC71" s="174">
        <f t="shared" si="108"/>
        <v>0</v>
      </c>
      <c r="BD71" s="174">
        <f t="shared" si="109"/>
        <v>0</v>
      </c>
      <c r="BE71" s="174">
        <v>58450</v>
      </c>
      <c r="BF71" s="174">
        <v>58450</v>
      </c>
      <c r="BG71" s="174">
        <f t="shared" si="110"/>
        <v>0</v>
      </c>
      <c r="BH71" s="174">
        <f t="shared" si="111"/>
        <v>2922.5</v>
      </c>
      <c r="BI71" s="174"/>
      <c r="BJ71" s="174">
        <v>0</v>
      </c>
      <c r="BK71" s="174">
        <v>0</v>
      </c>
      <c r="BL71" s="174" t="s">
        <v>161</v>
      </c>
      <c r="BM71" s="174">
        <v>0</v>
      </c>
      <c r="BN71" s="174">
        <f t="shared" si="112"/>
        <v>0</v>
      </c>
      <c r="BO71" s="174">
        <v>58450</v>
      </c>
      <c r="BP71" s="174">
        <f t="shared" si="113"/>
        <v>58450</v>
      </c>
      <c r="BQ71" s="174">
        <f t="shared" si="114"/>
        <v>6005601</v>
      </c>
      <c r="BR71" s="174">
        <v>6005601</v>
      </c>
      <c r="BS71" s="174"/>
      <c r="BT71" s="174"/>
      <c r="BU71" s="174"/>
      <c r="BV71" s="174"/>
      <c r="BW71" s="174"/>
      <c r="BX71" s="174"/>
      <c r="BY71" s="174"/>
      <c r="BZ71" s="174"/>
      <c r="CA71" s="174"/>
      <c r="CB71" s="174">
        <v>58450</v>
      </c>
      <c r="CC71" s="169">
        <f t="shared" si="115"/>
        <v>6005601</v>
      </c>
      <c r="CD71" s="169"/>
      <c r="CE71" s="6">
        <v>58450</v>
      </c>
      <c r="CF71" s="42">
        <f t="shared" si="133"/>
        <v>58450</v>
      </c>
      <c r="CG71" s="169">
        <f t="shared" si="134"/>
        <v>6005601</v>
      </c>
      <c r="CH71" s="169">
        <v>400617</v>
      </c>
      <c r="CI71" s="169">
        <f aca="true" t="shared" si="136" ref="CI71:CI120">CH71+CG71</f>
        <v>6406218</v>
      </c>
      <c r="CJ71" s="169"/>
      <c r="CK71" s="174">
        <v>0</v>
      </c>
      <c r="CL71" s="226">
        <v>0</v>
      </c>
      <c r="CM71" s="136"/>
      <c r="CN71" s="181">
        <f t="shared" si="118"/>
        <v>0</v>
      </c>
      <c r="CO71" s="6">
        <v>58450</v>
      </c>
      <c r="CP71" s="174">
        <f t="shared" si="119"/>
        <v>58450</v>
      </c>
      <c r="CQ71" s="169">
        <v>6681865</v>
      </c>
      <c r="CR71" s="174">
        <v>0</v>
      </c>
      <c r="CS71" s="174">
        <v>0</v>
      </c>
      <c r="CT71" s="169">
        <v>0</v>
      </c>
      <c r="CU71" s="136">
        <f t="shared" si="120"/>
        <v>0</v>
      </c>
      <c r="CV71" s="169">
        <f t="shared" si="121"/>
        <v>6681865</v>
      </c>
      <c r="CW71" s="169">
        <v>379844.88</v>
      </c>
      <c r="CX71" s="169">
        <v>7657737.88</v>
      </c>
      <c r="CY71" s="212">
        <v>8</v>
      </c>
      <c r="CZ71" s="237">
        <v>58527</v>
      </c>
      <c r="DA71" s="237">
        <f t="shared" si="122"/>
        <v>58527</v>
      </c>
      <c r="DB71" s="256">
        <v>58527</v>
      </c>
      <c r="DC71" s="252">
        <f aca="true" t="shared" si="137" ref="DC71:DC117">DA71-DB71</f>
        <v>0</v>
      </c>
      <c r="DD71" s="260">
        <f t="shared" si="135"/>
        <v>0</v>
      </c>
      <c r="DE71" s="237">
        <v>0</v>
      </c>
      <c r="DF71" s="238">
        <v>58527</v>
      </c>
      <c r="DG71" s="250">
        <f t="shared" si="124"/>
        <v>58527</v>
      </c>
      <c r="DH71" s="250">
        <v>34708</v>
      </c>
      <c r="DI71" s="250">
        <v>58527</v>
      </c>
      <c r="DJ71" s="250">
        <v>58527</v>
      </c>
      <c r="DK71" s="250">
        <v>0</v>
      </c>
      <c r="DL71" s="273">
        <v>0</v>
      </c>
      <c r="DM71" s="250">
        <v>34708</v>
      </c>
      <c r="DN71" s="250"/>
      <c r="DO71" s="250"/>
      <c r="DP71" s="273">
        <f t="shared" si="125"/>
        <v>0</v>
      </c>
      <c r="DQ71" s="266">
        <f t="shared" si="126"/>
        <v>34708</v>
      </c>
      <c r="DR71" s="262">
        <f t="shared" si="127"/>
        <v>7657737.88</v>
      </c>
      <c r="DS71" s="262">
        <v>534535.88</v>
      </c>
      <c r="DT71" s="262">
        <f t="shared" si="128"/>
        <v>8192273.76</v>
      </c>
      <c r="DU71" s="333">
        <v>58532</v>
      </c>
      <c r="DV71" s="333">
        <v>58947</v>
      </c>
      <c r="DW71" s="262"/>
      <c r="DX71" s="262">
        <f t="shared" si="129"/>
        <v>58947</v>
      </c>
      <c r="DY71" s="262">
        <f t="shared" si="130"/>
        <v>117479</v>
      </c>
      <c r="DZ71" s="277"/>
      <c r="EA71" s="277"/>
    </row>
    <row r="72" spans="1:131" ht="15.75">
      <c r="A72" s="57">
        <f t="shared" si="131"/>
        <v>23</v>
      </c>
      <c r="B72" s="19" t="s">
        <v>240</v>
      </c>
      <c r="C72" s="47">
        <v>718714</v>
      </c>
      <c r="D72" s="59">
        <v>0</v>
      </c>
      <c r="E72" s="60">
        <v>1760</v>
      </c>
      <c r="F72" s="46">
        <f t="shared" si="40"/>
        <v>1760</v>
      </c>
      <c r="G72" s="47">
        <v>319390</v>
      </c>
      <c r="H72" s="61">
        <v>92556</v>
      </c>
      <c r="I72" s="63"/>
      <c r="J72" s="63"/>
      <c r="K72" s="47">
        <v>627134</v>
      </c>
      <c r="L72" s="61">
        <v>81168</v>
      </c>
      <c r="M72" s="61">
        <v>90098</v>
      </c>
      <c r="N72" s="61">
        <v>86191</v>
      </c>
      <c r="O72" s="47">
        <f t="shared" si="94"/>
        <v>-3907</v>
      </c>
      <c r="P72" s="93"/>
      <c r="Q72" s="100">
        <f t="shared" si="95"/>
        <v>-3907</v>
      </c>
      <c r="R72" s="62">
        <v>81168</v>
      </c>
      <c r="S72" s="42">
        <f t="shared" si="96"/>
        <v>81168</v>
      </c>
      <c r="T72" s="47">
        <v>623227</v>
      </c>
      <c r="U72" s="42">
        <v>81168</v>
      </c>
      <c r="V72" s="103"/>
      <c r="W72" s="42">
        <f t="shared" si="97"/>
        <v>81168</v>
      </c>
      <c r="X72" s="42">
        <f t="shared" si="98"/>
        <v>623227</v>
      </c>
      <c r="Y72" s="42"/>
      <c r="Z72" s="42">
        <v>623227</v>
      </c>
      <c r="AA72" s="42">
        <v>81168</v>
      </c>
      <c r="AB72" s="42"/>
      <c r="AC72" s="42">
        <f t="shared" si="7"/>
        <v>-81168</v>
      </c>
      <c r="AD72" s="42"/>
      <c r="AE72" s="42">
        <f t="shared" si="99"/>
        <v>-81168</v>
      </c>
      <c r="AF72" s="42">
        <v>81169</v>
      </c>
      <c r="AG72" s="42">
        <f t="shared" si="100"/>
        <v>81169</v>
      </c>
      <c r="AH72" s="42">
        <f t="shared" si="101"/>
        <v>542059</v>
      </c>
      <c r="AI72" s="6">
        <v>73276</v>
      </c>
      <c r="AJ72" s="6">
        <v>73276</v>
      </c>
      <c r="AK72" s="6">
        <v>73276</v>
      </c>
      <c r="AL72" s="42">
        <f t="shared" si="102"/>
        <v>219828</v>
      </c>
      <c r="AM72" s="6">
        <v>73373</v>
      </c>
      <c r="AN72" s="6">
        <v>73373</v>
      </c>
      <c r="AO72" s="6">
        <v>0</v>
      </c>
      <c r="AP72" s="136">
        <f t="shared" si="103"/>
        <v>146746</v>
      </c>
      <c r="AQ72" s="152">
        <f t="shared" si="104"/>
        <v>366574</v>
      </c>
      <c r="AR72" s="42">
        <f t="shared" si="105"/>
        <v>989801</v>
      </c>
      <c r="AS72" s="159"/>
      <c r="AT72" s="167">
        <v>25215</v>
      </c>
      <c r="AU72" s="169">
        <v>1015016</v>
      </c>
      <c r="AV72" s="191"/>
      <c r="AW72" s="169">
        <f t="shared" si="106"/>
        <v>1015016</v>
      </c>
      <c r="AX72" s="169">
        <v>81168</v>
      </c>
      <c r="AY72" s="174">
        <v>81168</v>
      </c>
      <c r="AZ72" s="174">
        <f t="shared" si="107"/>
        <v>0</v>
      </c>
      <c r="BA72" s="174">
        <v>81169</v>
      </c>
      <c r="BB72" s="174">
        <v>81020</v>
      </c>
      <c r="BC72" s="174">
        <f t="shared" si="108"/>
        <v>149</v>
      </c>
      <c r="BD72" s="174">
        <f t="shared" si="109"/>
        <v>149</v>
      </c>
      <c r="BE72" s="174">
        <v>73276</v>
      </c>
      <c r="BF72" s="174">
        <v>73276</v>
      </c>
      <c r="BG72" s="174">
        <f t="shared" si="110"/>
        <v>0</v>
      </c>
      <c r="BH72" s="174">
        <f t="shared" si="111"/>
        <v>3663.8</v>
      </c>
      <c r="BI72" s="174"/>
      <c r="BJ72" s="174">
        <v>0</v>
      </c>
      <c r="BK72" s="174">
        <v>0</v>
      </c>
      <c r="BL72" s="174" t="s">
        <v>161</v>
      </c>
      <c r="BM72" s="174">
        <v>20733</v>
      </c>
      <c r="BN72" s="174">
        <f t="shared" si="112"/>
        <v>20584</v>
      </c>
      <c r="BO72" s="174">
        <v>73276</v>
      </c>
      <c r="BP72" s="174">
        <f t="shared" si="113"/>
        <v>94009</v>
      </c>
      <c r="BQ72" s="174">
        <f t="shared" si="114"/>
        <v>1035600</v>
      </c>
      <c r="BR72" s="174">
        <v>1035600</v>
      </c>
      <c r="BS72" s="174"/>
      <c r="BT72" s="174"/>
      <c r="BU72" s="174"/>
      <c r="BV72" s="174"/>
      <c r="BW72" s="174"/>
      <c r="BX72" s="174"/>
      <c r="BY72" s="174"/>
      <c r="BZ72" s="174"/>
      <c r="CA72" s="174"/>
      <c r="CB72" s="174">
        <v>94009</v>
      </c>
      <c r="CC72" s="169">
        <f t="shared" si="115"/>
        <v>1035600</v>
      </c>
      <c r="CD72" s="169"/>
      <c r="CE72" s="6">
        <v>73276</v>
      </c>
      <c r="CF72" s="42">
        <f t="shared" si="133"/>
        <v>73276</v>
      </c>
      <c r="CG72" s="169">
        <f t="shared" si="134"/>
        <v>1035600</v>
      </c>
      <c r="CH72" s="169">
        <v>58896.35</v>
      </c>
      <c r="CI72" s="169">
        <f t="shared" si="136"/>
        <v>1094496.35</v>
      </c>
      <c r="CJ72" s="169"/>
      <c r="CK72" s="174">
        <v>0</v>
      </c>
      <c r="CL72" s="226">
        <v>0</v>
      </c>
      <c r="CM72" s="136">
        <v>33555</v>
      </c>
      <c r="CN72" s="181">
        <f t="shared" si="118"/>
        <v>33555</v>
      </c>
      <c r="CO72" s="6">
        <v>73276</v>
      </c>
      <c r="CP72" s="174">
        <f t="shared" si="119"/>
        <v>106831</v>
      </c>
      <c r="CQ72" s="169">
        <v>1170997.55</v>
      </c>
      <c r="CR72" s="174">
        <v>0</v>
      </c>
      <c r="CS72" s="174">
        <v>0</v>
      </c>
      <c r="CT72" s="169">
        <v>23240</v>
      </c>
      <c r="CU72" s="181">
        <f t="shared" si="120"/>
        <v>23240</v>
      </c>
      <c r="CV72" s="169">
        <f t="shared" si="121"/>
        <v>1194237.55</v>
      </c>
      <c r="CW72" s="169">
        <v>42050.98</v>
      </c>
      <c r="CX72" s="169">
        <v>1312688.4000000001</v>
      </c>
      <c r="CY72" s="212">
        <v>8</v>
      </c>
      <c r="CZ72" s="237">
        <v>73373</v>
      </c>
      <c r="DA72" s="237">
        <f t="shared" si="122"/>
        <v>96613</v>
      </c>
      <c r="DB72" s="256">
        <v>96613</v>
      </c>
      <c r="DC72" s="252">
        <f t="shared" si="137"/>
        <v>0</v>
      </c>
      <c r="DD72" s="260">
        <f t="shared" si="135"/>
        <v>0</v>
      </c>
      <c r="DE72" s="237">
        <v>0</v>
      </c>
      <c r="DF72" s="238">
        <v>73373</v>
      </c>
      <c r="DG72" s="250">
        <f t="shared" si="124"/>
        <v>73373</v>
      </c>
      <c r="DH72" s="250">
        <v>43521</v>
      </c>
      <c r="DI72" s="250">
        <v>73373</v>
      </c>
      <c r="DJ72" s="250">
        <v>73373</v>
      </c>
      <c r="DK72" s="250">
        <v>0</v>
      </c>
      <c r="DL72" s="273">
        <v>0</v>
      </c>
      <c r="DM72" s="250">
        <v>43521</v>
      </c>
      <c r="DN72" s="250"/>
      <c r="DO72" s="250"/>
      <c r="DP72" s="273">
        <f t="shared" si="125"/>
        <v>0</v>
      </c>
      <c r="DQ72" s="266">
        <f t="shared" si="126"/>
        <v>43521</v>
      </c>
      <c r="DR72" s="262">
        <f t="shared" si="127"/>
        <v>1312688.4000000001</v>
      </c>
      <c r="DS72" s="262">
        <v>65146.77</v>
      </c>
      <c r="DT72" s="262">
        <f t="shared" si="128"/>
        <v>1377835.1700000002</v>
      </c>
      <c r="DU72" s="333">
        <v>73427</v>
      </c>
      <c r="DV72" s="333">
        <v>74195</v>
      </c>
      <c r="DW72" s="262"/>
      <c r="DX72" s="262">
        <f t="shared" si="129"/>
        <v>74195</v>
      </c>
      <c r="DY72" s="262">
        <f t="shared" si="130"/>
        <v>147622</v>
      </c>
      <c r="DZ72" s="277"/>
      <c r="EA72" s="277"/>
    </row>
    <row r="73" spans="1:131" ht="15.75">
      <c r="A73" s="57">
        <f t="shared" si="131"/>
        <v>24</v>
      </c>
      <c r="B73" s="17" t="s">
        <v>193</v>
      </c>
      <c r="C73" s="47">
        <v>521131</v>
      </c>
      <c r="D73" s="59">
        <v>0</v>
      </c>
      <c r="E73" s="60">
        <v>1143</v>
      </c>
      <c r="F73" s="46">
        <f t="shared" si="40"/>
        <v>1143</v>
      </c>
      <c r="G73" s="47">
        <v>325674</v>
      </c>
      <c r="H73" s="61">
        <v>86018</v>
      </c>
      <c r="I73" s="63"/>
      <c r="J73" s="63"/>
      <c r="K73" s="47">
        <v>650727</v>
      </c>
      <c r="L73" s="61">
        <v>75499</v>
      </c>
      <c r="M73" s="61">
        <v>84248</v>
      </c>
      <c r="N73" s="61">
        <v>84248</v>
      </c>
      <c r="O73" s="47">
        <f t="shared" si="94"/>
        <v>0</v>
      </c>
      <c r="P73" s="93">
        <v>19413</v>
      </c>
      <c r="Q73" s="100">
        <f t="shared" si="95"/>
        <v>19413</v>
      </c>
      <c r="R73" s="62">
        <v>75499</v>
      </c>
      <c r="S73" s="42">
        <f t="shared" si="96"/>
        <v>94912</v>
      </c>
      <c r="T73" s="47">
        <v>670140</v>
      </c>
      <c r="U73" s="42">
        <v>94912</v>
      </c>
      <c r="V73" s="103"/>
      <c r="W73" s="42">
        <f t="shared" si="97"/>
        <v>94912</v>
      </c>
      <c r="X73" s="42">
        <f t="shared" si="98"/>
        <v>670140</v>
      </c>
      <c r="Y73" s="42">
        <v>37508</v>
      </c>
      <c r="Z73" s="42">
        <v>707648</v>
      </c>
      <c r="AA73" s="42">
        <v>94912</v>
      </c>
      <c r="AB73" s="42"/>
      <c r="AC73" s="42">
        <f t="shared" si="7"/>
        <v>-94912</v>
      </c>
      <c r="AD73" s="42"/>
      <c r="AE73" s="42">
        <f t="shared" si="99"/>
        <v>-94912</v>
      </c>
      <c r="AF73" s="42">
        <v>75498</v>
      </c>
      <c r="AG73" s="42">
        <f t="shared" si="100"/>
        <v>75498</v>
      </c>
      <c r="AH73" s="42">
        <f t="shared" si="101"/>
        <v>612736</v>
      </c>
      <c r="AI73" s="6">
        <v>87487</v>
      </c>
      <c r="AJ73" s="6">
        <v>87487</v>
      </c>
      <c r="AK73" s="6">
        <v>87487</v>
      </c>
      <c r="AL73" s="42">
        <f t="shared" si="102"/>
        <v>262461</v>
      </c>
      <c r="AM73" s="6">
        <v>87602</v>
      </c>
      <c r="AN73" s="6">
        <v>87600</v>
      </c>
      <c r="AO73" s="6">
        <v>0</v>
      </c>
      <c r="AP73" s="136">
        <f t="shared" si="103"/>
        <v>175202</v>
      </c>
      <c r="AQ73" s="152">
        <f t="shared" si="104"/>
        <v>437663</v>
      </c>
      <c r="AR73" s="42">
        <f t="shared" si="105"/>
        <v>1145311</v>
      </c>
      <c r="AS73" s="159"/>
      <c r="AT73" s="167">
        <v>59374</v>
      </c>
      <c r="AU73" s="169">
        <v>1204685</v>
      </c>
      <c r="AV73" s="191">
        <v>47726</v>
      </c>
      <c r="AW73" s="169">
        <f t="shared" si="106"/>
        <v>1252411</v>
      </c>
      <c r="AX73" s="169">
        <v>94912</v>
      </c>
      <c r="AY73" s="174">
        <v>94912</v>
      </c>
      <c r="AZ73" s="174">
        <f t="shared" si="107"/>
        <v>0</v>
      </c>
      <c r="BA73" s="174">
        <v>75498</v>
      </c>
      <c r="BB73" s="174">
        <v>75498</v>
      </c>
      <c r="BC73" s="174">
        <f t="shared" si="108"/>
        <v>0</v>
      </c>
      <c r="BD73" s="174">
        <f t="shared" si="109"/>
        <v>0</v>
      </c>
      <c r="BE73" s="174">
        <v>87487</v>
      </c>
      <c r="BF73" s="174">
        <v>87487</v>
      </c>
      <c r="BG73" s="174">
        <f t="shared" si="110"/>
        <v>0</v>
      </c>
      <c r="BH73" s="174">
        <f t="shared" si="111"/>
        <v>4374.35</v>
      </c>
      <c r="BI73" s="174"/>
      <c r="BJ73" s="174">
        <v>0</v>
      </c>
      <c r="BK73" s="174">
        <v>0</v>
      </c>
      <c r="BL73" s="174" t="s">
        <v>161</v>
      </c>
      <c r="BM73" s="174">
        <v>21287</v>
      </c>
      <c r="BN73" s="174">
        <f t="shared" si="112"/>
        <v>21287</v>
      </c>
      <c r="BO73" s="174">
        <v>87487</v>
      </c>
      <c r="BP73" s="174">
        <f t="shared" si="113"/>
        <v>108774</v>
      </c>
      <c r="BQ73" s="174">
        <f t="shared" si="114"/>
        <v>1273698</v>
      </c>
      <c r="BR73" s="174">
        <v>1273698</v>
      </c>
      <c r="BS73" s="174"/>
      <c r="BT73" s="174"/>
      <c r="BU73" s="174"/>
      <c r="BV73" s="174"/>
      <c r="BW73" s="174"/>
      <c r="BX73" s="174"/>
      <c r="BY73" s="174"/>
      <c r="BZ73" s="174"/>
      <c r="CA73" s="174"/>
      <c r="CB73" s="174">
        <v>108774</v>
      </c>
      <c r="CC73" s="169">
        <f t="shared" si="115"/>
        <v>1273698</v>
      </c>
      <c r="CD73" s="169"/>
      <c r="CE73" s="6">
        <v>87487</v>
      </c>
      <c r="CF73" s="42">
        <f t="shared" si="133"/>
        <v>87487</v>
      </c>
      <c r="CG73" s="169">
        <f t="shared" si="134"/>
        <v>1273698</v>
      </c>
      <c r="CH73" s="169">
        <v>40378.66</v>
      </c>
      <c r="CI73" s="169">
        <f t="shared" si="136"/>
        <v>1314076.66</v>
      </c>
      <c r="CJ73" s="169"/>
      <c r="CK73" s="174">
        <v>0</v>
      </c>
      <c r="CL73" s="226">
        <v>0</v>
      </c>
      <c r="CM73" s="136">
        <v>35066</v>
      </c>
      <c r="CN73" s="181">
        <f t="shared" si="118"/>
        <v>35066</v>
      </c>
      <c r="CO73" s="6">
        <v>87487</v>
      </c>
      <c r="CP73" s="174">
        <f t="shared" si="119"/>
        <v>122553</v>
      </c>
      <c r="CQ73" s="169">
        <v>1390040.1199999999</v>
      </c>
      <c r="CR73" s="174">
        <v>0</v>
      </c>
      <c r="CS73" s="136">
        <v>0</v>
      </c>
      <c r="CT73" s="183">
        <v>24613</v>
      </c>
      <c r="CU73" s="181">
        <f t="shared" si="120"/>
        <v>24613</v>
      </c>
      <c r="CV73" s="169">
        <f t="shared" si="121"/>
        <v>1414653.1199999999</v>
      </c>
      <c r="CW73" s="169">
        <v>43307.17</v>
      </c>
      <c r="CX73" s="169">
        <v>1569139.1799999997</v>
      </c>
      <c r="CY73" s="212">
        <v>10</v>
      </c>
      <c r="CZ73" s="237">
        <v>87602</v>
      </c>
      <c r="DA73" s="237">
        <f t="shared" si="122"/>
        <v>112215</v>
      </c>
      <c r="DB73" s="256">
        <v>112215</v>
      </c>
      <c r="DC73" s="252">
        <f t="shared" si="137"/>
        <v>0</v>
      </c>
      <c r="DD73" s="260">
        <f t="shared" si="135"/>
        <v>0</v>
      </c>
      <c r="DE73" s="237">
        <v>0</v>
      </c>
      <c r="DF73" s="243">
        <f>87600-2047.3</f>
        <v>85552.7</v>
      </c>
      <c r="DG73" s="250">
        <f t="shared" si="124"/>
        <v>85552.7</v>
      </c>
      <c r="DH73" s="250">
        <v>51346</v>
      </c>
      <c r="DI73" s="250">
        <v>85552.7</v>
      </c>
      <c r="DJ73" s="250">
        <v>85552.7</v>
      </c>
      <c r="DK73" s="250">
        <v>0</v>
      </c>
      <c r="DL73" s="273">
        <v>0</v>
      </c>
      <c r="DM73" s="250">
        <v>51346</v>
      </c>
      <c r="DN73" s="250"/>
      <c r="DO73" s="250"/>
      <c r="DP73" s="273">
        <f t="shared" si="125"/>
        <v>0</v>
      </c>
      <c r="DQ73" s="266">
        <f t="shared" si="126"/>
        <v>51346</v>
      </c>
      <c r="DR73" s="262">
        <f t="shared" si="127"/>
        <v>1569139.1799999997</v>
      </c>
      <c r="DS73" s="262">
        <v>60113.98</v>
      </c>
      <c r="DT73" s="262">
        <f t="shared" si="128"/>
        <v>1629253.1599999997</v>
      </c>
      <c r="DU73" s="333">
        <v>86209</v>
      </c>
      <c r="DV73" s="333">
        <v>86913</v>
      </c>
      <c r="DW73" s="262"/>
      <c r="DX73" s="262">
        <f t="shared" si="129"/>
        <v>86913</v>
      </c>
      <c r="DY73" s="262">
        <f t="shared" si="130"/>
        <v>173122</v>
      </c>
      <c r="DZ73" s="277"/>
      <c r="EA73" s="277"/>
    </row>
    <row r="74" spans="1:131" ht="16.5" thickBot="1">
      <c r="A74" s="57">
        <f t="shared" si="131"/>
        <v>25</v>
      </c>
      <c r="B74" s="17" t="s">
        <v>241</v>
      </c>
      <c r="C74" s="47">
        <v>1085141</v>
      </c>
      <c r="D74" s="59">
        <v>0</v>
      </c>
      <c r="E74" s="60">
        <v>1569</v>
      </c>
      <c r="F74" s="46">
        <f t="shared" si="40"/>
        <v>1569</v>
      </c>
      <c r="G74" s="47">
        <v>480358.91</v>
      </c>
      <c r="H74" s="61">
        <v>81792</v>
      </c>
      <c r="I74" s="63"/>
      <c r="J74" s="63"/>
      <c r="K74" s="47">
        <v>977610.91</v>
      </c>
      <c r="L74" s="61">
        <v>71834</v>
      </c>
      <c r="M74" s="61">
        <v>80154</v>
      </c>
      <c r="N74" s="61">
        <v>80154</v>
      </c>
      <c r="O74" s="47">
        <f t="shared" si="94"/>
        <v>0</v>
      </c>
      <c r="P74" s="93">
        <v>18464</v>
      </c>
      <c r="Q74" s="100">
        <f t="shared" si="95"/>
        <v>18464</v>
      </c>
      <c r="R74" s="62">
        <v>71834</v>
      </c>
      <c r="S74" s="42">
        <f t="shared" si="96"/>
        <v>90298</v>
      </c>
      <c r="T74" s="47">
        <v>996074.91</v>
      </c>
      <c r="U74" s="42">
        <v>90298</v>
      </c>
      <c r="V74" s="103"/>
      <c r="W74" s="42">
        <f t="shared" si="97"/>
        <v>90298</v>
      </c>
      <c r="X74" s="42">
        <f t="shared" si="98"/>
        <v>996074.91</v>
      </c>
      <c r="Y74" s="42">
        <v>83976</v>
      </c>
      <c r="Z74" s="42">
        <v>1080050.9100000001</v>
      </c>
      <c r="AA74" s="42">
        <v>90298</v>
      </c>
      <c r="AB74" s="42"/>
      <c r="AC74" s="42">
        <f aca="true" t="shared" si="138" ref="AC74:AC120">AB74-AA74</f>
        <v>-90298</v>
      </c>
      <c r="AD74" s="42"/>
      <c r="AE74" s="42">
        <f t="shared" si="99"/>
        <v>-90298</v>
      </c>
      <c r="AF74" s="42">
        <v>71835</v>
      </c>
      <c r="AG74" s="42">
        <f t="shared" si="100"/>
        <v>71835</v>
      </c>
      <c r="AH74" s="42">
        <f t="shared" si="101"/>
        <v>989752.9100000001</v>
      </c>
      <c r="AI74" s="6">
        <v>81489</v>
      </c>
      <c r="AJ74" s="6">
        <v>81489</v>
      </c>
      <c r="AK74" s="6">
        <v>81489</v>
      </c>
      <c r="AL74" s="42">
        <f t="shared" si="102"/>
        <v>244467</v>
      </c>
      <c r="AM74" s="6">
        <v>81596</v>
      </c>
      <c r="AN74" s="6">
        <v>81596</v>
      </c>
      <c r="AO74" s="6">
        <v>0</v>
      </c>
      <c r="AP74" s="136">
        <f t="shared" si="103"/>
        <v>163192</v>
      </c>
      <c r="AQ74" s="152">
        <f t="shared" si="104"/>
        <v>407659</v>
      </c>
      <c r="AR74" s="42">
        <f t="shared" si="105"/>
        <v>1487709.9100000001</v>
      </c>
      <c r="AS74" s="159"/>
      <c r="AT74" s="167">
        <v>135207</v>
      </c>
      <c r="AU74" s="169">
        <v>1622916.9100000001</v>
      </c>
      <c r="AV74" s="191">
        <v>126460</v>
      </c>
      <c r="AW74" s="169">
        <f t="shared" si="106"/>
        <v>1749376.9100000001</v>
      </c>
      <c r="AX74" s="169">
        <v>90298</v>
      </c>
      <c r="AY74" s="174">
        <v>90298</v>
      </c>
      <c r="AZ74" s="174">
        <f t="shared" si="107"/>
        <v>0</v>
      </c>
      <c r="BA74" s="174">
        <v>71835</v>
      </c>
      <c r="BB74" s="174">
        <v>71835</v>
      </c>
      <c r="BC74" s="174">
        <f t="shared" si="108"/>
        <v>0</v>
      </c>
      <c r="BD74" s="174">
        <f t="shared" si="109"/>
        <v>0</v>
      </c>
      <c r="BE74" s="174">
        <v>81489</v>
      </c>
      <c r="BF74" s="174">
        <v>81489</v>
      </c>
      <c r="BG74" s="174">
        <f t="shared" si="110"/>
        <v>0</v>
      </c>
      <c r="BH74" s="174">
        <f t="shared" si="111"/>
        <v>4074.4500000000003</v>
      </c>
      <c r="BI74" s="174"/>
      <c r="BJ74" s="174">
        <v>0</v>
      </c>
      <c r="BK74" s="174">
        <v>0</v>
      </c>
      <c r="BL74" s="174" t="s">
        <v>161</v>
      </c>
      <c r="BM74" s="174">
        <v>20187</v>
      </c>
      <c r="BN74" s="174">
        <f t="shared" si="112"/>
        <v>20187</v>
      </c>
      <c r="BO74" s="174">
        <v>81489</v>
      </c>
      <c r="BP74" s="174">
        <f t="shared" si="113"/>
        <v>101676</v>
      </c>
      <c r="BQ74" s="174">
        <f t="shared" si="114"/>
        <v>1769563.9100000001</v>
      </c>
      <c r="BR74" s="174">
        <v>1769563.9100000001</v>
      </c>
      <c r="BS74" s="174"/>
      <c r="BT74" s="174"/>
      <c r="BU74" s="174"/>
      <c r="BV74" s="174"/>
      <c r="BW74" s="174"/>
      <c r="BX74" s="174"/>
      <c r="BY74" s="174"/>
      <c r="BZ74" s="174"/>
      <c r="CA74" s="174"/>
      <c r="CB74" s="174">
        <v>101676</v>
      </c>
      <c r="CC74" s="169">
        <f t="shared" si="115"/>
        <v>1769563.9100000001</v>
      </c>
      <c r="CD74" s="169"/>
      <c r="CE74" s="6">
        <v>81489</v>
      </c>
      <c r="CF74" s="42">
        <f t="shared" si="133"/>
        <v>81489</v>
      </c>
      <c r="CG74" s="169">
        <f t="shared" si="134"/>
        <v>1769563.9100000001</v>
      </c>
      <c r="CH74" s="169">
        <v>180218</v>
      </c>
      <c r="CI74" s="169">
        <f t="shared" si="136"/>
        <v>1949781.9100000001</v>
      </c>
      <c r="CJ74" s="169"/>
      <c r="CK74" s="174">
        <v>0</v>
      </c>
      <c r="CL74" s="226">
        <v>0</v>
      </c>
      <c r="CM74" s="136">
        <v>33179</v>
      </c>
      <c r="CN74" s="181">
        <f t="shared" si="118"/>
        <v>33179</v>
      </c>
      <c r="CO74" s="6">
        <v>81489</v>
      </c>
      <c r="CP74" s="174">
        <f t="shared" si="119"/>
        <v>114668</v>
      </c>
      <c r="CQ74" s="169">
        <v>2120108.67</v>
      </c>
      <c r="CR74" s="174">
        <v>0</v>
      </c>
      <c r="CS74" s="174">
        <v>0</v>
      </c>
      <c r="CT74" s="169">
        <v>23251</v>
      </c>
      <c r="CU74" s="181">
        <f t="shared" si="120"/>
        <v>23251</v>
      </c>
      <c r="CV74" s="169">
        <f t="shared" si="121"/>
        <v>2143359.67</v>
      </c>
      <c r="CW74" s="169">
        <v>147455.52</v>
      </c>
      <c r="CX74" s="169">
        <v>2498233.83</v>
      </c>
      <c r="CY74" s="212">
        <v>9</v>
      </c>
      <c r="CZ74" s="237">
        <v>81596</v>
      </c>
      <c r="DA74" s="237">
        <f t="shared" si="122"/>
        <v>104847</v>
      </c>
      <c r="DB74" s="256">
        <v>104847</v>
      </c>
      <c r="DC74" s="252">
        <f t="shared" si="137"/>
        <v>0</v>
      </c>
      <c r="DD74" s="260">
        <f t="shared" si="135"/>
        <v>0</v>
      </c>
      <c r="DE74" s="237">
        <v>0</v>
      </c>
      <c r="DF74" s="238">
        <v>81596</v>
      </c>
      <c r="DG74" s="250">
        <f t="shared" si="124"/>
        <v>81596</v>
      </c>
      <c r="DH74" s="250">
        <v>48391</v>
      </c>
      <c r="DI74" s="250">
        <v>81596</v>
      </c>
      <c r="DJ74" s="250">
        <v>81596</v>
      </c>
      <c r="DK74" s="250">
        <v>0</v>
      </c>
      <c r="DL74" s="273">
        <v>0</v>
      </c>
      <c r="DM74" s="250">
        <v>48391</v>
      </c>
      <c r="DN74" s="250"/>
      <c r="DO74" s="250"/>
      <c r="DP74" s="273">
        <f t="shared" si="125"/>
        <v>0</v>
      </c>
      <c r="DQ74" s="266">
        <f t="shared" si="126"/>
        <v>48391</v>
      </c>
      <c r="DR74" s="262">
        <f t="shared" si="127"/>
        <v>2498233.83</v>
      </c>
      <c r="DS74" s="262">
        <v>211307.64</v>
      </c>
      <c r="DT74" s="262">
        <f t="shared" si="128"/>
        <v>2709541.47</v>
      </c>
      <c r="DU74" s="333">
        <v>81619</v>
      </c>
      <c r="DV74" s="333">
        <v>81985</v>
      </c>
      <c r="DW74" s="262"/>
      <c r="DX74" s="262">
        <f t="shared" si="129"/>
        <v>81985</v>
      </c>
      <c r="DY74" s="262">
        <f t="shared" si="130"/>
        <v>163604</v>
      </c>
      <c r="DZ74" s="277"/>
      <c r="EA74" s="277"/>
    </row>
    <row r="75" spans="1:131" ht="16.5" thickBot="1">
      <c r="A75" s="57">
        <f t="shared" si="131"/>
        <v>26</v>
      </c>
      <c r="B75" s="17" t="s">
        <v>242</v>
      </c>
      <c r="C75" s="47">
        <v>99048</v>
      </c>
      <c r="D75" s="69">
        <v>39</v>
      </c>
      <c r="E75" s="70"/>
      <c r="F75" s="46">
        <f t="shared" si="40"/>
        <v>-39</v>
      </c>
      <c r="G75" s="47">
        <v>95768</v>
      </c>
      <c r="H75" s="61">
        <v>31156</v>
      </c>
      <c r="I75" s="63"/>
      <c r="J75" s="63"/>
      <c r="K75" s="47">
        <v>182923</v>
      </c>
      <c r="L75" s="61">
        <v>27017</v>
      </c>
      <c r="M75" s="61">
        <v>30175</v>
      </c>
      <c r="N75" s="61">
        <v>30175</v>
      </c>
      <c r="O75" s="47">
        <f t="shared" si="94"/>
        <v>0</v>
      </c>
      <c r="P75" s="93">
        <v>6991</v>
      </c>
      <c r="Q75" s="100">
        <f t="shared" si="95"/>
        <v>6991</v>
      </c>
      <c r="R75" s="62">
        <v>27017</v>
      </c>
      <c r="S75" s="42">
        <f t="shared" si="96"/>
        <v>34008</v>
      </c>
      <c r="T75" s="47">
        <v>189914</v>
      </c>
      <c r="U75" s="42">
        <v>34008</v>
      </c>
      <c r="V75" s="103"/>
      <c r="W75" s="42">
        <f>U75+V75</f>
        <v>34008</v>
      </c>
      <c r="X75" s="42">
        <f>T75+V75</f>
        <v>189914</v>
      </c>
      <c r="Y75" s="42">
        <v>926</v>
      </c>
      <c r="Z75" s="42">
        <v>190840</v>
      </c>
      <c r="AA75" s="42">
        <v>34008</v>
      </c>
      <c r="AB75" s="42"/>
      <c r="AC75" s="42">
        <f t="shared" si="138"/>
        <v>-34008</v>
      </c>
      <c r="AD75" s="42"/>
      <c r="AE75" s="42">
        <f t="shared" si="99"/>
        <v>-34008</v>
      </c>
      <c r="AF75" s="42">
        <v>27018</v>
      </c>
      <c r="AG75" s="42">
        <f t="shared" si="100"/>
        <v>27018</v>
      </c>
      <c r="AH75" s="42">
        <f t="shared" si="101"/>
        <v>156832</v>
      </c>
      <c r="AI75" s="6">
        <v>84760</v>
      </c>
      <c r="AJ75" s="6">
        <v>84760</v>
      </c>
      <c r="AK75" s="6">
        <v>84760</v>
      </c>
      <c r="AL75" s="42">
        <f t="shared" si="102"/>
        <v>254280</v>
      </c>
      <c r="AM75" s="6">
        <v>84872</v>
      </c>
      <c r="AN75" s="6">
        <v>84872</v>
      </c>
      <c r="AO75" s="6">
        <v>0</v>
      </c>
      <c r="AP75" s="136">
        <f t="shared" si="103"/>
        <v>169744</v>
      </c>
      <c r="AQ75" s="152">
        <f t="shared" si="104"/>
        <v>424024</v>
      </c>
      <c r="AR75" s="42">
        <f t="shared" si="105"/>
        <v>614864</v>
      </c>
      <c r="AS75" s="159"/>
      <c r="AT75" s="167">
        <v>4880</v>
      </c>
      <c r="AU75" s="169">
        <v>619744</v>
      </c>
      <c r="AV75" s="191"/>
      <c r="AW75" s="169">
        <f t="shared" si="106"/>
        <v>619744</v>
      </c>
      <c r="AX75" s="169">
        <v>34008</v>
      </c>
      <c r="AY75" s="174">
        <v>34008</v>
      </c>
      <c r="AZ75" s="174">
        <f t="shared" si="107"/>
        <v>0</v>
      </c>
      <c r="BA75" s="174">
        <v>27018</v>
      </c>
      <c r="BB75" s="174">
        <v>26835</v>
      </c>
      <c r="BC75" s="174">
        <f t="shared" si="108"/>
        <v>183</v>
      </c>
      <c r="BD75" s="174">
        <f t="shared" si="109"/>
        <v>183</v>
      </c>
      <c r="BE75" s="174">
        <v>84760</v>
      </c>
      <c r="BF75" s="174">
        <v>84760</v>
      </c>
      <c r="BG75" s="174">
        <f t="shared" si="110"/>
        <v>0</v>
      </c>
      <c r="BH75" s="174">
        <f t="shared" si="111"/>
        <v>4238</v>
      </c>
      <c r="BI75" s="174"/>
      <c r="BJ75" s="174">
        <v>0</v>
      </c>
      <c r="BK75" s="174">
        <v>0</v>
      </c>
      <c r="BL75" s="174" t="s">
        <v>161</v>
      </c>
      <c r="BM75" s="174">
        <v>9567</v>
      </c>
      <c r="BN75" s="174">
        <f t="shared" si="112"/>
        <v>9384</v>
      </c>
      <c r="BO75" s="174">
        <v>84760</v>
      </c>
      <c r="BP75" s="174">
        <f t="shared" si="113"/>
        <v>94327</v>
      </c>
      <c r="BQ75" s="174">
        <f t="shared" si="114"/>
        <v>629128</v>
      </c>
      <c r="BR75" s="174">
        <v>629128</v>
      </c>
      <c r="BS75" s="174"/>
      <c r="BT75" s="174"/>
      <c r="BU75" s="174"/>
      <c r="BV75" s="174"/>
      <c r="BW75" s="174"/>
      <c r="BX75" s="174"/>
      <c r="BY75" s="174"/>
      <c r="BZ75" s="174"/>
      <c r="CA75" s="174"/>
      <c r="CB75" s="174">
        <v>94327</v>
      </c>
      <c r="CC75" s="169">
        <f t="shared" si="115"/>
        <v>629128</v>
      </c>
      <c r="CD75" s="169"/>
      <c r="CE75" s="6">
        <v>84760</v>
      </c>
      <c r="CF75" s="42">
        <f t="shared" si="133"/>
        <v>84760</v>
      </c>
      <c r="CG75" s="169">
        <f t="shared" si="134"/>
        <v>629128</v>
      </c>
      <c r="CH75" s="169">
        <v>35974.7</v>
      </c>
      <c r="CI75" s="169">
        <f t="shared" si="136"/>
        <v>665102.7</v>
      </c>
      <c r="CJ75" s="169"/>
      <c r="CK75" s="174">
        <v>0</v>
      </c>
      <c r="CL75" s="226">
        <v>0</v>
      </c>
      <c r="CM75" s="136">
        <v>18037</v>
      </c>
      <c r="CN75" s="181">
        <f t="shared" si="118"/>
        <v>18037</v>
      </c>
      <c r="CO75" s="6">
        <v>84760</v>
      </c>
      <c r="CP75" s="174">
        <f t="shared" si="119"/>
        <v>102797</v>
      </c>
      <c r="CQ75" s="169">
        <v>731715.0399999999</v>
      </c>
      <c r="CR75" s="174">
        <v>0</v>
      </c>
      <c r="CS75" s="174">
        <v>0</v>
      </c>
      <c r="CT75" s="169">
        <v>13851</v>
      </c>
      <c r="CU75" s="181">
        <f t="shared" si="120"/>
        <v>13851</v>
      </c>
      <c r="CV75" s="169">
        <f t="shared" si="121"/>
        <v>745566.0399999999</v>
      </c>
      <c r="CW75" s="169">
        <v>49054.68</v>
      </c>
      <c r="CX75" s="169">
        <v>905220</v>
      </c>
      <c r="CY75" s="212">
        <v>9</v>
      </c>
      <c r="CZ75" s="237">
        <v>84872</v>
      </c>
      <c r="DA75" s="237">
        <f t="shared" si="122"/>
        <v>98723</v>
      </c>
      <c r="DB75" s="256">
        <v>98723</v>
      </c>
      <c r="DC75" s="252">
        <f t="shared" si="137"/>
        <v>0</v>
      </c>
      <c r="DD75" s="260">
        <f t="shared" si="135"/>
        <v>0</v>
      </c>
      <c r="DE75" s="237">
        <v>0</v>
      </c>
      <c r="DF75" s="238">
        <v>84872</v>
      </c>
      <c r="DG75" s="250">
        <f t="shared" si="124"/>
        <v>84872</v>
      </c>
      <c r="DH75" s="250">
        <v>50342</v>
      </c>
      <c r="DI75" s="250">
        <v>84872</v>
      </c>
      <c r="DJ75" s="250">
        <v>84872</v>
      </c>
      <c r="DK75" s="250">
        <v>0</v>
      </c>
      <c r="DL75" s="273">
        <v>0</v>
      </c>
      <c r="DM75" s="250">
        <v>50342</v>
      </c>
      <c r="DN75" s="250"/>
      <c r="DO75" s="250"/>
      <c r="DP75" s="273">
        <f t="shared" si="125"/>
        <v>0</v>
      </c>
      <c r="DQ75" s="266">
        <f t="shared" si="126"/>
        <v>50342</v>
      </c>
      <c r="DR75" s="262">
        <f t="shared" si="127"/>
        <v>905220</v>
      </c>
      <c r="DS75" s="262">
        <v>56017.58</v>
      </c>
      <c r="DT75" s="262">
        <f t="shared" si="128"/>
        <v>961237.58</v>
      </c>
      <c r="DU75" s="333">
        <v>84935</v>
      </c>
      <c r="DV75" s="333">
        <v>85823</v>
      </c>
      <c r="DW75" s="262"/>
      <c r="DX75" s="262">
        <f t="shared" si="129"/>
        <v>85823</v>
      </c>
      <c r="DY75" s="262">
        <f t="shared" si="130"/>
        <v>170758</v>
      </c>
      <c r="DZ75" s="277"/>
      <c r="EA75" s="277"/>
    </row>
    <row r="76" spans="1:131" ht="15.75">
      <c r="A76" s="57">
        <f t="shared" si="131"/>
        <v>27</v>
      </c>
      <c r="B76" s="17" t="s">
        <v>243</v>
      </c>
      <c r="C76" s="47"/>
      <c r="D76" s="131"/>
      <c r="E76" s="70"/>
      <c r="F76" s="46"/>
      <c r="G76" s="47"/>
      <c r="H76" s="67"/>
      <c r="I76" s="132"/>
      <c r="J76" s="132"/>
      <c r="K76" s="47"/>
      <c r="L76" s="67"/>
      <c r="M76" s="67"/>
      <c r="N76" s="67"/>
      <c r="O76" s="47"/>
      <c r="P76" s="95"/>
      <c r="Q76" s="100"/>
      <c r="R76" s="32"/>
      <c r="S76" s="42"/>
      <c r="T76" s="47"/>
      <c r="U76" s="42"/>
      <c r="V76" s="10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6">
        <v>70325</v>
      </c>
      <c r="AJ76" s="6">
        <v>70325</v>
      </c>
      <c r="AK76" s="6">
        <v>70326</v>
      </c>
      <c r="AL76" s="42">
        <f t="shared" si="102"/>
        <v>210976</v>
      </c>
      <c r="AM76" s="6">
        <v>70418</v>
      </c>
      <c r="AN76" s="6">
        <v>70418</v>
      </c>
      <c r="AO76" s="6">
        <v>0</v>
      </c>
      <c r="AP76" s="136">
        <f t="shared" si="103"/>
        <v>140836</v>
      </c>
      <c r="AQ76" s="152">
        <f t="shared" si="104"/>
        <v>351812</v>
      </c>
      <c r="AR76" s="42">
        <f t="shared" si="105"/>
        <v>351812</v>
      </c>
      <c r="AS76" s="133"/>
      <c r="AT76" s="174">
        <f>AO76+AS76</f>
        <v>0</v>
      </c>
      <c r="AU76" s="169">
        <v>351812</v>
      </c>
      <c r="AV76" s="191"/>
      <c r="AW76" s="169">
        <f t="shared" si="106"/>
        <v>351812</v>
      </c>
      <c r="AX76" s="169">
        <v>0</v>
      </c>
      <c r="AY76" s="174">
        <v>0</v>
      </c>
      <c r="AZ76" s="174">
        <f t="shared" si="107"/>
        <v>0</v>
      </c>
      <c r="BA76" s="174"/>
      <c r="BB76" s="174">
        <v>0</v>
      </c>
      <c r="BC76" s="174">
        <f t="shared" si="108"/>
        <v>0</v>
      </c>
      <c r="BD76" s="174">
        <f t="shared" si="109"/>
        <v>0</v>
      </c>
      <c r="BE76" s="174">
        <v>70325</v>
      </c>
      <c r="BF76" s="174">
        <v>70325</v>
      </c>
      <c r="BG76" s="174">
        <f t="shared" si="110"/>
        <v>0</v>
      </c>
      <c r="BH76" s="174">
        <f t="shared" si="111"/>
        <v>3516.25</v>
      </c>
      <c r="BI76" s="174"/>
      <c r="BJ76" s="174">
        <v>0</v>
      </c>
      <c r="BK76" s="174">
        <v>0</v>
      </c>
      <c r="BL76" s="174" t="s">
        <v>161</v>
      </c>
      <c r="BM76" s="174">
        <v>0</v>
      </c>
      <c r="BN76" s="174">
        <f t="shared" si="112"/>
        <v>0</v>
      </c>
      <c r="BO76" s="174">
        <v>70325</v>
      </c>
      <c r="BP76" s="174">
        <f t="shared" si="113"/>
        <v>70325</v>
      </c>
      <c r="BQ76" s="174">
        <f t="shared" si="114"/>
        <v>351812</v>
      </c>
      <c r="BR76" s="174">
        <v>351812</v>
      </c>
      <c r="BS76" s="174"/>
      <c r="BT76" s="174"/>
      <c r="BU76" s="174"/>
      <c r="BV76" s="174"/>
      <c r="BW76" s="174"/>
      <c r="BX76" s="174"/>
      <c r="BY76" s="174"/>
      <c r="BZ76" s="174"/>
      <c r="CA76" s="174"/>
      <c r="CB76" s="174">
        <v>70325</v>
      </c>
      <c r="CC76" s="169">
        <f t="shared" si="115"/>
        <v>351812</v>
      </c>
      <c r="CD76" s="169"/>
      <c r="CE76" s="6">
        <v>70326</v>
      </c>
      <c r="CF76" s="42">
        <f t="shared" si="133"/>
        <v>70326</v>
      </c>
      <c r="CG76" s="169">
        <f t="shared" si="134"/>
        <v>351812</v>
      </c>
      <c r="CH76" s="169">
        <v>58793</v>
      </c>
      <c r="CI76" s="169">
        <f t="shared" si="136"/>
        <v>410605</v>
      </c>
      <c r="CJ76" s="169"/>
      <c r="CK76" s="174">
        <v>0</v>
      </c>
      <c r="CL76" s="226">
        <v>0</v>
      </c>
      <c r="CM76" s="136"/>
      <c r="CN76" s="181">
        <f t="shared" si="118"/>
        <v>0</v>
      </c>
      <c r="CO76" s="6">
        <v>70326</v>
      </c>
      <c r="CP76" s="174">
        <f t="shared" si="119"/>
        <v>70326</v>
      </c>
      <c r="CQ76" s="169">
        <v>568001</v>
      </c>
      <c r="CR76" s="174">
        <v>0</v>
      </c>
      <c r="CS76" s="174">
        <v>0</v>
      </c>
      <c r="CT76" s="169">
        <v>0</v>
      </c>
      <c r="CU76" s="136">
        <f t="shared" si="120"/>
        <v>0</v>
      </c>
      <c r="CV76" s="169">
        <f t="shared" si="121"/>
        <v>568001</v>
      </c>
      <c r="CW76" s="169">
        <v>163226</v>
      </c>
      <c r="CX76" s="169">
        <v>975250.88</v>
      </c>
      <c r="CY76" s="212">
        <v>4</v>
      </c>
      <c r="CZ76" s="237">
        <v>70418</v>
      </c>
      <c r="DA76" s="237">
        <f t="shared" si="122"/>
        <v>70418</v>
      </c>
      <c r="DB76" s="256">
        <v>70418</v>
      </c>
      <c r="DC76" s="252">
        <f t="shared" si="137"/>
        <v>0</v>
      </c>
      <c r="DD76" s="260">
        <f t="shared" si="135"/>
        <v>0</v>
      </c>
      <c r="DE76" s="237">
        <v>0</v>
      </c>
      <c r="DF76" s="238">
        <v>70418</v>
      </c>
      <c r="DG76" s="250">
        <f t="shared" si="124"/>
        <v>70418</v>
      </c>
      <c r="DH76" s="250">
        <v>41761</v>
      </c>
      <c r="DI76" s="250">
        <v>70418</v>
      </c>
      <c r="DJ76" s="250">
        <v>70418</v>
      </c>
      <c r="DK76" s="250">
        <v>0</v>
      </c>
      <c r="DL76" s="273">
        <v>0</v>
      </c>
      <c r="DM76" s="250">
        <v>41761</v>
      </c>
      <c r="DN76" s="250"/>
      <c r="DO76" s="250"/>
      <c r="DP76" s="273">
        <f t="shared" si="125"/>
        <v>0</v>
      </c>
      <c r="DQ76" s="266">
        <f t="shared" si="126"/>
        <v>41761</v>
      </c>
      <c r="DR76" s="262">
        <f t="shared" si="127"/>
        <v>975250.88</v>
      </c>
      <c r="DS76" s="262">
        <v>224477</v>
      </c>
      <c r="DT76" s="262">
        <f t="shared" si="128"/>
        <v>1199727.88</v>
      </c>
      <c r="DU76" s="333">
        <v>70432</v>
      </c>
      <c r="DV76" s="333">
        <v>70971</v>
      </c>
      <c r="DW76" s="262"/>
      <c r="DX76" s="262">
        <f t="shared" si="129"/>
        <v>70971</v>
      </c>
      <c r="DY76" s="262">
        <f t="shared" si="130"/>
        <v>141403</v>
      </c>
      <c r="DZ76" s="277"/>
      <c r="EA76" s="277"/>
    </row>
    <row r="77" spans="1:131" ht="15.75">
      <c r="A77" s="57">
        <f t="shared" si="131"/>
        <v>28</v>
      </c>
      <c r="B77" s="17" t="s">
        <v>244</v>
      </c>
      <c r="C77" s="47"/>
      <c r="D77" s="131"/>
      <c r="E77" s="70"/>
      <c r="F77" s="46"/>
      <c r="G77" s="47"/>
      <c r="H77" s="67"/>
      <c r="I77" s="132"/>
      <c r="J77" s="132"/>
      <c r="K77" s="47"/>
      <c r="L77" s="67"/>
      <c r="M77" s="67"/>
      <c r="N77" s="67"/>
      <c r="O77" s="47"/>
      <c r="P77" s="95"/>
      <c r="Q77" s="100"/>
      <c r="R77" s="32"/>
      <c r="S77" s="42"/>
      <c r="T77" s="47"/>
      <c r="U77" s="42"/>
      <c r="V77" s="103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6">
        <v>17923</v>
      </c>
      <c r="AJ77" s="6">
        <v>17923</v>
      </c>
      <c r="AK77" s="6">
        <v>17923</v>
      </c>
      <c r="AL77" s="42">
        <f t="shared" si="102"/>
        <v>53769</v>
      </c>
      <c r="AM77" s="6">
        <v>17946</v>
      </c>
      <c r="AN77" s="6">
        <v>17945</v>
      </c>
      <c r="AO77" s="6">
        <v>0</v>
      </c>
      <c r="AP77" s="136">
        <f t="shared" si="103"/>
        <v>35891</v>
      </c>
      <c r="AQ77" s="152">
        <f t="shared" si="104"/>
        <v>89660</v>
      </c>
      <c r="AR77" s="42">
        <f t="shared" si="105"/>
        <v>89660</v>
      </c>
      <c r="AS77" s="133"/>
      <c r="AT77" s="174">
        <f>AO77+AS77</f>
        <v>0</v>
      </c>
      <c r="AU77" s="169">
        <v>89660</v>
      </c>
      <c r="AV77" s="191"/>
      <c r="AW77" s="169">
        <f t="shared" si="106"/>
        <v>89660</v>
      </c>
      <c r="AX77" s="169">
        <v>0</v>
      </c>
      <c r="AY77" s="174">
        <v>0</v>
      </c>
      <c r="AZ77" s="174">
        <f t="shared" si="107"/>
        <v>0</v>
      </c>
      <c r="BA77" s="174"/>
      <c r="BB77" s="174">
        <v>0</v>
      </c>
      <c r="BC77" s="174">
        <f t="shared" si="108"/>
        <v>0</v>
      </c>
      <c r="BD77" s="174">
        <f t="shared" si="109"/>
        <v>0</v>
      </c>
      <c r="BE77" s="174">
        <v>17923</v>
      </c>
      <c r="BF77" s="174">
        <v>17743.76</v>
      </c>
      <c r="BG77" s="174">
        <f t="shared" si="110"/>
        <v>179.2400000000016</v>
      </c>
      <c r="BH77" s="174">
        <f t="shared" si="111"/>
        <v>896.1500000000001</v>
      </c>
      <c r="BI77" s="174" t="s">
        <v>161</v>
      </c>
      <c r="BJ77" s="174">
        <f>BG77</f>
        <v>179.2400000000016</v>
      </c>
      <c r="BK77" s="174">
        <v>0</v>
      </c>
      <c r="BL77" s="174" t="s">
        <v>161</v>
      </c>
      <c r="BM77" s="174">
        <v>4476</v>
      </c>
      <c r="BN77" s="174">
        <f t="shared" si="112"/>
        <v>4476</v>
      </c>
      <c r="BO77" s="174">
        <v>17923</v>
      </c>
      <c r="BP77" s="174">
        <f t="shared" si="113"/>
        <v>22578.24</v>
      </c>
      <c r="BQ77" s="174">
        <f t="shared" si="114"/>
        <v>94136</v>
      </c>
      <c r="BR77" s="174">
        <v>94136</v>
      </c>
      <c r="BS77" s="174"/>
      <c r="BT77" s="174"/>
      <c r="BU77" s="174"/>
      <c r="BV77" s="174"/>
      <c r="BW77" s="174"/>
      <c r="BX77" s="174"/>
      <c r="BY77" s="174"/>
      <c r="BZ77" s="174"/>
      <c r="CA77" s="174"/>
      <c r="CB77" s="174">
        <v>22578.24</v>
      </c>
      <c r="CC77" s="169">
        <f t="shared" si="115"/>
        <v>94136</v>
      </c>
      <c r="CD77" s="169"/>
      <c r="CE77" s="6">
        <v>17923</v>
      </c>
      <c r="CF77" s="42">
        <f t="shared" si="133"/>
        <v>17923</v>
      </c>
      <c r="CG77" s="169">
        <f t="shared" si="134"/>
        <v>94136</v>
      </c>
      <c r="CH77" s="169"/>
      <c r="CI77" s="169">
        <f t="shared" si="136"/>
        <v>94136</v>
      </c>
      <c r="CJ77" s="169"/>
      <c r="CK77" s="174">
        <v>0</v>
      </c>
      <c r="CL77" s="226">
        <v>0</v>
      </c>
      <c r="CM77" s="136">
        <v>8085.09</v>
      </c>
      <c r="CN77" s="181">
        <f t="shared" si="118"/>
        <v>8085.09</v>
      </c>
      <c r="CO77" s="6">
        <v>17923</v>
      </c>
      <c r="CP77" s="174">
        <f t="shared" si="119"/>
        <v>26008.09</v>
      </c>
      <c r="CQ77" s="169">
        <v>102940.48999999999</v>
      </c>
      <c r="CR77" s="174">
        <v>0</v>
      </c>
      <c r="CS77" s="174">
        <v>0</v>
      </c>
      <c r="CT77" s="169">
        <v>5959</v>
      </c>
      <c r="CU77" s="181">
        <f t="shared" si="120"/>
        <v>5959</v>
      </c>
      <c r="CV77" s="169">
        <f t="shared" si="121"/>
        <v>108899.48999999999</v>
      </c>
      <c r="CW77" s="169">
        <v>3425.67</v>
      </c>
      <c r="CX77" s="169">
        <v>124394.15999999999</v>
      </c>
      <c r="CY77" s="212">
        <v>6</v>
      </c>
      <c r="CZ77" s="238">
        <v>17946</v>
      </c>
      <c r="DA77" s="237">
        <f t="shared" si="122"/>
        <v>23905</v>
      </c>
      <c r="DB77" s="256">
        <v>23905</v>
      </c>
      <c r="DC77" s="252">
        <f t="shared" si="137"/>
        <v>0</v>
      </c>
      <c r="DD77" s="260">
        <f t="shared" si="135"/>
        <v>0</v>
      </c>
      <c r="DE77" s="237">
        <v>0</v>
      </c>
      <c r="DF77" s="238">
        <v>17945</v>
      </c>
      <c r="DG77" s="250">
        <f t="shared" si="124"/>
        <v>17945</v>
      </c>
      <c r="DH77" s="250">
        <v>10643</v>
      </c>
      <c r="DI77" s="250">
        <v>17945</v>
      </c>
      <c r="DJ77" s="250">
        <v>17945</v>
      </c>
      <c r="DK77" s="250">
        <v>0</v>
      </c>
      <c r="DL77" s="273">
        <v>0</v>
      </c>
      <c r="DM77" s="250">
        <v>10643</v>
      </c>
      <c r="DN77" s="250"/>
      <c r="DO77" s="250"/>
      <c r="DP77" s="273">
        <f t="shared" si="125"/>
        <v>0</v>
      </c>
      <c r="DQ77" s="266">
        <f t="shared" si="126"/>
        <v>10643</v>
      </c>
      <c r="DR77" s="262">
        <f t="shared" si="127"/>
        <v>124394.15999999999</v>
      </c>
      <c r="DS77" s="262">
        <v>10557.88</v>
      </c>
      <c r="DT77" s="262">
        <f t="shared" si="128"/>
        <v>134952.03999999998</v>
      </c>
      <c r="DU77" s="333">
        <v>17960</v>
      </c>
      <c r="DV77" s="333">
        <v>18149</v>
      </c>
      <c r="DW77" s="262"/>
      <c r="DX77" s="262">
        <f t="shared" si="129"/>
        <v>18149</v>
      </c>
      <c r="DY77" s="262">
        <f t="shared" si="130"/>
        <v>36109</v>
      </c>
      <c r="DZ77" s="277"/>
      <c r="EA77" s="277"/>
    </row>
    <row r="78" spans="1:131" ht="15.75">
      <c r="A78" s="71"/>
      <c r="B78" s="20" t="s">
        <v>74</v>
      </c>
      <c r="C78" s="217">
        <f aca="true" t="shared" si="139" ref="C78:Y78">SUM(C50:C75)</f>
        <v>20135813</v>
      </c>
      <c r="D78" s="217">
        <f t="shared" si="139"/>
        <v>21312</v>
      </c>
      <c r="E78" s="217">
        <f t="shared" si="139"/>
        <v>29467</v>
      </c>
      <c r="F78" s="217">
        <f t="shared" si="139"/>
        <v>8155</v>
      </c>
      <c r="G78" s="217">
        <f t="shared" si="139"/>
        <v>9393140.93</v>
      </c>
      <c r="H78" s="217">
        <f t="shared" si="139"/>
        <v>1773563</v>
      </c>
      <c r="I78" s="217">
        <f t="shared" si="139"/>
        <v>-330</v>
      </c>
      <c r="J78" s="217">
        <f t="shared" si="139"/>
        <v>330</v>
      </c>
      <c r="K78" s="217">
        <f t="shared" si="139"/>
        <v>18983907.95</v>
      </c>
      <c r="L78" s="217">
        <f t="shared" si="139"/>
        <v>1758651.02</v>
      </c>
      <c r="M78" s="217">
        <f t="shared" si="139"/>
        <v>1845790</v>
      </c>
      <c r="N78" s="217">
        <f t="shared" si="139"/>
        <v>1676539</v>
      </c>
      <c r="O78" s="217">
        <f t="shared" si="139"/>
        <v>-169251</v>
      </c>
      <c r="P78" s="217">
        <f t="shared" si="139"/>
        <v>192286</v>
      </c>
      <c r="Q78" s="217">
        <f t="shared" si="139"/>
        <v>23035</v>
      </c>
      <c r="R78" s="217">
        <f t="shared" si="139"/>
        <v>1758651.02</v>
      </c>
      <c r="S78" s="217">
        <f t="shared" si="139"/>
        <v>1950937.02</v>
      </c>
      <c r="T78" s="217">
        <f t="shared" si="139"/>
        <v>19001564.34</v>
      </c>
      <c r="U78" s="217">
        <f t="shared" si="139"/>
        <v>1945558.4100000001</v>
      </c>
      <c r="V78" s="217">
        <f t="shared" si="139"/>
        <v>1081</v>
      </c>
      <c r="W78" s="217">
        <f t="shared" si="139"/>
        <v>1946639.4100000001</v>
      </c>
      <c r="X78" s="217">
        <f t="shared" si="139"/>
        <v>19002645.34</v>
      </c>
      <c r="Y78" s="217">
        <f t="shared" si="139"/>
        <v>1864596</v>
      </c>
      <c r="Z78" s="92">
        <f>SUM(Z50:Z77)</f>
        <v>20867241.34</v>
      </c>
      <c r="AA78" s="217">
        <f aca="true" t="shared" si="140" ref="AA78:BG78">SUM(AA50:AA77)</f>
        <v>1946639.4100000001</v>
      </c>
      <c r="AB78" s="217">
        <f t="shared" si="140"/>
        <v>0</v>
      </c>
      <c r="AC78" s="217">
        <f t="shared" si="140"/>
        <v>-1946639.4100000001</v>
      </c>
      <c r="AD78" s="217">
        <f t="shared" si="140"/>
        <v>0</v>
      </c>
      <c r="AE78" s="217">
        <f t="shared" si="140"/>
        <v>-1946639.4100000001</v>
      </c>
      <c r="AF78" s="217">
        <f t="shared" si="140"/>
        <v>1760668</v>
      </c>
      <c r="AG78" s="217">
        <f t="shared" si="140"/>
        <v>1760668</v>
      </c>
      <c r="AH78" s="217">
        <f t="shared" si="140"/>
        <v>18920601.93</v>
      </c>
      <c r="AI78" s="217">
        <f t="shared" si="140"/>
        <v>2040621</v>
      </c>
      <c r="AJ78" s="217">
        <f t="shared" si="140"/>
        <v>2040621</v>
      </c>
      <c r="AK78" s="217">
        <f t="shared" si="140"/>
        <v>2040623</v>
      </c>
      <c r="AL78" s="92">
        <f>SUM(AL50:AL77)</f>
        <v>6121865</v>
      </c>
      <c r="AM78" s="217">
        <f t="shared" si="140"/>
        <v>2043306</v>
      </c>
      <c r="AN78" s="217">
        <f t="shared" si="140"/>
        <v>2043308</v>
      </c>
      <c r="AO78" s="201">
        <f t="shared" si="140"/>
        <v>0</v>
      </c>
      <c r="AP78" s="92">
        <f t="shared" si="140"/>
        <v>4086614</v>
      </c>
      <c r="AQ78" s="153">
        <f t="shared" si="140"/>
        <v>10208479</v>
      </c>
      <c r="AR78" s="218">
        <f t="shared" si="140"/>
        <v>31075720.34</v>
      </c>
      <c r="AS78" s="218">
        <f t="shared" si="140"/>
        <v>0</v>
      </c>
      <c r="AT78" s="218">
        <f t="shared" si="140"/>
        <v>2503047.59</v>
      </c>
      <c r="AU78" s="217">
        <f t="shared" si="140"/>
        <v>33549742.73</v>
      </c>
      <c r="AV78" s="217">
        <f t="shared" si="140"/>
        <v>2114508</v>
      </c>
      <c r="AW78" s="217">
        <f t="shared" si="140"/>
        <v>35664250.730000004</v>
      </c>
      <c r="AX78" s="217">
        <f t="shared" si="140"/>
        <v>1946639.4100000001</v>
      </c>
      <c r="AY78" s="217">
        <f t="shared" si="140"/>
        <v>1878053.4100000001</v>
      </c>
      <c r="AZ78" s="217">
        <f t="shared" si="140"/>
        <v>68586</v>
      </c>
      <c r="BA78" s="217">
        <f t="shared" si="140"/>
        <v>1731642.8</v>
      </c>
      <c r="BB78" s="217">
        <f t="shared" si="140"/>
        <v>1585534</v>
      </c>
      <c r="BC78" s="217">
        <f t="shared" si="140"/>
        <v>146108.8</v>
      </c>
      <c r="BD78" s="217">
        <f t="shared" si="140"/>
        <v>214694.8</v>
      </c>
      <c r="BE78" s="217">
        <f t="shared" si="140"/>
        <v>2040621</v>
      </c>
      <c r="BF78" s="217">
        <f t="shared" si="140"/>
        <v>1980702.45</v>
      </c>
      <c r="BG78" s="217">
        <f t="shared" si="140"/>
        <v>59918.55</v>
      </c>
      <c r="BH78" s="217"/>
      <c r="BI78" s="217"/>
      <c r="BJ78" s="217">
        <f aca="true" t="shared" si="141" ref="BJ78:BO78">SUM(BJ50:BJ77)</f>
        <v>1886.5300000000025</v>
      </c>
      <c r="BK78" s="217">
        <f t="shared" si="141"/>
        <v>58032.020000000004</v>
      </c>
      <c r="BL78" s="217"/>
      <c r="BM78" s="217">
        <f t="shared" si="141"/>
        <v>347000</v>
      </c>
      <c r="BN78" s="217">
        <f t="shared" si="141"/>
        <v>74273.18000000002</v>
      </c>
      <c r="BO78" s="217">
        <f t="shared" si="141"/>
        <v>2040621</v>
      </c>
      <c r="BP78" s="217">
        <f>SUM(BP50:BP77)</f>
        <v>2389507.5300000003</v>
      </c>
      <c r="BQ78" s="217">
        <f>SUM(BQ50:BQ77)</f>
        <v>35738523.91</v>
      </c>
      <c r="BR78" s="217">
        <f aca="true" t="shared" si="142" ref="BR78:EA78">SUM(BR50:BR77)</f>
        <v>35738523.91</v>
      </c>
      <c r="BS78" s="217">
        <f t="shared" si="142"/>
        <v>0</v>
      </c>
      <c r="BT78" s="217">
        <f t="shared" si="142"/>
        <v>0</v>
      </c>
      <c r="BU78" s="217">
        <f t="shared" si="142"/>
        <v>0</v>
      </c>
      <c r="BV78" s="217">
        <f t="shared" si="142"/>
        <v>0</v>
      </c>
      <c r="BW78" s="217">
        <f t="shared" si="142"/>
        <v>0</v>
      </c>
      <c r="BX78" s="217">
        <f t="shared" si="142"/>
        <v>0</v>
      </c>
      <c r="BY78" s="217">
        <f t="shared" si="142"/>
        <v>0</v>
      </c>
      <c r="BZ78" s="217">
        <f t="shared" si="142"/>
        <v>0</v>
      </c>
      <c r="CA78" s="217">
        <f t="shared" si="142"/>
        <v>0</v>
      </c>
      <c r="CB78" s="217">
        <f t="shared" si="142"/>
        <v>2389507.5300000003</v>
      </c>
      <c r="CC78" s="218">
        <f t="shared" si="142"/>
        <v>35738523.91</v>
      </c>
      <c r="CD78" s="218">
        <f t="shared" si="142"/>
        <v>-895</v>
      </c>
      <c r="CE78" s="218">
        <f t="shared" si="142"/>
        <v>2040623</v>
      </c>
      <c r="CF78" s="218">
        <f t="shared" si="142"/>
        <v>2039728</v>
      </c>
      <c r="CG78" s="218">
        <f t="shared" si="142"/>
        <v>35737628.91</v>
      </c>
      <c r="CH78" s="218">
        <f t="shared" si="142"/>
        <v>2299149.88</v>
      </c>
      <c r="CI78" s="218">
        <f t="shared" si="142"/>
        <v>38036778.79000001</v>
      </c>
      <c r="CJ78" s="218">
        <f t="shared" si="142"/>
        <v>0</v>
      </c>
      <c r="CK78" s="218">
        <f t="shared" si="142"/>
        <v>158122.3</v>
      </c>
      <c r="CL78" s="218">
        <f t="shared" si="142"/>
        <v>363.90000000000003</v>
      </c>
      <c r="CM78" s="222">
        <f t="shared" si="142"/>
        <v>398548.09</v>
      </c>
      <c r="CN78" s="224">
        <f t="shared" si="142"/>
        <v>240425.79</v>
      </c>
      <c r="CO78" s="218">
        <f t="shared" si="142"/>
        <v>2039728</v>
      </c>
      <c r="CP78" s="218">
        <f t="shared" si="142"/>
        <v>2438639.99</v>
      </c>
      <c r="CQ78" s="218">
        <f>SUM(CQ50:CQ77)</f>
        <v>40283527.019999996</v>
      </c>
      <c r="CR78" s="218">
        <f t="shared" si="142"/>
        <v>70635.01000000001</v>
      </c>
      <c r="CS78" s="218">
        <f t="shared" si="142"/>
        <v>1445.4700000000012</v>
      </c>
      <c r="CT78" s="218">
        <f t="shared" si="142"/>
        <v>312811</v>
      </c>
      <c r="CU78" s="246">
        <f t="shared" si="142"/>
        <v>242175.99</v>
      </c>
      <c r="CV78" s="218">
        <f t="shared" si="142"/>
        <v>40525703.01</v>
      </c>
      <c r="CW78" s="218">
        <f t="shared" si="142"/>
        <v>2261410.6399999997</v>
      </c>
      <c r="CX78" s="218">
        <f t="shared" si="142"/>
        <v>46758383.06</v>
      </c>
      <c r="CY78" s="218">
        <f t="shared" si="142"/>
        <v>168</v>
      </c>
      <c r="CZ78" s="218">
        <f t="shared" si="142"/>
        <v>2043306</v>
      </c>
      <c r="DA78" s="218">
        <f t="shared" si="142"/>
        <v>2357562.47</v>
      </c>
      <c r="DB78" s="218">
        <f t="shared" si="142"/>
        <v>2304528.7199999997</v>
      </c>
      <c r="DC78" s="218">
        <f t="shared" si="142"/>
        <v>53033.75000000001</v>
      </c>
      <c r="DD78" s="218">
        <f t="shared" si="142"/>
        <v>-51415.37</v>
      </c>
      <c r="DE78" s="218">
        <f t="shared" si="142"/>
        <v>1618.3799999999999</v>
      </c>
      <c r="DF78" s="218">
        <f t="shared" si="142"/>
        <v>2041260.7</v>
      </c>
      <c r="DG78" s="218">
        <f t="shared" si="142"/>
        <v>2042879.08</v>
      </c>
      <c r="DH78" s="218">
        <f t="shared" si="142"/>
        <v>1211167</v>
      </c>
      <c r="DI78" s="218">
        <f t="shared" si="142"/>
        <v>2042879.08</v>
      </c>
      <c r="DJ78" s="218">
        <f t="shared" si="142"/>
        <v>1989895.26</v>
      </c>
      <c r="DK78" s="218">
        <f t="shared" si="142"/>
        <v>-52822.17</v>
      </c>
      <c r="DL78" s="218">
        <f t="shared" si="142"/>
        <v>161.64999999999964</v>
      </c>
      <c r="DM78" s="218">
        <f t="shared" si="142"/>
        <v>1211167</v>
      </c>
      <c r="DN78" s="218">
        <f t="shared" si="142"/>
        <v>-29569</v>
      </c>
      <c r="DO78" s="218">
        <f t="shared" si="142"/>
        <v>96596</v>
      </c>
      <c r="DP78" s="218">
        <f t="shared" si="142"/>
        <v>14204.829999999987</v>
      </c>
      <c r="DQ78" s="218">
        <f t="shared" si="142"/>
        <v>1278355.65</v>
      </c>
      <c r="DR78" s="218">
        <f t="shared" si="142"/>
        <v>46772587.89</v>
      </c>
      <c r="DS78" s="218">
        <f t="shared" si="142"/>
        <v>2990881.45</v>
      </c>
      <c r="DT78" s="218">
        <f t="shared" si="142"/>
        <v>49763469.33999999</v>
      </c>
      <c r="DU78" s="129">
        <f t="shared" si="142"/>
        <v>2040622</v>
      </c>
      <c r="DV78" s="129">
        <f t="shared" si="142"/>
        <v>2040286</v>
      </c>
      <c r="DW78" s="129">
        <f t="shared" si="142"/>
        <v>-9319.68</v>
      </c>
      <c r="DX78" s="129">
        <f t="shared" si="142"/>
        <v>2030966.32</v>
      </c>
      <c r="DY78" s="129">
        <f t="shared" si="142"/>
        <v>4071588.32</v>
      </c>
      <c r="DZ78" s="129">
        <f t="shared" si="142"/>
        <v>0</v>
      </c>
      <c r="EA78" s="129">
        <f t="shared" si="142"/>
        <v>0</v>
      </c>
    </row>
    <row r="79" spans="1:131" ht="15.75">
      <c r="A79" s="43"/>
      <c r="B79" s="17"/>
      <c r="C79" s="47"/>
      <c r="D79" s="45"/>
      <c r="E79" s="51"/>
      <c r="F79" s="46"/>
      <c r="G79" s="47"/>
      <c r="H79" s="47"/>
      <c r="I79" s="48"/>
      <c r="J79" s="48"/>
      <c r="K79" s="47"/>
      <c r="L79" s="47"/>
      <c r="M79" s="47"/>
      <c r="N79" s="47"/>
      <c r="O79" s="47"/>
      <c r="P79" s="58"/>
      <c r="Q79" s="58"/>
      <c r="R79" s="51"/>
      <c r="S79" s="51"/>
      <c r="T79" s="47"/>
      <c r="U79" s="51"/>
      <c r="V79" s="104"/>
      <c r="W79" s="51"/>
      <c r="X79" s="51"/>
      <c r="Y79" s="51"/>
      <c r="Z79" s="51"/>
      <c r="AA79" s="51"/>
      <c r="AB79" s="51"/>
      <c r="AC79" s="42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136"/>
      <c r="AP79" s="136"/>
      <c r="AQ79" s="152"/>
      <c r="AR79" s="51"/>
      <c r="AS79" s="155"/>
      <c r="AT79" s="174"/>
      <c r="AU79" s="169"/>
      <c r="AV79" s="191"/>
      <c r="AW79" s="169"/>
      <c r="AX79" s="169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69"/>
      <c r="CD79" s="169"/>
      <c r="CE79" s="51"/>
      <c r="CF79" s="51"/>
      <c r="CG79" s="169"/>
      <c r="CH79" s="169"/>
      <c r="CI79" s="169"/>
      <c r="CJ79" s="169"/>
      <c r="CK79" s="169"/>
      <c r="CL79" s="183"/>
      <c r="CM79" s="136"/>
      <c r="CN79" s="181"/>
      <c r="CO79" s="169"/>
      <c r="CP79" s="169"/>
      <c r="CQ79" s="169"/>
      <c r="CR79" s="169"/>
      <c r="CS79" s="169"/>
      <c r="CT79" s="169"/>
      <c r="CU79" s="181"/>
      <c r="CV79" s="169"/>
      <c r="CW79" s="169"/>
      <c r="CX79" s="169"/>
      <c r="CY79" s="115"/>
      <c r="CZ79" s="236"/>
      <c r="DA79" s="236"/>
      <c r="DB79" s="254"/>
      <c r="DC79" s="252"/>
      <c r="DD79" s="260"/>
      <c r="DE79" s="236"/>
      <c r="DF79" s="236"/>
      <c r="DG79" s="262"/>
      <c r="DH79" s="262"/>
      <c r="DI79" s="262"/>
      <c r="DJ79" s="262"/>
      <c r="DK79" s="250"/>
      <c r="DL79" s="250"/>
      <c r="DM79" s="262"/>
      <c r="DN79" s="262"/>
      <c r="DO79" s="262"/>
      <c r="DP79" s="266"/>
      <c r="DQ79" s="266"/>
      <c r="DR79" s="262"/>
      <c r="DS79" s="262"/>
      <c r="DT79" s="262"/>
      <c r="DU79" s="333"/>
      <c r="DV79" s="333"/>
      <c r="DW79" s="262"/>
      <c r="DX79" s="262"/>
      <c r="DY79" s="262"/>
      <c r="DZ79" s="276"/>
      <c r="EA79" s="276"/>
    </row>
    <row r="80" spans="1:131" ht="15.75">
      <c r="A80" s="33"/>
      <c r="B80" s="19" t="s">
        <v>75</v>
      </c>
      <c r="C80" s="47"/>
      <c r="D80" s="45"/>
      <c r="E80" s="51"/>
      <c r="F80" s="46"/>
      <c r="G80" s="47"/>
      <c r="H80" s="47"/>
      <c r="I80" s="48"/>
      <c r="J80" s="48"/>
      <c r="K80" s="47"/>
      <c r="L80" s="47"/>
      <c r="M80" s="47"/>
      <c r="N80" s="47"/>
      <c r="O80" s="47"/>
      <c r="P80" s="58"/>
      <c r="Q80" s="58"/>
      <c r="R80" s="51"/>
      <c r="S80" s="51"/>
      <c r="T80" s="47"/>
      <c r="U80" s="51"/>
      <c r="V80" s="104"/>
      <c r="W80" s="51"/>
      <c r="X80" s="51"/>
      <c r="Y80" s="51"/>
      <c r="Z80" s="51"/>
      <c r="AA80" s="51"/>
      <c r="AB80" s="51"/>
      <c r="AC80" s="42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136"/>
      <c r="AP80" s="136"/>
      <c r="AQ80" s="152"/>
      <c r="AR80" s="51"/>
      <c r="AS80" s="155"/>
      <c r="AT80" s="174"/>
      <c r="AU80" s="169"/>
      <c r="AV80" s="191"/>
      <c r="AW80" s="169"/>
      <c r="AX80" s="169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69"/>
      <c r="CD80" s="169"/>
      <c r="CE80" s="51"/>
      <c r="CF80" s="51"/>
      <c r="CG80" s="169"/>
      <c r="CH80" s="169"/>
      <c r="CI80" s="169"/>
      <c r="CJ80" s="169"/>
      <c r="CK80" s="169"/>
      <c r="CL80" s="183"/>
      <c r="CM80" s="136"/>
      <c r="CN80" s="181"/>
      <c r="CO80" s="169"/>
      <c r="CP80" s="169"/>
      <c r="CQ80" s="169"/>
      <c r="CR80" s="169"/>
      <c r="CS80" s="169"/>
      <c r="CT80" s="169"/>
      <c r="CU80" s="181"/>
      <c r="CV80" s="169"/>
      <c r="CW80" s="169"/>
      <c r="CX80" s="169"/>
      <c r="CY80" s="115"/>
      <c r="CZ80" s="236"/>
      <c r="DA80" s="236"/>
      <c r="DB80" s="254"/>
      <c r="DC80" s="252"/>
      <c r="DD80" s="260"/>
      <c r="DE80" s="236"/>
      <c r="DF80" s="236"/>
      <c r="DG80" s="262"/>
      <c r="DH80" s="262"/>
      <c r="DI80" s="262"/>
      <c r="DJ80" s="262"/>
      <c r="DK80" s="250"/>
      <c r="DL80" s="250"/>
      <c r="DM80" s="262"/>
      <c r="DN80" s="262"/>
      <c r="DO80" s="262"/>
      <c r="DP80" s="266"/>
      <c r="DQ80" s="266"/>
      <c r="DR80" s="262"/>
      <c r="DS80" s="262"/>
      <c r="DT80" s="262"/>
      <c r="DU80" s="333"/>
      <c r="DV80" s="333"/>
      <c r="DW80" s="262"/>
      <c r="DX80" s="262"/>
      <c r="DY80" s="262"/>
      <c r="DZ80" s="276"/>
      <c r="EA80" s="276"/>
    </row>
    <row r="81" spans="1:131" ht="15.75">
      <c r="A81" s="33">
        <v>1</v>
      </c>
      <c r="B81" s="19" t="s">
        <v>245</v>
      </c>
      <c r="C81" s="47">
        <v>29498</v>
      </c>
      <c r="D81" s="45">
        <v>9</v>
      </c>
      <c r="E81" s="51"/>
      <c r="F81" s="46">
        <f aca="true" t="shared" si="143" ref="F81:F109">E81-D81</f>
        <v>-9</v>
      </c>
      <c r="G81" s="47">
        <v>15204</v>
      </c>
      <c r="H81" s="47">
        <v>4965</v>
      </c>
      <c r="I81" s="48"/>
      <c r="J81" s="48"/>
      <c r="K81" s="47">
        <v>30490</v>
      </c>
      <c r="L81" s="47">
        <v>5098</v>
      </c>
      <c r="M81" s="47">
        <v>5098</v>
      </c>
      <c r="N81" s="47">
        <v>5085</v>
      </c>
      <c r="O81" s="47">
        <f aca="true" t="shared" si="144" ref="O81:O89">N81-M81</f>
        <v>-13</v>
      </c>
      <c r="P81" s="58"/>
      <c r="Q81" s="100">
        <f aca="true" t="shared" si="145" ref="Q81:Q89">P81+O81</f>
        <v>-13</v>
      </c>
      <c r="R81" s="62">
        <v>5098</v>
      </c>
      <c r="S81" s="42">
        <f aca="true" t="shared" si="146" ref="S81:S89">R81+P81</f>
        <v>5098</v>
      </c>
      <c r="T81" s="47">
        <v>30477</v>
      </c>
      <c r="U81" s="42">
        <v>5098</v>
      </c>
      <c r="V81" s="103"/>
      <c r="W81" s="42">
        <f aca="true" t="shared" si="147" ref="W81:W89">U81+V81</f>
        <v>5098</v>
      </c>
      <c r="X81" s="42">
        <f aca="true" t="shared" si="148" ref="X81:X89">T81+V81</f>
        <v>30477</v>
      </c>
      <c r="Y81" s="42"/>
      <c r="Z81" s="42">
        <v>30477</v>
      </c>
      <c r="AA81" s="42">
        <v>5098</v>
      </c>
      <c r="AB81" s="42"/>
      <c r="AC81" s="42">
        <f t="shared" si="138"/>
        <v>-5098</v>
      </c>
      <c r="AD81" s="42"/>
      <c r="AE81" s="42">
        <f aca="true" t="shared" si="149" ref="AE81:AE89">AC81+AD81</f>
        <v>-5098</v>
      </c>
      <c r="AF81" s="42">
        <v>5099</v>
      </c>
      <c r="AG81" s="42">
        <f aca="true" t="shared" si="150" ref="AG81:AG89">AF81+AD81</f>
        <v>5099</v>
      </c>
      <c r="AH81" s="42">
        <f aca="true" t="shared" si="151" ref="AH81:AH89">Z81+AE81</f>
        <v>25379</v>
      </c>
      <c r="AI81" s="6">
        <v>4035</v>
      </c>
      <c r="AJ81" s="6">
        <v>4035</v>
      </c>
      <c r="AK81" s="6">
        <v>4035</v>
      </c>
      <c r="AL81" s="42">
        <f aca="true" t="shared" si="152" ref="AL81:AL90">AI81+AJ81+AK81</f>
        <v>12105</v>
      </c>
      <c r="AM81" s="6">
        <v>4041</v>
      </c>
      <c r="AN81" s="6">
        <v>4041</v>
      </c>
      <c r="AO81" s="136">
        <v>0</v>
      </c>
      <c r="AP81" s="136">
        <f aca="true" t="shared" si="153" ref="AP81:AP90">AM81+AN81+AO81</f>
        <v>8082</v>
      </c>
      <c r="AQ81" s="152">
        <f aca="true" t="shared" si="154" ref="AQ81:AQ90">AL81+AP81</f>
        <v>20187</v>
      </c>
      <c r="AR81" s="42">
        <f aca="true" t="shared" si="155" ref="AR81:AR90">Z81+AI81+AJ81+AK81+AM81+AN81+AO81</f>
        <v>50664</v>
      </c>
      <c r="AS81" s="155"/>
      <c r="AT81" s="174">
        <f aca="true" t="shared" si="156" ref="AT81:AT90">AO81+AS81</f>
        <v>0</v>
      </c>
      <c r="AU81" s="169">
        <v>50664</v>
      </c>
      <c r="AV81" s="191"/>
      <c r="AW81" s="169">
        <f aca="true" t="shared" si="157" ref="AW81:AW90">AU81+AV81</f>
        <v>50664</v>
      </c>
      <c r="AX81" s="169">
        <v>5098</v>
      </c>
      <c r="AY81" s="174">
        <v>5085</v>
      </c>
      <c r="AZ81" s="174">
        <f aca="true" t="shared" si="158" ref="AZ81:AZ90">AX81-AY81</f>
        <v>13</v>
      </c>
      <c r="BA81" s="174">
        <v>5099</v>
      </c>
      <c r="BB81" s="174">
        <v>5085</v>
      </c>
      <c r="BC81" s="174">
        <f aca="true" t="shared" si="159" ref="BC81:BC90">BA81-BB81</f>
        <v>14</v>
      </c>
      <c r="BD81" s="174">
        <f aca="true" t="shared" si="160" ref="BD81:BD90">AZ81+BC81</f>
        <v>27</v>
      </c>
      <c r="BE81" s="174">
        <v>4035</v>
      </c>
      <c r="BF81" s="174">
        <v>4023.78</v>
      </c>
      <c r="BG81" s="174">
        <f aca="true" t="shared" si="161" ref="BG81:BG90">BE81-BF81</f>
        <v>11.2199999999998</v>
      </c>
      <c r="BH81" s="174">
        <f aca="true" t="shared" si="162" ref="BH81:BH90">BE81*5%</f>
        <v>201.75</v>
      </c>
      <c r="BI81" s="174" t="s">
        <v>161</v>
      </c>
      <c r="BJ81" s="174">
        <f>BG81</f>
        <v>11.2199999999998</v>
      </c>
      <c r="BK81" s="174">
        <v>0</v>
      </c>
      <c r="BL81" s="174"/>
      <c r="BM81" s="174">
        <v>0</v>
      </c>
      <c r="BN81" s="174">
        <f aca="true" t="shared" si="163" ref="BN81:BN90">BM81-BK81-BD81</f>
        <v>-27</v>
      </c>
      <c r="BO81" s="174">
        <v>4035</v>
      </c>
      <c r="BP81" s="174">
        <f aca="true" t="shared" si="164" ref="BP81:BP90">BO81+BM81+BJ81</f>
        <v>4046.22</v>
      </c>
      <c r="BQ81" s="174">
        <f aca="true" t="shared" si="165" ref="BQ81:BQ89">BN81+AW81</f>
        <v>50637</v>
      </c>
      <c r="BR81" s="174">
        <v>50637</v>
      </c>
      <c r="BS81" s="174"/>
      <c r="BT81" s="174"/>
      <c r="BU81" s="174"/>
      <c r="BV81" s="174"/>
      <c r="BW81" s="174"/>
      <c r="BX81" s="174"/>
      <c r="BY81" s="174"/>
      <c r="BZ81" s="174"/>
      <c r="CA81" s="174"/>
      <c r="CB81" s="174">
        <v>4046.22</v>
      </c>
      <c r="CC81" s="169">
        <f aca="true" t="shared" si="166" ref="CC81:CC90">BR81+BZ81</f>
        <v>50637</v>
      </c>
      <c r="CD81" s="169"/>
      <c r="CE81" s="6">
        <v>4035</v>
      </c>
      <c r="CF81" s="42">
        <f aca="true" t="shared" si="167" ref="CF81:CF90">CE81+CD81</f>
        <v>4035</v>
      </c>
      <c r="CG81" s="169">
        <f aca="true" t="shared" si="168" ref="CG81:CG90">CC81+CD81</f>
        <v>50637</v>
      </c>
      <c r="CH81" s="169"/>
      <c r="CI81" s="169">
        <f t="shared" si="136"/>
        <v>50637</v>
      </c>
      <c r="CJ81" s="169"/>
      <c r="CK81" s="174">
        <v>0</v>
      </c>
      <c r="CL81" s="226">
        <v>22.44</v>
      </c>
      <c r="CM81" s="136"/>
      <c r="CN81" s="181">
        <f aca="true" t="shared" si="169" ref="CN81:CN90">CM81-CK81</f>
        <v>0</v>
      </c>
      <c r="CO81" s="6">
        <v>4035</v>
      </c>
      <c r="CP81" s="174">
        <f aca="true" t="shared" si="170" ref="CP81:CP90">CO81+CL81+CM81</f>
        <v>4057.44</v>
      </c>
      <c r="CQ81" s="169">
        <v>50637</v>
      </c>
      <c r="CR81" s="174">
        <v>0</v>
      </c>
      <c r="CS81" s="174">
        <v>13.440000000000055</v>
      </c>
      <c r="CT81" s="169"/>
      <c r="CU81" s="136">
        <f aca="true" t="shared" si="171" ref="CU81:CU90">CT81-CR81</f>
        <v>0</v>
      </c>
      <c r="CV81" s="169">
        <f aca="true" t="shared" si="172" ref="CV81:CV90">CQ81-CR81+CT81</f>
        <v>50637</v>
      </c>
      <c r="CW81" s="169"/>
      <c r="CX81" s="169">
        <v>53321</v>
      </c>
      <c r="CY81" s="115"/>
      <c r="CZ81" s="238">
        <v>4041</v>
      </c>
      <c r="DA81" s="237">
        <f aca="true" t="shared" si="173" ref="DA81:DA90">CZ81+CT81+CS81</f>
        <v>4054.44</v>
      </c>
      <c r="DB81" s="256">
        <v>4044</v>
      </c>
      <c r="DC81" s="252">
        <f t="shared" si="137"/>
        <v>10.440000000000055</v>
      </c>
      <c r="DD81" s="260">
        <v>0</v>
      </c>
      <c r="DE81" s="237">
        <v>10.44</v>
      </c>
      <c r="DF81" s="238">
        <v>4041</v>
      </c>
      <c r="DG81" s="250">
        <f aca="true" t="shared" si="174" ref="DG81:DG90">DF81+DE81</f>
        <v>4051.44</v>
      </c>
      <c r="DH81" s="250">
        <v>2684</v>
      </c>
      <c r="DI81" s="250">
        <v>4051.44</v>
      </c>
      <c r="DJ81" s="250">
        <v>4044</v>
      </c>
      <c r="DK81" s="250">
        <v>0</v>
      </c>
      <c r="DL81" s="273">
        <v>7.440000000000055</v>
      </c>
      <c r="DM81" s="250">
        <v>2684</v>
      </c>
      <c r="DN81" s="250"/>
      <c r="DO81" s="250"/>
      <c r="DP81" s="273">
        <f aca="true" t="shared" si="175" ref="DP81:DP90">DK81+DN81+DO81</f>
        <v>0</v>
      </c>
      <c r="DQ81" s="266">
        <f aca="true" t="shared" si="176" ref="DQ81:DQ90">DM81+DN81+DO81+DL81</f>
        <v>2691.44</v>
      </c>
      <c r="DR81" s="262">
        <f aca="true" t="shared" si="177" ref="DR81:DR90">CX81+DP81</f>
        <v>53321</v>
      </c>
      <c r="DS81" s="262"/>
      <c r="DT81" s="262">
        <f aca="true" t="shared" si="178" ref="DT81:DT90">DR81+DS81</f>
        <v>53321</v>
      </c>
      <c r="DU81" s="333">
        <v>4523</v>
      </c>
      <c r="DV81" s="333">
        <v>4522</v>
      </c>
      <c r="DW81" s="262"/>
      <c r="DX81" s="262"/>
      <c r="DY81" s="262">
        <f aca="true" t="shared" si="179" ref="DY81:DY90">DU81+DV81+DW81</f>
        <v>9045</v>
      </c>
      <c r="DZ81" s="262"/>
      <c r="EA81" s="262"/>
    </row>
    <row r="82" spans="1:131" ht="15.75">
      <c r="A82" s="33">
        <v>2</v>
      </c>
      <c r="B82" s="19" t="s">
        <v>246</v>
      </c>
      <c r="C82" s="47">
        <v>37373</v>
      </c>
      <c r="D82" s="45">
        <v>7</v>
      </c>
      <c r="E82" s="51"/>
      <c r="F82" s="46">
        <f t="shared" si="143"/>
        <v>-7</v>
      </c>
      <c r="G82" s="47">
        <v>17475</v>
      </c>
      <c r="H82" s="47">
        <v>5820</v>
      </c>
      <c r="I82" s="48"/>
      <c r="J82" s="48"/>
      <c r="K82" s="47">
        <v>34938</v>
      </c>
      <c r="L82" s="47">
        <v>5851</v>
      </c>
      <c r="M82" s="47">
        <v>5851</v>
      </c>
      <c r="N82" s="47">
        <v>5850</v>
      </c>
      <c r="O82" s="47">
        <f t="shared" si="144"/>
        <v>-1</v>
      </c>
      <c r="P82" s="58"/>
      <c r="Q82" s="100">
        <f t="shared" si="145"/>
        <v>-1</v>
      </c>
      <c r="R82" s="62">
        <v>5851</v>
      </c>
      <c r="S82" s="42">
        <f t="shared" si="146"/>
        <v>5851</v>
      </c>
      <c r="T82" s="47">
        <v>34937</v>
      </c>
      <c r="U82" s="42">
        <v>5851</v>
      </c>
      <c r="V82" s="103"/>
      <c r="W82" s="42">
        <f t="shared" si="147"/>
        <v>5851</v>
      </c>
      <c r="X82" s="42">
        <f t="shared" si="148"/>
        <v>34937</v>
      </c>
      <c r="Y82" s="42"/>
      <c r="Z82" s="42">
        <v>34937</v>
      </c>
      <c r="AA82" s="42">
        <v>5851</v>
      </c>
      <c r="AB82" s="42"/>
      <c r="AC82" s="42">
        <f t="shared" si="138"/>
        <v>-5851</v>
      </c>
      <c r="AD82" s="42"/>
      <c r="AE82" s="42">
        <f t="shared" si="149"/>
        <v>-5851</v>
      </c>
      <c r="AF82" s="42">
        <v>5851</v>
      </c>
      <c r="AG82" s="42">
        <f t="shared" si="150"/>
        <v>5851</v>
      </c>
      <c r="AH82" s="42">
        <f t="shared" si="151"/>
        <v>29086</v>
      </c>
      <c r="AI82" s="6">
        <v>5648</v>
      </c>
      <c r="AJ82" s="6">
        <v>5648</v>
      </c>
      <c r="AK82" s="6">
        <v>5648</v>
      </c>
      <c r="AL82" s="42">
        <f t="shared" si="152"/>
        <v>16944</v>
      </c>
      <c r="AM82" s="6">
        <v>5656</v>
      </c>
      <c r="AN82" s="6">
        <v>5657</v>
      </c>
      <c r="AO82" s="136">
        <v>0</v>
      </c>
      <c r="AP82" s="136">
        <f t="shared" si="153"/>
        <v>11313</v>
      </c>
      <c r="AQ82" s="152">
        <f t="shared" si="154"/>
        <v>28257</v>
      </c>
      <c r="AR82" s="42">
        <f t="shared" si="155"/>
        <v>63194</v>
      </c>
      <c r="AS82" s="155"/>
      <c r="AT82" s="174">
        <f t="shared" si="156"/>
        <v>0</v>
      </c>
      <c r="AU82" s="169">
        <v>63194</v>
      </c>
      <c r="AV82" s="191"/>
      <c r="AW82" s="169">
        <f t="shared" si="157"/>
        <v>63194</v>
      </c>
      <c r="AX82" s="169">
        <v>5851</v>
      </c>
      <c r="AY82" s="174">
        <v>5805</v>
      </c>
      <c r="AZ82" s="174">
        <f t="shared" si="158"/>
        <v>46</v>
      </c>
      <c r="BA82" s="174">
        <v>5851</v>
      </c>
      <c r="BB82" s="174">
        <v>5820</v>
      </c>
      <c r="BC82" s="174">
        <f t="shared" si="159"/>
        <v>31</v>
      </c>
      <c r="BD82" s="174">
        <f t="shared" si="160"/>
        <v>77</v>
      </c>
      <c r="BE82" s="174">
        <v>5648</v>
      </c>
      <c r="BF82" s="174">
        <v>5600.94</v>
      </c>
      <c r="BG82" s="174">
        <f t="shared" si="161"/>
        <v>47.0600000000004</v>
      </c>
      <c r="BH82" s="174">
        <f t="shared" si="162"/>
        <v>282.40000000000003</v>
      </c>
      <c r="BI82" s="174" t="s">
        <v>161</v>
      </c>
      <c r="BJ82" s="174">
        <f>BG82</f>
        <v>47.0600000000004</v>
      </c>
      <c r="BK82" s="174">
        <v>0</v>
      </c>
      <c r="BL82" s="174"/>
      <c r="BM82" s="174">
        <v>0</v>
      </c>
      <c r="BN82" s="174">
        <f t="shared" si="163"/>
        <v>-77</v>
      </c>
      <c r="BO82" s="174">
        <v>5648</v>
      </c>
      <c r="BP82" s="174">
        <f t="shared" si="164"/>
        <v>5695.06</v>
      </c>
      <c r="BQ82" s="174">
        <f t="shared" si="165"/>
        <v>63117</v>
      </c>
      <c r="BR82" s="174">
        <v>63117</v>
      </c>
      <c r="BS82" s="174"/>
      <c r="BT82" s="174"/>
      <c r="BU82" s="174"/>
      <c r="BV82" s="174"/>
      <c r="BW82" s="174"/>
      <c r="BX82" s="174"/>
      <c r="BY82" s="174"/>
      <c r="BZ82" s="174"/>
      <c r="CA82" s="174"/>
      <c r="CB82" s="174">
        <v>5695.06</v>
      </c>
      <c r="CC82" s="169">
        <f t="shared" si="166"/>
        <v>63117</v>
      </c>
      <c r="CD82" s="169"/>
      <c r="CE82" s="6">
        <v>5648</v>
      </c>
      <c r="CF82" s="42">
        <f t="shared" si="167"/>
        <v>5648</v>
      </c>
      <c r="CG82" s="169">
        <f t="shared" si="168"/>
        <v>63117</v>
      </c>
      <c r="CH82" s="169"/>
      <c r="CI82" s="169">
        <f t="shared" si="136"/>
        <v>63117</v>
      </c>
      <c r="CJ82" s="169"/>
      <c r="CK82" s="174">
        <v>0</v>
      </c>
      <c r="CL82" s="226">
        <v>235.66</v>
      </c>
      <c r="CM82" s="136"/>
      <c r="CN82" s="181">
        <f t="shared" si="169"/>
        <v>0</v>
      </c>
      <c r="CO82" s="6">
        <v>5648</v>
      </c>
      <c r="CP82" s="174">
        <f t="shared" si="170"/>
        <v>5883.66</v>
      </c>
      <c r="CQ82" s="169">
        <v>63117</v>
      </c>
      <c r="CR82" s="174">
        <v>0</v>
      </c>
      <c r="CS82" s="174">
        <v>60.30000000000018</v>
      </c>
      <c r="CT82" s="169"/>
      <c r="CU82" s="136">
        <f t="shared" si="171"/>
        <v>0</v>
      </c>
      <c r="CV82" s="169">
        <f t="shared" si="172"/>
        <v>63117</v>
      </c>
      <c r="CW82" s="169"/>
      <c r="CX82" s="169">
        <v>66874</v>
      </c>
      <c r="CY82" s="115"/>
      <c r="CZ82" s="238">
        <v>5656</v>
      </c>
      <c r="DA82" s="237">
        <f t="shared" si="173"/>
        <v>5716.3</v>
      </c>
      <c r="DB82" s="256">
        <v>5681.82</v>
      </c>
      <c r="DC82" s="252">
        <f t="shared" si="137"/>
        <v>34.48000000000047</v>
      </c>
      <c r="DD82" s="260">
        <v>0</v>
      </c>
      <c r="DE82" s="237">
        <v>34.48</v>
      </c>
      <c r="DF82" s="238">
        <v>5657</v>
      </c>
      <c r="DG82" s="250">
        <f t="shared" si="174"/>
        <v>5691.48</v>
      </c>
      <c r="DH82" s="250">
        <v>3757</v>
      </c>
      <c r="DI82" s="250">
        <v>5691.48</v>
      </c>
      <c r="DJ82" s="250">
        <v>5681.82</v>
      </c>
      <c r="DK82" s="250">
        <v>0</v>
      </c>
      <c r="DL82" s="273">
        <v>9.659999999999854</v>
      </c>
      <c r="DM82" s="250">
        <v>3757</v>
      </c>
      <c r="DN82" s="250"/>
      <c r="DO82" s="250"/>
      <c r="DP82" s="273">
        <f t="shared" si="175"/>
        <v>0</v>
      </c>
      <c r="DQ82" s="266">
        <f t="shared" si="176"/>
        <v>3766.66</v>
      </c>
      <c r="DR82" s="262">
        <f t="shared" si="177"/>
        <v>66874</v>
      </c>
      <c r="DS82" s="262"/>
      <c r="DT82" s="262">
        <f t="shared" si="178"/>
        <v>66874</v>
      </c>
      <c r="DU82" s="333">
        <v>6331</v>
      </c>
      <c r="DV82" s="333">
        <v>6330</v>
      </c>
      <c r="DW82" s="262"/>
      <c r="DX82" s="262"/>
      <c r="DY82" s="262">
        <f t="shared" si="179"/>
        <v>12661</v>
      </c>
      <c r="DZ82" s="262"/>
      <c r="EA82" s="262"/>
    </row>
    <row r="83" spans="1:131" ht="15.75">
      <c r="A83" s="33">
        <v>3</v>
      </c>
      <c r="B83" s="19" t="s">
        <v>247</v>
      </c>
      <c r="C83" s="47">
        <v>19563</v>
      </c>
      <c r="D83" s="45">
        <v>874</v>
      </c>
      <c r="E83" s="51"/>
      <c r="F83" s="46">
        <f t="shared" si="143"/>
        <v>-874</v>
      </c>
      <c r="G83" s="47">
        <v>4947</v>
      </c>
      <c r="H83" s="47">
        <v>855</v>
      </c>
      <c r="I83" s="48"/>
      <c r="J83" s="48"/>
      <c r="K83" s="47">
        <v>13554</v>
      </c>
      <c r="L83" s="47">
        <v>3833</v>
      </c>
      <c r="M83" s="47">
        <v>3833</v>
      </c>
      <c r="N83" s="47">
        <v>1200</v>
      </c>
      <c r="O83" s="47">
        <f t="shared" si="144"/>
        <v>-2633</v>
      </c>
      <c r="P83" s="58"/>
      <c r="Q83" s="100">
        <f t="shared" si="145"/>
        <v>-2633</v>
      </c>
      <c r="R83" s="62">
        <v>3833</v>
      </c>
      <c r="S83" s="42">
        <f t="shared" si="146"/>
        <v>3833</v>
      </c>
      <c r="T83" s="47">
        <v>10921</v>
      </c>
      <c r="U83" s="42">
        <v>3833</v>
      </c>
      <c r="V83" s="103"/>
      <c r="W83" s="42">
        <f t="shared" si="147"/>
        <v>3833</v>
      </c>
      <c r="X83" s="42">
        <f t="shared" si="148"/>
        <v>10921</v>
      </c>
      <c r="Y83" s="42"/>
      <c r="Z83" s="42">
        <v>10921</v>
      </c>
      <c r="AA83" s="42">
        <v>3833</v>
      </c>
      <c r="AB83" s="42"/>
      <c r="AC83" s="42">
        <f t="shared" si="138"/>
        <v>-3833</v>
      </c>
      <c r="AD83" s="42"/>
      <c r="AE83" s="42">
        <f t="shared" si="149"/>
        <v>-3833</v>
      </c>
      <c r="AF83" s="42">
        <v>3833</v>
      </c>
      <c r="AG83" s="42">
        <f t="shared" si="150"/>
        <v>3833</v>
      </c>
      <c r="AH83" s="42">
        <f t="shared" si="151"/>
        <v>7088</v>
      </c>
      <c r="AI83" s="6">
        <v>3590</v>
      </c>
      <c r="AJ83" s="6">
        <v>3590</v>
      </c>
      <c r="AK83" s="6">
        <v>3590</v>
      </c>
      <c r="AL83" s="42">
        <f t="shared" si="152"/>
        <v>10770</v>
      </c>
      <c r="AM83" s="6">
        <v>3594</v>
      </c>
      <c r="AN83" s="6">
        <v>3594</v>
      </c>
      <c r="AO83" s="136">
        <v>0</v>
      </c>
      <c r="AP83" s="136">
        <f t="shared" si="153"/>
        <v>7188</v>
      </c>
      <c r="AQ83" s="152">
        <f t="shared" si="154"/>
        <v>17958</v>
      </c>
      <c r="AR83" s="42">
        <f t="shared" si="155"/>
        <v>28879</v>
      </c>
      <c r="AS83" s="155"/>
      <c r="AT83" s="174">
        <f t="shared" si="156"/>
        <v>0</v>
      </c>
      <c r="AU83" s="169">
        <v>28879</v>
      </c>
      <c r="AV83" s="191"/>
      <c r="AW83" s="169">
        <f t="shared" si="157"/>
        <v>28879</v>
      </c>
      <c r="AX83" s="169">
        <v>3833</v>
      </c>
      <c r="AY83" s="174">
        <v>645</v>
      </c>
      <c r="AZ83" s="174">
        <f t="shared" si="158"/>
        <v>3188</v>
      </c>
      <c r="BA83" s="174">
        <v>3833</v>
      </c>
      <c r="BB83" s="174">
        <v>660</v>
      </c>
      <c r="BC83" s="174">
        <f t="shared" si="159"/>
        <v>3173</v>
      </c>
      <c r="BD83" s="174">
        <f t="shared" si="160"/>
        <v>6361</v>
      </c>
      <c r="BE83" s="174">
        <v>3590</v>
      </c>
      <c r="BF83" s="174">
        <v>1112.1</v>
      </c>
      <c r="BG83" s="174">
        <f t="shared" si="161"/>
        <v>2477.9</v>
      </c>
      <c r="BH83" s="174">
        <f t="shared" si="162"/>
        <v>179.5</v>
      </c>
      <c r="BI83" s="174" t="s">
        <v>160</v>
      </c>
      <c r="BJ83" s="174">
        <v>0</v>
      </c>
      <c r="BK83" s="174">
        <f>BG83</f>
        <v>2477.9</v>
      </c>
      <c r="BL83" s="174"/>
      <c r="BM83" s="174">
        <v>0</v>
      </c>
      <c r="BN83" s="174">
        <f t="shared" si="163"/>
        <v>-8838.9</v>
      </c>
      <c r="BO83" s="174">
        <v>3590</v>
      </c>
      <c r="BP83" s="174">
        <f t="shared" si="164"/>
        <v>3590</v>
      </c>
      <c r="BQ83" s="174">
        <f t="shared" si="165"/>
        <v>20040.1</v>
      </c>
      <c r="BR83" s="174">
        <v>20040.1</v>
      </c>
      <c r="BS83" s="174"/>
      <c r="BT83" s="174"/>
      <c r="BU83" s="174"/>
      <c r="BV83" s="174"/>
      <c r="BW83" s="174"/>
      <c r="BX83" s="174"/>
      <c r="BY83" s="174"/>
      <c r="BZ83" s="174"/>
      <c r="CA83" s="174"/>
      <c r="CB83" s="174">
        <v>3590</v>
      </c>
      <c r="CC83" s="169">
        <f t="shared" si="166"/>
        <v>20040.1</v>
      </c>
      <c r="CD83" s="169"/>
      <c r="CE83" s="6">
        <v>3590</v>
      </c>
      <c r="CF83" s="42">
        <f t="shared" si="167"/>
        <v>3590</v>
      </c>
      <c r="CG83" s="169">
        <f t="shared" si="168"/>
        <v>20040.1</v>
      </c>
      <c r="CH83" s="169"/>
      <c r="CI83" s="169">
        <f t="shared" si="136"/>
        <v>20040.1</v>
      </c>
      <c r="CJ83" s="169"/>
      <c r="CK83" s="174">
        <v>3266.48</v>
      </c>
      <c r="CL83" s="226">
        <v>0</v>
      </c>
      <c r="CM83" s="136"/>
      <c r="CN83" s="181">
        <f t="shared" si="169"/>
        <v>-3266.48</v>
      </c>
      <c r="CO83" s="6">
        <v>3590</v>
      </c>
      <c r="CP83" s="174">
        <f t="shared" si="170"/>
        <v>3590</v>
      </c>
      <c r="CQ83" s="169">
        <v>16773.62</v>
      </c>
      <c r="CR83" s="174">
        <v>3306.92</v>
      </c>
      <c r="CS83" s="174">
        <v>0</v>
      </c>
      <c r="CT83" s="169"/>
      <c r="CU83" s="181">
        <f t="shared" si="171"/>
        <v>-3306.92</v>
      </c>
      <c r="CV83" s="169">
        <f t="shared" si="172"/>
        <v>13466.699999999999</v>
      </c>
      <c r="CW83" s="169"/>
      <c r="CX83" s="169">
        <v>13979.4</v>
      </c>
      <c r="CY83" s="115"/>
      <c r="CZ83" s="238">
        <v>3594</v>
      </c>
      <c r="DA83" s="237">
        <f t="shared" si="173"/>
        <v>3594</v>
      </c>
      <c r="DB83" s="256">
        <v>1718.7</v>
      </c>
      <c r="DC83" s="252">
        <f t="shared" si="137"/>
        <v>1875.3</v>
      </c>
      <c r="DD83" s="260">
        <f>DB83-DA83</f>
        <v>-1875.3</v>
      </c>
      <c r="DE83" s="237">
        <v>0</v>
      </c>
      <c r="DF83" s="238">
        <v>3594</v>
      </c>
      <c r="DG83" s="250">
        <f t="shared" si="174"/>
        <v>3594</v>
      </c>
      <c r="DH83" s="250">
        <v>2388</v>
      </c>
      <c r="DI83" s="250">
        <v>3594</v>
      </c>
      <c r="DJ83" s="250">
        <v>2042.22</v>
      </c>
      <c r="DK83" s="250">
        <v>-1551.78</v>
      </c>
      <c r="DL83" s="273">
        <v>0</v>
      </c>
      <c r="DM83" s="250">
        <v>2388</v>
      </c>
      <c r="DN83" s="250">
        <v>-1288</v>
      </c>
      <c r="DO83" s="250"/>
      <c r="DP83" s="273">
        <f t="shared" si="175"/>
        <v>-2839.7799999999997</v>
      </c>
      <c r="DQ83" s="266">
        <f t="shared" si="176"/>
        <v>1100</v>
      </c>
      <c r="DR83" s="262">
        <f t="shared" si="177"/>
        <v>11139.619999999999</v>
      </c>
      <c r="DS83" s="262"/>
      <c r="DT83" s="262">
        <f t="shared" si="178"/>
        <v>11139.619999999999</v>
      </c>
      <c r="DU83" s="333">
        <v>4023</v>
      </c>
      <c r="DV83" s="333">
        <v>4023</v>
      </c>
      <c r="DW83" s="262"/>
      <c r="DX83" s="262"/>
      <c r="DY83" s="262">
        <f t="shared" si="179"/>
        <v>8046</v>
      </c>
      <c r="DZ83" s="262"/>
      <c r="EA83" s="262"/>
    </row>
    <row r="84" spans="1:131" ht="15.75">
      <c r="A84" s="33">
        <v>4</v>
      </c>
      <c r="B84" s="19" t="s">
        <v>248</v>
      </c>
      <c r="C84" s="47">
        <v>10213</v>
      </c>
      <c r="D84" s="45">
        <v>14</v>
      </c>
      <c r="E84" s="51"/>
      <c r="F84" s="46">
        <f t="shared" si="143"/>
        <v>-14</v>
      </c>
      <c r="G84" s="47">
        <v>3184</v>
      </c>
      <c r="H84" s="47">
        <v>825</v>
      </c>
      <c r="I84" s="48"/>
      <c r="J84" s="48"/>
      <c r="K84" s="47">
        <v>7022</v>
      </c>
      <c r="L84" s="47">
        <v>1736</v>
      </c>
      <c r="M84" s="47">
        <v>1736</v>
      </c>
      <c r="N84" s="47">
        <v>615</v>
      </c>
      <c r="O84" s="47">
        <f t="shared" si="144"/>
        <v>-1121</v>
      </c>
      <c r="P84" s="58"/>
      <c r="Q84" s="100">
        <f t="shared" si="145"/>
        <v>-1121</v>
      </c>
      <c r="R84" s="62">
        <v>1736</v>
      </c>
      <c r="S84" s="42">
        <f t="shared" si="146"/>
        <v>1736</v>
      </c>
      <c r="T84" s="47">
        <v>5901</v>
      </c>
      <c r="U84" s="42">
        <v>1736</v>
      </c>
      <c r="V84" s="103"/>
      <c r="W84" s="42">
        <f t="shared" si="147"/>
        <v>1736</v>
      </c>
      <c r="X84" s="42">
        <f t="shared" si="148"/>
        <v>5901</v>
      </c>
      <c r="Y84" s="42"/>
      <c r="Z84" s="42">
        <v>5901</v>
      </c>
      <c r="AA84" s="42">
        <v>1736</v>
      </c>
      <c r="AB84" s="42"/>
      <c r="AC84" s="42">
        <f t="shared" si="138"/>
        <v>-1736</v>
      </c>
      <c r="AD84" s="42"/>
      <c r="AE84" s="42">
        <f t="shared" si="149"/>
        <v>-1736</v>
      </c>
      <c r="AF84" s="42">
        <v>1735</v>
      </c>
      <c r="AG84" s="42">
        <f t="shared" si="150"/>
        <v>1735</v>
      </c>
      <c r="AH84" s="42">
        <f t="shared" si="151"/>
        <v>4165</v>
      </c>
      <c r="AI84" s="6">
        <v>4399</v>
      </c>
      <c r="AJ84" s="6">
        <v>4399</v>
      </c>
      <c r="AK84" s="6">
        <v>4399</v>
      </c>
      <c r="AL84" s="42">
        <f t="shared" si="152"/>
        <v>13197</v>
      </c>
      <c r="AM84" s="6">
        <v>4404</v>
      </c>
      <c r="AN84" s="6">
        <v>4404</v>
      </c>
      <c r="AO84" s="136">
        <v>0</v>
      </c>
      <c r="AP84" s="136">
        <f t="shared" si="153"/>
        <v>8808</v>
      </c>
      <c r="AQ84" s="152">
        <f t="shared" si="154"/>
        <v>22005</v>
      </c>
      <c r="AR84" s="42">
        <f t="shared" si="155"/>
        <v>27906</v>
      </c>
      <c r="AS84" s="155"/>
      <c r="AT84" s="174">
        <f t="shared" si="156"/>
        <v>0</v>
      </c>
      <c r="AU84" s="169">
        <v>27906</v>
      </c>
      <c r="AV84" s="191"/>
      <c r="AW84" s="169">
        <f t="shared" si="157"/>
        <v>27906</v>
      </c>
      <c r="AX84" s="169">
        <v>1736</v>
      </c>
      <c r="AY84" s="174">
        <v>810</v>
      </c>
      <c r="AZ84" s="174">
        <f t="shared" si="158"/>
        <v>926</v>
      </c>
      <c r="BA84" s="174">
        <v>1735</v>
      </c>
      <c r="BB84" s="174">
        <v>840</v>
      </c>
      <c r="BC84" s="174">
        <f t="shared" si="159"/>
        <v>895</v>
      </c>
      <c r="BD84" s="174">
        <f t="shared" si="160"/>
        <v>1821</v>
      </c>
      <c r="BE84" s="174">
        <v>4399</v>
      </c>
      <c r="BF84" s="174">
        <v>1860.24</v>
      </c>
      <c r="BG84" s="174">
        <f t="shared" si="161"/>
        <v>2538.76</v>
      </c>
      <c r="BH84" s="174">
        <f t="shared" si="162"/>
        <v>219.95000000000002</v>
      </c>
      <c r="BI84" s="174" t="s">
        <v>160</v>
      </c>
      <c r="BJ84" s="174">
        <v>0</v>
      </c>
      <c r="BK84" s="174">
        <f>BG84</f>
        <v>2538.76</v>
      </c>
      <c r="BL84" s="174"/>
      <c r="BM84" s="174">
        <v>0</v>
      </c>
      <c r="BN84" s="174">
        <f t="shared" si="163"/>
        <v>-4359.76</v>
      </c>
      <c r="BO84" s="174">
        <v>4399</v>
      </c>
      <c r="BP84" s="174">
        <f t="shared" si="164"/>
        <v>4399</v>
      </c>
      <c r="BQ84" s="174">
        <f t="shared" si="165"/>
        <v>23546.239999999998</v>
      </c>
      <c r="BR84" s="174">
        <v>23546.239999999998</v>
      </c>
      <c r="BS84" s="174"/>
      <c r="BT84" s="174"/>
      <c r="BU84" s="174"/>
      <c r="BV84" s="174"/>
      <c r="BW84" s="174"/>
      <c r="BX84" s="174"/>
      <c r="BY84" s="174"/>
      <c r="BZ84" s="174"/>
      <c r="CA84" s="174"/>
      <c r="CB84" s="174">
        <v>4399</v>
      </c>
      <c r="CC84" s="169">
        <f t="shared" si="166"/>
        <v>23546.239999999998</v>
      </c>
      <c r="CD84" s="169"/>
      <c r="CE84" s="6">
        <v>4399</v>
      </c>
      <c r="CF84" s="42">
        <f t="shared" si="167"/>
        <v>4399</v>
      </c>
      <c r="CG84" s="169">
        <f t="shared" si="168"/>
        <v>23546.239999999998</v>
      </c>
      <c r="CH84" s="169"/>
      <c r="CI84" s="169">
        <f t="shared" si="136"/>
        <v>23546.239999999998</v>
      </c>
      <c r="CJ84" s="169"/>
      <c r="CK84" s="174">
        <v>779.6199999999999</v>
      </c>
      <c r="CL84" s="226">
        <v>0</v>
      </c>
      <c r="CM84" s="136"/>
      <c r="CN84" s="181">
        <f t="shared" si="169"/>
        <v>-779.6199999999999</v>
      </c>
      <c r="CO84" s="6">
        <v>4399</v>
      </c>
      <c r="CP84" s="174">
        <f t="shared" si="170"/>
        <v>4399</v>
      </c>
      <c r="CQ84" s="169">
        <v>22766.62</v>
      </c>
      <c r="CR84" s="174">
        <v>0</v>
      </c>
      <c r="CS84" s="174">
        <v>11.260000000000218</v>
      </c>
      <c r="CT84" s="169"/>
      <c r="CU84" s="136">
        <f t="shared" si="171"/>
        <v>0</v>
      </c>
      <c r="CV84" s="169">
        <f t="shared" si="172"/>
        <v>22766.62</v>
      </c>
      <c r="CW84" s="169"/>
      <c r="CX84" s="169">
        <v>25692.62</v>
      </c>
      <c r="CY84" s="115"/>
      <c r="CZ84" s="238">
        <v>4404</v>
      </c>
      <c r="DA84" s="237">
        <f t="shared" si="173"/>
        <v>4415.26</v>
      </c>
      <c r="DB84" s="256">
        <v>4387.74</v>
      </c>
      <c r="DC84" s="252">
        <f t="shared" si="137"/>
        <v>27.520000000000437</v>
      </c>
      <c r="DD84" s="260">
        <v>0</v>
      </c>
      <c r="DE84" s="237">
        <v>27.52</v>
      </c>
      <c r="DF84" s="238">
        <v>4404</v>
      </c>
      <c r="DG84" s="250">
        <f t="shared" si="174"/>
        <v>4431.52</v>
      </c>
      <c r="DH84" s="250">
        <v>2926</v>
      </c>
      <c r="DI84" s="250">
        <v>4431.52</v>
      </c>
      <c r="DJ84" s="250">
        <v>3174.54</v>
      </c>
      <c r="DK84" s="250">
        <v>-1256.98</v>
      </c>
      <c r="DL84" s="273">
        <v>0</v>
      </c>
      <c r="DM84" s="250">
        <v>2926</v>
      </c>
      <c r="DN84" s="250"/>
      <c r="DO84" s="250"/>
      <c r="DP84" s="273">
        <f t="shared" si="175"/>
        <v>-1256.98</v>
      </c>
      <c r="DQ84" s="266">
        <f t="shared" si="176"/>
        <v>2926</v>
      </c>
      <c r="DR84" s="262">
        <f t="shared" si="177"/>
        <v>24435.64</v>
      </c>
      <c r="DS84" s="262"/>
      <c r="DT84" s="262">
        <f t="shared" si="178"/>
        <v>24435.64</v>
      </c>
      <c r="DU84" s="333">
        <v>4930</v>
      </c>
      <c r="DV84" s="333">
        <v>4928</v>
      </c>
      <c r="DW84" s="262"/>
      <c r="DX84" s="262"/>
      <c r="DY84" s="262">
        <f t="shared" si="179"/>
        <v>9858</v>
      </c>
      <c r="DZ84" s="262"/>
      <c r="EA84" s="262"/>
    </row>
    <row r="85" spans="1:131" ht="15.75">
      <c r="A85" s="33">
        <v>5</v>
      </c>
      <c r="B85" s="19" t="s">
        <v>249</v>
      </c>
      <c r="C85" s="47">
        <v>23157</v>
      </c>
      <c r="D85" s="45">
        <v>3</v>
      </c>
      <c r="E85" s="51"/>
      <c r="F85" s="46">
        <f t="shared" si="143"/>
        <v>-3</v>
      </c>
      <c r="G85" s="47">
        <v>12122</v>
      </c>
      <c r="H85" s="47">
        <v>4035</v>
      </c>
      <c r="I85" s="48"/>
      <c r="J85" s="48"/>
      <c r="K85" s="47">
        <v>24142</v>
      </c>
      <c r="L85" s="47">
        <v>4032</v>
      </c>
      <c r="M85" s="47">
        <v>4032</v>
      </c>
      <c r="N85" s="47">
        <v>4020</v>
      </c>
      <c r="O85" s="47">
        <f t="shared" si="144"/>
        <v>-12</v>
      </c>
      <c r="P85" s="58"/>
      <c r="Q85" s="100">
        <f t="shared" si="145"/>
        <v>-12</v>
      </c>
      <c r="R85" s="62">
        <v>4032</v>
      </c>
      <c r="S85" s="42">
        <f t="shared" si="146"/>
        <v>4032</v>
      </c>
      <c r="T85" s="47">
        <v>24130</v>
      </c>
      <c r="U85" s="42">
        <v>4032</v>
      </c>
      <c r="V85" s="103"/>
      <c r="W85" s="42">
        <f t="shared" si="147"/>
        <v>4032</v>
      </c>
      <c r="X85" s="42">
        <f t="shared" si="148"/>
        <v>24130</v>
      </c>
      <c r="Y85" s="42"/>
      <c r="Z85" s="42">
        <v>24130</v>
      </c>
      <c r="AA85" s="42">
        <v>4032</v>
      </c>
      <c r="AB85" s="42"/>
      <c r="AC85" s="42">
        <f t="shared" si="138"/>
        <v>-4032</v>
      </c>
      <c r="AD85" s="42"/>
      <c r="AE85" s="42">
        <f t="shared" si="149"/>
        <v>-4032</v>
      </c>
      <c r="AF85" s="42">
        <v>4033</v>
      </c>
      <c r="AG85" s="42">
        <f t="shared" si="150"/>
        <v>4033</v>
      </c>
      <c r="AH85" s="42">
        <f t="shared" si="151"/>
        <v>20098</v>
      </c>
      <c r="AI85" s="6">
        <v>2015</v>
      </c>
      <c r="AJ85" s="6">
        <v>2015</v>
      </c>
      <c r="AK85" s="6">
        <v>2015</v>
      </c>
      <c r="AL85" s="42">
        <f t="shared" si="152"/>
        <v>6045</v>
      </c>
      <c r="AM85" s="6">
        <v>2017</v>
      </c>
      <c r="AN85" s="6">
        <v>2016</v>
      </c>
      <c r="AO85" s="136">
        <v>0</v>
      </c>
      <c r="AP85" s="136">
        <f t="shared" si="153"/>
        <v>4033</v>
      </c>
      <c r="AQ85" s="152">
        <f t="shared" si="154"/>
        <v>10078</v>
      </c>
      <c r="AR85" s="42">
        <f t="shared" si="155"/>
        <v>34208</v>
      </c>
      <c r="AS85" s="155"/>
      <c r="AT85" s="174">
        <f t="shared" si="156"/>
        <v>0</v>
      </c>
      <c r="AU85" s="169">
        <v>34208</v>
      </c>
      <c r="AV85" s="191"/>
      <c r="AW85" s="169">
        <f t="shared" si="157"/>
        <v>34208</v>
      </c>
      <c r="AX85" s="169">
        <v>4032</v>
      </c>
      <c r="AY85" s="174">
        <v>3990</v>
      </c>
      <c r="AZ85" s="174">
        <f t="shared" si="158"/>
        <v>42</v>
      </c>
      <c r="BA85" s="174">
        <v>4033</v>
      </c>
      <c r="BB85" s="174">
        <v>4020</v>
      </c>
      <c r="BC85" s="174">
        <f t="shared" si="159"/>
        <v>13</v>
      </c>
      <c r="BD85" s="174">
        <f t="shared" si="160"/>
        <v>55</v>
      </c>
      <c r="BE85" s="174">
        <v>2015</v>
      </c>
      <c r="BF85" s="174">
        <v>2001.78</v>
      </c>
      <c r="BG85" s="174">
        <f t="shared" si="161"/>
        <v>13.220000000000027</v>
      </c>
      <c r="BH85" s="174">
        <f t="shared" si="162"/>
        <v>100.75</v>
      </c>
      <c r="BI85" s="174" t="s">
        <v>161</v>
      </c>
      <c r="BJ85" s="174">
        <f>BG85</f>
        <v>13.220000000000027</v>
      </c>
      <c r="BK85" s="174">
        <v>0</v>
      </c>
      <c r="BL85" s="174"/>
      <c r="BM85" s="174">
        <v>0</v>
      </c>
      <c r="BN85" s="174">
        <f t="shared" si="163"/>
        <v>-55</v>
      </c>
      <c r="BO85" s="174">
        <v>2015</v>
      </c>
      <c r="BP85" s="174">
        <f t="shared" si="164"/>
        <v>2028.22</v>
      </c>
      <c r="BQ85" s="174">
        <f t="shared" si="165"/>
        <v>34153</v>
      </c>
      <c r="BR85" s="174">
        <v>34153</v>
      </c>
      <c r="BS85" s="174"/>
      <c r="BT85" s="174"/>
      <c r="BU85" s="174"/>
      <c r="BV85" s="174"/>
      <c r="BW85" s="174"/>
      <c r="BX85" s="174"/>
      <c r="BY85" s="174"/>
      <c r="BZ85" s="174"/>
      <c r="CA85" s="174"/>
      <c r="CB85" s="174">
        <v>2028.22</v>
      </c>
      <c r="CC85" s="169">
        <f t="shared" si="166"/>
        <v>34153</v>
      </c>
      <c r="CD85" s="169"/>
      <c r="CE85" s="6">
        <v>2015</v>
      </c>
      <c r="CF85" s="42">
        <f t="shared" si="167"/>
        <v>2015</v>
      </c>
      <c r="CG85" s="169">
        <f t="shared" si="168"/>
        <v>34153</v>
      </c>
      <c r="CH85" s="169"/>
      <c r="CI85" s="169">
        <f t="shared" si="136"/>
        <v>34153</v>
      </c>
      <c r="CJ85" s="169"/>
      <c r="CK85" s="174">
        <v>0</v>
      </c>
      <c r="CL85" s="226">
        <v>6.22</v>
      </c>
      <c r="CM85" s="136"/>
      <c r="CN85" s="181">
        <f t="shared" si="169"/>
        <v>0</v>
      </c>
      <c r="CO85" s="6">
        <v>2015</v>
      </c>
      <c r="CP85" s="174">
        <f t="shared" si="170"/>
        <v>2021.22</v>
      </c>
      <c r="CQ85" s="169">
        <v>34153</v>
      </c>
      <c r="CR85" s="174">
        <v>0</v>
      </c>
      <c r="CS85" s="174">
        <v>100.31999999999994</v>
      </c>
      <c r="CT85" s="169"/>
      <c r="CU85" s="136">
        <f t="shared" si="171"/>
        <v>0</v>
      </c>
      <c r="CV85" s="169">
        <f t="shared" si="172"/>
        <v>34153</v>
      </c>
      <c r="CW85" s="169"/>
      <c r="CX85" s="169">
        <v>35493</v>
      </c>
      <c r="CY85" s="115"/>
      <c r="CZ85" s="238">
        <v>2017</v>
      </c>
      <c r="DA85" s="237">
        <f t="shared" si="173"/>
        <v>2117.3199999999997</v>
      </c>
      <c r="DB85" s="256">
        <v>2102.88</v>
      </c>
      <c r="DC85" s="252">
        <f t="shared" si="137"/>
        <v>14.4399999999996</v>
      </c>
      <c r="DD85" s="260">
        <v>0</v>
      </c>
      <c r="DE85" s="237">
        <v>14.44</v>
      </c>
      <c r="DF85" s="238">
        <v>2016</v>
      </c>
      <c r="DG85" s="250">
        <f t="shared" si="174"/>
        <v>2030.44</v>
      </c>
      <c r="DH85" s="250">
        <v>1340</v>
      </c>
      <c r="DI85" s="250">
        <v>2030.44</v>
      </c>
      <c r="DJ85" s="250">
        <v>2022</v>
      </c>
      <c r="DK85" s="250">
        <v>0</v>
      </c>
      <c r="DL85" s="273">
        <v>8.440000000000055</v>
      </c>
      <c r="DM85" s="250">
        <v>1340</v>
      </c>
      <c r="DN85" s="250"/>
      <c r="DO85" s="250"/>
      <c r="DP85" s="273">
        <f t="shared" si="175"/>
        <v>0</v>
      </c>
      <c r="DQ85" s="266">
        <f t="shared" si="176"/>
        <v>1348.44</v>
      </c>
      <c r="DR85" s="262">
        <f t="shared" si="177"/>
        <v>35493</v>
      </c>
      <c r="DS85" s="262"/>
      <c r="DT85" s="262">
        <f t="shared" si="178"/>
        <v>35493</v>
      </c>
      <c r="DU85" s="333">
        <v>2258</v>
      </c>
      <c r="DV85" s="333">
        <v>2258</v>
      </c>
      <c r="DW85" s="262"/>
      <c r="DX85" s="262"/>
      <c r="DY85" s="262">
        <f t="shared" si="179"/>
        <v>4516</v>
      </c>
      <c r="DZ85" s="262"/>
      <c r="EA85" s="262"/>
    </row>
    <row r="86" spans="1:131" ht="15.75">
      <c r="A86" s="33">
        <v>6</v>
      </c>
      <c r="B86" s="19" t="s">
        <v>250</v>
      </c>
      <c r="C86" s="47">
        <v>17823</v>
      </c>
      <c r="D86" s="45">
        <v>8</v>
      </c>
      <c r="E86" s="51"/>
      <c r="F86" s="46">
        <f t="shared" si="143"/>
        <v>-8</v>
      </c>
      <c r="G86" s="47">
        <v>7864</v>
      </c>
      <c r="H86" s="47">
        <v>2640</v>
      </c>
      <c r="I86" s="48"/>
      <c r="J86" s="48"/>
      <c r="K86" s="47">
        <v>16133</v>
      </c>
      <c r="L86" s="47">
        <v>2758</v>
      </c>
      <c r="M86" s="47">
        <v>2758</v>
      </c>
      <c r="N86" s="47">
        <v>2730</v>
      </c>
      <c r="O86" s="47">
        <f t="shared" si="144"/>
        <v>-28</v>
      </c>
      <c r="P86" s="58"/>
      <c r="Q86" s="100">
        <f t="shared" si="145"/>
        <v>-28</v>
      </c>
      <c r="R86" s="62">
        <v>2758</v>
      </c>
      <c r="S86" s="42">
        <f t="shared" si="146"/>
        <v>2758</v>
      </c>
      <c r="T86" s="47">
        <v>16105</v>
      </c>
      <c r="U86" s="42">
        <v>2758</v>
      </c>
      <c r="V86" s="103"/>
      <c r="W86" s="42">
        <f t="shared" si="147"/>
        <v>2758</v>
      </c>
      <c r="X86" s="42">
        <f t="shared" si="148"/>
        <v>16105</v>
      </c>
      <c r="Y86" s="42"/>
      <c r="Z86" s="42">
        <v>16105</v>
      </c>
      <c r="AA86" s="42">
        <v>2758</v>
      </c>
      <c r="AB86" s="42"/>
      <c r="AC86" s="42">
        <f t="shared" si="138"/>
        <v>-2758</v>
      </c>
      <c r="AD86" s="42"/>
      <c r="AE86" s="42">
        <f t="shared" si="149"/>
        <v>-2758</v>
      </c>
      <c r="AF86" s="42">
        <v>2757</v>
      </c>
      <c r="AG86" s="42">
        <f t="shared" si="150"/>
        <v>2757</v>
      </c>
      <c r="AH86" s="42">
        <f t="shared" si="151"/>
        <v>13347</v>
      </c>
      <c r="AI86" s="6">
        <v>3813</v>
      </c>
      <c r="AJ86" s="6">
        <v>3813</v>
      </c>
      <c r="AK86" s="6">
        <v>3813</v>
      </c>
      <c r="AL86" s="42">
        <f t="shared" si="152"/>
        <v>11439</v>
      </c>
      <c r="AM86" s="6">
        <v>3818</v>
      </c>
      <c r="AN86" s="6">
        <v>3818</v>
      </c>
      <c r="AO86" s="136">
        <v>0</v>
      </c>
      <c r="AP86" s="136">
        <f t="shared" si="153"/>
        <v>7636</v>
      </c>
      <c r="AQ86" s="152">
        <f t="shared" si="154"/>
        <v>19075</v>
      </c>
      <c r="AR86" s="42">
        <f t="shared" si="155"/>
        <v>35180</v>
      </c>
      <c r="AS86" s="155"/>
      <c r="AT86" s="174">
        <f t="shared" si="156"/>
        <v>0</v>
      </c>
      <c r="AU86" s="169">
        <v>35180</v>
      </c>
      <c r="AV86" s="191"/>
      <c r="AW86" s="169">
        <f t="shared" si="157"/>
        <v>35180</v>
      </c>
      <c r="AX86" s="169">
        <v>2758</v>
      </c>
      <c r="AY86" s="174">
        <v>2730</v>
      </c>
      <c r="AZ86" s="174">
        <f t="shared" si="158"/>
        <v>28</v>
      </c>
      <c r="BA86" s="174">
        <v>2757</v>
      </c>
      <c r="BB86" s="174">
        <v>2730</v>
      </c>
      <c r="BC86" s="174">
        <f t="shared" si="159"/>
        <v>27</v>
      </c>
      <c r="BD86" s="174">
        <f t="shared" si="160"/>
        <v>55</v>
      </c>
      <c r="BE86" s="174">
        <v>3813</v>
      </c>
      <c r="BF86" s="174">
        <v>3801.36</v>
      </c>
      <c r="BG86" s="174">
        <f t="shared" si="161"/>
        <v>11.639999999999873</v>
      </c>
      <c r="BH86" s="174">
        <f t="shared" si="162"/>
        <v>190.65</v>
      </c>
      <c r="BI86" s="174" t="s">
        <v>161</v>
      </c>
      <c r="BJ86" s="174">
        <f>BG86</f>
        <v>11.639999999999873</v>
      </c>
      <c r="BK86" s="174">
        <v>0</v>
      </c>
      <c r="BL86" s="174"/>
      <c r="BM86" s="174">
        <v>0</v>
      </c>
      <c r="BN86" s="174">
        <f t="shared" si="163"/>
        <v>-55</v>
      </c>
      <c r="BO86" s="174">
        <v>3813</v>
      </c>
      <c r="BP86" s="174">
        <f t="shared" si="164"/>
        <v>3824.64</v>
      </c>
      <c r="BQ86" s="174">
        <f t="shared" si="165"/>
        <v>35125</v>
      </c>
      <c r="BR86" s="174">
        <v>35125</v>
      </c>
      <c r="BS86" s="174"/>
      <c r="BT86" s="174"/>
      <c r="BU86" s="174"/>
      <c r="BV86" s="174"/>
      <c r="BW86" s="174"/>
      <c r="BX86" s="174"/>
      <c r="BY86" s="174"/>
      <c r="BZ86" s="174"/>
      <c r="CA86" s="174"/>
      <c r="CB86" s="174">
        <v>3824.64</v>
      </c>
      <c r="CC86" s="169">
        <f t="shared" si="166"/>
        <v>35125</v>
      </c>
      <c r="CD86" s="169"/>
      <c r="CE86" s="6">
        <v>3813</v>
      </c>
      <c r="CF86" s="42">
        <f t="shared" si="167"/>
        <v>3813</v>
      </c>
      <c r="CG86" s="169">
        <f t="shared" si="168"/>
        <v>35125</v>
      </c>
      <c r="CH86" s="169"/>
      <c r="CI86" s="169">
        <f t="shared" si="136"/>
        <v>35125</v>
      </c>
      <c r="CJ86" s="169"/>
      <c r="CK86" s="174">
        <v>0</v>
      </c>
      <c r="CL86" s="226">
        <v>23.28</v>
      </c>
      <c r="CM86" s="136"/>
      <c r="CN86" s="181">
        <f t="shared" si="169"/>
        <v>0</v>
      </c>
      <c r="CO86" s="6">
        <v>3813</v>
      </c>
      <c r="CP86" s="174">
        <f t="shared" si="170"/>
        <v>3836.28</v>
      </c>
      <c r="CQ86" s="169">
        <v>35125</v>
      </c>
      <c r="CR86" s="174">
        <v>924.6000000000004</v>
      </c>
      <c r="CS86" s="174">
        <v>0</v>
      </c>
      <c r="CT86" s="169"/>
      <c r="CU86" s="181">
        <f t="shared" si="171"/>
        <v>-924.6000000000004</v>
      </c>
      <c r="CV86" s="169">
        <f t="shared" si="172"/>
        <v>34200.4</v>
      </c>
      <c r="CW86" s="169"/>
      <c r="CX86" s="169">
        <v>36736.4</v>
      </c>
      <c r="CY86" s="115"/>
      <c r="CZ86" s="238">
        <v>3818</v>
      </c>
      <c r="DA86" s="237">
        <f t="shared" si="173"/>
        <v>3818</v>
      </c>
      <c r="DB86" s="256">
        <v>3801.36</v>
      </c>
      <c r="DC86" s="252">
        <f t="shared" si="137"/>
        <v>16.639999999999873</v>
      </c>
      <c r="DD86" s="260">
        <v>0</v>
      </c>
      <c r="DE86" s="237">
        <v>16.64</v>
      </c>
      <c r="DF86" s="238">
        <v>3818</v>
      </c>
      <c r="DG86" s="250">
        <f t="shared" si="174"/>
        <v>3834.64</v>
      </c>
      <c r="DH86" s="250">
        <v>2536</v>
      </c>
      <c r="DI86" s="250">
        <v>3834.64</v>
      </c>
      <c r="DJ86" s="250">
        <v>3801.36</v>
      </c>
      <c r="DK86" s="250">
        <v>0</v>
      </c>
      <c r="DL86" s="273">
        <v>33.279999999999745</v>
      </c>
      <c r="DM86" s="250">
        <v>2536</v>
      </c>
      <c r="DN86" s="250"/>
      <c r="DO86" s="250"/>
      <c r="DP86" s="273">
        <f t="shared" si="175"/>
        <v>0</v>
      </c>
      <c r="DQ86" s="266">
        <f t="shared" si="176"/>
        <v>2569.2799999999997</v>
      </c>
      <c r="DR86" s="262">
        <f t="shared" si="177"/>
        <v>36736.4</v>
      </c>
      <c r="DS86" s="262"/>
      <c r="DT86" s="262">
        <f t="shared" si="178"/>
        <v>36736.4</v>
      </c>
      <c r="DU86" s="333">
        <v>4273</v>
      </c>
      <c r="DV86" s="333">
        <v>4273</v>
      </c>
      <c r="DW86" s="262"/>
      <c r="DX86" s="262"/>
      <c r="DY86" s="262">
        <f t="shared" si="179"/>
        <v>8546</v>
      </c>
      <c r="DZ86" s="262"/>
      <c r="EA86" s="262"/>
    </row>
    <row r="87" spans="1:131" ht="15.75">
      <c r="A87" s="33">
        <v>7</v>
      </c>
      <c r="B87" s="19" t="s">
        <v>251</v>
      </c>
      <c r="C87" s="47">
        <v>17506</v>
      </c>
      <c r="D87" s="45">
        <v>208</v>
      </c>
      <c r="E87" s="51"/>
      <c r="F87" s="46">
        <f t="shared" si="143"/>
        <v>-208</v>
      </c>
      <c r="G87" s="47">
        <v>9147</v>
      </c>
      <c r="H87" s="47">
        <v>3045</v>
      </c>
      <c r="I87" s="48"/>
      <c r="J87" s="48"/>
      <c r="K87" s="47">
        <v>18261</v>
      </c>
      <c r="L87" s="47">
        <v>3042</v>
      </c>
      <c r="M87" s="47">
        <v>3042</v>
      </c>
      <c r="N87" s="47">
        <v>3030</v>
      </c>
      <c r="O87" s="47">
        <f t="shared" si="144"/>
        <v>-12</v>
      </c>
      <c r="P87" s="58"/>
      <c r="Q87" s="100">
        <f t="shared" si="145"/>
        <v>-12</v>
      </c>
      <c r="R87" s="62">
        <v>3042</v>
      </c>
      <c r="S87" s="42">
        <f t="shared" si="146"/>
        <v>3042</v>
      </c>
      <c r="T87" s="47">
        <v>18249</v>
      </c>
      <c r="U87" s="42">
        <v>3042</v>
      </c>
      <c r="V87" s="103"/>
      <c r="W87" s="42">
        <f t="shared" si="147"/>
        <v>3042</v>
      </c>
      <c r="X87" s="42">
        <f t="shared" si="148"/>
        <v>18249</v>
      </c>
      <c r="Y87" s="42"/>
      <c r="Z87" s="42">
        <v>18249</v>
      </c>
      <c r="AA87" s="42">
        <v>3042</v>
      </c>
      <c r="AB87" s="42"/>
      <c r="AC87" s="42">
        <f t="shared" si="138"/>
        <v>-3042</v>
      </c>
      <c r="AD87" s="42"/>
      <c r="AE87" s="42">
        <f t="shared" si="149"/>
        <v>-3042</v>
      </c>
      <c r="AF87" s="42">
        <v>3042</v>
      </c>
      <c r="AG87" s="42">
        <f t="shared" si="150"/>
        <v>3042</v>
      </c>
      <c r="AH87" s="42">
        <f t="shared" si="151"/>
        <v>15207</v>
      </c>
      <c r="AI87" s="6">
        <v>3702</v>
      </c>
      <c r="AJ87" s="6">
        <v>3702</v>
      </c>
      <c r="AK87" s="6">
        <v>3702</v>
      </c>
      <c r="AL87" s="42">
        <f t="shared" si="152"/>
        <v>11106</v>
      </c>
      <c r="AM87" s="6">
        <v>3707</v>
      </c>
      <c r="AN87" s="6">
        <v>3705</v>
      </c>
      <c r="AO87" s="136">
        <v>0</v>
      </c>
      <c r="AP87" s="136">
        <f t="shared" si="153"/>
        <v>7412</v>
      </c>
      <c r="AQ87" s="152">
        <f t="shared" si="154"/>
        <v>18518</v>
      </c>
      <c r="AR87" s="42">
        <f t="shared" si="155"/>
        <v>36767</v>
      </c>
      <c r="AS87" s="155"/>
      <c r="AT87" s="174">
        <f t="shared" si="156"/>
        <v>0</v>
      </c>
      <c r="AU87" s="169">
        <v>36767</v>
      </c>
      <c r="AV87" s="191"/>
      <c r="AW87" s="169">
        <f t="shared" si="157"/>
        <v>36767</v>
      </c>
      <c r="AX87" s="169">
        <v>3042</v>
      </c>
      <c r="AY87" s="174">
        <v>3030</v>
      </c>
      <c r="AZ87" s="174">
        <f t="shared" si="158"/>
        <v>12</v>
      </c>
      <c r="BA87" s="174">
        <v>3042</v>
      </c>
      <c r="BB87" s="174">
        <v>2595</v>
      </c>
      <c r="BC87" s="174">
        <f t="shared" si="159"/>
        <v>447</v>
      </c>
      <c r="BD87" s="174">
        <f t="shared" si="160"/>
        <v>459</v>
      </c>
      <c r="BE87" s="174">
        <v>3702</v>
      </c>
      <c r="BF87" s="174">
        <v>3695.18</v>
      </c>
      <c r="BG87" s="174">
        <f t="shared" si="161"/>
        <v>6.820000000000164</v>
      </c>
      <c r="BH87" s="174">
        <f t="shared" si="162"/>
        <v>185.10000000000002</v>
      </c>
      <c r="BI87" s="174" t="s">
        <v>161</v>
      </c>
      <c r="BJ87" s="174">
        <f>BG87</f>
        <v>6.820000000000164</v>
      </c>
      <c r="BK87" s="174">
        <v>0</v>
      </c>
      <c r="BL87" s="174"/>
      <c r="BM87" s="174">
        <v>0</v>
      </c>
      <c r="BN87" s="174">
        <f t="shared" si="163"/>
        <v>-459</v>
      </c>
      <c r="BO87" s="174">
        <v>3702</v>
      </c>
      <c r="BP87" s="174">
        <f t="shared" si="164"/>
        <v>3708.82</v>
      </c>
      <c r="BQ87" s="174">
        <f t="shared" si="165"/>
        <v>36308</v>
      </c>
      <c r="BR87" s="174">
        <v>36308</v>
      </c>
      <c r="BS87" s="174"/>
      <c r="BT87" s="174"/>
      <c r="BU87" s="174"/>
      <c r="BV87" s="174"/>
      <c r="BW87" s="174"/>
      <c r="BX87" s="174"/>
      <c r="BY87" s="174"/>
      <c r="BZ87" s="174"/>
      <c r="CA87" s="174"/>
      <c r="CB87" s="174">
        <v>3708.82</v>
      </c>
      <c r="CC87" s="169">
        <f t="shared" si="166"/>
        <v>36308</v>
      </c>
      <c r="CD87" s="169"/>
      <c r="CE87" s="6">
        <v>3702</v>
      </c>
      <c r="CF87" s="42">
        <f t="shared" si="167"/>
        <v>3702</v>
      </c>
      <c r="CG87" s="169">
        <f t="shared" si="168"/>
        <v>36308</v>
      </c>
      <c r="CH87" s="169"/>
      <c r="CI87" s="169">
        <f t="shared" si="136"/>
        <v>36308</v>
      </c>
      <c r="CJ87" s="169"/>
      <c r="CK87" s="174">
        <v>0</v>
      </c>
      <c r="CL87" s="226">
        <v>7.04</v>
      </c>
      <c r="CM87" s="136"/>
      <c r="CN87" s="181">
        <f t="shared" si="169"/>
        <v>0</v>
      </c>
      <c r="CO87" s="6">
        <v>3702</v>
      </c>
      <c r="CP87" s="174">
        <f t="shared" si="170"/>
        <v>3709.04</v>
      </c>
      <c r="CQ87" s="169">
        <v>36308</v>
      </c>
      <c r="CR87" s="174">
        <v>410.55999999999995</v>
      </c>
      <c r="CS87" s="174">
        <v>0</v>
      </c>
      <c r="CT87" s="169"/>
      <c r="CU87" s="181">
        <f t="shared" si="171"/>
        <v>-410.55999999999995</v>
      </c>
      <c r="CV87" s="169">
        <f t="shared" si="172"/>
        <v>35897.44</v>
      </c>
      <c r="CW87" s="169"/>
      <c r="CX87" s="169">
        <v>38360.44</v>
      </c>
      <c r="CY87" s="115"/>
      <c r="CZ87" s="238">
        <v>3707</v>
      </c>
      <c r="DA87" s="237">
        <f t="shared" si="173"/>
        <v>3707</v>
      </c>
      <c r="DB87" s="256">
        <v>3690.78</v>
      </c>
      <c r="DC87" s="252">
        <f t="shared" si="137"/>
        <v>16.2199999999998</v>
      </c>
      <c r="DD87" s="260">
        <v>0</v>
      </c>
      <c r="DE87" s="237">
        <v>16.22</v>
      </c>
      <c r="DF87" s="238">
        <v>3705</v>
      </c>
      <c r="DG87" s="250">
        <f t="shared" si="174"/>
        <v>3721.22</v>
      </c>
      <c r="DH87" s="250">
        <v>2463</v>
      </c>
      <c r="DI87" s="250">
        <v>3721.22</v>
      </c>
      <c r="DJ87" s="250">
        <v>3702.88</v>
      </c>
      <c r="DK87" s="250">
        <v>0</v>
      </c>
      <c r="DL87" s="273">
        <v>18.33999999999969</v>
      </c>
      <c r="DM87" s="250">
        <v>2463</v>
      </c>
      <c r="DN87" s="250"/>
      <c r="DO87" s="250"/>
      <c r="DP87" s="273">
        <f t="shared" si="175"/>
        <v>0</v>
      </c>
      <c r="DQ87" s="266">
        <f t="shared" si="176"/>
        <v>2481.3399999999997</v>
      </c>
      <c r="DR87" s="262">
        <f t="shared" si="177"/>
        <v>38360.44</v>
      </c>
      <c r="DS87" s="262"/>
      <c r="DT87" s="262">
        <f t="shared" si="178"/>
        <v>38360.44</v>
      </c>
      <c r="DU87" s="333">
        <v>4149</v>
      </c>
      <c r="DV87" s="333">
        <v>4148</v>
      </c>
      <c r="DW87" s="262"/>
      <c r="DX87" s="262"/>
      <c r="DY87" s="262">
        <f t="shared" si="179"/>
        <v>8297</v>
      </c>
      <c r="DZ87" s="262"/>
      <c r="EA87" s="262"/>
    </row>
    <row r="88" spans="1:131" s="302" customFormat="1" ht="15.75">
      <c r="A88" s="303">
        <v>8</v>
      </c>
      <c r="B88" s="304" t="s">
        <v>252</v>
      </c>
      <c r="C88" s="281">
        <v>28251</v>
      </c>
      <c r="D88" s="279">
        <v>13</v>
      </c>
      <c r="E88" s="305"/>
      <c r="F88" s="280">
        <f t="shared" si="143"/>
        <v>-13</v>
      </c>
      <c r="G88" s="281">
        <v>14092</v>
      </c>
      <c r="H88" s="281">
        <v>4695</v>
      </c>
      <c r="I88" s="282"/>
      <c r="J88" s="282"/>
      <c r="K88" s="281">
        <v>28032</v>
      </c>
      <c r="L88" s="281">
        <v>4679</v>
      </c>
      <c r="M88" s="281">
        <v>4679</v>
      </c>
      <c r="N88" s="281">
        <v>4665</v>
      </c>
      <c r="O88" s="281">
        <f t="shared" si="144"/>
        <v>-14</v>
      </c>
      <c r="P88" s="283"/>
      <c r="Q88" s="284">
        <f t="shared" si="145"/>
        <v>-14</v>
      </c>
      <c r="R88" s="306">
        <v>4679</v>
      </c>
      <c r="S88" s="285">
        <f t="shared" si="146"/>
        <v>4679</v>
      </c>
      <c r="T88" s="281">
        <v>28018</v>
      </c>
      <c r="U88" s="285">
        <v>4679</v>
      </c>
      <c r="V88" s="286"/>
      <c r="W88" s="285">
        <f t="shared" si="147"/>
        <v>4679</v>
      </c>
      <c r="X88" s="285">
        <f t="shared" si="148"/>
        <v>28018</v>
      </c>
      <c r="Y88" s="285"/>
      <c r="Z88" s="285">
        <v>28018</v>
      </c>
      <c r="AA88" s="285">
        <v>4679</v>
      </c>
      <c r="AB88" s="285"/>
      <c r="AC88" s="285">
        <f t="shared" si="138"/>
        <v>-4679</v>
      </c>
      <c r="AD88" s="285"/>
      <c r="AE88" s="285">
        <f t="shared" si="149"/>
        <v>-4679</v>
      </c>
      <c r="AF88" s="285">
        <v>4679</v>
      </c>
      <c r="AG88" s="285">
        <f t="shared" si="150"/>
        <v>4679</v>
      </c>
      <c r="AH88" s="285">
        <f t="shared" si="151"/>
        <v>23339</v>
      </c>
      <c r="AI88" s="307">
        <v>4488</v>
      </c>
      <c r="AJ88" s="307">
        <v>4488</v>
      </c>
      <c r="AK88" s="307">
        <v>4488</v>
      </c>
      <c r="AL88" s="285">
        <f t="shared" si="152"/>
        <v>13464</v>
      </c>
      <c r="AM88" s="307">
        <v>4494</v>
      </c>
      <c r="AN88" s="307">
        <v>4495</v>
      </c>
      <c r="AO88" s="287">
        <v>0</v>
      </c>
      <c r="AP88" s="287">
        <f t="shared" si="153"/>
        <v>8989</v>
      </c>
      <c r="AQ88" s="288">
        <f t="shared" si="154"/>
        <v>22453</v>
      </c>
      <c r="AR88" s="285">
        <f t="shared" si="155"/>
        <v>50471</v>
      </c>
      <c r="AS88" s="308"/>
      <c r="AT88" s="289">
        <f t="shared" si="156"/>
        <v>0</v>
      </c>
      <c r="AU88" s="290">
        <v>50471</v>
      </c>
      <c r="AV88" s="309"/>
      <c r="AW88" s="290">
        <f t="shared" si="157"/>
        <v>50471</v>
      </c>
      <c r="AX88" s="290">
        <v>4679</v>
      </c>
      <c r="AY88" s="289">
        <v>4665</v>
      </c>
      <c r="AZ88" s="289">
        <f t="shared" si="158"/>
        <v>14</v>
      </c>
      <c r="BA88" s="289">
        <v>4679</v>
      </c>
      <c r="BB88" s="289">
        <v>4515</v>
      </c>
      <c r="BC88" s="289">
        <f t="shared" si="159"/>
        <v>164</v>
      </c>
      <c r="BD88" s="289">
        <f t="shared" si="160"/>
        <v>178</v>
      </c>
      <c r="BE88" s="289">
        <v>4488</v>
      </c>
      <c r="BF88" s="289">
        <v>4468.62</v>
      </c>
      <c r="BG88" s="289">
        <f t="shared" si="161"/>
        <v>19.38000000000011</v>
      </c>
      <c r="BH88" s="289">
        <f t="shared" si="162"/>
        <v>224.4</v>
      </c>
      <c r="BI88" s="289" t="s">
        <v>161</v>
      </c>
      <c r="BJ88" s="289">
        <f>BG88</f>
        <v>19.38000000000011</v>
      </c>
      <c r="BK88" s="289">
        <v>0</v>
      </c>
      <c r="BL88" s="289"/>
      <c r="BM88" s="289">
        <v>0</v>
      </c>
      <c r="BN88" s="289">
        <f t="shared" si="163"/>
        <v>-178</v>
      </c>
      <c r="BO88" s="289">
        <v>4488</v>
      </c>
      <c r="BP88" s="289">
        <f t="shared" si="164"/>
        <v>4507.38</v>
      </c>
      <c r="BQ88" s="289">
        <f t="shared" si="165"/>
        <v>50293</v>
      </c>
      <c r="BR88" s="289">
        <v>50293</v>
      </c>
      <c r="BS88" s="289"/>
      <c r="BT88" s="289"/>
      <c r="BU88" s="289"/>
      <c r="BV88" s="289"/>
      <c r="BW88" s="289"/>
      <c r="BX88" s="289"/>
      <c r="BY88" s="289"/>
      <c r="BZ88" s="289"/>
      <c r="CA88" s="289"/>
      <c r="CB88" s="289">
        <v>4507.38</v>
      </c>
      <c r="CC88" s="290">
        <f t="shared" si="166"/>
        <v>50293</v>
      </c>
      <c r="CD88" s="290"/>
      <c r="CE88" s="307">
        <v>4488</v>
      </c>
      <c r="CF88" s="285">
        <f t="shared" si="167"/>
        <v>4488</v>
      </c>
      <c r="CG88" s="290">
        <f t="shared" si="168"/>
        <v>50293</v>
      </c>
      <c r="CH88" s="290"/>
      <c r="CI88" s="290">
        <f>CH88+CG88</f>
        <v>50293</v>
      </c>
      <c r="CJ88" s="310">
        <v>-13477</v>
      </c>
      <c r="CK88" s="289">
        <v>4507.38</v>
      </c>
      <c r="CL88" s="292">
        <v>0</v>
      </c>
      <c r="CM88" s="287"/>
      <c r="CN88" s="293">
        <f>CM88-CK88+CJ88</f>
        <v>-17984.38</v>
      </c>
      <c r="CO88" s="307">
        <v>4488</v>
      </c>
      <c r="CP88" s="289">
        <v>0</v>
      </c>
      <c r="CQ88" s="290">
        <v>32308.62</v>
      </c>
      <c r="CR88" s="289">
        <v>0</v>
      </c>
      <c r="CS88" s="289">
        <v>0</v>
      </c>
      <c r="CT88" s="290"/>
      <c r="CU88" s="287">
        <f t="shared" si="171"/>
        <v>0</v>
      </c>
      <c r="CV88" s="290">
        <f t="shared" si="172"/>
        <v>32308.62</v>
      </c>
      <c r="CW88" s="290"/>
      <c r="CX88" s="290">
        <v>32308.62</v>
      </c>
      <c r="CY88" s="311"/>
      <c r="CZ88" s="307">
        <v>0</v>
      </c>
      <c r="DA88" s="312">
        <f t="shared" si="173"/>
        <v>0</v>
      </c>
      <c r="DB88" s="313">
        <v>0</v>
      </c>
      <c r="DC88" s="295">
        <f t="shared" si="137"/>
        <v>0</v>
      </c>
      <c r="DD88" s="296">
        <v>0</v>
      </c>
      <c r="DE88" s="312">
        <v>0</v>
      </c>
      <c r="DF88" s="307">
        <v>0</v>
      </c>
      <c r="DG88" s="298">
        <f t="shared" si="174"/>
        <v>0</v>
      </c>
      <c r="DH88" s="298">
        <v>0</v>
      </c>
      <c r="DI88" s="298">
        <v>0</v>
      </c>
      <c r="DJ88" s="298">
        <v>0</v>
      </c>
      <c r="DK88" s="298">
        <v>0</v>
      </c>
      <c r="DL88" s="299">
        <v>0</v>
      </c>
      <c r="DM88" s="298">
        <v>0</v>
      </c>
      <c r="DN88" s="298"/>
      <c r="DO88" s="298"/>
      <c r="DP88" s="299">
        <f t="shared" si="175"/>
        <v>0</v>
      </c>
      <c r="DQ88" s="300">
        <f t="shared" si="176"/>
        <v>0</v>
      </c>
      <c r="DR88" s="301">
        <f t="shared" si="177"/>
        <v>32308.62</v>
      </c>
      <c r="DS88" s="301"/>
      <c r="DT88" s="301">
        <f t="shared" si="178"/>
        <v>32308.62</v>
      </c>
      <c r="DU88" s="323">
        <v>0</v>
      </c>
      <c r="DV88" s="323">
        <v>0</v>
      </c>
      <c r="DW88" s="301"/>
      <c r="DX88" s="301"/>
      <c r="DY88" s="301">
        <f t="shared" si="179"/>
        <v>0</v>
      </c>
      <c r="DZ88" s="301"/>
      <c r="EA88" s="301"/>
    </row>
    <row r="89" spans="1:131" ht="15.75">
      <c r="A89" s="33">
        <v>9</v>
      </c>
      <c r="B89" s="17" t="s">
        <v>253</v>
      </c>
      <c r="C89" s="47">
        <v>27300</v>
      </c>
      <c r="D89" s="45">
        <v>1227</v>
      </c>
      <c r="E89" s="51"/>
      <c r="F89" s="46">
        <f t="shared" si="143"/>
        <v>-1227</v>
      </c>
      <c r="G89" s="47">
        <v>12518</v>
      </c>
      <c r="H89" s="47">
        <v>4650</v>
      </c>
      <c r="I89" s="48"/>
      <c r="J89" s="48"/>
      <c r="K89" s="47">
        <v>27175</v>
      </c>
      <c r="L89" s="47">
        <v>4903</v>
      </c>
      <c r="M89" s="47">
        <v>4903</v>
      </c>
      <c r="N89" s="47">
        <v>2580</v>
      </c>
      <c r="O89" s="47">
        <f t="shared" si="144"/>
        <v>-2323</v>
      </c>
      <c r="P89" s="58"/>
      <c r="Q89" s="100">
        <f t="shared" si="145"/>
        <v>-2323</v>
      </c>
      <c r="R89" s="62">
        <v>4903</v>
      </c>
      <c r="S89" s="42">
        <f t="shared" si="146"/>
        <v>4903</v>
      </c>
      <c r="T89" s="47">
        <v>24852</v>
      </c>
      <c r="U89" s="42">
        <v>4903</v>
      </c>
      <c r="V89" s="103"/>
      <c r="W89" s="42">
        <f t="shared" si="147"/>
        <v>4903</v>
      </c>
      <c r="X89" s="42">
        <f t="shared" si="148"/>
        <v>24852</v>
      </c>
      <c r="Y89" s="42"/>
      <c r="Z89" s="42">
        <v>24852</v>
      </c>
      <c r="AA89" s="42">
        <v>4903</v>
      </c>
      <c r="AB89" s="42"/>
      <c r="AC89" s="42">
        <f t="shared" si="138"/>
        <v>-4903</v>
      </c>
      <c r="AD89" s="42"/>
      <c r="AE89" s="42">
        <f t="shared" si="149"/>
        <v>-4903</v>
      </c>
      <c r="AF89" s="42">
        <v>4904</v>
      </c>
      <c r="AG89" s="42">
        <f t="shared" si="150"/>
        <v>4904</v>
      </c>
      <c r="AH89" s="42">
        <f t="shared" si="151"/>
        <v>19949</v>
      </c>
      <c r="AI89" s="6">
        <v>5086</v>
      </c>
      <c r="AJ89" s="6">
        <v>5086</v>
      </c>
      <c r="AK89" s="6">
        <v>5086</v>
      </c>
      <c r="AL89" s="42">
        <f t="shared" si="152"/>
        <v>15258</v>
      </c>
      <c r="AM89" s="6">
        <v>5093</v>
      </c>
      <c r="AN89" s="6">
        <v>5093</v>
      </c>
      <c r="AO89" s="136">
        <v>0</v>
      </c>
      <c r="AP89" s="136">
        <f t="shared" si="153"/>
        <v>10186</v>
      </c>
      <c r="AQ89" s="152">
        <f t="shared" si="154"/>
        <v>25444</v>
      </c>
      <c r="AR89" s="42">
        <f t="shared" si="155"/>
        <v>50296</v>
      </c>
      <c r="AS89" s="155"/>
      <c r="AT89" s="174">
        <f t="shared" si="156"/>
        <v>0</v>
      </c>
      <c r="AU89" s="169">
        <v>50296</v>
      </c>
      <c r="AV89" s="191"/>
      <c r="AW89" s="169">
        <f t="shared" si="157"/>
        <v>50296</v>
      </c>
      <c r="AX89" s="169">
        <v>4903</v>
      </c>
      <c r="AY89" s="174">
        <v>4740</v>
      </c>
      <c r="AZ89" s="174">
        <f t="shared" si="158"/>
        <v>163</v>
      </c>
      <c r="BA89" s="174">
        <v>4904</v>
      </c>
      <c r="BB89" s="174">
        <v>3540</v>
      </c>
      <c r="BC89" s="174">
        <f t="shared" si="159"/>
        <v>1364</v>
      </c>
      <c r="BD89" s="174">
        <f t="shared" si="160"/>
        <v>1527</v>
      </c>
      <c r="BE89" s="174">
        <v>5086</v>
      </c>
      <c r="BF89" s="174">
        <v>4347.3</v>
      </c>
      <c r="BG89" s="174">
        <f t="shared" si="161"/>
        <v>738.6999999999998</v>
      </c>
      <c r="BH89" s="174">
        <f t="shared" si="162"/>
        <v>254.3</v>
      </c>
      <c r="BI89" s="174" t="s">
        <v>160</v>
      </c>
      <c r="BJ89" s="174">
        <v>0</v>
      </c>
      <c r="BK89" s="174">
        <f>BG89</f>
        <v>738.6999999999998</v>
      </c>
      <c r="BL89" s="174"/>
      <c r="BM89" s="174">
        <v>0</v>
      </c>
      <c r="BN89" s="174">
        <f t="shared" si="163"/>
        <v>-2265.7</v>
      </c>
      <c r="BO89" s="174">
        <v>5086</v>
      </c>
      <c r="BP89" s="174">
        <f t="shared" si="164"/>
        <v>5086</v>
      </c>
      <c r="BQ89" s="174">
        <f t="shared" si="165"/>
        <v>48030.3</v>
      </c>
      <c r="BR89" s="174">
        <v>48030.3</v>
      </c>
      <c r="BS89" s="174"/>
      <c r="BT89" s="174"/>
      <c r="BU89" s="174"/>
      <c r="BV89" s="174"/>
      <c r="BW89" s="174"/>
      <c r="BX89" s="174"/>
      <c r="BY89" s="174"/>
      <c r="BZ89" s="174"/>
      <c r="CA89" s="174"/>
      <c r="CB89" s="174">
        <v>5086</v>
      </c>
      <c r="CC89" s="169">
        <f t="shared" si="166"/>
        <v>48030.3</v>
      </c>
      <c r="CD89" s="169"/>
      <c r="CE89" s="6">
        <v>5086</v>
      </c>
      <c r="CF89" s="42">
        <f t="shared" si="167"/>
        <v>5086</v>
      </c>
      <c r="CG89" s="169">
        <f t="shared" si="168"/>
        <v>48030.3</v>
      </c>
      <c r="CH89" s="169"/>
      <c r="CI89" s="169">
        <f t="shared" si="136"/>
        <v>48030.3</v>
      </c>
      <c r="CJ89" s="169"/>
      <c r="CK89" s="174">
        <v>334.3000000000002</v>
      </c>
      <c r="CL89" s="226">
        <v>0</v>
      </c>
      <c r="CM89" s="136"/>
      <c r="CN89" s="181">
        <f t="shared" si="169"/>
        <v>-334.3000000000002</v>
      </c>
      <c r="CO89" s="6">
        <v>5086</v>
      </c>
      <c r="CP89" s="174">
        <f t="shared" si="170"/>
        <v>5086</v>
      </c>
      <c r="CQ89" s="169">
        <v>47696</v>
      </c>
      <c r="CR89" s="245">
        <v>1325.08</v>
      </c>
      <c r="CS89" s="245">
        <v>0</v>
      </c>
      <c r="CT89" s="227"/>
      <c r="CU89" s="181">
        <f t="shared" si="171"/>
        <v>-1325.08</v>
      </c>
      <c r="CV89" s="169">
        <f t="shared" si="172"/>
        <v>46370.92</v>
      </c>
      <c r="CW89" s="169"/>
      <c r="CX89" s="169">
        <v>49753.92</v>
      </c>
      <c r="CY89" s="115"/>
      <c r="CZ89" s="238">
        <v>5093</v>
      </c>
      <c r="DA89" s="237">
        <f t="shared" si="173"/>
        <v>5093</v>
      </c>
      <c r="DB89" s="256">
        <v>5075.22</v>
      </c>
      <c r="DC89" s="252">
        <f t="shared" si="137"/>
        <v>17.779999999999745</v>
      </c>
      <c r="DD89" s="260">
        <v>0</v>
      </c>
      <c r="DE89" s="237">
        <v>17.78</v>
      </c>
      <c r="DF89" s="238">
        <v>5093</v>
      </c>
      <c r="DG89" s="250">
        <f t="shared" si="174"/>
        <v>5110.78</v>
      </c>
      <c r="DH89" s="250">
        <v>3383</v>
      </c>
      <c r="DI89" s="250">
        <v>5110.78</v>
      </c>
      <c r="DJ89" s="250">
        <v>5075.22</v>
      </c>
      <c r="DK89" s="250">
        <v>0</v>
      </c>
      <c r="DL89" s="273">
        <v>35.55999999999949</v>
      </c>
      <c r="DM89" s="250">
        <v>3383</v>
      </c>
      <c r="DN89" s="250"/>
      <c r="DO89" s="250"/>
      <c r="DP89" s="273">
        <f t="shared" si="175"/>
        <v>0</v>
      </c>
      <c r="DQ89" s="266">
        <f t="shared" si="176"/>
        <v>3418.5599999999995</v>
      </c>
      <c r="DR89" s="262">
        <f t="shared" si="177"/>
        <v>49753.92</v>
      </c>
      <c r="DS89" s="262"/>
      <c r="DT89" s="262">
        <f t="shared" si="178"/>
        <v>49753.92</v>
      </c>
      <c r="DU89" s="333">
        <v>5700</v>
      </c>
      <c r="DV89" s="333">
        <v>5700</v>
      </c>
      <c r="DW89" s="262"/>
      <c r="DX89" s="262"/>
      <c r="DY89" s="262">
        <f t="shared" si="179"/>
        <v>11400</v>
      </c>
      <c r="DZ89" s="278"/>
      <c r="EA89" s="278"/>
    </row>
    <row r="90" spans="1:131" ht="15.75">
      <c r="A90" s="33">
        <v>10</v>
      </c>
      <c r="B90" s="17" t="s">
        <v>254</v>
      </c>
      <c r="C90" s="47"/>
      <c r="D90" s="45"/>
      <c r="E90" s="51"/>
      <c r="F90" s="46"/>
      <c r="G90" s="47"/>
      <c r="H90" s="47"/>
      <c r="I90" s="48"/>
      <c r="J90" s="48"/>
      <c r="K90" s="47"/>
      <c r="L90" s="47"/>
      <c r="M90" s="47"/>
      <c r="N90" s="47"/>
      <c r="O90" s="47"/>
      <c r="P90" s="58"/>
      <c r="Q90" s="100"/>
      <c r="R90" s="32"/>
      <c r="S90" s="42"/>
      <c r="T90" s="47"/>
      <c r="U90" s="42"/>
      <c r="V90" s="103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6">
        <v>4870</v>
      </c>
      <c r="AJ90" s="6">
        <v>4870</v>
      </c>
      <c r="AK90" s="6">
        <v>4870</v>
      </c>
      <c r="AL90" s="42">
        <f t="shared" si="152"/>
        <v>14610</v>
      </c>
      <c r="AM90" s="6">
        <v>4876</v>
      </c>
      <c r="AN90" s="6">
        <v>4876</v>
      </c>
      <c r="AO90" s="136">
        <v>0</v>
      </c>
      <c r="AP90" s="136">
        <f t="shared" si="153"/>
        <v>9752</v>
      </c>
      <c r="AQ90" s="152">
        <f t="shared" si="154"/>
        <v>24362</v>
      </c>
      <c r="AR90" s="42">
        <f t="shared" si="155"/>
        <v>24362</v>
      </c>
      <c r="AS90" s="155"/>
      <c r="AT90" s="174">
        <f t="shared" si="156"/>
        <v>0</v>
      </c>
      <c r="AU90" s="169">
        <v>24362</v>
      </c>
      <c r="AV90" s="191"/>
      <c r="AW90" s="169">
        <f t="shared" si="157"/>
        <v>24362</v>
      </c>
      <c r="AX90" s="169">
        <v>0</v>
      </c>
      <c r="AY90" s="174">
        <v>0</v>
      </c>
      <c r="AZ90" s="174">
        <f t="shared" si="158"/>
        <v>0</v>
      </c>
      <c r="BA90" s="174"/>
      <c r="BB90" s="174"/>
      <c r="BC90" s="174">
        <f t="shared" si="159"/>
        <v>0</v>
      </c>
      <c r="BD90" s="174">
        <f t="shared" si="160"/>
        <v>0</v>
      </c>
      <c r="BE90" s="174">
        <v>4870</v>
      </c>
      <c r="BF90" s="174">
        <v>340.44</v>
      </c>
      <c r="BG90" s="174">
        <f t="shared" si="161"/>
        <v>4529.56</v>
      </c>
      <c r="BH90" s="174">
        <f t="shared" si="162"/>
        <v>243.5</v>
      </c>
      <c r="BI90" s="174" t="s">
        <v>160</v>
      </c>
      <c r="BJ90" s="174">
        <v>0</v>
      </c>
      <c r="BK90" s="174">
        <f>BG90</f>
        <v>4529.56</v>
      </c>
      <c r="BL90" s="174"/>
      <c r="BM90" s="174">
        <v>0</v>
      </c>
      <c r="BN90" s="174">
        <f t="shared" si="163"/>
        <v>-4529.56</v>
      </c>
      <c r="BO90" s="174">
        <v>4870</v>
      </c>
      <c r="BP90" s="174">
        <f t="shared" si="164"/>
        <v>4870</v>
      </c>
      <c r="BQ90" s="174">
        <f>BN90+AW90</f>
        <v>19832.44</v>
      </c>
      <c r="BR90" s="174">
        <f>BQ90</f>
        <v>19832.44</v>
      </c>
      <c r="BS90" s="174"/>
      <c r="BT90" s="174"/>
      <c r="BU90" s="174"/>
      <c r="BV90" s="174"/>
      <c r="BW90" s="174"/>
      <c r="BX90" s="174"/>
      <c r="BY90" s="174"/>
      <c r="BZ90" s="174"/>
      <c r="CA90" s="174"/>
      <c r="CB90" s="174">
        <v>4870</v>
      </c>
      <c r="CC90" s="169">
        <f t="shared" si="166"/>
        <v>19832.44</v>
      </c>
      <c r="CD90" s="169"/>
      <c r="CE90" s="6">
        <v>4870</v>
      </c>
      <c r="CF90" s="42">
        <f t="shared" si="167"/>
        <v>4870</v>
      </c>
      <c r="CG90" s="169">
        <f t="shared" si="168"/>
        <v>19832.44</v>
      </c>
      <c r="CH90" s="169"/>
      <c r="CI90" s="169">
        <f t="shared" si="136"/>
        <v>19832.44</v>
      </c>
      <c r="CJ90" s="169"/>
      <c r="CK90" s="174">
        <v>929.56</v>
      </c>
      <c r="CL90" s="226">
        <v>0</v>
      </c>
      <c r="CM90" s="136"/>
      <c r="CN90" s="181">
        <f t="shared" si="169"/>
        <v>-929.56</v>
      </c>
      <c r="CO90" s="6">
        <v>4870</v>
      </c>
      <c r="CP90" s="174">
        <f t="shared" si="170"/>
        <v>4870</v>
      </c>
      <c r="CQ90" s="169">
        <v>18902.879999999997</v>
      </c>
      <c r="CR90" s="174">
        <v>0</v>
      </c>
      <c r="CS90" s="174">
        <v>9.340000000000146</v>
      </c>
      <c r="CT90" s="169"/>
      <c r="CU90" s="136">
        <f t="shared" si="171"/>
        <v>0</v>
      </c>
      <c r="CV90" s="169">
        <f t="shared" si="172"/>
        <v>18902.879999999997</v>
      </c>
      <c r="CW90" s="169"/>
      <c r="CX90" s="169">
        <v>21738.42</v>
      </c>
      <c r="CY90" s="115"/>
      <c r="CZ90" s="238">
        <v>4876</v>
      </c>
      <c r="DA90" s="237">
        <f t="shared" si="173"/>
        <v>4885.34</v>
      </c>
      <c r="DB90" s="256">
        <v>4480.88</v>
      </c>
      <c r="DC90" s="252">
        <f t="shared" si="137"/>
        <v>404.46000000000004</v>
      </c>
      <c r="DD90" s="260">
        <f>DB90-DA90</f>
        <v>-404.46000000000004</v>
      </c>
      <c r="DE90" s="237">
        <v>0</v>
      </c>
      <c r="DF90" s="238">
        <v>4876</v>
      </c>
      <c r="DG90" s="250">
        <f t="shared" si="174"/>
        <v>4876</v>
      </c>
      <c r="DH90" s="250">
        <v>3240</v>
      </c>
      <c r="DI90" s="250">
        <v>4876</v>
      </c>
      <c r="DJ90" s="250">
        <v>4580.88</v>
      </c>
      <c r="DK90" s="250">
        <v>-295.12</v>
      </c>
      <c r="DL90" s="273">
        <v>0</v>
      </c>
      <c r="DM90" s="250">
        <v>3240</v>
      </c>
      <c r="DN90" s="250"/>
      <c r="DO90" s="250"/>
      <c r="DP90" s="273">
        <f t="shared" si="175"/>
        <v>-295.12</v>
      </c>
      <c r="DQ90" s="266">
        <f t="shared" si="176"/>
        <v>3240</v>
      </c>
      <c r="DR90" s="262">
        <f t="shared" si="177"/>
        <v>21443.3</v>
      </c>
      <c r="DS90" s="262"/>
      <c r="DT90" s="262">
        <f t="shared" si="178"/>
        <v>21443.3</v>
      </c>
      <c r="DU90" s="333">
        <v>5458</v>
      </c>
      <c r="DV90" s="333">
        <v>5457</v>
      </c>
      <c r="DW90" s="262"/>
      <c r="DX90" s="262"/>
      <c r="DY90" s="262">
        <f t="shared" si="179"/>
        <v>10915</v>
      </c>
      <c r="DZ90" s="262"/>
      <c r="EA90" s="262"/>
    </row>
    <row r="91" spans="1:131" ht="15.75">
      <c r="A91" s="71"/>
      <c r="B91" s="20" t="s">
        <v>85</v>
      </c>
      <c r="C91" s="217">
        <f>SUM(C81:C89)</f>
        <v>210684</v>
      </c>
      <c r="D91" s="217">
        <f>SUM(D81:D89)</f>
        <v>2363</v>
      </c>
      <c r="E91" s="217">
        <f>SUM(E81:E89)</f>
        <v>0</v>
      </c>
      <c r="F91" s="46">
        <f t="shared" si="143"/>
        <v>-2363</v>
      </c>
      <c r="G91" s="217">
        <f aca="true" t="shared" si="180" ref="G91:Y91">SUM(G81:G89)</f>
        <v>96553</v>
      </c>
      <c r="H91" s="217">
        <f t="shared" si="180"/>
        <v>31530</v>
      </c>
      <c r="I91" s="72">
        <f t="shared" si="180"/>
        <v>0</v>
      </c>
      <c r="J91" s="72">
        <f t="shared" si="180"/>
        <v>0</v>
      </c>
      <c r="K91" s="217">
        <f t="shared" si="180"/>
        <v>199747</v>
      </c>
      <c r="L91" s="217">
        <f t="shared" si="180"/>
        <v>35932</v>
      </c>
      <c r="M91" s="217">
        <f t="shared" si="180"/>
        <v>35932</v>
      </c>
      <c r="N91" s="217">
        <f t="shared" si="180"/>
        <v>29775</v>
      </c>
      <c r="O91" s="217">
        <f t="shared" si="180"/>
        <v>-6157</v>
      </c>
      <c r="P91" s="217">
        <f t="shared" si="180"/>
        <v>0</v>
      </c>
      <c r="Q91" s="217">
        <f t="shared" si="180"/>
        <v>-6157</v>
      </c>
      <c r="R91" s="217">
        <f t="shared" si="180"/>
        <v>35932</v>
      </c>
      <c r="S91" s="217">
        <f t="shared" si="180"/>
        <v>35932</v>
      </c>
      <c r="T91" s="217">
        <f t="shared" si="180"/>
        <v>193590</v>
      </c>
      <c r="U91" s="217">
        <f t="shared" si="180"/>
        <v>35932</v>
      </c>
      <c r="V91" s="217">
        <f t="shared" si="180"/>
        <v>0</v>
      </c>
      <c r="W91" s="217">
        <f t="shared" si="180"/>
        <v>35932</v>
      </c>
      <c r="X91" s="217">
        <f t="shared" si="180"/>
        <v>193590</v>
      </c>
      <c r="Y91" s="217">
        <f t="shared" si="180"/>
        <v>0</v>
      </c>
      <c r="Z91" s="92">
        <f>SUM(Z81:Z90)</f>
        <v>193590</v>
      </c>
      <c r="AA91" s="217">
        <f aca="true" t="shared" si="181" ref="AA91:BG91">SUM(AA81:AA90)</f>
        <v>35932</v>
      </c>
      <c r="AB91" s="217">
        <f t="shared" si="181"/>
        <v>0</v>
      </c>
      <c r="AC91" s="217">
        <f t="shared" si="181"/>
        <v>-35932</v>
      </c>
      <c r="AD91" s="217">
        <f t="shared" si="181"/>
        <v>0</v>
      </c>
      <c r="AE91" s="217">
        <f t="shared" si="181"/>
        <v>-35932</v>
      </c>
      <c r="AF91" s="217">
        <f t="shared" si="181"/>
        <v>35933</v>
      </c>
      <c r="AG91" s="217">
        <f t="shared" si="181"/>
        <v>35933</v>
      </c>
      <c r="AH91" s="217">
        <f t="shared" si="181"/>
        <v>157658</v>
      </c>
      <c r="AI91" s="217">
        <f t="shared" si="181"/>
        <v>41646</v>
      </c>
      <c r="AJ91" s="217">
        <f t="shared" si="181"/>
        <v>41646</v>
      </c>
      <c r="AK91" s="217">
        <f t="shared" si="181"/>
        <v>41646</v>
      </c>
      <c r="AL91" s="92">
        <f>SUM(AL81:AL90)</f>
        <v>124938</v>
      </c>
      <c r="AM91" s="217">
        <f t="shared" si="181"/>
        <v>41700</v>
      </c>
      <c r="AN91" s="217">
        <f t="shared" si="181"/>
        <v>41699</v>
      </c>
      <c r="AO91" s="217">
        <f t="shared" si="181"/>
        <v>0</v>
      </c>
      <c r="AP91" s="92">
        <f t="shared" si="181"/>
        <v>83399</v>
      </c>
      <c r="AQ91" s="153">
        <f t="shared" si="181"/>
        <v>208337</v>
      </c>
      <c r="AR91" s="218">
        <f t="shared" si="181"/>
        <v>401927</v>
      </c>
      <c r="AS91" s="218">
        <f t="shared" si="181"/>
        <v>0</v>
      </c>
      <c r="AT91" s="218">
        <f t="shared" si="181"/>
        <v>0</v>
      </c>
      <c r="AU91" s="217">
        <f t="shared" si="181"/>
        <v>401927</v>
      </c>
      <c r="AV91" s="217">
        <f t="shared" si="181"/>
        <v>0</v>
      </c>
      <c r="AW91" s="217">
        <f t="shared" si="181"/>
        <v>401927</v>
      </c>
      <c r="AX91" s="217">
        <f t="shared" si="181"/>
        <v>35932</v>
      </c>
      <c r="AY91" s="217">
        <f t="shared" si="181"/>
        <v>31500</v>
      </c>
      <c r="AZ91" s="217">
        <f t="shared" si="181"/>
        <v>4432</v>
      </c>
      <c r="BA91" s="217">
        <f t="shared" si="181"/>
        <v>35933</v>
      </c>
      <c r="BB91" s="217">
        <f t="shared" si="181"/>
        <v>29805</v>
      </c>
      <c r="BC91" s="217">
        <f t="shared" si="181"/>
        <v>6128</v>
      </c>
      <c r="BD91" s="217">
        <f t="shared" si="181"/>
        <v>10560</v>
      </c>
      <c r="BE91" s="217">
        <f t="shared" si="181"/>
        <v>41646</v>
      </c>
      <c r="BF91" s="217">
        <f t="shared" si="181"/>
        <v>31251.739999999998</v>
      </c>
      <c r="BG91" s="217">
        <f t="shared" si="181"/>
        <v>10394.260000000002</v>
      </c>
      <c r="BH91" s="217"/>
      <c r="BI91" s="217"/>
      <c r="BJ91" s="217">
        <f aca="true" t="shared" si="182" ref="BJ91:BO91">SUM(BJ81:BJ90)</f>
        <v>109.34000000000037</v>
      </c>
      <c r="BK91" s="217">
        <f t="shared" si="182"/>
        <v>10284.92</v>
      </c>
      <c r="BL91" s="217"/>
      <c r="BM91" s="217">
        <f t="shared" si="182"/>
        <v>0</v>
      </c>
      <c r="BN91" s="217">
        <f t="shared" si="182"/>
        <v>-20844.920000000002</v>
      </c>
      <c r="BO91" s="217">
        <f t="shared" si="182"/>
        <v>41646</v>
      </c>
      <c r="BP91" s="217">
        <f>SUM(BP81:BP90)</f>
        <v>41755.34</v>
      </c>
      <c r="BQ91" s="217">
        <f>SUM(BQ81:BQ90)</f>
        <v>381082.07999999996</v>
      </c>
      <c r="BR91" s="217">
        <f aca="true" t="shared" si="183" ref="BR91:DY91">SUM(BR81:BR90)</f>
        <v>381082.07999999996</v>
      </c>
      <c r="BS91" s="217">
        <f t="shared" si="183"/>
        <v>0</v>
      </c>
      <c r="BT91" s="217">
        <f t="shared" si="183"/>
        <v>0</v>
      </c>
      <c r="BU91" s="217">
        <f t="shared" si="183"/>
        <v>0</v>
      </c>
      <c r="BV91" s="217">
        <f t="shared" si="183"/>
        <v>0</v>
      </c>
      <c r="BW91" s="217">
        <f t="shared" si="183"/>
        <v>0</v>
      </c>
      <c r="BX91" s="217">
        <f t="shared" si="183"/>
        <v>0</v>
      </c>
      <c r="BY91" s="217">
        <f t="shared" si="183"/>
        <v>0</v>
      </c>
      <c r="BZ91" s="217">
        <f t="shared" si="183"/>
        <v>0</v>
      </c>
      <c r="CA91" s="217">
        <f t="shared" si="183"/>
        <v>0</v>
      </c>
      <c r="CB91" s="217">
        <f t="shared" si="183"/>
        <v>41755.34</v>
      </c>
      <c r="CC91" s="217">
        <f t="shared" si="183"/>
        <v>381082.07999999996</v>
      </c>
      <c r="CD91" s="217">
        <f t="shared" si="183"/>
        <v>0</v>
      </c>
      <c r="CE91" s="217">
        <f t="shared" si="183"/>
        <v>41646</v>
      </c>
      <c r="CF91" s="217">
        <f t="shared" si="183"/>
        <v>41646</v>
      </c>
      <c r="CG91" s="217">
        <f t="shared" si="183"/>
        <v>381082.07999999996</v>
      </c>
      <c r="CH91" s="217">
        <f t="shared" si="183"/>
        <v>0</v>
      </c>
      <c r="CI91" s="217">
        <f t="shared" si="183"/>
        <v>381082.07999999996</v>
      </c>
      <c r="CJ91" s="217">
        <f t="shared" si="183"/>
        <v>-13477</v>
      </c>
      <c r="CK91" s="217">
        <f t="shared" si="183"/>
        <v>9817.339999999998</v>
      </c>
      <c r="CL91" s="217">
        <f t="shared" si="183"/>
        <v>294.64000000000004</v>
      </c>
      <c r="CM91" s="201">
        <f t="shared" si="183"/>
        <v>0</v>
      </c>
      <c r="CN91" s="224">
        <f t="shared" si="183"/>
        <v>-23294.34</v>
      </c>
      <c r="CO91" s="217">
        <f t="shared" si="183"/>
        <v>41646</v>
      </c>
      <c r="CP91" s="217">
        <f t="shared" si="183"/>
        <v>37452.64</v>
      </c>
      <c r="CQ91" s="217">
        <f t="shared" si="183"/>
        <v>357787.74</v>
      </c>
      <c r="CR91" s="217">
        <f t="shared" si="183"/>
        <v>5967.16</v>
      </c>
      <c r="CS91" s="217">
        <f t="shared" si="183"/>
        <v>194.66000000000054</v>
      </c>
      <c r="CT91" s="217">
        <f t="shared" si="183"/>
        <v>0</v>
      </c>
      <c r="CU91" s="246">
        <f t="shared" si="183"/>
        <v>-5967.16</v>
      </c>
      <c r="CV91" s="217">
        <f t="shared" si="183"/>
        <v>351820.58</v>
      </c>
      <c r="CW91" s="217">
        <f t="shared" si="183"/>
        <v>0</v>
      </c>
      <c r="CX91" s="217">
        <f t="shared" si="183"/>
        <v>374257.81999999995</v>
      </c>
      <c r="CY91" s="217">
        <f t="shared" si="183"/>
        <v>0</v>
      </c>
      <c r="CZ91" s="217">
        <f t="shared" si="183"/>
        <v>37206</v>
      </c>
      <c r="DA91" s="217">
        <f t="shared" si="183"/>
        <v>37400.66</v>
      </c>
      <c r="DB91" s="217">
        <f t="shared" si="183"/>
        <v>34983.38</v>
      </c>
      <c r="DC91" s="217">
        <f t="shared" si="183"/>
        <v>2417.2799999999997</v>
      </c>
      <c r="DD91" s="217">
        <f t="shared" si="183"/>
        <v>-2279.76</v>
      </c>
      <c r="DE91" s="217">
        <f t="shared" si="183"/>
        <v>137.51999999999998</v>
      </c>
      <c r="DF91" s="217">
        <f t="shared" si="183"/>
        <v>37204</v>
      </c>
      <c r="DG91" s="217">
        <f t="shared" si="183"/>
        <v>37341.520000000004</v>
      </c>
      <c r="DH91" s="217">
        <f t="shared" si="183"/>
        <v>24717</v>
      </c>
      <c r="DI91" s="217">
        <f t="shared" si="183"/>
        <v>37341.520000000004</v>
      </c>
      <c r="DJ91" s="217">
        <f t="shared" si="183"/>
        <v>34124.92</v>
      </c>
      <c r="DK91" s="217">
        <f t="shared" si="183"/>
        <v>-3103.88</v>
      </c>
      <c r="DL91" s="217">
        <f t="shared" si="183"/>
        <v>112.71999999999889</v>
      </c>
      <c r="DM91" s="217">
        <f t="shared" si="183"/>
        <v>24717</v>
      </c>
      <c r="DN91" s="217">
        <f t="shared" si="183"/>
        <v>-1288</v>
      </c>
      <c r="DO91" s="217">
        <f t="shared" si="183"/>
        <v>0</v>
      </c>
      <c r="DP91" s="217">
        <f t="shared" si="183"/>
        <v>-4391.88</v>
      </c>
      <c r="DQ91" s="217">
        <f t="shared" si="183"/>
        <v>23541.72</v>
      </c>
      <c r="DR91" s="217">
        <f t="shared" si="183"/>
        <v>369865.93999999994</v>
      </c>
      <c r="DS91" s="217">
        <f t="shared" si="183"/>
        <v>0</v>
      </c>
      <c r="DT91" s="217">
        <f t="shared" si="183"/>
        <v>369865.93999999994</v>
      </c>
      <c r="DU91" s="111">
        <f t="shared" si="183"/>
        <v>41645</v>
      </c>
      <c r="DV91" s="111">
        <f t="shared" si="183"/>
        <v>41639</v>
      </c>
      <c r="DW91" s="217">
        <f t="shared" si="183"/>
        <v>0</v>
      </c>
      <c r="DX91" s="217"/>
      <c r="DY91" s="217">
        <f t="shared" si="183"/>
        <v>83284</v>
      </c>
      <c r="DZ91" s="217"/>
      <c r="EA91" s="217"/>
    </row>
    <row r="92" spans="1:131" ht="15.75">
      <c r="A92" s="43"/>
      <c r="B92" s="17"/>
      <c r="C92" s="47"/>
      <c r="D92" s="45"/>
      <c r="E92" s="51"/>
      <c r="F92" s="46"/>
      <c r="G92" s="47"/>
      <c r="H92" s="47"/>
      <c r="I92" s="48"/>
      <c r="J92" s="48"/>
      <c r="K92" s="47"/>
      <c r="L92" s="47"/>
      <c r="M92" s="47"/>
      <c r="N92" s="47"/>
      <c r="O92" s="47"/>
      <c r="P92" s="58"/>
      <c r="Q92" s="58"/>
      <c r="R92" s="51"/>
      <c r="S92" s="51"/>
      <c r="T92" s="47"/>
      <c r="U92" s="51"/>
      <c r="V92" s="104"/>
      <c r="W92" s="51"/>
      <c r="X92" s="51"/>
      <c r="Y92" s="51"/>
      <c r="Z92" s="51"/>
      <c r="AA92" s="51"/>
      <c r="AB92" s="51"/>
      <c r="AC92" s="42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136"/>
      <c r="AP92" s="136"/>
      <c r="AQ92" s="152"/>
      <c r="AR92" s="51"/>
      <c r="AS92" s="155"/>
      <c r="AT92" s="174"/>
      <c r="AU92" s="169"/>
      <c r="AV92" s="191"/>
      <c r="AW92" s="169"/>
      <c r="AX92" s="169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69"/>
      <c r="CD92" s="169"/>
      <c r="CE92" s="51"/>
      <c r="CF92" s="51"/>
      <c r="CG92" s="169"/>
      <c r="CH92" s="169"/>
      <c r="CI92" s="169"/>
      <c r="CJ92" s="169"/>
      <c r="CK92" s="169"/>
      <c r="CL92" s="183"/>
      <c r="CM92" s="136"/>
      <c r="CN92" s="181"/>
      <c r="CO92" s="169"/>
      <c r="CP92" s="169"/>
      <c r="CQ92" s="169"/>
      <c r="CR92" s="169"/>
      <c r="CS92" s="169"/>
      <c r="CT92" s="169"/>
      <c r="CU92" s="181"/>
      <c r="CV92" s="169"/>
      <c r="CW92" s="169"/>
      <c r="CX92" s="169"/>
      <c r="CY92" s="115"/>
      <c r="CZ92" s="236"/>
      <c r="DA92" s="236"/>
      <c r="DB92" s="254"/>
      <c r="DC92" s="252"/>
      <c r="DD92" s="260"/>
      <c r="DE92" s="236"/>
      <c r="DF92" s="236"/>
      <c r="DG92" s="262"/>
      <c r="DH92" s="262"/>
      <c r="DI92" s="262"/>
      <c r="DJ92" s="262"/>
      <c r="DK92" s="262"/>
      <c r="DL92" s="262"/>
      <c r="DM92" s="262"/>
      <c r="DN92" s="262"/>
      <c r="DO92" s="262"/>
      <c r="DP92" s="266"/>
      <c r="DQ92" s="266"/>
      <c r="DR92" s="262"/>
      <c r="DS92" s="262"/>
      <c r="DT92" s="262"/>
      <c r="DU92" s="333"/>
      <c r="DV92" s="333"/>
      <c r="DW92" s="262"/>
      <c r="DX92" s="262"/>
      <c r="DY92" s="262"/>
      <c r="DZ92" s="276"/>
      <c r="EA92" s="276"/>
    </row>
    <row r="93" spans="1:131" ht="15.75">
      <c r="A93" s="33"/>
      <c r="B93" s="19" t="s">
        <v>86</v>
      </c>
      <c r="C93" s="47"/>
      <c r="D93" s="45"/>
      <c r="E93" s="51"/>
      <c r="F93" s="46"/>
      <c r="G93" s="47"/>
      <c r="H93" s="47"/>
      <c r="I93" s="48"/>
      <c r="J93" s="48"/>
      <c r="K93" s="47"/>
      <c r="L93" s="47"/>
      <c r="M93" s="47"/>
      <c r="N93" s="47"/>
      <c r="O93" s="47"/>
      <c r="P93" s="58"/>
      <c r="Q93" s="58"/>
      <c r="R93" s="51"/>
      <c r="S93" s="51"/>
      <c r="T93" s="47"/>
      <c r="U93" s="51"/>
      <c r="V93" s="104"/>
      <c r="W93" s="51"/>
      <c r="X93" s="51"/>
      <c r="Y93" s="51"/>
      <c r="Z93" s="51"/>
      <c r="AA93" s="51"/>
      <c r="AB93" s="51"/>
      <c r="AC93" s="42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136"/>
      <c r="AP93" s="136"/>
      <c r="AQ93" s="152"/>
      <c r="AR93" s="51"/>
      <c r="AS93" s="155"/>
      <c r="AT93" s="174"/>
      <c r="AU93" s="169"/>
      <c r="AV93" s="191"/>
      <c r="AW93" s="169"/>
      <c r="AX93" s="169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69"/>
      <c r="CD93" s="169"/>
      <c r="CE93" s="51"/>
      <c r="CF93" s="51"/>
      <c r="CG93" s="169"/>
      <c r="CH93" s="169"/>
      <c r="CI93" s="169"/>
      <c r="CJ93" s="169"/>
      <c r="CK93" s="169"/>
      <c r="CL93" s="183"/>
      <c r="CM93" s="136"/>
      <c r="CN93" s="181"/>
      <c r="CO93" s="169"/>
      <c r="CP93" s="169"/>
      <c r="CQ93" s="169"/>
      <c r="CR93" s="169"/>
      <c r="CS93" s="169"/>
      <c r="CT93" s="169"/>
      <c r="CU93" s="181"/>
      <c r="CV93" s="169"/>
      <c r="CW93" s="169"/>
      <c r="CX93" s="169"/>
      <c r="CY93" s="115"/>
      <c r="CZ93" s="236"/>
      <c r="DA93" s="236"/>
      <c r="DB93" s="254"/>
      <c r="DC93" s="252"/>
      <c r="DD93" s="260"/>
      <c r="DE93" s="236"/>
      <c r="DF93" s="236"/>
      <c r="DG93" s="262"/>
      <c r="DH93" s="262"/>
      <c r="DI93" s="262"/>
      <c r="DJ93" s="262"/>
      <c r="DK93" s="262"/>
      <c r="DL93" s="262"/>
      <c r="DM93" s="262"/>
      <c r="DN93" s="262"/>
      <c r="DO93" s="262"/>
      <c r="DP93" s="266"/>
      <c r="DQ93" s="266"/>
      <c r="DR93" s="262"/>
      <c r="DS93" s="262"/>
      <c r="DT93" s="262"/>
      <c r="DU93" s="333"/>
      <c r="DV93" s="333"/>
      <c r="DW93" s="262"/>
      <c r="DX93" s="262"/>
      <c r="DY93" s="262"/>
      <c r="DZ93" s="276"/>
      <c r="EA93" s="276"/>
    </row>
    <row r="94" spans="1:131" ht="15.75">
      <c r="A94" s="33">
        <v>1</v>
      </c>
      <c r="B94" s="19" t="s">
        <v>255</v>
      </c>
      <c r="C94" s="47">
        <v>65399</v>
      </c>
      <c r="D94" s="45">
        <v>1</v>
      </c>
      <c r="E94" s="51"/>
      <c r="F94" s="46">
        <f t="shared" si="143"/>
        <v>-1</v>
      </c>
      <c r="G94" s="47">
        <v>33020</v>
      </c>
      <c r="H94" s="47">
        <v>11020</v>
      </c>
      <c r="I94" s="48"/>
      <c r="J94" s="48"/>
      <c r="K94" s="47">
        <v>66154</v>
      </c>
      <c r="L94" s="9">
        <v>11045</v>
      </c>
      <c r="M94" s="9">
        <v>11045</v>
      </c>
      <c r="N94" s="9">
        <v>11040</v>
      </c>
      <c r="O94" s="47">
        <f aca="true" t="shared" si="184" ref="O94:O109">N94-M94</f>
        <v>-5</v>
      </c>
      <c r="P94" s="96"/>
      <c r="Q94" s="100">
        <f aca="true" t="shared" si="185" ref="Q94:Q109">P94+O94</f>
        <v>-5</v>
      </c>
      <c r="R94" s="62">
        <v>11045</v>
      </c>
      <c r="S94" s="42">
        <f aca="true" t="shared" si="186" ref="S94:S109">R94+P94</f>
        <v>11045</v>
      </c>
      <c r="T94" s="47">
        <v>66149</v>
      </c>
      <c r="U94" s="42">
        <v>11045</v>
      </c>
      <c r="V94" s="103"/>
      <c r="W94" s="42">
        <f>U94+V94</f>
        <v>11045</v>
      </c>
      <c r="X94" s="42">
        <f>T94+V94</f>
        <v>66149</v>
      </c>
      <c r="Y94" s="42"/>
      <c r="Z94" s="42">
        <v>66149</v>
      </c>
      <c r="AA94" s="42">
        <v>11045</v>
      </c>
      <c r="AB94" s="42"/>
      <c r="AC94" s="42">
        <f t="shared" si="138"/>
        <v>-11045</v>
      </c>
      <c r="AD94" s="42"/>
      <c r="AE94" s="42">
        <f aca="true" t="shared" si="187" ref="AE94:AE109">AC94+AD94</f>
        <v>-11045</v>
      </c>
      <c r="AF94" s="42">
        <v>11044</v>
      </c>
      <c r="AG94" s="42">
        <f aca="true" t="shared" si="188" ref="AG94:AG109">AF94+AD94</f>
        <v>11044</v>
      </c>
      <c r="AH94" s="42">
        <f aca="true" t="shared" si="189" ref="AH94:AH109">Z94+AE94</f>
        <v>55104</v>
      </c>
      <c r="AI94" s="6">
        <v>8926</v>
      </c>
      <c r="AJ94" s="6">
        <v>8926</v>
      </c>
      <c r="AK94" s="6">
        <v>8926</v>
      </c>
      <c r="AL94" s="42">
        <f aca="true" t="shared" si="190" ref="AL94:AL109">AI94+AJ94+AK94</f>
        <v>26778</v>
      </c>
      <c r="AM94" s="6">
        <v>8938</v>
      </c>
      <c r="AN94" s="6">
        <v>8937</v>
      </c>
      <c r="AO94" s="136">
        <v>0</v>
      </c>
      <c r="AP94" s="136">
        <f aca="true" t="shared" si="191" ref="AP94:AP109">AM94+AN94+AO94</f>
        <v>17875</v>
      </c>
      <c r="AQ94" s="152">
        <f aca="true" t="shared" si="192" ref="AQ94:AQ109">AL94+AP94</f>
        <v>44653</v>
      </c>
      <c r="AR94" s="42">
        <f aca="true" t="shared" si="193" ref="AR94:AR109">Z94+AI94+AJ94+AK94+AM94+AN94+AO94</f>
        <v>110802</v>
      </c>
      <c r="AS94" s="160"/>
      <c r="AT94" s="174">
        <f aca="true" t="shared" si="194" ref="AT94:AT109">AO94+AS94</f>
        <v>0</v>
      </c>
      <c r="AU94" s="169">
        <v>110802</v>
      </c>
      <c r="AV94" s="191"/>
      <c r="AW94" s="169">
        <f aca="true" t="shared" si="195" ref="AW94:AW109">AU94+AV94</f>
        <v>110802</v>
      </c>
      <c r="AX94" s="169">
        <v>11045</v>
      </c>
      <c r="AY94" s="174">
        <v>11020</v>
      </c>
      <c r="AZ94" s="174">
        <f aca="true" t="shared" si="196" ref="AZ94:AZ109">AX94-AY94</f>
        <v>25</v>
      </c>
      <c r="BA94" s="174">
        <v>11044</v>
      </c>
      <c r="BB94" s="174">
        <v>9560</v>
      </c>
      <c r="BC94" s="174">
        <f aca="true" t="shared" si="197" ref="BC94:BC109">BA94-BB94</f>
        <v>1484</v>
      </c>
      <c r="BD94" s="174">
        <f aca="true" t="shared" si="198" ref="BD94:BD109">AZ94+BC94</f>
        <v>1509</v>
      </c>
      <c r="BE94" s="174">
        <v>8926</v>
      </c>
      <c r="BF94" s="174"/>
      <c r="BG94" s="174"/>
      <c r="BH94" s="174"/>
      <c r="BI94" s="174"/>
      <c r="BJ94" s="174"/>
      <c r="BK94" s="174"/>
      <c r="BL94" s="174"/>
      <c r="BM94" s="174"/>
      <c r="BN94" s="174">
        <f aca="true" t="shared" si="199" ref="BN94:BN109">BM94-BK94-BD94</f>
        <v>-1509</v>
      </c>
      <c r="BO94" s="174">
        <v>8926</v>
      </c>
      <c r="BP94" s="174">
        <f aca="true" t="shared" si="200" ref="BP94:BP109">BO94+BM94+BJ94</f>
        <v>8926</v>
      </c>
      <c r="BQ94" s="174">
        <f aca="true" t="shared" si="201" ref="BQ94:BQ109">BN94+AW94</f>
        <v>109293</v>
      </c>
      <c r="BR94" s="174">
        <v>109293</v>
      </c>
      <c r="BS94" s="174">
        <v>8926</v>
      </c>
      <c r="BT94" s="208">
        <v>8818.32</v>
      </c>
      <c r="BU94" s="174">
        <f>BS94-BT94</f>
        <v>107.68000000000029</v>
      </c>
      <c r="BV94" s="174">
        <f>BS94*5%</f>
        <v>446.3</v>
      </c>
      <c r="BW94" s="216" t="s">
        <v>172</v>
      </c>
      <c r="BX94" s="174">
        <f>BU94</f>
        <v>107.68000000000029</v>
      </c>
      <c r="BY94" s="174">
        <v>0</v>
      </c>
      <c r="BZ94" s="174">
        <f>-BY94</f>
        <v>0</v>
      </c>
      <c r="CA94" s="174">
        <v>8926</v>
      </c>
      <c r="CB94" s="174">
        <f>CA94+BX94</f>
        <v>9033.68</v>
      </c>
      <c r="CC94" s="169">
        <f aca="true" t="shared" si="202" ref="CC94:CC109">BR94+BZ94</f>
        <v>109293</v>
      </c>
      <c r="CD94" s="169"/>
      <c r="CE94" s="6">
        <v>8926</v>
      </c>
      <c r="CF94" s="42">
        <f aca="true" t="shared" si="203" ref="CF94:CF109">CE94+CD94</f>
        <v>8926</v>
      </c>
      <c r="CG94" s="169">
        <f aca="true" t="shared" si="204" ref="CG94:CG109">CC94+CD94</f>
        <v>109293</v>
      </c>
      <c r="CH94" s="169"/>
      <c r="CI94" s="169">
        <f t="shared" si="136"/>
        <v>109293</v>
      </c>
      <c r="CJ94" s="169"/>
      <c r="CK94" s="174">
        <v>0</v>
      </c>
      <c r="CL94" s="226">
        <v>23.68</v>
      </c>
      <c r="CM94" s="136">
        <v>1607.74</v>
      </c>
      <c r="CN94" s="181">
        <f aca="true" t="shared" si="205" ref="CN94:CN109">CM94-CK94</f>
        <v>1607.74</v>
      </c>
      <c r="CO94" s="6">
        <v>8926</v>
      </c>
      <c r="CP94" s="174">
        <f aca="true" t="shared" si="206" ref="CP94:CP109">CO94+CL94+CM94</f>
        <v>10557.42</v>
      </c>
      <c r="CQ94" s="169">
        <v>110900.74</v>
      </c>
      <c r="CR94" s="174">
        <v>0</v>
      </c>
      <c r="CS94" s="174">
        <v>17.299999999999272</v>
      </c>
      <c r="CT94" s="169"/>
      <c r="CU94" s="136">
        <f aca="true" t="shared" si="207" ref="CU94:CU109">CT94-CR94</f>
        <v>0</v>
      </c>
      <c r="CV94" s="169">
        <f aca="true" t="shared" si="208" ref="CV94:CV109">CQ94-CR94+CT94</f>
        <v>110900.74</v>
      </c>
      <c r="CW94" s="169"/>
      <c r="CX94" s="169">
        <v>116198.74</v>
      </c>
      <c r="CY94" s="154"/>
      <c r="CZ94" s="238">
        <v>8938</v>
      </c>
      <c r="DA94" s="237">
        <f aca="true" t="shared" si="209" ref="DA94:DA109">CZ94+CT94+CS94</f>
        <v>8955.3</v>
      </c>
      <c r="DB94" s="256">
        <v>8893.66</v>
      </c>
      <c r="DC94" s="252">
        <f t="shared" si="137"/>
        <v>61.63999999999942</v>
      </c>
      <c r="DD94" s="260">
        <v>0</v>
      </c>
      <c r="DE94" s="237">
        <v>61.64</v>
      </c>
      <c r="DF94" s="238">
        <v>8937</v>
      </c>
      <c r="DG94" s="250">
        <f aca="true" t="shared" si="210" ref="DG94:DG109">DF94+DE94</f>
        <v>8998.64</v>
      </c>
      <c r="DH94" s="250">
        <v>5298</v>
      </c>
      <c r="DI94" s="250">
        <v>8998.64</v>
      </c>
      <c r="DJ94" s="250">
        <v>8978.68</v>
      </c>
      <c r="DK94" s="250">
        <v>0</v>
      </c>
      <c r="DL94" s="273">
        <v>19.959999999999127</v>
      </c>
      <c r="DM94" s="250">
        <v>5298</v>
      </c>
      <c r="DN94" s="250"/>
      <c r="DO94" s="250"/>
      <c r="DP94" s="273">
        <f aca="true" t="shared" si="211" ref="DP94:DP109">DK94+DN94+DO94</f>
        <v>0</v>
      </c>
      <c r="DQ94" s="266">
        <f aca="true" t="shared" si="212" ref="DQ94:DQ109">DM94+DN94+DO94+DL94</f>
        <v>5317.959999999999</v>
      </c>
      <c r="DR94" s="262">
        <f aca="true" t="shared" si="213" ref="DR94:DR109">CX94+DP94</f>
        <v>116198.74</v>
      </c>
      <c r="DS94" s="262"/>
      <c r="DT94" s="262">
        <f aca="true" t="shared" si="214" ref="DT94:DT109">DR94+DS94</f>
        <v>116198.74</v>
      </c>
      <c r="DU94" s="333">
        <v>8926</v>
      </c>
      <c r="DV94" s="333">
        <v>9051</v>
      </c>
      <c r="DW94" s="262"/>
      <c r="DX94" s="262"/>
      <c r="DY94" s="262">
        <f aca="true" t="shared" si="215" ref="DY94:DY109">DU94+DV94+DW94</f>
        <v>17977</v>
      </c>
      <c r="DZ94" s="262"/>
      <c r="EA94" s="262"/>
    </row>
    <row r="95" spans="1:131" ht="15.75">
      <c r="A95" s="57">
        <f>A94+1</f>
        <v>2</v>
      </c>
      <c r="B95" s="17" t="s">
        <v>256</v>
      </c>
      <c r="C95" s="47">
        <v>50513</v>
      </c>
      <c r="D95" s="45">
        <v>14</v>
      </c>
      <c r="E95" s="51"/>
      <c r="F95" s="46">
        <f t="shared" si="143"/>
        <v>-14</v>
      </c>
      <c r="G95" s="47">
        <v>24343</v>
      </c>
      <c r="H95" s="47">
        <v>8110</v>
      </c>
      <c r="I95" s="48"/>
      <c r="J95" s="48"/>
      <c r="K95" s="47">
        <v>48670</v>
      </c>
      <c r="L95" s="9">
        <v>8112</v>
      </c>
      <c r="M95" s="9">
        <v>8112</v>
      </c>
      <c r="N95" s="9">
        <v>8110</v>
      </c>
      <c r="O95" s="47">
        <f t="shared" si="184"/>
        <v>-2</v>
      </c>
      <c r="P95" s="96">
        <v>4015</v>
      </c>
      <c r="Q95" s="100">
        <f t="shared" si="185"/>
        <v>4013</v>
      </c>
      <c r="R95" s="62">
        <v>8112</v>
      </c>
      <c r="S95" s="42">
        <f t="shared" si="186"/>
        <v>12127</v>
      </c>
      <c r="T95" s="47">
        <v>52683</v>
      </c>
      <c r="U95" s="42">
        <v>12127</v>
      </c>
      <c r="V95" s="103"/>
      <c r="W95" s="42">
        <f aca="true" t="shared" si="216" ref="W95:W109">U95+V95</f>
        <v>12127</v>
      </c>
      <c r="X95" s="42">
        <f aca="true" t="shared" si="217" ref="X95:X109">T95+V95</f>
        <v>52683</v>
      </c>
      <c r="Y95" s="42"/>
      <c r="Z95" s="42">
        <v>52683</v>
      </c>
      <c r="AA95" s="42">
        <v>12127</v>
      </c>
      <c r="AB95" s="42"/>
      <c r="AC95" s="42">
        <f t="shared" si="138"/>
        <v>-12127</v>
      </c>
      <c r="AD95" s="42"/>
      <c r="AE95" s="42">
        <f t="shared" si="187"/>
        <v>-12127</v>
      </c>
      <c r="AF95" s="42">
        <v>8111</v>
      </c>
      <c r="AG95" s="42">
        <f t="shared" si="188"/>
        <v>8111</v>
      </c>
      <c r="AH95" s="42">
        <f t="shared" si="189"/>
        <v>40556</v>
      </c>
      <c r="AI95" s="6">
        <v>8761</v>
      </c>
      <c r="AJ95" s="6">
        <v>8761</v>
      </c>
      <c r="AK95" s="6">
        <v>8761</v>
      </c>
      <c r="AL95" s="42">
        <f t="shared" si="190"/>
        <v>26283</v>
      </c>
      <c r="AM95" s="6">
        <v>8772</v>
      </c>
      <c r="AN95" s="6">
        <v>8771</v>
      </c>
      <c r="AO95" s="136">
        <v>0</v>
      </c>
      <c r="AP95" s="136">
        <f t="shared" si="191"/>
        <v>17543</v>
      </c>
      <c r="AQ95" s="152">
        <f t="shared" si="192"/>
        <v>43826</v>
      </c>
      <c r="AR95" s="42">
        <f t="shared" si="193"/>
        <v>96509</v>
      </c>
      <c r="AS95" s="160"/>
      <c r="AT95" s="174">
        <f t="shared" si="194"/>
        <v>0</v>
      </c>
      <c r="AU95" s="169">
        <v>96509</v>
      </c>
      <c r="AV95" s="191"/>
      <c r="AW95" s="169">
        <f t="shared" si="195"/>
        <v>96509</v>
      </c>
      <c r="AX95" s="169">
        <v>12127</v>
      </c>
      <c r="AY95" s="174">
        <v>12120</v>
      </c>
      <c r="AZ95" s="174">
        <f t="shared" si="196"/>
        <v>7</v>
      </c>
      <c r="BA95" s="174">
        <v>8111</v>
      </c>
      <c r="BB95" s="174">
        <v>8105</v>
      </c>
      <c r="BC95" s="174">
        <f t="shared" si="197"/>
        <v>6</v>
      </c>
      <c r="BD95" s="174">
        <f t="shared" si="198"/>
        <v>13</v>
      </c>
      <c r="BE95" s="174">
        <v>8761</v>
      </c>
      <c r="BF95" s="174"/>
      <c r="BG95" s="174"/>
      <c r="BH95" s="174"/>
      <c r="BI95" s="174"/>
      <c r="BJ95" s="174"/>
      <c r="BK95" s="174"/>
      <c r="BL95" s="174"/>
      <c r="BM95" s="174"/>
      <c r="BN95" s="174">
        <f t="shared" si="199"/>
        <v>-13</v>
      </c>
      <c r="BO95" s="174">
        <v>8761</v>
      </c>
      <c r="BP95" s="174">
        <f t="shared" si="200"/>
        <v>8761</v>
      </c>
      <c r="BQ95" s="174">
        <f t="shared" si="201"/>
        <v>96496</v>
      </c>
      <c r="BR95" s="174">
        <v>96496</v>
      </c>
      <c r="BS95" s="174">
        <v>8761</v>
      </c>
      <c r="BT95" s="208">
        <v>8741.78</v>
      </c>
      <c r="BU95" s="174">
        <f aca="true" t="shared" si="218" ref="BU95:BU109">BS95-BT95</f>
        <v>19.219999999999345</v>
      </c>
      <c r="BV95" s="174">
        <f aca="true" t="shared" si="219" ref="BV95:BV109">BS95*5%</f>
        <v>438.05</v>
      </c>
      <c r="BW95" s="216" t="s">
        <v>172</v>
      </c>
      <c r="BX95" s="174">
        <f aca="true" t="shared" si="220" ref="BX95:BX104">BU95</f>
        <v>19.219999999999345</v>
      </c>
      <c r="BY95" s="174">
        <v>0</v>
      </c>
      <c r="BZ95" s="174">
        <f>-BY95</f>
        <v>0</v>
      </c>
      <c r="CA95" s="174">
        <v>8761</v>
      </c>
      <c r="CB95" s="174">
        <f aca="true" t="shared" si="221" ref="CB95:CB109">CA95+BX95</f>
        <v>8780.22</v>
      </c>
      <c r="CC95" s="169">
        <f t="shared" si="202"/>
        <v>96496</v>
      </c>
      <c r="CD95" s="169"/>
      <c r="CE95" s="6">
        <v>8761</v>
      </c>
      <c r="CF95" s="42">
        <f t="shared" si="203"/>
        <v>8761</v>
      </c>
      <c r="CG95" s="169">
        <f t="shared" si="204"/>
        <v>96496</v>
      </c>
      <c r="CH95" s="169"/>
      <c r="CI95" s="169">
        <f t="shared" si="136"/>
        <v>96496</v>
      </c>
      <c r="CJ95" s="169"/>
      <c r="CK95" s="174">
        <v>0</v>
      </c>
      <c r="CL95" s="226">
        <v>58.66</v>
      </c>
      <c r="CM95" s="136">
        <v>1368</v>
      </c>
      <c r="CN95" s="181">
        <f t="shared" si="205"/>
        <v>1368</v>
      </c>
      <c r="CO95" s="6">
        <v>8761</v>
      </c>
      <c r="CP95" s="174">
        <f t="shared" si="206"/>
        <v>10187.66</v>
      </c>
      <c r="CQ95" s="169">
        <v>97864</v>
      </c>
      <c r="CR95" s="174">
        <v>0</v>
      </c>
      <c r="CS95" s="174">
        <v>3.5200000000004366</v>
      </c>
      <c r="CT95" s="169"/>
      <c r="CU95" s="136">
        <f t="shared" si="207"/>
        <v>0</v>
      </c>
      <c r="CV95" s="169">
        <f t="shared" si="208"/>
        <v>97864</v>
      </c>
      <c r="CW95" s="169"/>
      <c r="CX95" s="169">
        <v>103064</v>
      </c>
      <c r="CY95" s="154"/>
      <c r="CZ95" s="238">
        <v>8772</v>
      </c>
      <c r="DA95" s="237">
        <f t="shared" si="209"/>
        <v>8775.52</v>
      </c>
      <c r="DB95" s="256">
        <v>8762</v>
      </c>
      <c r="DC95" s="252">
        <f t="shared" si="137"/>
        <v>13.520000000000437</v>
      </c>
      <c r="DD95" s="260">
        <v>0</v>
      </c>
      <c r="DE95" s="237">
        <v>13.52</v>
      </c>
      <c r="DF95" s="238">
        <v>8771</v>
      </c>
      <c r="DG95" s="250">
        <f t="shared" si="210"/>
        <v>8784.52</v>
      </c>
      <c r="DH95" s="250">
        <v>5200</v>
      </c>
      <c r="DI95" s="250">
        <v>8784.52</v>
      </c>
      <c r="DJ95" s="250">
        <v>8775.48</v>
      </c>
      <c r="DK95" s="250">
        <v>0</v>
      </c>
      <c r="DL95" s="273">
        <v>9.040000000000873</v>
      </c>
      <c r="DM95" s="250">
        <v>5200</v>
      </c>
      <c r="DN95" s="250"/>
      <c r="DO95" s="250"/>
      <c r="DP95" s="273">
        <f t="shared" si="211"/>
        <v>0</v>
      </c>
      <c r="DQ95" s="266">
        <f t="shared" si="212"/>
        <v>5209.040000000001</v>
      </c>
      <c r="DR95" s="262">
        <f t="shared" si="213"/>
        <v>103064</v>
      </c>
      <c r="DS95" s="262"/>
      <c r="DT95" s="262">
        <f t="shared" si="214"/>
        <v>103064</v>
      </c>
      <c r="DU95" s="333">
        <v>8761</v>
      </c>
      <c r="DV95" s="333">
        <v>8883</v>
      </c>
      <c r="DW95" s="262"/>
      <c r="DX95" s="262"/>
      <c r="DY95" s="262">
        <f t="shared" si="215"/>
        <v>17644</v>
      </c>
      <c r="DZ95" s="262"/>
      <c r="EA95" s="262"/>
    </row>
    <row r="96" spans="1:131" ht="15.75">
      <c r="A96" s="57">
        <f aca="true" t="shared" si="222" ref="A96:A109">A95+1</f>
        <v>3</v>
      </c>
      <c r="B96" s="19" t="s">
        <v>257</v>
      </c>
      <c r="C96" s="47">
        <v>34757</v>
      </c>
      <c r="D96" s="45">
        <v>8</v>
      </c>
      <c r="E96" s="51"/>
      <c r="F96" s="46">
        <f t="shared" si="143"/>
        <v>-8</v>
      </c>
      <c r="G96" s="47">
        <v>15882</v>
      </c>
      <c r="H96" s="47">
        <v>5500</v>
      </c>
      <c r="I96" s="48"/>
      <c r="J96" s="48"/>
      <c r="K96" s="47">
        <v>32772</v>
      </c>
      <c r="L96" s="9">
        <v>5644</v>
      </c>
      <c r="M96" s="9">
        <v>5644</v>
      </c>
      <c r="N96" s="9">
        <v>3960</v>
      </c>
      <c r="O96" s="47">
        <f t="shared" si="184"/>
        <v>-1684</v>
      </c>
      <c r="P96" s="96"/>
      <c r="Q96" s="100">
        <f t="shared" si="185"/>
        <v>-1684</v>
      </c>
      <c r="R96" s="62">
        <v>5644</v>
      </c>
      <c r="S96" s="42">
        <f t="shared" si="186"/>
        <v>5644</v>
      </c>
      <c r="T96" s="47">
        <v>31088</v>
      </c>
      <c r="U96" s="42">
        <v>5644</v>
      </c>
      <c r="V96" s="103"/>
      <c r="W96" s="42">
        <f t="shared" si="216"/>
        <v>5644</v>
      </c>
      <c r="X96" s="42">
        <f t="shared" si="217"/>
        <v>31088</v>
      </c>
      <c r="Y96" s="42"/>
      <c r="Z96" s="42">
        <v>31088</v>
      </c>
      <c r="AA96" s="42">
        <v>5644</v>
      </c>
      <c r="AB96" s="42"/>
      <c r="AC96" s="42">
        <f t="shared" si="138"/>
        <v>-5644</v>
      </c>
      <c r="AD96" s="42"/>
      <c r="AE96" s="42">
        <f t="shared" si="187"/>
        <v>-5644</v>
      </c>
      <c r="AF96" s="42">
        <v>5644</v>
      </c>
      <c r="AG96" s="42">
        <f t="shared" si="188"/>
        <v>5644</v>
      </c>
      <c r="AH96" s="42">
        <f t="shared" si="189"/>
        <v>25444</v>
      </c>
      <c r="AI96" s="6">
        <v>7226</v>
      </c>
      <c r="AJ96" s="6">
        <v>7226</v>
      </c>
      <c r="AK96" s="6">
        <v>7226</v>
      </c>
      <c r="AL96" s="42">
        <f t="shared" si="190"/>
        <v>21678</v>
      </c>
      <c r="AM96" s="6">
        <v>7235</v>
      </c>
      <c r="AN96" s="6">
        <v>7236</v>
      </c>
      <c r="AO96" s="136">
        <v>0</v>
      </c>
      <c r="AP96" s="136">
        <f t="shared" si="191"/>
        <v>14471</v>
      </c>
      <c r="AQ96" s="152">
        <f t="shared" si="192"/>
        <v>36149</v>
      </c>
      <c r="AR96" s="42">
        <f t="shared" si="193"/>
        <v>67237</v>
      </c>
      <c r="AS96" s="160"/>
      <c r="AT96" s="174">
        <f t="shared" si="194"/>
        <v>0</v>
      </c>
      <c r="AU96" s="169">
        <v>67237</v>
      </c>
      <c r="AV96" s="191"/>
      <c r="AW96" s="169">
        <f t="shared" si="195"/>
        <v>67237</v>
      </c>
      <c r="AX96" s="169">
        <v>5644</v>
      </c>
      <c r="AY96" s="174">
        <v>5555</v>
      </c>
      <c r="AZ96" s="174">
        <f t="shared" si="196"/>
        <v>89</v>
      </c>
      <c r="BA96" s="174">
        <v>5644</v>
      </c>
      <c r="BB96" s="174">
        <v>5610</v>
      </c>
      <c r="BC96" s="174">
        <f t="shared" si="197"/>
        <v>34</v>
      </c>
      <c r="BD96" s="174">
        <f t="shared" si="198"/>
        <v>123</v>
      </c>
      <c r="BE96" s="174">
        <v>7226</v>
      </c>
      <c r="BF96" s="174"/>
      <c r="BG96" s="174"/>
      <c r="BH96" s="174"/>
      <c r="BI96" s="174"/>
      <c r="BJ96" s="174"/>
      <c r="BK96" s="174"/>
      <c r="BL96" s="174"/>
      <c r="BM96" s="174"/>
      <c r="BN96" s="174">
        <f t="shared" si="199"/>
        <v>-123</v>
      </c>
      <c r="BO96" s="174">
        <v>7226</v>
      </c>
      <c r="BP96" s="174">
        <f t="shared" si="200"/>
        <v>7226</v>
      </c>
      <c r="BQ96" s="174">
        <f t="shared" si="201"/>
        <v>67114</v>
      </c>
      <c r="BR96" s="174">
        <v>67114</v>
      </c>
      <c r="BS96" s="174">
        <v>7226</v>
      </c>
      <c r="BT96" s="208">
        <v>6672.6</v>
      </c>
      <c r="BU96" s="174">
        <f t="shared" si="218"/>
        <v>553.3999999999996</v>
      </c>
      <c r="BV96" s="174">
        <f t="shared" si="219"/>
        <v>361.3</v>
      </c>
      <c r="BW96" s="216" t="s">
        <v>173</v>
      </c>
      <c r="BX96" s="174">
        <v>0</v>
      </c>
      <c r="BY96" s="174">
        <f aca="true" t="shared" si="223" ref="BY96:BY109">BU96</f>
        <v>553.3999999999996</v>
      </c>
      <c r="BZ96" s="174">
        <f>-BY96</f>
        <v>-553.3999999999996</v>
      </c>
      <c r="CA96" s="174">
        <v>7226</v>
      </c>
      <c r="CB96" s="174">
        <f t="shared" si="221"/>
        <v>7226</v>
      </c>
      <c r="CC96" s="169">
        <f t="shared" si="202"/>
        <v>66560.6</v>
      </c>
      <c r="CD96" s="169"/>
      <c r="CE96" s="6">
        <v>7226</v>
      </c>
      <c r="CF96" s="42">
        <f t="shared" si="203"/>
        <v>7226</v>
      </c>
      <c r="CG96" s="169">
        <f t="shared" si="204"/>
        <v>66560.6</v>
      </c>
      <c r="CH96" s="169"/>
      <c r="CI96" s="169">
        <f t="shared" si="136"/>
        <v>66560.6</v>
      </c>
      <c r="CJ96" s="169"/>
      <c r="CK96" s="174">
        <v>2777.6000000000004</v>
      </c>
      <c r="CL96" s="226">
        <v>0</v>
      </c>
      <c r="CM96" s="136"/>
      <c r="CN96" s="181">
        <f t="shared" si="205"/>
        <v>-2777.6000000000004</v>
      </c>
      <c r="CO96" s="6">
        <v>7226</v>
      </c>
      <c r="CP96" s="174">
        <f t="shared" si="206"/>
        <v>7226</v>
      </c>
      <c r="CQ96" s="169">
        <v>63783.00000000001</v>
      </c>
      <c r="CR96" s="174">
        <v>479.2600000000002</v>
      </c>
      <c r="CS96" s="174">
        <v>0</v>
      </c>
      <c r="CT96" s="169"/>
      <c r="CU96" s="181">
        <f t="shared" si="207"/>
        <v>-479.2600000000002</v>
      </c>
      <c r="CV96" s="169">
        <f t="shared" si="208"/>
        <v>63303.740000000005</v>
      </c>
      <c r="CW96" s="169"/>
      <c r="CX96" s="169">
        <v>67592.74</v>
      </c>
      <c r="CY96" s="154"/>
      <c r="CZ96" s="238">
        <v>7235</v>
      </c>
      <c r="DA96" s="237">
        <f t="shared" si="209"/>
        <v>7235</v>
      </c>
      <c r="DB96" s="256">
        <v>7043.3</v>
      </c>
      <c r="DC96" s="252">
        <f t="shared" si="137"/>
        <v>191.69999999999982</v>
      </c>
      <c r="DD96" s="260">
        <v>0</v>
      </c>
      <c r="DE96" s="237">
        <v>191.7</v>
      </c>
      <c r="DF96" s="238">
        <v>7236</v>
      </c>
      <c r="DG96" s="250">
        <f t="shared" si="210"/>
        <v>7427.7</v>
      </c>
      <c r="DH96" s="250">
        <v>4289</v>
      </c>
      <c r="DI96" s="250">
        <v>7427.7</v>
      </c>
      <c r="DJ96" s="250">
        <v>7414</v>
      </c>
      <c r="DK96" s="250">
        <v>0</v>
      </c>
      <c r="DL96" s="273">
        <v>13.699999999999818</v>
      </c>
      <c r="DM96" s="250">
        <v>4289</v>
      </c>
      <c r="DN96" s="250"/>
      <c r="DO96" s="250"/>
      <c r="DP96" s="273">
        <f t="shared" si="211"/>
        <v>0</v>
      </c>
      <c r="DQ96" s="266">
        <f t="shared" si="212"/>
        <v>4302.7</v>
      </c>
      <c r="DR96" s="262">
        <f t="shared" si="213"/>
        <v>67592.74</v>
      </c>
      <c r="DS96" s="262"/>
      <c r="DT96" s="262">
        <f t="shared" si="214"/>
        <v>67592.74</v>
      </c>
      <c r="DU96" s="333">
        <v>7226</v>
      </c>
      <c r="DV96" s="333">
        <v>7327</v>
      </c>
      <c r="DW96" s="262"/>
      <c r="DX96" s="262"/>
      <c r="DY96" s="262">
        <f t="shared" si="215"/>
        <v>14553</v>
      </c>
      <c r="DZ96" s="262"/>
      <c r="EA96" s="262"/>
    </row>
    <row r="97" spans="1:131" ht="15.75">
      <c r="A97" s="57">
        <f t="shared" si="222"/>
        <v>4</v>
      </c>
      <c r="B97" s="19" t="s">
        <v>219</v>
      </c>
      <c r="C97" s="47">
        <v>88568</v>
      </c>
      <c r="D97" s="45">
        <v>1018</v>
      </c>
      <c r="E97" s="51"/>
      <c r="F97" s="46">
        <f t="shared" si="143"/>
        <v>-1018</v>
      </c>
      <c r="G97" s="47">
        <v>44515</v>
      </c>
      <c r="H97" s="47">
        <v>14920</v>
      </c>
      <c r="I97" s="48"/>
      <c r="J97" s="48"/>
      <c r="K97" s="47">
        <v>88316</v>
      </c>
      <c r="L97" s="9">
        <v>15319</v>
      </c>
      <c r="M97" s="9">
        <v>15319</v>
      </c>
      <c r="N97" s="9">
        <v>13170</v>
      </c>
      <c r="O97" s="47">
        <f t="shared" si="184"/>
        <v>-2149</v>
      </c>
      <c r="P97" s="96"/>
      <c r="Q97" s="100">
        <f t="shared" si="185"/>
        <v>-2149</v>
      </c>
      <c r="R97" s="62">
        <v>15319</v>
      </c>
      <c r="S97" s="42">
        <f t="shared" si="186"/>
        <v>15319</v>
      </c>
      <c r="T97" s="47">
        <v>86167</v>
      </c>
      <c r="U97" s="42">
        <v>15319</v>
      </c>
      <c r="V97" s="103"/>
      <c r="W97" s="42">
        <f t="shared" si="216"/>
        <v>15319</v>
      </c>
      <c r="X97" s="42">
        <f t="shared" si="217"/>
        <v>86167</v>
      </c>
      <c r="Y97" s="42"/>
      <c r="Z97" s="42">
        <v>86167</v>
      </c>
      <c r="AA97" s="42">
        <v>15319</v>
      </c>
      <c r="AB97" s="42"/>
      <c r="AC97" s="42">
        <f t="shared" si="138"/>
        <v>-15319</v>
      </c>
      <c r="AD97" s="42"/>
      <c r="AE97" s="42">
        <f t="shared" si="187"/>
        <v>-15319</v>
      </c>
      <c r="AF97" s="42">
        <v>15318</v>
      </c>
      <c r="AG97" s="42">
        <f t="shared" si="188"/>
        <v>15318</v>
      </c>
      <c r="AH97" s="42">
        <f t="shared" si="189"/>
        <v>70848</v>
      </c>
      <c r="AI97" s="6">
        <v>17310</v>
      </c>
      <c r="AJ97" s="6">
        <v>17310</v>
      </c>
      <c r="AK97" s="6">
        <v>17310</v>
      </c>
      <c r="AL97" s="42">
        <f t="shared" si="190"/>
        <v>51930</v>
      </c>
      <c r="AM97" s="6">
        <v>17333</v>
      </c>
      <c r="AN97" s="6">
        <v>17333</v>
      </c>
      <c r="AO97" s="136">
        <v>0</v>
      </c>
      <c r="AP97" s="136">
        <f t="shared" si="191"/>
        <v>34666</v>
      </c>
      <c r="AQ97" s="152">
        <f t="shared" si="192"/>
        <v>86596</v>
      </c>
      <c r="AR97" s="42">
        <f t="shared" si="193"/>
        <v>172763</v>
      </c>
      <c r="AS97" s="160"/>
      <c r="AT97" s="174">
        <f t="shared" si="194"/>
        <v>0</v>
      </c>
      <c r="AU97" s="169">
        <v>171231.2</v>
      </c>
      <c r="AV97" s="191"/>
      <c r="AW97" s="169">
        <f t="shared" si="195"/>
        <v>171231.2</v>
      </c>
      <c r="AX97" s="169">
        <v>15319</v>
      </c>
      <c r="AY97" s="174">
        <v>14725</v>
      </c>
      <c r="AZ97" s="174">
        <f t="shared" si="196"/>
        <v>594</v>
      </c>
      <c r="BA97" s="174">
        <v>13786.2</v>
      </c>
      <c r="BB97" s="174">
        <v>10610</v>
      </c>
      <c r="BC97" s="174">
        <f t="shared" si="197"/>
        <v>3176.2000000000007</v>
      </c>
      <c r="BD97" s="174">
        <f t="shared" si="198"/>
        <v>3770.2000000000007</v>
      </c>
      <c r="BE97" s="174">
        <v>17310</v>
      </c>
      <c r="BF97" s="174"/>
      <c r="BG97" s="174"/>
      <c r="BH97" s="174"/>
      <c r="BI97" s="174"/>
      <c r="BJ97" s="174"/>
      <c r="BK97" s="174"/>
      <c r="BL97" s="174"/>
      <c r="BM97" s="174"/>
      <c r="BN97" s="174">
        <f t="shared" si="199"/>
        <v>-3770.2000000000007</v>
      </c>
      <c r="BO97" s="174">
        <v>17310</v>
      </c>
      <c r="BP97" s="174">
        <f t="shared" si="200"/>
        <v>17310</v>
      </c>
      <c r="BQ97" s="174">
        <f t="shared" si="201"/>
        <v>167461</v>
      </c>
      <c r="BR97" s="174">
        <v>167461</v>
      </c>
      <c r="BS97" s="174">
        <v>17310</v>
      </c>
      <c r="BT97" s="208">
        <v>16981.94</v>
      </c>
      <c r="BU97" s="174">
        <f t="shared" si="218"/>
        <v>328.0600000000013</v>
      </c>
      <c r="BV97" s="174">
        <f t="shared" si="219"/>
        <v>865.5</v>
      </c>
      <c r="BW97" s="216" t="s">
        <v>172</v>
      </c>
      <c r="BX97" s="174">
        <f t="shared" si="220"/>
        <v>328.0600000000013</v>
      </c>
      <c r="BY97" s="174">
        <v>0</v>
      </c>
      <c r="BZ97" s="174">
        <f aca="true" t="shared" si="224" ref="BZ97:BZ109">-BY97</f>
        <v>0</v>
      </c>
      <c r="CA97" s="174">
        <v>17310</v>
      </c>
      <c r="CB97" s="174">
        <f t="shared" si="221"/>
        <v>17638.06</v>
      </c>
      <c r="CC97" s="169">
        <f t="shared" si="202"/>
        <v>167461</v>
      </c>
      <c r="CD97" s="169"/>
      <c r="CE97" s="6">
        <v>17310</v>
      </c>
      <c r="CF97" s="42">
        <f t="shared" si="203"/>
        <v>17310</v>
      </c>
      <c r="CG97" s="169">
        <f t="shared" si="204"/>
        <v>167461</v>
      </c>
      <c r="CH97" s="169"/>
      <c r="CI97" s="169">
        <f t="shared" si="136"/>
        <v>167461</v>
      </c>
      <c r="CJ97" s="169"/>
      <c r="CK97" s="174">
        <v>1955.340000000002</v>
      </c>
      <c r="CL97" s="226">
        <v>0</v>
      </c>
      <c r="CM97" s="136"/>
      <c r="CN97" s="181">
        <f t="shared" si="205"/>
        <v>-1955.340000000002</v>
      </c>
      <c r="CO97" s="6">
        <v>17310</v>
      </c>
      <c r="CP97" s="174">
        <f t="shared" si="206"/>
        <v>17310</v>
      </c>
      <c r="CQ97" s="169">
        <v>165505.66</v>
      </c>
      <c r="CR97" s="174">
        <v>0</v>
      </c>
      <c r="CS97" s="174">
        <v>393.0600000000013</v>
      </c>
      <c r="CT97" s="169"/>
      <c r="CU97" s="136">
        <f t="shared" si="207"/>
        <v>0</v>
      </c>
      <c r="CV97" s="169">
        <f t="shared" si="208"/>
        <v>165505.66</v>
      </c>
      <c r="CW97" s="169"/>
      <c r="CX97" s="169">
        <v>175779.66</v>
      </c>
      <c r="CY97" s="154"/>
      <c r="CZ97" s="238">
        <v>17333</v>
      </c>
      <c r="DA97" s="237">
        <f t="shared" si="209"/>
        <v>17726.06</v>
      </c>
      <c r="DB97" s="256">
        <v>17679.36</v>
      </c>
      <c r="DC97" s="252">
        <f t="shared" si="137"/>
        <v>46.70000000000073</v>
      </c>
      <c r="DD97" s="260">
        <v>0</v>
      </c>
      <c r="DE97" s="237">
        <v>46.7</v>
      </c>
      <c r="DF97" s="238">
        <v>17333</v>
      </c>
      <c r="DG97" s="250">
        <f t="shared" si="210"/>
        <v>17379.7</v>
      </c>
      <c r="DH97" s="250">
        <v>10274</v>
      </c>
      <c r="DI97" s="250">
        <v>17379.7</v>
      </c>
      <c r="DJ97" s="250">
        <v>17314.6</v>
      </c>
      <c r="DK97" s="250">
        <v>0</v>
      </c>
      <c r="DL97" s="273">
        <v>65.10000000000218</v>
      </c>
      <c r="DM97" s="250">
        <v>10274</v>
      </c>
      <c r="DN97" s="250"/>
      <c r="DO97" s="250"/>
      <c r="DP97" s="273">
        <f t="shared" si="211"/>
        <v>0</v>
      </c>
      <c r="DQ97" s="266">
        <f t="shared" si="212"/>
        <v>10339.100000000002</v>
      </c>
      <c r="DR97" s="262">
        <f t="shared" si="213"/>
        <v>175779.66</v>
      </c>
      <c r="DS97" s="262"/>
      <c r="DT97" s="262">
        <f t="shared" si="214"/>
        <v>175779.66</v>
      </c>
      <c r="DU97" s="333">
        <v>17310</v>
      </c>
      <c r="DV97" s="333">
        <v>17553</v>
      </c>
      <c r="DW97" s="262"/>
      <c r="DX97" s="262"/>
      <c r="DY97" s="262">
        <f t="shared" si="215"/>
        <v>34863</v>
      </c>
      <c r="DZ97" s="262"/>
      <c r="EA97" s="262"/>
    </row>
    <row r="98" spans="1:131" ht="15.75">
      <c r="A98" s="57">
        <f t="shared" si="222"/>
        <v>5</v>
      </c>
      <c r="B98" s="19" t="s">
        <v>258</v>
      </c>
      <c r="C98" s="47">
        <v>23252</v>
      </c>
      <c r="D98" s="45">
        <v>1388</v>
      </c>
      <c r="E98" s="51"/>
      <c r="F98" s="46">
        <f t="shared" si="143"/>
        <v>-1388</v>
      </c>
      <c r="G98" s="47">
        <v>8041</v>
      </c>
      <c r="H98" s="47">
        <v>2280</v>
      </c>
      <c r="I98" s="48"/>
      <c r="J98" s="48"/>
      <c r="K98" s="47">
        <v>20362</v>
      </c>
      <c r="L98" s="9">
        <v>4544</v>
      </c>
      <c r="M98" s="9">
        <v>4544</v>
      </c>
      <c r="N98" s="9">
        <v>1680</v>
      </c>
      <c r="O98" s="47">
        <f t="shared" si="184"/>
        <v>-2864</v>
      </c>
      <c r="P98" s="96"/>
      <c r="Q98" s="100">
        <f t="shared" si="185"/>
        <v>-2864</v>
      </c>
      <c r="R98" s="62">
        <v>4544</v>
      </c>
      <c r="S98" s="42">
        <f t="shared" si="186"/>
        <v>4544</v>
      </c>
      <c r="T98" s="47">
        <v>17498</v>
      </c>
      <c r="U98" s="42">
        <v>4544</v>
      </c>
      <c r="V98" s="103"/>
      <c r="W98" s="42">
        <f t="shared" si="216"/>
        <v>4544</v>
      </c>
      <c r="X98" s="42">
        <f t="shared" si="217"/>
        <v>17498</v>
      </c>
      <c r="Y98" s="42"/>
      <c r="Z98" s="42">
        <v>17498</v>
      </c>
      <c r="AA98" s="42">
        <v>4544</v>
      </c>
      <c r="AB98" s="42"/>
      <c r="AC98" s="42">
        <f t="shared" si="138"/>
        <v>-4544</v>
      </c>
      <c r="AD98" s="42"/>
      <c r="AE98" s="42">
        <f t="shared" si="187"/>
        <v>-4544</v>
      </c>
      <c r="AF98" s="42">
        <v>4544</v>
      </c>
      <c r="AG98" s="42">
        <f t="shared" si="188"/>
        <v>4544</v>
      </c>
      <c r="AH98" s="42">
        <f t="shared" si="189"/>
        <v>12954</v>
      </c>
      <c r="AI98" s="6">
        <v>5568</v>
      </c>
      <c r="AJ98" s="6">
        <v>5568</v>
      </c>
      <c r="AK98" s="6">
        <v>5568</v>
      </c>
      <c r="AL98" s="42">
        <f t="shared" si="190"/>
        <v>16704</v>
      </c>
      <c r="AM98" s="6">
        <v>5575</v>
      </c>
      <c r="AN98" s="6">
        <v>5575</v>
      </c>
      <c r="AO98" s="136">
        <v>0</v>
      </c>
      <c r="AP98" s="136">
        <f t="shared" si="191"/>
        <v>11150</v>
      </c>
      <c r="AQ98" s="152">
        <f t="shared" si="192"/>
        <v>27854</v>
      </c>
      <c r="AR98" s="42">
        <f t="shared" si="193"/>
        <v>45352</v>
      </c>
      <c r="AS98" s="155"/>
      <c r="AT98" s="174">
        <f t="shared" si="194"/>
        <v>0</v>
      </c>
      <c r="AU98" s="169">
        <v>45352</v>
      </c>
      <c r="AV98" s="191"/>
      <c r="AW98" s="169">
        <f t="shared" si="195"/>
        <v>45352</v>
      </c>
      <c r="AX98" s="169">
        <v>4544</v>
      </c>
      <c r="AY98" s="174">
        <v>3600</v>
      </c>
      <c r="AZ98" s="174">
        <f t="shared" si="196"/>
        <v>944</v>
      </c>
      <c r="BA98" s="174">
        <v>4544</v>
      </c>
      <c r="BB98" s="174">
        <v>2160</v>
      </c>
      <c r="BC98" s="174">
        <f t="shared" si="197"/>
        <v>2384</v>
      </c>
      <c r="BD98" s="174">
        <f t="shared" si="198"/>
        <v>3328</v>
      </c>
      <c r="BE98" s="174">
        <v>5568</v>
      </c>
      <c r="BF98" s="174"/>
      <c r="BG98" s="174"/>
      <c r="BH98" s="174"/>
      <c r="BI98" s="174"/>
      <c r="BJ98" s="174"/>
      <c r="BK98" s="174"/>
      <c r="BL98" s="174"/>
      <c r="BM98" s="174"/>
      <c r="BN98" s="174">
        <f t="shared" si="199"/>
        <v>-3328</v>
      </c>
      <c r="BO98" s="174">
        <v>5568</v>
      </c>
      <c r="BP98" s="174">
        <f t="shared" si="200"/>
        <v>5568</v>
      </c>
      <c r="BQ98" s="174">
        <f t="shared" si="201"/>
        <v>42024</v>
      </c>
      <c r="BR98" s="174">
        <v>42024</v>
      </c>
      <c r="BS98" s="174">
        <v>5568</v>
      </c>
      <c r="BT98" s="208">
        <v>986.16</v>
      </c>
      <c r="BU98" s="174">
        <f t="shared" si="218"/>
        <v>4581.84</v>
      </c>
      <c r="BV98" s="174">
        <f t="shared" si="219"/>
        <v>278.40000000000003</v>
      </c>
      <c r="BW98" s="216" t="s">
        <v>173</v>
      </c>
      <c r="BX98" s="174">
        <v>0</v>
      </c>
      <c r="BY98" s="174">
        <f t="shared" si="223"/>
        <v>4581.84</v>
      </c>
      <c r="BZ98" s="174">
        <f t="shared" si="224"/>
        <v>-4581.84</v>
      </c>
      <c r="CA98" s="174">
        <v>5568</v>
      </c>
      <c r="CB98" s="174">
        <f t="shared" si="221"/>
        <v>5568</v>
      </c>
      <c r="CC98" s="169">
        <f t="shared" si="202"/>
        <v>37442.16</v>
      </c>
      <c r="CD98" s="169"/>
      <c r="CE98" s="6">
        <v>5568</v>
      </c>
      <c r="CF98" s="42">
        <f t="shared" si="203"/>
        <v>5568</v>
      </c>
      <c r="CG98" s="169">
        <f t="shared" si="204"/>
        <v>37442.16</v>
      </c>
      <c r="CH98" s="169"/>
      <c r="CI98" s="169">
        <f t="shared" si="136"/>
        <v>37442.16</v>
      </c>
      <c r="CJ98" s="169"/>
      <c r="CK98" s="174">
        <v>5074.92</v>
      </c>
      <c r="CL98" s="226">
        <v>0</v>
      </c>
      <c r="CM98" s="136"/>
      <c r="CN98" s="181">
        <f t="shared" si="205"/>
        <v>-5074.92</v>
      </c>
      <c r="CO98" s="6">
        <v>5568</v>
      </c>
      <c r="CP98" s="174">
        <f t="shared" si="206"/>
        <v>5568</v>
      </c>
      <c r="CQ98" s="169">
        <v>32367.240000000005</v>
      </c>
      <c r="CR98" s="174">
        <v>5004.48</v>
      </c>
      <c r="CS98" s="174">
        <v>0</v>
      </c>
      <c r="CT98" s="169"/>
      <c r="CU98" s="181">
        <f t="shared" si="207"/>
        <v>-5004.48</v>
      </c>
      <c r="CV98" s="169">
        <f t="shared" si="208"/>
        <v>27362.760000000006</v>
      </c>
      <c r="CW98" s="169"/>
      <c r="CX98" s="169">
        <v>25585.840000000004</v>
      </c>
      <c r="CY98" s="116"/>
      <c r="CZ98" s="238">
        <v>5575</v>
      </c>
      <c r="DA98" s="237">
        <f t="shared" si="209"/>
        <v>5575</v>
      </c>
      <c r="DB98" s="256">
        <v>493.08</v>
      </c>
      <c r="DC98" s="252">
        <f t="shared" si="137"/>
        <v>5081.92</v>
      </c>
      <c r="DD98" s="260">
        <f>DB98-DA98</f>
        <v>-5081.92</v>
      </c>
      <c r="DE98" s="237">
        <v>0</v>
      </c>
      <c r="DF98" s="238">
        <v>5575</v>
      </c>
      <c r="DG98" s="250">
        <f t="shared" si="210"/>
        <v>5575</v>
      </c>
      <c r="DH98" s="250">
        <v>3305</v>
      </c>
      <c r="DI98" s="250">
        <v>5575</v>
      </c>
      <c r="DJ98" s="250">
        <v>774.84</v>
      </c>
      <c r="DK98" s="250">
        <v>-4800.16</v>
      </c>
      <c r="DL98" s="273">
        <v>0</v>
      </c>
      <c r="DM98" s="250">
        <v>3305</v>
      </c>
      <c r="DN98" s="250">
        <v>-2530</v>
      </c>
      <c r="DO98" s="250"/>
      <c r="DP98" s="273">
        <f t="shared" si="211"/>
        <v>-7330.16</v>
      </c>
      <c r="DQ98" s="266">
        <f t="shared" si="212"/>
        <v>775</v>
      </c>
      <c r="DR98" s="262">
        <f t="shared" si="213"/>
        <v>18255.680000000004</v>
      </c>
      <c r="DS98" s="262"/>
      <c r="DT98" s="262">
        <f t="shared" si="214"/>
        <v>18255.680000000004</v>
      </c>
      <c r="DU98" s="333">
        <v>5568</v>
      </c>
      <c r="DV98" s="333">
        <v>5646</v>
      </c>
      <c r="DW98" s="262"/>
      <c r="DX98" s="262"/>
      <c r="DY98" s="262">
        <f t="shared" si="215"/>
        <v>11214</v>
      </c>
      <c r="DZ98" s="262"/>
      <c r="EA98" s="262"/>
    </row>
    <row r="99" spans="1:131" ht="15.75">
      <c r="A99" s="57">
        <f t="shared" si="222"/>
        <v>6</v>
      </c>
      <c r="B99" s="19" t="s">
        <v>223</v>
      </c>
      <c r="C99" s="47">
        <v>62914</v>
      </c>
      <c r="D99" s="45">
        <v>7</v>
      </c>
      <c r="E99" s="51"/>
      <c r="F99" s="46">
        <f t="shared" si="143"/>
        <v>-7</v>
      </c>
      <c r="G99" s="47">
        <v>25484</v>
      </c>
      <c r="H99" s="47">
        <v>9260</v>
      </c>
      <c r="I99" s="48"/>
      <c r="J99" s="48"/>
      <c r="K99" s="47">
        <v>55673</v>
      </c>
      <c r="L99" s="9">
        <v>10524</v>
      </c>
      <c r="M99" s="9">
        <v>10524</v>
      </c>
      <c r="N99" s="9">
        <v>6455</v>
      </c>
      <c r="O99" s="47">
        <f t="shared" si="184"/>
        <v>-4069</v>
      </c>
      <c r="P99" s="96"/>
      <c r="Q99" s="100">
        <f t="shared" si="185"/>
        <v>-4069</v>
      </c>
      <c r="R99" s="62">
        <v>10524</v>
      </c>
      <c r="S99" s="42">
        <f t="shared" si="186"/>
        <v>10524</v>
      </c>
      <c r="T99" s="47">
        <v>51604</v>
      </c>
      <c r="U99" s="42">
        <v>10524</v>
      </c>
      <c r="V99" s="103"/>
      <c r="W99" s="42">
        <f t="shared" si="216"/>
        <v>10524</v>
      </c>
      <c r="X99" s="42">
        <f t="shared" si="217"/>
        <v>51604</v>
      </c>
      <c r="Y99" s="42"/>
      <c r="Z99" s="42">
        <v>51604</v>
      </c>
      <c r="AA99" s="42">
        <v>10524</v>
      </c>
      <c r="AB99" s="42"/>
      <c r="AC99" s="42">
        <f t="shared" si="138"/>
        <v>-10524</v>
      </c>
      <c r="AD99" s="42"/>
      <c r="AE99" s="42">
        <f t="shared" si="187"/>
        <v>-10524</v>
      </c>
      <c r="AF99" s="42">
        <v>10525</v>
      </c>
      <c r="AG99" s="42">
        <f t="shared" si="188"/>
        <v>10525</v>
      </c>
      <c r="AH99" s="42">
        <f t="shared" si="189"/>
        <v>41080</v>
      </c>
      <c r="AI99" s="6">
        <v>10588</v>
      </c>
      <c r="AJ99" s="6">
        <v>10588</v>
      </c>
      <c r="AK99" s="6">
        <v>10588</v>
      </c>
      <c r="AL99" s="42">
        <f t="shared" si="190"/>
        <v>31764</v>
      </c>
      <c r="AM99" s="6">
        <v>10602</v>
      </c>
      <c r="AN99" s="6">
        <v>10601</v>
      </c>
      <c r="AO99" s="136">
        <v>0</v>
      </c>
      <c r="AP99" s="136">
        <f t="shared" si="191"/>
        <v>21203</v>
      </c>
      <c r="AQ99" s="152">
        <f t="shared" si="192"/>
        <v>52967</v>
      </c>
      <c r="AR99" s="42">
        <f t="shared" si="193"/>
        <v>104571</v>
      </c>
      <c r="AS99" s="155"/>
      <c r="AT99" s="174">
        <f t="shared" si="194"/>
        <v>0</v>
      </c>
      <c r="AU99" s="169">
        <v>104571</v>
      </c>
      <c r="AV99" s="191"/>
      <c r="AW99" s="169">
        <f t="shared" si="195"/>
        <v>104571</v>
      </c>
      <c r="AX99" s="169">
        <v>10524</v>
      </c>
      <c r="AY99" s="174">
        <v>3605</v>
      </c>
      <c r="AZ99" s="174">
        <f t="shared" si="196"/>
        <v>6919</v>
      </c>
      <c r="BA99" s="174">
        <v>10525</v>
      </c>
      <c r="BB99" s="174">
        <v>3850</v>
      </c>
      <c r="BC99" s="174">
        <f t="shared" si="197"/>
        <v>6675</v>
      </c>
      <c r="BD99" s="174">
        <f t="shared" si="198"/>
        <v>13594</v>
      </c>
      <c r="BE99" s="174">
        <v>10588</v>
      </c>
      <c r="BF99" s="174"/>
      <c r="BG99" s="174"/>
      <c r="BH99" s="174"/>
      <c r="BI99" s="174"/>
      <c r="BJ99" s="174"/>
      <c r="BK99" s="174"/>
      <c r="BL99" s="174"/>
      <c r="BM99" s="174"/>
      <c r="BN99" s="174">
        <f t="shared" si="199"/>
        <v>-13594</v>
      </c>
      <c r="BO99" s="174">
        <v>10588</v>
      </c>
      <c r="BP99" s="174">
        <f t="shared" si="200"/>
        <v>10588</v>
      </c>
      <c r="BQ99" s="174">
        <f t="shared" si="201"/>
        <v>90977</v>
      </c>
      <c r="BR99" s="174">
        <v>90977</v>
      </c>
      <c r="BS99" s="174">
        <v>10588</v>
      </c>
      <c r="BT99" s="208">
        <v>7690.34</v>
      </c>
      <c r="BU99" s="174">
        <f t="shared" si="218"/>
        <v>2897.66</v>
      </c>
      <c r="BV99" s="174">
        <f t="shared" si="219"/>
        <v>529.4</v>
      </c>
      <c r="BW99" s="216" t="s">
        <v>173</v>
      </c>
      <c r="BX99" s="174">
        <v>0</v>
      </c>
      <c r="BY99" s="174">
        <f t="shared" si="223"/>
        <v>2897.66</v>
      </c>
      <c r="BZ99" s="174">
        <f t="shared" si="224"/>
        <v>-2897.66</v>
      </c>
      <c r="CA99" s="174">
        <v>10588</v>
      </c>
      <c r="CB99" s="174">
        <f t="shared" si="221"/>
        <v>10588</v>
      </c>
      <c r="CC99" s="169">
        <f t="shared" si="202"/>
        <v>88079.34</v>
      </c>
      <c r="CD99" s="169"/>
      <c r="CE99" s="6">
        <v>10588</v>
      </c>
      <c r="CF99" s="42">
        <f t="shared" si="203"/>
        <v>10588</v>
      </c>
      <c r="CG99" s="169">
        <f t="shared" si="204"/>
        <v>88079.34</v>
      </c>
      <c r="CH99" s="169"/>
      <c r="CI99" s="169">
        <f t="shared" si="136"/>
        <v>88079.34</v>
      </c>
      <c r="CJ99" s="169"/>
      <c r="CK99" s="174">
        <v>2621.3199999999997</v>
      </c>
      <c r="CL99" s="226">
        <v>0</v>
      </c>
      <c r="CM99" s="136"/>
      <c r="CN99" s="181">
        <f t="shared" si="205"/>
        <v>-2621.3199999999997</v>
      </c>
      <c r="CO99" s="6">
        <v>10588</v>
      </c>
      <c r="CP99" s="174">
        <f t="shared" si="206"/>
        <v>10588</v>
      </c>
      <c r="CQ99" s="169">
        <v>85458.01999999999</v>
      </c>
      <c r="CR99" s="174">
        <v>2574.1400000000003</v>
      </c>
      <c r="CS99" s="174">
        <v>0</v>
      </c>
      <c r="CT99" s="169"/>
      <c r="CU99" s="181">
        <f t="shared" si="207"/>
        <v>-2574.1400000000003</v>
      </c>
      <c r="CV99" s="169">
        <f t="shared" si="208"/>
        <v>82883.87999999999</v>
      </c>
      <c r="CW99" s="169"/>
      <c r="CX99" s="169">
        <v>89167.87999999999</v>
      </c>
      <c r="CY99" s="116"/>
      <c r="CZ99" s="238">
        <v>10602</v>
      </c>
      <c r="DA99" s="237">
        <f t="shared" si="209"/>
        <v>10602</v>
      </c>
      <c r="DB99" s="256">
        <v>10581.8</v>
      </c>
      <c r="DC99" s="252">
        <f t="shared" si="137"/>
        <v>20.200000000000728</v>
      </c>
      <c r="DD99" s="260">
        <v>0</v>
      </c>
      <c r="DE99" s="237">
        <v>20.2</v>
      </c>
      <c r="DF99" s="238">
        <v>10601</v>
      </c>
      <c r="DG99" s="250">
        <f t="shared" si="210"/>
        <v>10621.2</v>
      </c>
      <c r="DH99" s="250">
        <v>6284</v>
      </c>
      <c r="DI99" s="250">
        <v>10621.2</v>
      </c>
      <c r="DJ99" s="250">
        <v>10568.32</v>
      </c>
      <c r="DK99" s="250">
        <v>0</v>
      </c>
      <c r="DL99" s="273">
        <v>52.88000000000102</v>
      </c>
      <c r="DM99" s="250">
        <v>6284</v>
      </c>
      <c r="DN99" s="250"/>
      <c r="DO99" s="250"/>
      <c r="DP99" s="273">
        <f t="shared" si="211"/>
        <v>0</v>
      </c>
      <c r="DQ99" s="266">
        <f t="shared" si="212"/>
        <v>6336.880000000001</v>
      </c>
      <c r="DR99" s="262">
        <f t="shared" si="213"/>
        <v>89167.87999999999</v>
      </c>
      <c r="DS99" s="262"/>
      <c r="DT99" s="262">
        <f t="shared" si="214"/>
        <v>89167.87999999999</v>
      </c>
      <c r="DU99" s="333">
        <v>10588</v>
      </c>
      <c r="DV99" s="333">
        <v>10736</v>
      </c>
      <c r="DW99" s="262"/>
      <c r="DX99" s="262"/>
      <c r="DY99" s="262">
        <f t="shared" si="215"/>
        <v>21324</v>
      </c>
      <c r="DZ99" s="262"/>
      <c r="EA99" s="262"/>
    </row>
    <row r="100" spans="1:131" ht="15.75">
      <c r="A100" s="57">
        <f t="shared" si="222"/>
        <v>7</v>
      </c>
      <c r="B100" s="19" t="s">
        <v>225</v>
      </c>
      <c r="C100" s="47">
        <v>21610</v>
      </c>
      <c r="D100" s="73">
        <v>39</v>
      </c>
      <c r="E100" s="51"/>
      <c r="F100" s="46">
        <f t="shared" si="143"/>
        <v>-39</v>
      </c>
      <c r="G100" s="47">
        <v>8974</v>
      </c>
      <c r="H100" s="47">
        <v>3150</v>
      </c>
      <c r="I100" s="48"/>
      <c r="J100" s="48"/>
      <c r="K100" s="47">
        <v>19468</v>
      </c>
      <c r="L100" s="9">
        <v>3539</v>
      </c>
      <c r="M100" s="9">
        <v>3539</v>
      </c>
      <c r="N100" s="9">
        <v>3350</v>
      </c>
      <c r="O100" s="47">
        <f t="shared" si="184"/>
        <v>-189</v>
      </c>
      <c r="P100" s="96"/>
      <c r="Q100" s="100">
        <f t="shared" si="185"/>
        <v>-189</v>
      </c>
      <c r="R100" s="62">
        <v>3539</v>
      </c>
      <c r="S100" s="42">
        <f t="shared" si="186"/>
        <v>3539</v>
      </c>
      <c r="T100" s="47">
        <v>19279</v>
      </c>
      <c r="U100" s="42">
        <v>3539</v>
      </c>
      <c r="V100" s="103"/>
      <c r="W100" s="42">
        <f t="shared" si="216"/>
        <v>3539</v>
      </c>
      <c r="X100" s="42">
        <f t="shared" si="217"/>
        <v>19279</v>
      </c>
      <c r="Y100" s="42"/>
      <c r="Z100" s="42">
        <v>19279</v>
      </c>
      <c r="AA100" s="42">
        <v>3539</v>
      </c>
      <c r="AB100" s="42"/>
      <c r="AC100" s="42">
        <f t="shared" si="138"/>
        <v>-3539</v>
      </c>
      <c r="AD100" s="42"/>
      <c r="AE100" s="42">
        <f t="shared" si="187"/>
        <v>-3539</v>
      </c>
      <c r="AF100" s="42">
        <v>3540</v>
      </c>
      <c r="AG100" s="42">
        <f t="shared" si="188"/>
        <v>3540</v>
      </c>
      <c r="AH100" s="42">
        <f t="shared" si="189"/>
        <v>15740</v>
      </c>
      <c r="AI100" s="6">
        <v>6065</v>
      </c>
      <c r="AJ100" s="6">
        <v>6065</v>
      </c>
      <c r="AK100" s="6">
        <v>6065</v>
      </c>
      <c r="AL100" s="42">
        <f t="shared" si="190"/>
        <v>18195</v>
      </c>
      <c r="AM100" s="6">
        <v>6073</v>
      </c>
      <c r="AN100" s="6">
        <v>6073</v>
      </c>
      <c r="AO100" s="136">
        <v>0</v>
      </c>
      <c r="AP100" s="136">
        <f t="shared" si="191"/>
        <v>12146</v>
      </c>
      <c r="AQ100" s="152">
        <f t="shared" si="192"/>
        <v>30341</v>
      </c>
      <c r="AR100" s="42">
        <f t="shared" si="193"/>
        <v>49620</v>
      </c>
      <c r="AS100" s="155"/>
      <c r="AT100" s="174">
        <f t="shared" si="194"/>
        <v>0</v>
      </c>
      <c r="AU100" s="169">
        <v>49620</v>
      </c>
      <c r="AV100" s="191"/>
      <c r="AW100" s="169">
        <f t="shared" si="195"/>
        <v>49620</v>
      </c>
      <c r="AX100" s="169">
        <v>3539</v>
      </c>
      <c r="AY100" s="174">
        <v>3510</v>
      </c>
      <c r="AZ100" s="174">
        <f t="shared" si="196"/>
        <v>29</v>
      </c>
      <c r="BA100" s="174">
        <v>3540</v>
      </c>
      <c r="BB100" s="174">
        <v>3510</v>
      </c>
      <c r="BC100" s="174">
        <f t="shared" si="197"/>
        <v>30</v>
      </c>
      <c r="BD100" s="174">
        <f t="shared" si="198"/>
        <v>59</v>
      </c>
      <c r="BE100" s="174">
        <v>6065</v>
      </c>
      <c r="BF100" s="174"/>
      <c r="BG100" s="174"/>
      <c r="BH100" s="174"/>
      <c r="BI100" s="174"/>
      <c r="BJ100" s="174"/>
      <c r="BK100" s="174"/>
      <c r="BL100" s="174"/>
      <c r="BM100" s="174"/>
      <c r="BN100" s="174">
        <f t="shared" si="199"/>
        <v>-59</v>
      </c>
      <c r="BO100" s="174">
        <v>6065</v>
      </c>
      <c r="BP100" s="174">
        <f t="shared" si="200"/>
        <v>6065</v>
      </c>
      <c r="BQ100" s="174">
        <f t="shared" si="201"/>
        <v>49561</v>
      </c>
      <c r="BR100" s="174">
        <v>49561</v>
      </c>
      <c r="BS100" s="174">
        <v>6065</v>
      </c>
      <c r="BT100" s="208">
        <v>2676.72</v>
      </c>
      <c r="BU100" s="174">
        <f t="shared" si="218"/>
        <v>3388.28</v>
      </c>
      <c r="BV100" s="174">
        <f t="shared" si="219"/>
        <v>303.25</v>
      </c>
      <c r="BW100" s="216" t="s">
        <v>173</v>
      </c>
      <c r="BX100" s="174">
        <v>0</v>
      </c>
      <c r="BY100" s="174">
        <f t="shared" si="223"/>
        <v>3388.28</v>
      </c>
      <c r="BZ100" s="174">
        <f t="shared" si="224"/>
        <v>-3388.28</v>
      </c>
      <c r="CA100" s="174">
        <v>6065</v>
      </c>
      <c r="CB100" s="174">
        <f t="shared" si="221"/>
        <v>6065</v>
      </c>
      <c r="CC100" s="169">
        <f t="shared" si="202"/>
        <v>46172.72</v>
      </c>
      <c r="CD100" s="169"/>
      <c r="CE100" s="6">
        <v>6065</v>
      </c>
      <c r="CF100" s="42">
        <f t="shared" si="203"/>
        <v>6065</v>
      </c>
      <c r="CG100" s="169">
        <f t="shared" si="204"/>
        <v>46172.72</v>
      </c>
      <c r="CH100" s="169"/>
      <c r="CI100" s="169">
        <f t="shared" si="136"/>
        <v>46172.72</v>
      </c>
      <c r="CJ100" s="169"/>
      <c r="CK100" s="174">
        <v>3176.96</v>
      </c>
      <c r="CL100" s="226">
        <v>0</v>
      </c>
      <c r="CM100" s="136"/>
      <c r="CN100" s="181">
        <f t="shared" si="205"/>
        <v>-3176.96</v>
      </c>
      <c r="CO100" s="6">
        <v>6065</v>
      </c>
      <c r="CP100" s="174">
        <f t="shared" si="206"/>
        <v>6065</v>
      </c>
      <c r="CQ100" s="169">
        <v>42995.76</v>
      </c>
      <c r="CR100" s="174">
        <v>4027.66</v>
      </c>
      <c r="CS100" s="174">
        <v>0</v>
      </c>
      <c r="CT100" s="169"/>
      <c r="CU100" s="181">
        <f t="shared" si="207"/>
        <v>-4027.66</v>
      </c>
      <c r="CV100" s="169">
        <f t="shared" si="208"/>
        <v>38968.100000000006</v>
      </c>
      <c r="CW100" s="169"/>
      <c r="CX100" s="169">
        <v>39840.14000000001</v>
      </c>
      <c r="CY100" s="116"/>
      <c r="CZ100" s="238">
        <v>6073</v>
      </c>
      <c r="DA100" s="237">
        <f t="shared" si="209"/>
        <v>6073</v>
      </c>
      <c r="DB100" s="256">
        <v>3345.04</v>
      </c>
      <c r="DC100" s="252">
        <f t="shared" si="137"/>
        <v>2727.96</v>
      </c>
      <c r="DD100" s="260">
        <f>DB100-DA100</f>
        <v>-2727.96</v>
      </c>
      <c r="DE100" s="237">
        <v>0</v>
      </c>
      <c r="DF100" s="238">
        <v>6073</v>
      </c>
      <c r="DG100" s="250">
        <f t="shared" si="210"/>
        <v>6073</v>
      </c>
      <c r="DH100" s="250">
        <v>3600</v>
      </c>
      <c r="DI100" s="250">
        <v>6073</v>
      </c>
      <c r="DJ100" s="250">
        <v>5314.32</v>
      </c>
      <c r="DK100" s="250">
        <v>-758.68</v>
      </c>
      <c r="DL100" s="273">
        <v>0</v>
      </c>
      <c r="DM100" s="250">
        <v>3600</v>
      </c>
      <c r="DN100" s="250"/>
      <c r="DO100" s="250"/>
      <c r="DP100" s="273">
        <f t="shared" si="211"/>
        <v>-758.68</v>
      </c>
      <c r="DQ100" s="266">
        <f t="shared" si="212"/>
        <v>3600</v>
      </c>
      <c r="DR100" s="262">
        <f t="shared" si="213"/>
        <v>39081.46000000001</v>
      </c>
      <c r="DS100" s="262"/>
      <c r="DT100" s="262">
        <f t="shared" si="214"/>
        <v>39081.46000000001</v>
      </c>
      <c r="DU100" s="333">
        <v>6065</v>
      </c>
      <c r="DV100" s="333">
        <v>6150</v>
      </c>
      <c r="DW100" s="262"/>
      <c r="DX100" s="262"/>
      <c r="DY100" s="262">
        <f t="shared" si="215"/>
        <v>12215</v>
      </c>
      <c r="DZ100" s="262"/>
      <c r="EA100" s="262"/>
    </row>
    <row r="101" spans="1:131" ht="15.75">
      <c r="A101" s="57">
        <f t="shared" si="222"/>
        <v>8</v>
      </c>
      <c r="B101" s="19" t="s">
        <v>226</v>
      </c>
      <c r="C101" s="47">
        <v>21314</v>
      </c>
      <c r="D101" s="45">
        <v>1165</v>
      </c>
      <c r="E101" s="51"/>
      <c r="F101" s="46">
        <f t="shared" si="143"/>
        <v>-1165</v>
      </c>
      <c r="G101" s="47">
        <v>6208</v>
      </c>
      <c r="H101" s="47">
        <v>570</v>
      </c>
      <c r="I101" s="48"/>
      <c r="J101" s="48"/>
      <c r="K101" s="47">
        <v>16415</v>
      </c>
      <c r="L101" s="9">
        <v>4372</v>
      </c>
      <c r="M101" s="9">
        <v>4372</v>
      </c>
      <c r="N101" s="9">
        <v>630</v>
      </c>
      <c r="O101" s="47">
        <f t="shared" si="184"/>
        <v>-3742</v>
      </c>
      <c r="P101" s="96"/>
      <c r="Q101" s="100">
        <f t="shared" si="185"/>
        <v>-3742</v>
      </c>
      <c r="R101" s="62">
        <v>4372</v>
      </c>
      <c r="S101" s="42">
        <f t="shared" si="186"/>
        <v>4372</v>
      </c>
      <c r="T101" s="47">
        <v>12673</v>
      </c>
      <c r="U101" s="42">
        <v>4372</v>
      </c>
      <c r="V101" s="103"/>
      <c r="W101" s="42">
        <f t="shared" si="216"/>
        <v>4372</v>
      </c>
      <c r="X101" s="42">
        <f t="shared" si="217"/>
        <v>12673</v>
      </c>
      <c r="Y101" s="42"/>
      <c r="Z101" s="42">
        <v>12673</v>
      </c>
      <c r="AA101" s="42">
        <v>4372</v>
      </c>
      <c r="AB101" s="42"/>
      <c r="AC101" s="42">
        <f t="shared" si="138"/>
        <v>-4372</v>
      </c>
      <c r="AD101" s="42"/>
      <c r="AE101" s="42">
        <f t="shared" si="187"/>
        <v>-4372</v>
      </c>
      <c r="AF101" s="42">
        <v>4371</v>
      </c>
      <c r="AG101" s="42">
        <f t="shared" si="188"/>
        <v>4371</v>
      </c>
      <c r="AH101" s="42">
        <f t="shared" si="189"/>
        <v>8301</v>
      </c>
      <c r="AI101" s="6">
        <v>5382</v>
      </c>
      <c r="AJ101" s="6">
        <v>5382</v>
      </c>
      <c r="AK101" s="6">
        <v>5382</v>
      </c>
      <c r="AL101" s="42">
        <f t="shared" si="190"/>
        <v>16146</v>
      </c>
      <c r="AM101" s="6">
        <v>5389</v>
      </c>
      <c r="AN101" s="6">
        <v>5390</v>
      </c>
      <c r="AO101" s="136">
        <v>0</v>
      </c>
      <c r="AP101" s="136">
        <f t="shared" si="191"/>
        <v>10779</v>
      </c>
      <c r="AQ101" s="152">
        <f t="shared" si="192"/>
        <v>26925</v>
      </c>
      <c r="AR101" s="42">
        <f t="shared" si="193"/>
        <v>39598</v>
      </c>
      <c r="AS101" s="155"/>
      <c r="AT101" s="174">
        <f t="shared" si="194"/>
        <v>0</v>
      </c>
      <c r="AU101" s="169">
        <v>39598</v>
      </c>
      <c r="AV101" s="191"/>
      <c r="AW101" s="169">
        <f t="shared" si="195"/>
        <v>39598</v>
      </c>
      <c r="AX101" s="169">
        <v>4372</v>
      </c>
      <c r="AY101" s="174">
        <v>1375</v>
      </c>
      <c r="AZ101" s="174">
        <f t="shared" si="196"/>
        <v>2997</v>
      </c>
      <c r="BA101" s="174">
        <v>4371</v>
      </c>
      <c r="BB101" s="174">
        <v>810</v>
      </c>
      <c r="BC101" s="174">
        <f t="shared" si="197"/>
        <v>3561</v>
      </c>
      <c r="BD101" s="174">
        <f t="shared" si="198"/>
        <v>6558</v>
      </c>
      <c r="BE101" s="174">
        <v>5382</v>
      </c>
      <c r="BF101" s="174"/>
      <c r="BG101" s="174"/>
      <c r="BH101" s="174"/>
      <c r="BI101" s="174"/>
      <c r="BJ101" s="174"/>
      <c r="BK101" s="174"/>
      <c r="BL101" s="174"/>
      <c r="BM101" s="174"/>
      <c r="BN101" s="174">
        <f t="shared" si="199"/>
        <v>-6558</v>
      </c>
      <c r="BO101" s="174">
        <v>5382</v>
      </c>
      <c r="BP101" s="174">
        <f t="shared" si="200"/>
        <v>5382</v>
      </c>
      <c r="BQ101" s="174">
        <f t="shared" si="201"/>
        <v>33040</v>
      </c>
      <c r="BR101" s="174">
        <v>33040</v>
      </c>
      <c r="BS101" s="174">
        <v>5382</v>
      </c>
      <c r="BT101" s="208">
        <v>1455.84</v>
      </c>
      <c r="BU101" s="174">
        <f t="shared" si="218"/>
        <v>3926.16</v>
      </c>
      <c r="BV101" s="174">
        <f t="shared" si="219"/>
        <v>269.1</v>
      </c>
      <c r="BW101" s="216" t="s">
        <v>173</v>
      </c>
      <c r="BX101" s="174">
        <v>0</v>
      </c>
      <c r="BY101" s="174">
        <f t="shared" si="223"/>
        <v>3926.16</v>
      </c>
      <c r="BZ101" s="174">
        <f t="shared" si="224"/>
        <v>-3926.16</v>
      </c>
      <c r="CA101" s="174">
        <v>5382</v>
      </c>
      <c r="CB101" s="174">
        <f t="shared" si="221"/>
        <v>5382</v>
      </c>
      <c r="CC101" s="169">
        <f t="shared" si="202"/>
        <v>29113.84</v>
      </c>
      <c r="CD101" s="169"/>
      <c r="CE101" s="6">
        <v>5382</v>
      </c>
      <c r="CF101" s="42">
        <f t="shared" si="203"/>
        <v>5382</v>
      </c>
      <c r="CG101" s="169">
        <f t="shared" si="204"/>
        <v>29113.84</v>
      </c>
      <c r="CH101" s="169"/>
      <c r="CI101" s="169">
        <f t="shared" si="136"/>
        <v>29113.84</v>
      </c>
      <c r="CJ101" s="169"/>
      <c r="CK101" s="174">
        <v>4681.04</v>
      </c>
      <c r="CL101" s="226">
        <v>0</v>
      </c>
      <c r="CM101" s="136"/>
      <c r="CN101" s="181">
        <f t="shared" si="205"/>
        <v>-4681.04</v>
      </c>
      <c r="CO101" s="6">
        <v>5382</v>
      </c>
      <c r="CP101" s="174">
        <f t="shared" si="206"/>
        <v>5382</v>
      </c>
      <c r="CQ101" s="169">
        <v>24432.8</v>
      </c>
      <c r="CR101" s="174">
        <v>4573.2</v>
      </c>
      <c r="CS101" s="174">
        <v>0</v>
      </c>
      <c r="CT101" s="169"/>
      <c r="CU101" s="181">
        <f t="shared" si="207"/>
        <v>-4573.2</v>
      </c>
      <c r="CV101" s="169">
        <f t="shared" si="208"/>
        <v>19859.6</v>
      </c>
      <c r="CW101" s="169"/>
      <c r="CX101" s="169">
        <v>18744</v>
      </c>
      <c r="CY101" s="116"/>
      <c r="CZ101" s="238">
        <v>5389</v>
      </c>
      <c r="DA101" s="237">
        <f t="shared" si="209"/>
        <v>5389</v>
      </c>
      <c r="DB101" s="256">
        <v>1078.4</v>
      </c>
      <c r="DC101" s="252">
        <f t="shared" si="137"/>
        <v>4310.6</v>
      </c>
      <c r="DD101" s="260">
        <f>DB101-DA101</f>
        <v>-4310.6</v>
      </c>
      <c r="DE101" s="237">
        <v>0</v>
      </c>
      <c r="DF101" s="238">
        <v>5390</v>
      </c>
      <c r="DG101" s="250">
        <f t="shared" si="210"/>
        <v>5390</v>
      </c>
      <c r="DH101" s="250">
        <v>3195</v>
      </c>
      <c r="DI101" s="250">
        <v>5390</v>
      </c>
      <c r="DJ101" s="250">
        <v>485.28</v>
      </c>
      <c r="DK101" s="250">
        <v>-4904.72</v>
      </c>
      <c r="DL101" s="273">
        <v>0</v>
      </c>
      <c r="DM101" s="250">
        <v>3195</v>
      </c>
      <c r="DN101" s="250"/>
      <c r="DO101" s="250"/>
      <c r="DP101" s="273">
        <f t="shared" si="211"/>
        <v>-4904.72</v>
      </c>
      <c r="DQ101" s="266">
        <f t="shared" si="212"/>
        <v>3195</v>
      </c>
      <c r="DR101" s="262">
        <f t="shared" si="213"/>
        <v>13839.279999999999</v>
      </c>
      <c r="DS101" s="262"/>
      <c r="DT101" s="262">
        <f t="shared" si="214"/>
        <v>13839.279999999999</v>
      </c>
      <c r="DU101" s="333">
        <v>5382</v>
      </c>
      <c r="DV101" s="333">
        <v>5458</v>
      </c>
      <c r="DW101" s="262"/>
      <c r="DX101" s="262"/>
      <c r="DY101" s="262">
        <f t="shared" si="215"/>
        <v>10840</v>
      </c>
      <c r="DZ101" s="262"/>
      <c r="EA101" s="262"/>
    </row>
    <row r="102" spans="1:131" ht="15.75">
      <c r="A102" s="57">
        <f t="shared" si="222"/>
        <v>9</v>
      </c>
      <c r="B102" s="19" t="s">
        <v>228</v>
      </c>
      <c r="C102" s="47">
        <v>24100</v>
      </c>
      <c r="D102" s="45">
        <v>53</v>
      </c>
      <c r="E102" s="51"/>
      <c r="F102" s="46">
        <f t="shared" si="143"/>
        <v>-53</v>
      </c>
      <c r="G102" s="47">
        <v>11733</v>
      </c>
      <c r="H102" s="47">
        <v>3870</v>
      </c>
      <c r="I102" s="48"/>
      <c r="J102" s="48"/>
      <c r="K102" s="47">
        <v>23528</v>
      </c>
      <c r="L102" s="9">
        <v>3933</v>
      </c>
      <c r="M102" s="9">
        <v>3933</v>
      </c>
      <c r="N102" s="9">
        <v>3760</v>
      </c>
      <c r="O102" s="47">
        <f t="shared" si="184"/>
        <v>-173</v>
      </c>
      <c r="P102" s="96"/>
      <c r="Q102" s="100">
        <f t="shared" si="185"/>
        <v>-173</v>
      </c>
      <c r="R102" s="62">
        <v>3933</v>
      </c>
      <c r="S102" s="42">
        <f t="shared" si="186"/>
        <v>3933</v>
      </c>
      <c r="T102" s="47">
        <v>23355</v>
      </c>
      <c r="U102" s="42">
        <v>3933</v>
      </c>
      <c r="V102" s="103"/>
      <c r="W102" s="42">
        <f t="shared" si="216"/>
        <v>3933</v>
      </c>
      <c r="X102" s="42">
        <f t="shared" si="217"/>
        <v>23355</v>
      </c>
      <c r="Y102" s="42"/>
      <c r="Z102" s="42">
        <v>23355</v>
      </c>
      <c r="AA102" s="42">
        <v>3933</v>
      </c>
      <c r="AB102" s="42"/>
      <c r="AC102" s="42">
        <f t="shared" si="138"/>
        <v>-3933</v>
      </c>
      <c r="AD102" s="42"/>
      <c r="AE102" s="42">
        <f t="shared" si="187"/>
        <v>-3933</v>
      </c>
      <c r="AF102" s="42">
        <v>3932</v>
      </c>
      <c r="AG102" s="42">
        <f t="shared" si="188"/>
        <v>3932</v>
      </c>
      <c r="AH102" s="42">
        <f t="shared" si="189"/>
        <v>19422</v>
      </c>
      <c r="AI102" s="6">
        <v>4338</v>
      </c>
      <c r="AJ102" s="6">
        <v>4338</v>
      </c>
      <c r="AK102" s="6">
        <v>4338</v>
      </c>
      <c r="AL102" s="42">
        <f t="shared" si="190"/>
        <v>13014</v>
      </c>
      <c r="AM102" s="6">
        <v>4344</v>
      </c>
      <c r="AN102" s="6">
        <v>4345</v>
      </c>
      <c r="AO102" s="136">
        <v>0</v>
      </c>
      <c r="AP102" s="136">
        <f t="shared" si="191"/>
        <v>8689</v>
      </c>
      <c r="AQ102" s="152">
        <f t="shared" si="192"/>
        <v>21703</v>
      </c>
      <c r="AR102" s="42">
        <f t="shared" si="193"/>
        <v>45058</v>
      </c>
      <c r="AS102" s="155"/>
      <c r="AT102" s="174">
        <f t="shared" si="194"/>
        <v>0</v>
      </c>
      <c r="AU102" s="169">
        <v>45058</v>
      </c>
      <c r="AV102" s="191"/>
      <c r="AW102" s="169">
        <f t="shared" si="195"/>
        <v>45058</v>
      </c>
      <c r="AX102" s="169">
        <v>3933</v>
      </c>
      <c r="AY102" s="174">
        <v>3910</v>
      </c>
      <c r="AZ102" s="174">
        <f t="shared" si="196"/>
        <v>23</v>
      </c>
      <c r="BA102" s="174">
        <v>3932</v>
      </c>
      <c r="BB102" s="174">
        <v>3915</v>
      </c>
      <c r="BC102" s="174">
        <f t="shared" si="197"/>
        <v>17</v>
      </c>
      <c r="BD102" s="174">
        <f t="shared" si="198"/>
        <v>40</v>
      </c>
      <c r="BE102" s="174">
        <v>4338</v>
      </c>
      <c r="BF102" s="174"/>
      <c r="BG102" s="174"/>
      <c r="BH102" s="174"/>
      <c r="BI102" s="174"/>
      <c r="BJ102" s="174"/>
      <c r="BK102" s="174"/>
      <c r="BL102" s="174"/>
      <c r="BM102" s="174"/>
      <c r="BN102" s="174">
        <f t="shared" si="199"/>
        <v>-40</v>
      </c>
      <c r="BO102" s="174">
        <v>4338</v>
      </c>
      <c r="BP102" s="174">
        <f t="shared" si="200"/>
        <v>4338</v>
      </c>
      <c r="BQ102" s="174">
        <f t="shared" si="201"/>
        <v>45018</v>
      </c>
      <c r="BR102" s="174">
        <v>45018</v>
      </c>
      <c r="BS102" s="174">
        <v>4338</v>
      </c>
      <c r="BT102" s="208">
        <v>4322.86</v>
      </c>
      <c r="BU102" s="174">
        <f t="shared" si="218"/>
        <v>15.140000000000327</v>
      </c>
      <c r="BV102" s="174">
        <f t="shared" si="219"/>
        <v>216.9</v>
      </c>
      <c r="BW102" s="216" t="s">
        <v>172</v>
      </c>
      <c r="BX102" s="174">
        <f t="shared" si="220"/>
        <v>15.140000000000327</v>
      </c>
      <c r="BY102" s="174">
        <v>0</v>
      </c>
      <c r="BZ102" s="174">
        <f t="shared" si="224"/>
        <v>0</v>
      </c>
      <c r="CA102" s="174">
        <v>4338</v>
      </c>
      <c r="CB102" s="174">
        <f t="shared" si="221"/>
        <v>4353.14</v>
      </c>
      <c r="CC102" s="169">
        <f t="shared" si="202"/>
        <v>45018</v>
      </c>
      <c r="CD102" s="169"/>
      <c r="CE102" s="6">
        <v>4338</v>
      </c>
      <c r="CF102" s="42">
        <f t="shared" si="203"/>
        <v>4338</v>
      </c>
      <c r="CG102" s="169">
        <f t="shared" si="204"/>
        <v>45018</v>
      </c>
      <c r="CH102" s="169"/>
      <c r="CI102" s="169">
        <f t="shared" si="136"/>
        <v>45018</v>
      </c>
      <c r="CJ102" s="169"/>
      <c r="CK102" s="174">
        <v>0</v>
      </c>
      <c r="CL102" s="226">
        <v>52.22</v>
      </c>
      <c r="CM102" s="136">
        <v>623</v>
      </c>
      <c r="CN102" s="181">
        <f t="shared" si="205"/>
        <v>623</v>
      </c>
      <c r="CO102" s="6">
        <v>4338</v>
      </c>
      <c r="CP102" s="174">
        <f t="shared" si="206"/>
        <v>5013.22</v>
      </c>
      <c r="CQ102" s="169">
        <v>45641</v>
      </c>
      <c r="CR102" s="174">
        <v>0</v>
      </c>
      <c r="CS102" s="174">
        <v>1.1599999999998545</v>
      </c>
      <c r="CT102" s="169"/>
      <c r="CU102" s="136">
        <f t="shared" si="207"/>
        <v>0</v>
      </c>
      <c r="CV102" s="169">
        <f t="shared" si="208"/>
        <v>45641</v>
      </c>
      <c r="CW102" s="169"/>
      <c r="CX102" s="169">
        <v>48216</v>
      </c>
      <c r="CY102" s="116"/>
      <c r="CZ102" s="238">
        <v>4344</v>
      </c>
      <c r="DA102" s="237">
        <f t="shared" si="209"/>
        <v>4345.16</v>
      </c>
      <c r="DB102" s="256">
        <v>4304.62</v>
      </c>
      <c r="DC102" s="252">
        <f t="shared" si="137"/>
        <v>40.539999999999964</v>
      </c>
      <c r="DD102" s="260">
        <v>0</v>
      </c>
      <c r="DE102" s="237">
        <v>40.54</v>
      </c>
      <c r="DF102" s="238">
        <v>4345</v>
      </c>
      <c r="DG102" s="250">
        <f t="shared" si="210"/>
        <v>4385.54</v>
      </c>
      <c r="DH102" s="250">
        <v>2575</v>
      </c>
      <c r="DI102" s="250">
        <v>4385.54</v>
      </c>
      <c r="DJ102" s="250">
        <v>4370.04</v>
      </c>
      <c r="DK102" s="250">
        <v>0</v>
      </c>
      <c r="DL102" s="273">
        <v>15.5</v>
      </c>
      <c r="DM102" s="250">
        <v>2575</v>
      </c>
      <c r="DN102" s="250"/>
      <c r="DO102" s="250"/>
      <c r="DP102" s="273">
        <f t="shared" si="211"/>
        <v>0</v>
      </c>
      <c r="DQ102" s="266">
        <f t="shared" si="212"/>
        <v>2590.5</v>
      </c>
      <c r="DR102" s="262">
        <f t="shared" si="213"/>
        <v>48216</v>
      </c>
      <c r="DS102" s="262"/>
      <c r="DT102" s="262">
        <f t="shared" si="214"/>
        <v>48216</v>
      </c>
      <c r="DU102" s="333">
        <v>4338</v>
      </c>
      <c r="DV102" s="333">
        <v>4399</v>
      </c>
      <c r="DW102" s="262"/>
      <c r="DX102" s="262"/>
      <c r="DY102" s="262">
        <f t="shared" si="215"/>
        <v>8737</v>
      </c>
      <c r="DZ102" s="262"/>
      <c r="EA102" s="262"/>
    </row>
    <row r="103" spans="1:131" ht="16.5" thickBot="1">
      <c r="A103" s="57">
        <f t="shared" si="222"/>
        <v>10</v>
      </c>
      <c r="B103" s="19" t="s">
        <v>227</v>
      </c>
      <c r="C103" s="47">
        <v>20473</v>
      </c>
      <c r="D103" s="74">
        <v>32</v>
      </c>
      <c r="E103" s="51"/>
      <c r="F103" s="46">
        <f t="shared" si="143"/>
        <v>-32</v>
      </c>
      <c r="G103" s="47">
        <v>9420</v>
      </c>
      <c r="H103" s="47">
        <v>3300</v>
      </c>
      <c r="I103" s="48"/>
      <c r="J103" s="48"/>
      <c r="K103" s="47">
        <v>19396</v>
      </c>
      <c r="L103" s="9">
        <v>3325</v>
      </c>
      <c r="M103" s="9">
        <v>3325</v>
      </c>
      <c r="N103" s="9">
        <v>3300</v>
      </c>
      <c r="O103" s="47">
        <f t="shared" si="184"/>
        <v>-25</v>
      </c>
      <c r="P103" s="96"/>
      <c r="Q103" s="100">
        <f t="shared" si="185"/>
        <v>-25</v>
      </c>
      <c r="R103" s="62">
        <v>3325</v>
      </c>
      <c r="S103" s="42">
        <f t="shared" si="186"/>
        <v>3325</v>
      </c>
      <c r="T103" s="47">
        <v>19371</v>
      </c>
      <c r="U103" s="42">
        <v>3325</v>
      </c>
      <c r="V103" s="103"/>
      <c r="W103" s="42">
        <f t="shared" si="216"/>
        <v>3325</v>
      </c>
      <c r="X103" s="42">
        <f t="shared" si="217"/>
        <v>19371</v>
      </c>
      <c r="Y103" s="42"/>
      <c r="Z103" s="42">
        <v>19371</v>
      </c>
      <c r="AA103" s="42">
        <v>3325</v>
      </c>
      <c r="AB103" s="42"/>
      <c r="AC103" s="42">
        <f t="shared" si="138"/>
        <v>-3325</v>
      </c>
      <c r="AD103" s="42"/>
      <c r="AE103" s="42">
        <f t="shared" si="187"/>
        <v>-3325</v>
      </c>
      <c r="AF103" s="42">
        <v>3326</v>
      </c>
      <c r="AG103" s="42">
        <f t="shared" si="188"/>
        <v>3326</v>
      </c>
      <c r="AH103" s="42">
        <f t="shared" si="189"/>
        <v>16046</v>
      </c>
      <c r="AI103" s="6">
        <v>4650</v>
      </c>
      <c r="AJ103" s="6">
        <v>4650</v>
      </c>
      <c r="AK103" s="6">
        <v>4650</v>
      </c>
      <c r="AL103" s="42">
        <f t="shared" si="190"/>
        <v>13950</v>
      </c>
      <c r="AM103" s="6">
        <v>4656</v>
      </c>
      <c r="AN103" s="6">
        <v>4656</v>
      </c>
      <c r="AO103" s="136">
        <v>0</v>
      </c>
      <c r="AP103" s="136">
        <f t="shared" si="191"/>
        <v>9312</v>
      </c>
      <c r="AQ103" s="152">
        <f t="shared" si="192"/>
        <v>23262</v>
      </c>
      <c r="AR103" s="42">
        <f t="shared" si="193"/>
        <v>42633</v>
      </c>
      <c r="AS103" s="155"/>
      <c r="AT103" s="174">
        <f t="shared" si="194"/>
        <v>0</v>
      </c>
      <c r="AU103" s="169">
        <v>42633</v>
      </c>
      <c r="AV103" s="191"/>
      <c r="AW103" s="169">
        <f t="shared" si="195"/>
        <v>42633</v>
      </c>
      <c r="AX103" s="169">
        <v>3325</v>
      </c>
      <c r="AY103" s="174">
        <v>2730</v>
      </c>
      <c r="AZ103" s="174">
        <f t="shared" si="196"/>
        <v>595</v>
      </c>
      <c r="BA103" s="174">
        <v>3326</v>
      </c>
      <c r="BB103" s="174">
        <v>3300</v>
      </c>
      <c r="BC103" s="174">
        <f t="shared" si="197"/>
        <v>26</v>
      </c>
      <c r="BD103" s="174">
        <f t="shared" si="198"/>
        <v>621</v>
      </c>
      <c r="BE103" s="174">
        <v>4650</v>
      </c>
      <c r="BF103" s="174"/>
      <c r="BG103" s="174"/>
      <c r="BH103" s="174"/>
      <c r="BI103" s="174"/>
      <c r="BJ103" s="174"/>
      <c r="BK103" s="174"/>
      <c r="BL103" s="174"/>
      <c r="BM103" s="174"/>
      <c r="BN103" s="174">
        <f t="shared" si="199"/>
        <v>-621</v>
      </c>
      <c r="BO103" s="174">
        <v>4650</v>
      </c>
      <c r="BP103" s="174">
        <f t="shared" si="200"/>
        <v>4650</v>
      </c>
      <c r="BQ103" s="174">
        <f t="shared" si="201"/>
        <v>42012</v>
      </c>
      <c r="BR103" s="174">
        <v>42012</v>
      </c>
      <c r="BS103" s="174">
        <v>4650</v>
      </c>
      <c r="BT103" s="208">
        <v>4488.84</v>
      </c>
      <c r="BU103" s="174">
        <f t="shared" si="218"/>
        <v>161.15999999999985</v>
      </c>
      <c r="BV103" s="174">
        <f t="shared" si="219"/>
        <v>232.5</v>
      </c>
      <c r="BW103" s="216" t="s">
        <v>172</v>
      </c>
      <c r="BX103" s="174">
        <f t="shared" si="220"/>
        <v>161.15999999999985</v>
      </c>
      <c r="BY103" s="174">
        <v>0</v>
      </c>
      <c r="BZ103" s="174">
        <f t="shared" si="224"/>
        <v>0</v>
      </c>
      <c r="CA103" s="174">
        <v>4650</v>
      </c>
      <c r="CB103" s="174">
        <f t="shared" si="221"/>
        <v>4811.16</v>
      </c>
      <c r="CC103" s="169">
        <f t="shared" si="202"/>
        <v>42012</v>
      </c>
      <c r="CD103" s="169"/>
      <c r="CE103" s="6">
        <v>4650</v>
      </c>
      <c r="CF103" s="42">
        <f t="shared" si="203"/>
        <v>4650</v>
      </c>
      <c r="CG103" s="169">
        <f t="shared" si="204"/>
        <v>42012</v>
      </c>
      <c r="CH103" s="169"/>
      <c r="CI103" s="169">
        <f t="shared" si="136"/>
        <v>42012</v>
      </c>
      <c r="CJ103" s="169"/>
      <c r="CK103" s="174">
        <v>2020.7999999999997</v>
      </c>
      <c r="CL103" s="226">
        <v>0</v>
      </c>
      <c r="CM103" s="136"/>
      <c r="CN103" s="181">
        <f t="shared" si="205"/>
        <v>-2020.7999999999997</v>
      </c>
      <c r="CO103" s="6">
        <v>4650</v>
      </c>
      <c r="CP103" s="174">
        <f t="shared" si="206"/>
        <v>4650</v>
      </c>
      <c r="CQ103" s="169">
        <v>39991.2</v>
      </c>
      <c r="CR103" s="174">
        <v>0</v>
      </c>
      <c r="CS103" s="174">
        <v>39.840000000000146</v>
      </c>
      <c r="CT103" s="169"/>
      <c r="CU103" s="136">
        <f t="shared" si="207"/>
        <v>0</v>
      </c>
      <c r="CV103" s="169">
        <f t="shared" si="208"/>
        <v>39991.2</v>
      </c>
      <c r="CW103" s="169"/>
      <c r="CX103" s="169">
        <v>42751.2</v>
      </c>
      <c r="CY103" s="116"/>
      <c r="CZ103" s="238">
        <v>4656</v>
      </c>
      <c r="DA103" s="237">
        <f t="shared" si="209"/>
        <v>4695.84</v>
      </c>
      <c r="DB103" s="256">
        <v>4691.04</v>
      </c>
      <c r="DC103" s="252">
        <f t="shared" si="137"/>
        <v>4.800000000000182</v>
      </c>
      <c r="DD103" s="260">
        <v>0</v>
      </c>
      <c r="DE103" s="237">
        <v>4.8</v>
      </c>
      <c r="DF103" s="238">
        <v>4656</v>
      </c>
      <c r="DG103" s="250">
        <f t="shared" si="210"/>
        <v>4660.8</v>
      </c>
      <c r="DH103" s="250">
        <v>2760</v>
      </c>
      <c r="DI103" s="250">
        <v>4660.8</v>
      </c>
      <c r="DJ103" s="250">
        <v>3720.48</v>
      </c>
      <c r="DK103" s="250">
        <v>-940.32</v>
      </c>
      <c r="DL103" s="273">
        <v>0</v>
      </c>
      <c r="DM103" s="250">
        <v>2760</v>
      </c>
      <c r="DN103" s="250">
        <v>-1200</v>
      </c>
      <c r="DO103" s="250"/>
      <c r="DP103" s="273">
        <f t="shared" si="211"/>
        <v>-2140.32</v>
      </c>
      <c r="DQ103" s="266">
        <f t="shared" si="212"/>
        <v>1560</v>
      </c>
      <c r="DR103" s="262">
        <f t="shared" si="213"/>
        <v>40610.88</v>
      </c>
      <c r="DS103" s="262"/>
      <c r="DT103" s="262">
        <f t="shared" si="214"/>
        <v>40610.88</v>
      </c>
      <c r="DU103" s="333">
        <v>4650</v>
      </c>
      <c r="DV103" s="333">
        <v>4715</v>
      </c>
      <c r="DW103" s="262"/>
      <c r="DX103" s="262"/>
      <c r="DY103" s="262">
        <f t="shared" si="215"/>
        <v>9365</v>
      </c>
      <c r="DZ103" s="262"/>
      <c r="EA103" s="262"/>
    </row>
    <row r="104" spans="1:131" s="302" customFormat="1" ht="16.5" thickBot="1">
      <c r="A104" s="314">
        <f t="shared" si="222"/>
        <v>11</v>
      </c>
      <c r="B104" s="315" t="s">
        <v>259</v>
      </c>
      <c r="C104" s="281">
        <v>10854</v>
      </c>
      <c r="D104" s="316">
        <v>37</v>
      </c>
      <c r="E104" s="305"/>
      <c r="F104" s="280">
        <f t="shared" si="143"/>
        <v>-37</v>
      </c>
      <c r="G104" s="281">
        <v>5081</v>
      </c>
      <c r="H104" s="281">
        <v>1705</v>
      </c>
      <c r="I104" s="282"/>
      <c r="J104" s="282"/>
      <c r="K104" s="281">
        <v>10230</v>
      </c>
      <c r="L104" s="317">
        <v>1723</v>
      </c>
      <c r="M104" s="317">
        <v>1723</v>
      </c>
      <c r="N104" s="317">
        <v>1705</v>
      </c>
      <c r="O104" s="281">
        <f t="shared" si="184"/>
        <v>-18</v>
      </c>
      <c r="P104" s="318"/>
      <c r="Q104" s="284">
        <f t="shared" si="185"/>
        <v>-18</v>
      </c>
      <c r="R104" s="306">
        <v>1723</v>
      </c>
      <c r="S104" s="285">
        <f t="shared" si="186"/>
        <v>1723</v>
      </c>
      <c r="T104" s="281">
        <v>10212</v>
      </c>
      <c r="U104" s="285">
        <v>1723</v>
      </c>
      <c r="V104" s="286"/>
      <c r="W104" s="285">
        <f t="shared" si="216"/>
        <v>1723</v>
      </c>
      <c r="X104" s="285">
        <f t="shared" si="217"/>
        <v>10212</v>
      </c>
      <c r="Y104" s="285"/>
      <c r="Z104" s="285">
        <v>10212</v>
      </c>
      <c r="AA104" s="285">
        <v>1723</v>
      </c>
      <c r="AB104" s="285"/>
      <c r="AC104" s="285">
        <f t="shared" si="138"/>
        <v>-1723</v>
      </c>
      <c r="AD104" s="285"/>
      <c r="AE104" s="285">
        <f t="shared" si="187"/>
        <v>-1723</v>
      </c>
      <c r="AF104" s="285">
        <v>1724</v>
      </c>
      <c r="AG104" s="285">
        <f t="shared" si="188"/>
        <v>1724</v>
      </c>
      <c r="AH104" s="285">
        <f t="shared" si="189"/>
        <v>8489</v>
      </c>
      <c r="AI104" s="307">
        <v>1379</v>
      </c>
      <c r="AJ104" s="307">
        <v>1379</v>
      </c>
      <c r="AK104" s="307">
        <v>1379</v>
      </c>
      <c r="AL104" s="285">
        <f t="shared" si="190"/>
        <v>4137</v>
      </c>
      <c r="AM104" s="307">
        <v>1381</v>
      </c>
      <c r="AN104" s="307">
        <v>1383</v>
      </c>
      <c r="AO104" s="287">
        <v>0</v>
      </c>
      <c r="AP104" s="287">
        <f t="shared" si="191"/>
        <v>2764</v>
      </c>
      <c r="AQ104" s="288">
        <f t="shared" si="192"/>
        <v>6901</v>
      </c>
      <c r="AR104" s="285">
        <f t="shared" si="193"/>
        <v>17113</v>
      </c>
      <c r="AS104" s="308"/>
      <c r="AT104" s="289">
        <f t="shared" si="194"/>
        <v>0</v>
      </c>
      <c r="AU104" s="290">
        <v>17113</v>
      </c>
      <c r="AV104" s="309"/>
      <c r="AW104" s="290">
        <f t="shared" si="195"/>
        <v>17113</v>
      </c>
      <c r="AX104" s="290">
        <v>1723</v>
      </c>
      <c r="AY104" s="289">
        <v>1705</v>
      </c>
      <c r="AZ104" s="289">
        <f t="shared" si="196"/>
        <v>18</v>
      </c>
      <c r="BA104" s="289">
        <v>1724</v>
      </c>
      <c r="BB104" s="289">
        <v>1705</v>
      </c>
      <c r="BC104" s="289">
        <f t="shared" si="197"/>
        <v>19</v>
      </c>
      <c r="BD104" s="289">
        <f t="shared" si="198"/>
        <v>37</v>
      </c>
      <c r="BE104" s="289">
        <v>1379</v>
      </c>
      <c r="BF104" s="289"/>
      <c r="BG104" s="289"/>
      <c r="BH104" s="289"/>
      <c r="BI104" s="289"/>
      <c r="BJ104" s="289"/>
      <c r="BK104" s="289"/>
      <c r="BL104" s="289"/>
      <c r="BM104" s="289"/>
      <c r="BN104" s="289">
        <f t="shared" si="199"/>
        <v>-37</v>
      </c>
      <c r="BO104" s="289">
        <v>1379</v>
      </c>
      <c r="BP104" s="289">
        <f t="shared" si="200"/>
        <v>1379</v>
      </c>
      <c r="BQ104" s="289">
        <f t="shared" si="201"/>
        <v>17076</v>
      </c>
      <c r="BR104" s="289">
        <v>17076</v>
      </c>
      <c r="BS104" s="289">
        <v>1379</v>
      </c>
      <c r="BT104" s="291">
        <v>1334.52</v>
      </c>
      <c r="BU104" s="289">
        <f t="shared" si="218"/>
        <v>44.48000000000002</v>
      </c>
      <c r="BV104" s="289">
        <f t="shared" si="219"/>
        <v>68.95</v>
      </c>
      <c r="BW104" s="319" t="s">
        <v>172</v>
      </c>
      <c r="BX104" s="289">
        <f t="shared" si="220"/>
        <v>44.48000000000002</v>
      </c>
      <c r="BY104" s="289">
        <v>0</v>
      </c>
      <c r="BZ104" s="289">
        <f t="shared" si="224"/>
        <v>0</v>
      </c>
      <c r="CA104" s="289">
        <v>1379</v>
      </c>
      <c r="CB104" s="289">
        <f t="shared" si="221"/>
        <v>1423.48</v>
      </c>
      <c r="CC104" s="290">
        <f t="shared" si="202"/>
        <v>17076</v>
      </c>
      <c r="CD104" s="290"/>
      <c r="CE104" s="307">
        <v>1379</v>
      </c>
      <c r="CF104" s="285">
        <f t="shared" si="203"/>
        <v>1379</v>
      </c>
      <c r="CG104" s="290">
        <f t="shared" si="204"/>
        <v>17076</v>
      </c>
      <c r="CH104" s="290"/>
      <c r="CI104" s="290">
        <f t="shared" si="136"/>
        <v>17076</v>
      </c>
      <c r="CJ104" s="290"/>
      <c r="CK104" s="289">
        <v>88.96000000000004</v>
      </c>
      <c r="CL104" s="292">
        <v>0</v>
      </c>
      <c r="CM104" s="287"/>
      <c r="CN104" s="293">
        <f t="shared" si="205"/>
        <v>-88.96000000000004</v>
      </c>
      <c r="CO104" s="307">
        <v>1379</v>
      </c>
      <c r="CP104" s="289">
        <f t="shared" si="206"/>
        <v>1379</v>
      </c>
      <c r="CQ104" s="290">
        <v>16987.04</v>
      </c>
      <c r="CR104" s="289">
        <v>0</v>
      </c>
      <c r="CS104" s="289">
        <v>44.48000000000002</v>
      </c>
      <c r="CT104" s="290"/>
      <c r="CU104" s="287">
        <f t="shared" si="207"/>
        <v>0</v>
      </c>
      <c r="CV104" s="290">
        <f t="shared" si="208"/>
        <v>16987.04</v>
      </c>
      <c r="CW104" s="290"/>
      <c r="CX104" s="290">
        <v>17715.08</v>
      </c>
      <c r="CY104" s="320"/>
      <c r="CZ104" s="297">
        <v>1381</v>
      </c>
      <c r="DA104" s="294">
        <f t="shared" si="209"/>
        <v>1425.48</v>
      </c>
      <c r="DB104" s="321">
        <v>1334.52</v>
      </c>
      <c r="DC104" s="295">
        <f t="shared" si="137"/>
        <v>90.96000000000004</v>
      </c>
      <c r="DD104" s="296">
        <f>DB104-DA104</f>
        <v>-90.96000000000004</v>
      </c>
      <c r="DE104" s="294">
        <v>0</v>
      </c>
      <c r="DF104" s="297">
        <v>1383</v>
      </c>
      <c r="DG104" s="298">
        <f t="shared" si="210"/>
        <v>1383</v>
      </c>
      <c r="DH104" s="298">
        <v>819</v>
      </c>
      <c r="DI104" s="298">
        <v>1383</v>
      </c>
      <c r="DJ104" s="298">
        <v>1334.52</v>
      </c>
      <c r="DK104" s="298">
        <v>0</v>
      </c>
      <c r="DL104" s="299">
        <v>48.48000000000002</v>
      </c>
      <c r="DM104" s="298">
        <v>819</v>
      </c>
      <c r="DN104" s="298">
        <v>-769</v>
      </c>
      <c r="DO104" s="298"/>
      <c r="DP104" s="299">
        <f t="shared" si="211"/>
        <v>-769</v>
      </c>
      <c r="DQ104" s="300">
        <f t="shared" si="212"/>
        <v>98.48000000000002</v>
      </c>
      <c r="DR104" s="301">
        <f t="shared" si="213"/>
        <v>16946.08</v>
      </c>
      <c r="DS104" s="301"/>
      <c r="DT104" s="301">
        <f t="shared" si="214"/>
        <v>16946.08</v>
      </c>
      <c r="DU104" s="323">
        <v>1380</v>
      </c>
      <c r="DV104" s="323">
        <v>0</v>
      </c>
      <c r="DW104" s="323"/>
      <c r="DX104" s="323"/>
      <c r="DY104" s="323">
        <f t="shared" si="215"/>
        <v>1380</v>
      </c>
      <c r="DZ104" s="322"/>
      <c r="EA104" s="301"/>
    </row>
    <row r="105" spans="1:131" ht="16.5" thickBot="1">
      <c r="A105" s="57">
        <f t="shared" si="222"/>
        <v>12</v>
      </c>
      <c r="B105" s="19" t="s">
        <v>260</v>
      </c>
      <c r="C105" s="47">
        <v>16938</v>
      </c>
      <c r="D105" s="76">
        <v>391</v>
      </c>
      <c r="E105" s="51"/>
      <c r="F105" s="46">
        <f t="shared" si="143"/>
        <v>-391</v>
      </c>
      <c r="G105" s="47">
        <v>3688</v>
      </c>
      <c r="H105" s="47">
        <v>600</v>
      </c>
      <c r="I105" s="48"/>
      <c r="J105" s="48"/>
      <c r="K105" s="47">
        <v>9673</v>
      </c>
      <c r="L105" s="47">
        <v>2694</v>
      </c>
      <c r="M105" s="47">
        <v>2694</v>
      </c>
      <c r="N105" s="47">
        <v>870</v>
      </c>
      <c r="O105" s="47">
        <f t="shared" si="184"/>
        <v>-1824</v>
      </c>
      <c r="P105" s="58"/>
      <c r="Q105" s="100">
        <f t="shared" si="185"/>
        <v>-1824</v>
      </c>
      <c r="R105" s="62">
        <v>2694</v>
      </c>
      <c r="S105" s="42">
        <f t="shared" si="186"/>
        <v>2694</v>
      </c>
      <c r="T105" s="47">
        <v>7849</v>
      </c>
      <c r="U105" s="42">
        <v>2694</v>
      </c>
      <c r="V105" s="103"/>
      <c r="W105" s="42">
        <f t="shared" si="216"/>
        <v>2694</v>
      </c>
      <c r="X105" s="42">
        <f t="shared" si="217"/>
        <v>7849</v>
      </c>
      <c r="Y105" s="42"/>
      <c r="Z105" s="42">
        <v>7849</v>
      </c>
      <c r="AA105" s="42">
        <v>2694</v>
      </c>
      <c r="AB105" s="42"/>
      <c r="AC105" s="42">
        <f t="shared" si="138"/>
        <v>-2694</v>
      </c>
      <c r="AD105" s="42"/>
      <c r="AE105" s="42">
        <f t="shared" si="187"/>
        <v>-2694</v>
      </c>
      <c r="AF105" s="42">
        <v>2695</v>
      </c>
      <c r="AG105" s="42">
        <f t="shared" si="188"/>
        <v>2695</v>
      </c>
      <c r="AH105" s="42">
        <f t="shared" si="189"/>
        <v>5155</v>
      </c>
      <c r="AI105" s="6">
        <v>3155</v>
      </c>
      <c r="AJ105" s="6">
        <v>3155</v>
      </c>
      <c r="AK105" s="6">
        <v>3155</v>
      </c>
      <c r="AL105" s="42">
        <f t="shared" si="190"/>
        <v>9465</v>
      </c>
      <c r="AM105" s="6">
        <v>3159</v>
      </c>
      <c r="AN105" s="6">
        <v>3157</v>
      </c>
      <c r="AO105" s="136">
        <v>0</v>
      </c>
      <c r="AP105" s="136">
        <f t="shared" si="191"/>
        <v>6316</v>
      </c>
      <c r="AQ105" s="152">
        <f t="shared" si="192"/>
        <v>15781</v>
      </c>
      <c r="AR105" s="42">
        <f t="shared" si="193"/>
        <v>23630</v>
      </c>
      <c r="AS105" s="155"/>
      <c r="AT105" s="174">
        <f t="shared" si="194"/>
        <v>0</v>
      </c>
      <c r="AU105" s="169">
        <v>23630</v>
      </c>
      <c r="AV105" s="191"/>
      <c r="AW105" s="169">
        <f t="shared" si="195"/>
        <v>23630</v>
      </c>
      <c r="AX105" s="169">
        <v>2694</v>
      </c>
      <c r="AY105" s="174">
        <v>960</v>
      </c>
      <c r="AZ105" s="174">
        <f t="shared" si="196"/>
        <v>1734</v>
      </c>
      <c r="BA105" s="174">
        <v>2695</v>
      </c>
      <c r="BB105" s="174">
        <v>840</v>
      </c>
      <c r="BC105" s="174">
        <f t="shared" si="197"/>
        <v>1855</v>
      </c>
      <c r="BD105" s="174">
        <f t="shared" si="198"/>
        <v>3589</v>
      </c>
      <c r="BE105" s="174">
        <v>3155</v>
      </c>
      <c r="BF105" s="174"/>
      <c r="BG105" s="174"/>
      <c r="BH105" s="174"/>
      <c r="BI105" s="174"/>
      <c r="BJ105" s="174"/>
      <c r="BK105" s="174"/>
      <c r="BL105" s="174"/>
      <c r="BM105" s="174"/>
      <c r="BN105" s="174">
        <f t="shared" si="199"/>
        <v>-3589</v>
      </c>
      <c r="BO105" s="174">
        <v>3155</v>
      </c>
      <c r="BP105" s="174">
        <f t="shared" si="200"/>
        <v>3155</v>
      </c>
      <c r="BQ105" s="174">
        <f t="shared" si="201"/>
        <v>20041</v>
      </c>
      <c r="BR105" s="174">
        <v>20041</v>
      </c>
      <c r="BS105" s="174">
        <v>3155</v>
      </c>
      <c r="BT105" s="208">
        <v>1813.2</v>
      </c>
      <c r="BU105" s="174">
        <f t="shared" si="218"/>
        <v>1341.8</v>
      </c>
      <c r="BV105" s="174">
        <f t="shared" si="219"/>
        <v>157.75</v>
      </c>
      <c r="BW105" s="216" t="s">
        <v>173</v>
      </c>
      <c r="BX105" s="174">
        <v>0</v>
      </c>
      <c r="BY105" s="174">
        <f t="shared" si="223"/>
        <v>1341.8</v>
      </c>
      <c r="BZ105" s="174">
        <f t="shared" si="224"/>
        <v>-1341.8</v>
      </c>
      <c r="CA105" s="174">
        <v>3155</v>
      </c>
      <c r="CB105" s="174">
        <f t="shared" si="221"/>
        <v>3155</v>
      </c>
      <c r="CC105" s="169">
        <f t="shared" si="202"/>
        <v>18699.2</v>
      </c>
      <c r="CD105" s="169"/>
      <c r="CE105" s="6">
        <v>3155</v>
      </c>
      <c r="CF105" s="42">
        <f t="shared" si="203"/>
        <v>3155</v>
      </c>
      <c r="CG105" s="169">
        <f t="shared" si="204"/>
        <v>18699.2</v>
      </c>
      <c r="CH105" s="169"/>
      <c r="CI105" s="169">
        <f t="shared" si="136"/>
        <v>18699.2</v>
      </c>
      <c r="CJ105" s="169"/>
      <c r="CK105" s="174">
        <v>1322.24</v>
      </c>
      <c r="CL105" s="226">
        <v>0</v>
      </c>
      <c r="CM105" s="136"/>
      <c r="CN105" s="181">
        <f t="shared" si="205"/>
        <v>-1322.24</v>
      </c>
      <c r="CO105" s="6">
        <v>3155</v>
      </c>
      <c r="CP105" s="174">
        <f t="shared" si="206"/>
        <v>3155</v>
      </c>
      <c r="CQ105" s="169">
        <v>17376.96</v>
      </c>
      <c r="CR105" s="174">
        <v>1138.28</v>
      </c>
      <c r="CS105" s="174">
        <v>0</v>
      </c>
      <c r="CT105" s="169"/>
      <c r="CU105" s="181">
        <f t="shared" si="207"/>
        <v>-1138.28</v>
      </c>
      <c r="CV105" s="169">
        <f t="shared" si="208"/>
        <v>16238.679999999998</v>
      </c>
      <c r="CW105" s="169"/>
      <c r="CX105" s="169">
        <v>16453.12</v>
      </c>
      <c r="CY105" s="116"/>
      <c r="CZ105" s="238">
        <v>3159</v>
      </c>
      <c r="DA105" s="237">
        <f t="shared" si="209"/>
        <v>3159</v>
      </c>
      <c r="DB105" s="256">
        <v>1501.44</v>
      </c>
      <c r="DC105" s="252">
        <f t="shared" si="137"/>
        <v>1657.56</v>
      </c>
      <c r="DD105" s="260">
        <f>DB105-DA105</f>
        <v>-1657.56</v>
      </c>
      <c r="DE105" s="237">
        <v>0</v>
      </c>
      <c r="DF105" s="238">
        <v>3157</v>
      </c>
      <c r="DG105" s="250">
        <f t="shared" si="210"/>
        <v>3157</v>
      </c>
      <c r="DH105" s="250">
        <v>1872</v>
      </c>
      <c r="DI105" s="250">
        <v>3157</v>
      </c>
      <c r="DJ105" s="250">
        <v>1884.96</v>
      </c>
      <c r="DK105" s="250">
        <v>-1272.04</v>
      </c>
      <c r="DL105" s="273">
        <v>0</v>
      </c>
      <c r="DM105" s="250">
        <v>1872</v>
      </c>
      <c r="DN105" s="250">
        <v>-372</v>
      </c>
      <c r="DO105" s="250"/>
      <c r="DP105" s="273">
        <f t="shared" si="211"/>
        <v>-1644.04</v>
      </c>
      <c r="DQ105" s="266">
        <f t="shared" si="212"/>
        <v>1500</v>
      </c>
      <c r="DR105" s="262">
        <f t="shared" si="213"/>
        <v>14809.079999999998</v>
      </c>
      <c r="DS105" s="262"/>
      <c r="DT105" s="262">
        <f t="shared" si="214"/>
        <v>14809.079999999998</v>
      </c>
      <c r="DU105" s="333">
        <v>3155</v>
      </c>
      <c r="DV105" s="333">
        <v>3199</v>
      </c>
      <c r="DW105" s="262"/>
      <c r="DX105" s="262"/>
      <c r="DY105" s="262">
        <f t="shared" si="215"/>
        <v>6354</v>
      </c>
      <c r="DZ105" s="262"/>
      <c r="EA105" s="262"/>
    </row>
    <row r="106" spans="1:131" ht="15.75">
      <c r="A106" s="57">
        <f t="shared" si="222"/>
        <v>13</v>
      </c>
      <c r="B106" s="19" t="s">
        <v>261</v>
      </c>
      <c r="C106" s="47">
        <v>17337</v>
      </c>
      <c r="D106" s="55">
        <v>6</v>
      </c>
      <c r="E106" s="51"/>
      <c r="F106" s="46">
        <f t="shared" si="143"/>
        <v>-6</v>
      </c>
      <c r="G106" s="47">
        <v>4837</v>
      </c>
      <c r="H106" s="47">
        <v>640</v>
      </c>
      <c r="I106" s="48"/>
      <c r="J106" s="48"/>
      <c r="K106" s="47">
        <v>11638</v>
      </c>
      <c r="L106" s="47">
        <v>2973</v>
      </c>
      <c r="M106" s="47">
        <v>2973</v>
      </c>
      <c r="N106" s="47">
        <v>600</v>
      </c>
      <c r="O106" s="47">
        <f t="shared" si="184"/>
        <v>-2373</v>
      </c>
      <c r="P106" s="58"/>
      <c r="Q106" s="100">
        <f t="shared" si="185"/>
        <v>-2373</v>
      </c>
      <c r="R106" s="62">
        <v>2973</v>
      </c>
      <c r="S106" s="42">
        <f t="shared" si="186"/>
        <v>2973</v>
      </c>
      <c r="T106" s="47">
        <v>9265</v>
      </c>
      <c r="U106" s="42">
        <v>2973</v>
      </c>
      <c r="V106" s="103"/>
      <c r="W106" s="42">
        <f t="shared" si="216"/>
        <v>2973</v>
      </c>
      <c r="X106" s="42">
        <f t="shared" si="217"/>
        <v>9265</v>
      </c>
      <c r="Y106" s="42"/>
      <c r="Z106" s="42">
        <v>9265</v>
      </c>
      <c r="AA106" s="42">
        <v>2973</v>
      </c>
      <c r="AB106" s="42"/>
      <c r="AC106" s="42">
        <f t="shared" si="138"/>
        <v>-2973</v>
      </c>
      <c r="AD106" s="42"/>
      <c r="AE106" s="42">
        <f t="shared" si="187"/>
        <v>-2973</v>
      </c>
      <c r="AF106" s="42">
        <v>2972</v>
      </c>
      <c r="AG106" s="42">
        <f t="shared" si="188"/>
        <v>2972</v>
      </c>
      <c r="AH106" s="42">
        <f t="shared" si="189"/>
        <v>6292</v>
      </c>
      <c r="AI106" s="6">
        <v>3828</v>
      </c>
      <c r="AJ106" s="6">
        <v>3828</v>
      </c>
      <c r="AK106" s="6">
        <v>3828</v>
      </c>
      <c r="AL106" s="42">
        <f t="shared" si="190"/>
        <v>11484</v>
      </c>
      <c r="AM106" s="6">
        <v>3833</v>
      </c>
      <c r="AN106" s="6">
        <v>3835</v>
      </c>
      <c r="AO106" s="136">
        <v>0</v>
      </c>
      <c r="AP106" s="136">
        <f t="shared" si="191"/>
        <v>7668</v>
      </c>
      <c r="AQ106" s="152">
        <f t="shared" si="192"/>
        <v>19152</v>
      </c>
      <c r="AR106" s="42">
        <f t="shared" si="193"/>
        <v>28417</v>
      </c>
      <c r="AS106" s="155"/>
      <c r="AT106" s="174">
        <f t="shared" si="194"/>
        <v>0</v>
      </c>
      <c r="AU106" s="169">
        <v>28417</v>
      </c>
      <c r="AV106" s="191"/>
      <c r="AW106" s="169">
        <f t="shared" si="195"/>
        <v>28417</v>
      </c>
      <c r="AX106" s="169">
        <v>2973</v>
      </c>
      <c r="AY106" s="174">
        <v>920</v>
      </c>
      <c r="AZ106" s="174">
        <f t="shared" si="196"/>
        <v>2053</v>
      </c>
      <c r="BA106" s="174">
        <v>2972</v>
      </c>
      <c r="BB106" s="174">
        <v>780</v>
      </c>
      <c r="BC106" s="174">
        <f t="shared" si="197"/>
        <v>2192</v>
      </c>
      <c r="BD106" s="174">
        <f t="shared" si="198"/>
        <v>4245</v>
      </c>
      <c r="BE106" s="174">
        <v>3828</v>
      </c>
      <c r="BF106" s="174"/>
      <c r="BG106" s="174"/>
      <c r="BH106" s="174"/>
      <c r="BI106" s="174"/>
      <c r="BJ106" s="174"/>
      <c r="BK106" s="174"/>
      <c r="BL106" s="174"/>
      <c r="BM106" s="174"/>
      <c r="BN106" s="174">
        <f t="shared" si="199"/>
        <v>-4245</v>
      </c>
      <c r="BO106" s="174">
        <v>3828</v>
      </c>
      <c r="BP106" s="174">
        <f t="shared" si="200"/>
        <v>3828</v>
      </c>
      <c r="BQ106" s="174">
        <f t="shared" si="201"/>
        <v>24172</v>
      </c>
      <c r="BR106" s="174">
        <v>24172</v>
      </c>
      <c r="BS106" s="174">
        <v>3828</v>
      </c>
      <c r="BT106" s="208">
        <v>1197.48</v>
      </c>
      <c r="BU106" s="174">
        <f t="shared" si="218"/>
        <v>2630.52</v>
      </c>
      <c r="BV106" s="174">
        <f t="shared" si="219"/>
        <v>191.4</v>
      </c>
      <c r="BW106" s="216" t="s">
        <v>173</v>
      </c>
      <c r="BX106" s="174">
        <v>0</v>
      </c>
      <c r="BY106" s="174">
        <f t="shared" si="223"/>
        <v>2630.52</v>
      </c>
      <c r="BZ106" s="174">
        <f t="shared" si="224"/>
        <v>-2630.52</v>
      </c>
      <c r="CA106" s="174">
        <v>3828</v>
      </c>
      <c r="CB106" s="174">
        <f t="shared" si="221"/>
        <v>3828</v>
      </c>
      <c r="CC106" s="169">
        <f t="shared" si="202"/>
        <v>21541.48</v>
      </c>
      <c r="CD106" s="169"/>
      <c r="CE106" s="6">
        <v>3828</v>
      </c>
      <c r="CF106" s="42">
        <f t="shared" si="203"/>
        <v>3828</v>
      </c>
      <c r="CG106" s="169">
        <f t="shared" si="204"/>
        <v>21541.48</v>
      </c>
      <c r="CH106" s="169"/>
      <c r="CI106" s="169">
        <f t="shared" si="136"/>
        <v>21541.48</v>
      </c>
      <c r="CJ106" s="169"/>
      <c r="CK106" s="174">
        <v>2982.7200000000003</v>
      </c>
      <c r="CL106" s="226">
        <v>0</v>
      </c>
      <c r="CM106" s="136"/>
      <c r="CN106" s="181">
        <f t="shared" si="205"/>
        <v>-2982.7200000000003</v>
      </c>
      <c r="CO106" s="6">
        <v>3828</v>
      </c>
      <c r="CP106" s="174">
        <f t="shared" si="206"/>
        <v>3828</v>
      </c>
      <c r="CQ106" s="169">
        <v>18558.76</v>
      </c>
      <c r="CR106" s="174">
        <v>2841.84</v>
      </c>
      <c r="CS106" s="174">
        <v>0</v>
      </c>
      <c r="CT106" s="169"/>
      <c r="CU106" s="181">
        <f t="shared" si="207"/>
        <v>-2841.84</v>
      </c>
      <c r="CV106" s="169">
        <f t="shared" si="208"/>
        <v>15716.919999999998</v>
      </c>
      <c r="CW106" s="169"/>
      <c r="CX106" s="169">
        <v>15142.079999999998</v>
      </c>
      <c r="CY106" s="116"/>
      <c r="CZ106" s="238">
        <v>3833</v>
      </c>
      <c r="DA106" s="237">
        <f t="shared" si="209"/>
        <v>3833</v>
      </c>
      <c r="DB106" s="256">
        <v>986.16</v>
      </c>
      <c r="DC106" s="252">
        <f t="shared" si="137"/>
        <v>2846.84</v>
      </c>
      <c r="DD106" s="260">
        <f>DB106-DA106</f>
        <v>-2846.84</v>
      </c>
      <c r="DE106" s="237">
        <v>0</v>
      </c>
      <c r="DF106" s="238">
        <v>3835</v>
      </c>
      <c r="DG106" s="250">
        <f t="shared" si="210"/>
        <v>3835</v>
      </c>
      <c r="DH106" s="250">
        <v>2272</v>
      </c>
      <c r="DI106" s="250">
        <v>3835</v>
      </c>
      <c r="DJ106" s="250">
        <v>1056.6</v>
      </c>
      <c r="DK106" s="250">
        <v>-2778.4</v>
      </c>
      <c r="DL106" s="273">
        <v>0</v>
      </c>
      <c r="DM106" s="250">
        <v>2272</v>
      </c>
      <c r="DN106" s="250">
        <v>-1072</v>
      </c>
      <c r="DO106" s="250"/>
      <c r="DP106" s="273">
        <f t="shared" si="211"/>
        <v>-3850.4</v>
      </c>
      <c r="DQ106" s="266">
        <f t="shared" si="212"/>
        <v>1200</v>
      </c>
      <c r="DR106" s="262">
        <f t="shared" si="213"/>
        <v>11291.679999999998</v>
      </c>
      <c r="DS106" s="262"/>
      <c r="DT106" s="262">
        <f t="shared" si="214"/>
        <v>11291.679999999998</v>
      </c>
      <c r="DU106" s="333">
        <v>3828</v>
      </c>
      <c r="DV106" s="333">
        <v>3882</v>
      </c>
      <c r="DW106" s="262"/>
      <c r="DX106" s="262"/>
      <c r="DY106" s="262">
        <f t="shared" si="215"/>
        <v>7710</v>
      </c>
      <c r="DZ106" s="262"/>
      <c r="EA106" s="262"/>
    </row>
    <row r="107" spans="1:131" ht="15.75">
      <c r="A107" s="57">
        <f t="shared" si="222"/>
        <v>14</v>
      </c>
      <c r="B107" s="21" t="s">
        <v>262</v>
      </c>
      <c r="C107" s="47">
        <v>11220</v>
      </c>
      <c r="D107" s="45">
        <v>766</v>
      </c>
      <c r="E107" s="51"/>
      <c r="F107" s="46">
        <f t="shared" si="143"/>
        <v>-766</v>
      </c>
      <c r="G107" s="47">
        <v>8284</v>
      </c>
      <c r="H107" s="47">
        <v>2750</v>
      </c>
      <c r="I107" s="48"/>
      <c r="J107" s="48"/>
      <c r="K107" s="47">
        <v>16589</v>
      </c>
      <c r="L107" s="47">
        <v>2780</v>
      </c>
      <c r="M107" s="47">
        <v>2780</v>
      </c>
      <c r="N107" s="47">
        <v>2750</v>
      </c>
      <c r="O107" s="47">
        <f t="shared" si="184"/>
        <v>-30</v>
      </c>
      <c r="P107" s="58"/>
      <c r="Q107" s="100">
        <f t="shared" si="185"/>
        <v>-30</v>
      </c>
      <c r="R107" s="62">
        <v>2780</v>
      </c>
      <c r="S107" s="42">
        <f t="shared" si="186"/>
        <v>2780</v>
      </c>
      <c r="T107" s="47">
        <v>16559</v>
      </c>
      <c r="U107" s="42">
        <v>2780</v>
      </c>
      <c r="V107" s="103"/>
      <c r="W107" s="42">
        <f t="shared" si="216"/>
        <v>2780</v>
      </c>
      <c r="X107" s="42">
        <f t="shared" si="217"/>
        <v>16559</v>
      </c>
      <c r="Y107" s="42"/>
      <c r="Z107" s="42">
        <v>16559</v>
      </c>
      <c r="AA107" s="42">
        <v>2780</v>
      </c>
      <c r="AB107" s="42"/>
      <c r="AC107" s="42">
        <f t="shared" si="138"/>
        <v>-2780</v>
      </c>
      <c r="AD107" s="42"/>
      <c r="AE107" s="42">
        <f t="shared" si="187"/>
        <v>-2780</v>
      </c>
      <c r="AF107" s="42">
        <v>2779</v>
      </c>
      <c r="AG107" s="42">
        <f t="shared" si="188"/>
        <v>2779</v>
      </c>
      <c r="AH107" s="42">
        <f t="shared" si="189"/>
        <v>13779</v>
      </c>
      <c r="AI107" s="6">
        <v>3405</v>
      </c>
      <c r="AJ107" s="6">
        <v>3405</v>
      </c>
      <c r="AK107" s="6">
        <v>3405</v>
      </c>
      <c r="AL107" s="42">
        <f t="shared" si="190"/>
        <v>10215</v>
      </c>
      <c r="AM107" s="6">
        <v>3409</v>
      </c>
      <c r="AN107" s="6">
        <v>3410</v>
      </c>
      <c r="AO107" s="136">
        <v>0</v>
      </c>
      <c r="AP107" s="136">
        <f t="shared" si="191"/>
        <v>6819</v>
      </c>
      <c r="AQ107" s="152">
        <f t="shared" si="192"/>
        <v>17034</v>
      </c>
      <c r="AR107" s="42">
        <f t="shared" si="193"/>
        <v>33593</v>
      </c>
      <c r="AS107" s="155"/>
      <c r="AT107" s="174">
        <f t="shared" si="194"/>
        <v>0</v>
      </c>
      <c r="AU107" s="169">
        <v>33593</v>
      </c>
      <c r="AV107" s="191"/>
      <c r="AW107" s="169">
        <f t="shared" si="195"/>
        <v>33593</v>
      </c>
      <c r="AX107" s="169">
        <v>2780</v>
      </c>
      <c r="AY107" s="174">
        <v>2640</v>
      </c>
      <c r="AZ107" s="174">
        <f t="shared" si="196"/>
        <v>140</v>
      </c>
      <c r="BA107" s="174">
        <v>2779</v>
      </c>
      <c r="BB107" s="174">
        <v>2530</v>
      </c>
      <c r="BC107" s="174">
        <f t="shared" si="197"/>
        <v>249</v>
      </c>
      <c r="BD107" s="174">
        <f t="shared" si="198"/>
        <v>389</v>
      </c>
      <c r="BE107" s="174">
        <v>3405</v>
      </c>
      <c r="BF107" s="174"/>
      <c r="BG107" s="174"/>
      <c r="BH107" s="174"/>
      <c r="BI107" s="174"/>
      <c r="BJ107" s="174"/>
      <c r="BK107" s="174"/>
      <c r="BL107" s="174"/>
      <c r="BM107" s="174"/>
      <c r="BN107" s="174">
        <f t="shared" si="199"/>
        <v>-389</v>
      </c>
      <c r="BO107" s="174">
        <v>3405</v>
      </c>
      <c r="BP107" s="174">
        <f t="shared" si="200"/>
        <v>3405</v>
      </c>
      <c r="BQ107" s="174">
        <f t="shared" si="201"/>
        <v>33204</v>
      </c>
      <c r="BR107" s="174">
        <v>33204</v>
      </c>
      <c r="BS107" s="174">
        <v>3405</v>
      </c>
      <c r="BT107" s="208">
        <v>1482.8</v>
      </c>
      <c r="BU107" s="174">
        <f t="shared" si="218"/>
        <v>1922.2</v>
      </c>
      <c r="BV107" s="174">
        <f t="shared" si="219"/>
        <v>170.25</v>
      </c>
      <c r="BW107" s="216" t="s">
        <v>173</v>
      </c>
      <c r="BX107" s="174">
        <v>0</v>
      </c>
      <c r="BY107" s="174">
        <f t="shared" si="223"/>
        <v>1922.2</v>
      </c>
      <c r="BZ107" s="174">
        <f t="shared" si="224"/>
        <v>-1922.2</v>
      </c>
      <c r="CA107" s="174">
        <v>3405</v>
      </c>
      <c r="CB107" s="174">
        <f t="shared" si="221"/>
        <v>3405</v>
      </c>
      <c r="CC107" s="169">
        <f t="shared" si="202"/>
        <v>31281.8</v>
      </c>
      <c r="CD107" s="169"/>
      <c r="CE107" s="6">
        <v>3405</v>
      </c>
      <c r="CF107" s="42">
        <f t="shared" si="203"/>
        <v>3405</v>
      </c>
      <c r="CG107" s="169">
        <f t="shared" si="204"/>
        <v>31281.8</v>
      </c>
      <c r="CH107" s="169"/>
      <c r="CI107" s="169">
        <f t="shared" si="136"/>
        <v>31281.8</v>
      </c>
      <c r="CJ107" s="169"/>
      <c r="CK107" s="174">
        <v>439.4000000000001</v>
      </c>
      <c r="CL107" s="226">
        <v>0</v>
      </c>
      <c r="CM107" s="136"/>
      <c r="CN107" s="181">
        <f t="shared" si="205"/>
        <v>-439.4000000000001</v>
      </c>
      <c r="CO107" s="6">
        <v>3405</v>
      </c>
      <c r="CP107" s="174">
        <f t="shared" si="206"/>
        <v>3405</v>
      </c>
      <c r="CQ107" s="169">
        <v>30842.399999999998</v>
      </c>
      <c r="CR107" s="174">
        <v>1254.94</v>
      </c>
      <c r="CS107" s="174">
        <v>0</v>
      </c>
      <c r="CT107" s="169"/>
      <c r="CU107" s="181">
        <f t="shared" si="207"/>
        <v>-1254.94</v>
      </c>
      <c r="CV107" s="169">
        <f t="shared" si="208"/>
        <v>29587.46</v>
      </c>
      <c r="CW107" s="169"/>
      <c r="CX107" s="169">
        <v>30497.8</v>
      </c>
      <c r="CY107" s="116"/>
      <c r="CZ107" s="238">
        <v>3409</v>
      </c>
      <c r="DA107" s="237">
        <f t="shared" si="209"/>
        <v>3409</v>
      </c>
      <c r="DB107" s="256">
        <v>2298.34</v>
      </c>
      <c r="DC107" s="252">
        <f t="shared" si="137"/>
        <v>1110.6599999999999</v>
      </c>
      <c r="DD107" s="260">
        <f>DB107-DA107</f>
        <v>-1110.6599999999999</v>
      </c>
      <c r="DE107" s="237">
        <v>0</v>
      </c>
      <c r="DF107" s="238">
        <v>3410</v>
      </c>
      <c r="DG107" s="250">
        <f t="shared" si="210"/>
        <v>3410</v>
      </c>
      <c r="DH107" s="250">
        <v>2021</v>
      </c>
      <c r="DI107" s="250">
        <v>3410</v>
      </c>
      <c r="DJ107" s="250">
        <v>2150.06</v>
      </c>
      <c r="DK107" s="250">
        <v>-1259.94</v>
      </c>
      <c r="DL107" s="273">
        <v>0</v>
      </c>
      <c r="DM107" s="250">
        <v>2021</v>
      </c>
      <c r="DN107" s="250"/>
      <c r="DO107" s="250"/>
      <c r="DP107" s="273">
        <f t="shared" si="211"/>
        <v>-1259.94</v>
      </c>
      <c r="DQ107" s="266">
        <f t="shared" si="212"/>
        <v>2021</v>
      </c>
      <c r="DR107" s="262">
        <f t="shared" si="213"/>
        <v>29237.86</v>
      </c>
      <c r="DS107" s="262"/>
      <c r="DT107" s="262">
        <f t="shared" si="214"/>
        <v>29237.86</v>
      </c>
      <c r="DU107" s="333">
        <v>3405</v>
      </c>
      <c r="DV107" s="333">
        <v>3453</v>
      </c>
      <c r="DW107" s="262"/>
      <c r="DX107" s="262"/>
      <c r="DY107" s="262">
        <f t="shared" si="215"/>
        <v>6858</v>
      </c>
      <c r="DZ107" s="262"/>
      <c r="EA107" s="262"/>
    </row>
    <row r="108" spans="1:131" ht="15.75">
      <c r="A108" s="57">
        <f t="shared" si="222"/>
        <v>15</v>
      </c>
      <c r="B108" s="21" t="s">
        <v>263</v>
      </c>
      <c r="C108" s="51">
        <v>11699</v>
      </c>
      <c r="D108" s="45">
        <v>31</v>
      </c>
      <c r="E108" s="51"/>
      <c r="F108" s="46">
        <f t="shared" si="143"/>
        <v>-31</v>
      </c>
      <c r="G108" s="47">
        <v>6155</v>
      </c>
      <c r="H108" s="47">
        <v>2035</v>
      </c>
      <c r="I108" s="48"/>
      <c r="J108" s="48"/>
      <c r="K108" s="47">
        <v>12351</v>
      </c>
      <c r="L108" s="47">
        <v>2082</v>
      </c>
      <c r="M108" s="47">
        <v>2082</v>
      </c>
      <c r="N108" s="47">
        <v>2035</v>
      </c>
      <c r="O108" s="47">
        <f t="shared" si="184"/>
        <v>-47</v>
      </c>
      <c r="P108" s="58"/>
      <c r="Q108" s="100">
        <f t="shared" si="185"/>
        <v>-47</v>
      </c>
      <c r="R108" s="62">
        <v>2082</v>
      </c>
      <c r="S108" s="42">
        <f t="shared" si="186"/>
        <v>2082</v>
      </c>
      <c r="T108" s="47">
        <v>12304</v>
      </c>
      <c r="U108" s="42">
        <v>2082</v>
      </c>
      <c r="V108" s="103"/>
      <c r="W108" s="42">
        <f t="shared" si="216"/>
        <v>2082</v>
      </c>
      <c r="X108" s="42">
        <f t="shared" si="217"/>
        <v>12304</v>
      </c>
      <c r="Y108" s="42"/>
      <c r="Z108" s="42">
        <v>12304</v>
      </c>
      <c r="AA108" s="42">
        <v>2082</v>
      </c>
      <c r="AB108" s="42"/>
      <c r="AC108" s="42">
        <f t="shared" si="138"/>
        <v>-2082</v>
      </c>
      <c r="AD108" s="42"/>
      <c r="AE108" s="42">
        <f t="shared" si="187"/>
        <v>-2082</v>
      </c>
      <c r="AF108" s="42">
        <v>2082</v>
      </c>
      <c r="AG108" s="42">
        <f t="shared" si="188"/>
        <v>2082</v>
      </c>
      <c r="AH108" s="42">
        <f t="shared" si="189"/>
        <v>10222</v>
      </c>
      <c r="AI108" s="6">
        <v>3905</v>
      </c>
      <c r="AJ108" s="6">
        <v>3905</v>
      </c>
      <c r="AK108" s="6">
        <v>3905</v>
      </c>
      <c r="AL108" s="42">
        <f t="shared" si="190"/>
        <v>11715</v>
      </c>
      <c r="AM108" s="6">
        <v>3910</v>
      </c>
      <c r="AN108" s="6">
        <v>3909</v>
      </c>
      <c r="AO108" s="136">
        <v>0</v>
      </c>
      <c r="AP108" s="136">
        <f t="shared" si="191"/>
        <v>7819</v>
      </c>
      <c r="AQ108" s="152">
        <f t="shared" si="192"/>
        <v>19534</v>
      </c>
      <c r="AR108" s="42">
        <f t="shared" si="193"/>
        <v>31838</v>
      </c>
      <c r="AS108" s="155"/>
      <c r="AT108" s="174">
        <f t="shared" si="194"/>
        <v>0</v>
      </c>
      <c r="AU108" s="169">
        <v>31838</v>
      </c>
      <c r="AV108" s="191"/>
      <c r="AW108" s="169">
        <f t="shared" si="195"/>
        <v>31838</v>
      </c>
      <c r="AX108" s="169">
        <v>2082</v>
      </c>
      <c r="AY108" s="174">
        <v>1925</v>
      </c>
      <c r="AZ108" s="174">
        <f t="shared" si="196"/>
        <v>157</v>
      </c>
      <c r="BA108" s="174">
        <v>2082</v>
      </c>
      <c r="BB108" s="174">
        <v>2035</v>
      </c>
      <c r="BC108" s="174">
        <f t="shared" si="197"/>
        <v>47</v>
      </c>
      <c r="BD108" s="174">
        <f t="shared" si="198"/>
        <v>204</v>
      </c>
      <c r="BE108" s="174">
        <v>3905</v>
      </c>
      <c r="BF108" s="174"/>
      <c r="BG108" s="174"/>
      <c r="BH108" s="174"/>
      <c r="BI108" s="174"/>
      <c r="BJ108" s="174"/>
      <c r="BK108" s="174"/>
      <c r="BL108" s="174"/>
      <c r="BM108" s="174"/>
      <c r="BN108" s="174">
        <f t="shared" si="199"/>
        <v>-204</v>
      </c>
      <c r="BO108" s="174">
        <v>3905</v>
      </c>
      <c r="BP108" s="174">
        <f t="shared" si="200"/>
        <v>3905</v>
      </c>
      <c r="BQ108" s="174">
        <f t="shared" si="201"/>
        <v>31634</v>
      </c>
      <c r="BR108" s="174">
        <v>31634</v>
      </c>
      <c r="BS108" s="174">
        <v>3905</v>
      </c>
      <c r="BT108" s="208">
        <v>3558.72</v>
      </c>
      <c r="BU108" s="174">
        <f t="shared" si="218"/>
        <v>346.2800000000002</v>
      </c>
      <c r="BV108" s="174">
        <f t="shared" si="219"/>
        <v>195.25</v>
      </c>
      <c r="BW108" s="216" t="s">
        <v>173</v>
      </c>
      <c r="BX108" s="174">
        <v>0</v>
      </c>
      <c r="BY108" s="174">
        <f t="shared" si="223"/>
        <v>346.2800000000002</v>
      </c>
      <c r="BZ108" s="174">
        <f t="shared" si="224"/>
        <v>-346.2800000000002</v>
      </c>
      <c r="CA108" s="174">
        <v>3905</v>
      </c>
      <c r="CB108" s="174">
        <f t="shared" si="221"/>
        <v>3905</v>
      </c>
      <c r="CC108" s="169">
        <f t="shared" si="202"/>
        <v>31287.72</v>
      </c>
      <c r="CD108" s="169"/>
      <c r="CE108" s="6">
        <v>3905</v>
      </c>
      <c r="CF108" s="42">
        <f t="shared" si="203"/>
        <v>3905</v>
      </c>
      <c r="CG108" s="169">
        <f t="shared" si="204"/>
        <v>31287.72</v>
      </c>
      <c r="CH108" s="169"/>
      <c r="CI108" s="169">
        <f t="shared" si="136"/>
        <v>31287.72</v>
      </c>
      <c r="CJ108" s="169"/>
      <c r="CK108" s="174">
        <v>272.1399999999999</v>
      </c>
      <c r="CL108" s="226">
        <v>0</v>
      </c>
      <c r="CM108" s="136"/>
      <c r="CN108" s="181">
        <f t="shared" si="205"/>
        <v>-272.1399999999999</v>
      </c>
      <c r="CO108" s="6">
        <v>3905</v>
      </c>
      <c r="CP108" s="174">
        <f t="shared" si="206"/>
        <v>3905</v>
      </c>
      <c r="CQ108" s="169">
        <v>31015.58</v>
      </c>
      <c r="CR108" s="174">
        <v>791.1199999999999</v>
      </c>
      <c r="CS108" s="174">
        <v>0</v>
      </c>
      <c r="CT108" s="169"/>
      <c r="CU108" s="181">
        <f t="shared" si="207"/>
        <v>-791.1199999999999</v>
      </c>
      <c r="CV108" s="169">
        <f t="shared" si="208"/>
        <v>30224.460000000003</v>
      </c>
      <c r="CW108" s="169"/>
      <c r="CX108" s="169">
        <v>32542.460000000003</v>
      </c>
      <c r="CY108" s="116"/>
      <c r="CZ108" s="238">
        <v>3910</v>
      </c>
      <c r="DA108" s="237">
        <f t="shared" si="209"/>
        <v>3910</v>
      </c>
      <c r="DB108" s="256">
        <v>3910</v>
      </c>
      <c r="DC108" s="252">
        <f t="shared" si="137"/>
        <v>0</v>
      </c>
      <c r="DD108" s="260">
        <f>DB108-DA108</f>
        <v>0</v>
      </c>
      <c r="DE108" s="237">
        <v>0</v>
      </c>
      <c r="DF108" s="238">
        <v>3909</v>
      </c>
      <c r="DG108" s="250">
        <f t="shared" si="210"/>
        <v>3909</v>
      </c>
      <c r="DH108" s="250">
        <v>2318</v>
      </c>
      <c r="DI108" s="250">
        <v>3909</v>
      </c>
      <c r="DJ108" s="250">
        <v>3855.28</v>
      </c>
      <c r="DK108" s="250">
        <v>0</v>
      </c>
      <c r="DL108" s="273">
        <v>53.7199999999998</v>
      </c>
      <c r="DM108" s="250">
        <v>2318</v>
      </c>
      <c r="DN108" s="250"/>
      <c r="DO108" s="250"/>
      <c r="DP108" s="273">
        <f t="shared" si="211"/>
        <v>0</v>
      </c>
      <c r="DQ108" s="266">
        <f t="shared" si="212"/>
        <v>2371.72</v>
      </c>
      <c r="DR108" s="262">
        <f t="shared" si="213"/>
        <v>32542.460000000003</v>
      </c>
      <c r="DS108" s="262"/>
      <c r="DT108" s="262">
        <f t="shared" si="214"/>
        <v>32542.460000000003</v>
      </c>
      <c r="DU108" s="333">
        <v>3905</v>
      </c>
      <c r="DV108" s="333">
        <v>3960</v>
      </c>
      <c r="DW108" s="262"/>
      <c r="DX108" s="262"/>
      <c r="DY108" s="262">
        <f t="shared" si="215"/>
        <v>7865</v>
      </c>
      <c r="DZ108" s="262"/>
      <c r="EA108" s="262"/>
    </row>
    <row r="109" spans="1:131" ht="16.5" thickBot="1">
      <c r="A109" s="57">
        <f t="shared" si="222"/>
        <v>16</v>
      </c>
      <c r="B109" s="21" t="s">
        <v>264</v>
      </c>
      <c r="C109" s="51">
        <v>15268</v>
      </c>
      <c r="D109" s="74">
        <v>1</v>
      </c>
      <c r="E109" s="51"/>
      <c r="F109" s="46">
        <f t="shared" si="143"/>
        <v>-1</v>
      </c>
      <c r="G109" s="47">
        <v>7447</v>
      </c>
      <c r="H109" s="47">
        <v>2475</v>
      </c>
      <c r="I109" s="48"/>
      <c r="J109" s="48"/>
      <c r="K109" s="47">
        <v>14907</v>
      </c>
      <c r="L109" s="47">
        <v>2494</v>
      </c>
      <c r="M109" s="47">
        <v>2494</v>
      </c>
      <c r="N109" s="47">
        <v>2475</v>
      </c>
      <c r="O109" s="47">
        <f t="shared" si="184"/>
        <v>-19</v>
      </c>
      <c r="P109" s="58"/>
      <c r="Q109" s="100">
        <f t="shared" si="185"/>
        <v>-19</v>
      </c>
      <c r="R109" s="62">
        <v>2494</v>
      </c>
      <c r="S109" s="42">
        <f t="shared" si="186"/>
        <v>2494</v>
      </c>
      <c r="T109" s="47">
        <v>14888</v>
      </c>
      <c r="U109" s="42">
        <v>2494</v>
      </c>
      <c r="V109" s="103"/>
      <c r="W109" s="42">
        <f t="shared" si="216"/>
        <v>2494</v>
      </c>
      <c r="X109" s="42">
        <f t="shared" si="217"/>
        <v>14888</v>
      </c>
      <c r="Y109" s="42"/>
      <c r="Z109" s="42">
        <v>14888</v>
      </c>
      <c r="AA109" s="42">
        <v>2494</v>
      </c>
      <c r="AB109" s="42"/>
      <c r="AC109" s="42">
        <f t="shared" si="138"/>
        <v>-2494</v>
      </c>
      <c r="AD109" s="42"/>
      <c r="AE109" s="42">
        <f t="shared" si="187"/>
        <v>-2494</v>
      </c>
      <c r="AF109" s="42">
        <v>2494</v>
      </c>
      <c r="AG109" s="42">
        <f t="shared" si="188"/>
        <v>2494</v>
      </c>
      <c r="AH109" s="42">
        <f t="shared" si="189"/>
        <v>12394</v>
      </c>
      <c r="AI109" s="6">
        <v>4148</v>
      </c>
      <c r="AJ109" s="6">
        <v>4148</v>
      </c>
      <c r="AK109" s="6">
        <v>4148</v>
      </c>
      <c r="AL109" s="42">
        <f t="shared" si="190"/>
        <v>12444</v>
      </c>
      <c r="AM109" s="6">
        <v>4153</v>
      </c>
      <c r="AN109" s="6">
        <v>4152</v>
      </c>
      <c r="AO109" s="136">
        <v>0</v>
      </c>
      <c r="AP109" s="136">
        <f t="shared" si="191"/>
        <v>8305</v>
      </c>
      <c r="AQ109" s="152">
        <f t="shared" si="192"/>
        <v>20749</v>
      </c>
      <c r="AR109" s="42">
        <f t="shared" si="193"/>
        <v>35637</v>
      </c>
      <c r="AS109" s="155"/>
      <c r="AT109" s="174">
        <f t="shared" si="194"/>
        <v>0</v>
      </c>
      <c r="AU109" s="169">
        <v>35637</v>
      </c>
      <c r="AV109" s="191"/>
      <c r="AW109" s="169">
        <f t="shared" si="195"/>
        <v>35637</v>
      </c>
      <c r="AX109" s="169">
        <v>2494</v>
      </c>
      <c r="AY109" s="174">
        <v>2475</v>
      </c>
      <c r="AZ109" s="174">
        <f t="shared" si="196"/>
        <v>19</v>
      </c>
      <c r="BA109" s="174">
        <v>2494</v>
      </c>
      <c r="BB109" s="174">
        <v>2420</v>
      </c>
      <c r="BC109" s="174">
        <f t="shared" si="197"/>
        <v>74</v>
      </c>
      <c r="BD109" s="174">
        <f t="shared" si="198"/>
        <v>93</v>
      </c>
      <c r="BE109" s="174">
        <v>4148</v>
      </c>
      <c r="BF109" s="174"/>
      <c r="BG109" s="174"/>
      <c r="BH109" s="174"/>
      <c r="BI109" s="174"/>
      <c r="BJ109" s="174"/>
      <c r="BK109" s="174"/>
      <c r="BL109" s="174"/>
      <c r="BM109" s="174"/>
      <c r="BN109" s="174">
        <f t="shared" si="199"/>
        <v>-93</v>
      </c>
      <c r="BO109" s="174">
        <v>4148</v>
      </c>
      <c r="BP109" s="174">
        <f t="shared" si="200"/>
        <v>4148</v>
      </c>
      <c r="BQ109" s="174">
        <f t="shared" si="201"/>
        <v>35544</v>
      </c>
      <c r="BR109" s="174">
        <v>35544</v>
      </c>
      <c r="BS109" s="174">
        <v>4148</v>
      </c>
      <c r="BT109" s="208">
        <v>3039.74</v>
      </c>
      <c r="BU109" s="174">
        <f t="shared" si="218"/>
        <v>1108.2600000000002</v>
      </c>
      <c r="BV109" s="174">
        <f t="shared" si="219"/>
        <v>207.4</v>
      </c>
      <c r="BW109" s="216" t="s">
        <v>173</v>
      </c>
      <c r="BX109" s="174">
        <v>0</v>
      </c>
      <c r="BY109" s="174">
        <f t="shared" si="223"/>
        <v>1108.2600000000002</v>
      </c>
      <c r="BZ109" s="174">
        <f t="shared" si="224"/>
        <v>-1108.2600000000002</v>
      </c>
      <c r="CA109" s="174">
        <v>4148</v>
      </c>
      <c r="CB109" s="174">
        <f t="shared" si="221"/>
        <v>4148</v>
      </c>
      <c r="CC109" s="169">
        <f t="shared" si="202"/>
        <v>34435.74</v>
      </c>
      <c r="CD109" s="169"/>
      <c r="CE109" s="6">
        <v>4148</v>
      </c>
      <c r="CF109" s="42">
        <f t="shared" si="203"/>
        <v>4148</v>
      </c>
      <c r="CG109" s="169">
        <f t="shared" si="204"/>
        <v>34435.74</v>
      </c>
      <c r="CH109" s="169"/>
      <c r="CI109" s="169">
        <f t="shared" si="136"/>
        <v>34435.74</v>
      </c>
      <c r="CJ109" s="169"/>
      <c r="CK109" s="174">
        <v>0</v>
      </c>
      <c r="CL109" s="226">
        <v>70.3</v>
      </c>
      <c r="CM109" s="136">
        <v>427</v>
      </c>
      <c r="CN109" s="181">
        <f t="shared" si="205"/>
        <v>427</v>
      </c>
      <c r="CO109" s="6">
        <v>4148</v>
      </c>
      <c r="CP109" s="174">
        <f t="shared" si="206"/>
        <v>4645.3</v>
      </c>
      <c r="CQ109" s="169">
        <v>34862.74</v>
      </c>
      <c r="CR109" s="174">
        <v>0</v>
      </c>
      <c r="CS109" s="174">
        <v>48.61999999999989</v>
      </c>
      <c r="CT109" s="169"/>
      <c r="CU109" s="136">
        <f t="shared" si="207"/>
        <v>0</v>
      </c>
      <c r="CV109" s="169">
        <f t="shared" si="208"/>
        <v>34862.74</v>
      </c>
      <c r="CW109" s="169"/>
      <c r="CX109" s="169">
        <v>37324.74</v>
      </c>
      <c r="CY109" s="116"/>
      <c r="CZ109" s="238">
        <v>4153</v>
      </c>
      <c r="DA109" s="237">
        <f t="shared" si="209"/>
        <v>4201.62</v>
      </c>
      <c r="DB109" s="256">
        <v>4151.84</v>
      </c>
      <c r="DC109" s="252">
        <f t="shared" si="137"/>
        <v>49.779999999999745</v>
      </c>
      <c r="DD109" s="260">
        <v>0</v>
      </c>
      <c r="DE109" s="237">
        <v>49.78</v>
      </c>
      <c r="DF109" s="238">
        <v>4152</v>
      </c>
      <c r="DG109" s="250">
        <f t="shared" si="210"/>
        <v>4201.78</v>
      </c>
      <c r="DH109" s="250">
        <v>2462</v>
      </c>
      <c r="DI109" s="250">
        <v>4201.78</v>
      </c>
      <c r="DJ109" s="250">
        <v>4151.84</v>
      </c>
      <c r="DK109" s="250">
        <v>0</v>
      </c>
      <c r="DL109" s="273">
        <v>49.9399999999996</v>
      </c>
      <c r="DM109" s="250">
        <v>2462</v>
      </c>
      <c r="DN109" s="250"/>
      <c r="DO109" s="250"/>
      <c r="DP109" s="273">
        <f t="shared" si="211"/>
        <v>0</v>
      </c>
      <c r="DQ109" s="266">
        <f t="shared" si="212"/>
        <v>2511.9399999999996</v>
      </c>
      <c r="DR109" s="262">
        <f t="shared" si="213"/>
        <v>37324.74</v>
      </c>
      <c r="DS109" s="262"/>
      <c r="DT109" s="262">
        <f t="shared" si="214"/>
        <v>37324.74</v>
      </c>
      <c r="DU109" s="333">
        <v>4147</v>
      </c>
      <c r="DV109" s="333">
        <v>4206</v>
      </c>
      <c r="DW109" s="262"/>
      <c r="DX109" s="262"/>
      <c r="DY109" s="262">
        <f t="shared" si="215"/>
        <v>8353</v>
      </c>
      <c r="DZ109" s="262"/>
      <c r="EA109" s="262"/>
    </row>
    <row r="110" spans="1:131" ht="16.5" thickBot="1">
      <c r="A110" s="77"/>
      <c r="B110" s="22" t="s">
        <v>97</v>
      </c>
      <c r="C110" s="217">
        <f aca="true" t="shared" si="225" ref="C110:Y110">SUM(C94:C109)</f>
        <v>496216</v>
      </c>
      <c r="D110" s="217">
        <f t="shared" si="225"/>
        <v>4957</v>
      </c>
      <c r="E110" s="217">
        <f t="shared" si="225"/>
        <v>0</v>
      </c>
      <c r="F110" s="217">
        <f t="shared" si="225"/>
        <v>-4957</v>
      </c>
      <c r="G110" s="217">
        <f t="shared" si="225"/>
        <v>223112</v>
      </c>
      <c r="H110" s="217">
        <f t="shared" si="225"/>
        <v>72185</v>
      </c>
      <c r="I110" s="217">
        <f t="shared" si="225"/>
        <v>0</v>
      </c>
      <c r="J110" s="217">
        <f t="shared" si="225"/>
        <v>0</v>
      </c>
      <c r="K110" s="217">
        <f t="shared" si="225"/>
        <v>466142</v>
      </c>
      <c r="L110" s="217">
        <f t="shared" si="225"/>
        <v>85103</v>
      </c>
      <c r="M110" s="217">
        <f t="shared" si="225"/>
        <v>85103</v>
      </c>
      <c r="N110" s="217">
        <f t="shared" si="225"/>
        <v>65890</v>
      </c>
      <c r="O110" s="217">
        <f t="shared" si="225"/>
        <v>-19213</v>
      </c>
      <c r="P110" s="217">
        <f t="shared" si="225"/>
        <v>4015</v>
      </c>
      <c r="Q110" s="217">
        <f t="shared" si="225"/>
        <v>-15198</v>
      </c>
      <c r="R110" s="217">
        <f t="shared" si="225"/>
        <v>85103</v>
      </c>
      <c r="S110" s="217">
        <f t="shared" si="225"/>
        <v>89118</v>
      </c>
      <c r="T110" s="217">
        <f t="shared" si="225"/>
        <v>450944</v>
      </c>
      <c r="U110" s="217">
        <f t="shared" si="225"/>
        <v>89118</v>
      </c>
      <c r="V110" s="217">
        <f t="shared" si="225"/>
        <v>0</v>
      </c>
      <c r="W110" s="217">
        <f t="shared" si="225"/>
        <v>89118</v>
      </c>
      <c r="X110" s="217">
        <f t="shared" si="225"/>
        <v>450944</v>
      </c>
      <c r="Y110" s="217">
        <f t="shared" si="225"/>
        <v>0</v>
      </c>
      <c r="Z110" s="142">
        <f>SUM(Z94:Z109)</f>
        <v>450944</v>
      </c>
      <c r="AA110" s="129">
        <f aca="true" t="shared" si="226" ref="AA110:BG110">SUM(AA94:AA109)</f>
        <v>89118</v>
      </c>
      <c r="AB110" s="129">
        <f t="shared" si="226"/>
        <v>0</v>
      </c>
      <c r="AC110" s="129">
        <f t="shared" si="226"/>
        <v>-89118</v>
      </c>
      <c r="AD110" s="129">
        <f t="shared" si="226"/>
        <v>0</v>
      </c>
      <c r="AE110" s="129">
        <f t="shared" si="226"/>
        <v>-89118</v>
      </c>
      <c r="AF110" s="129">
        <f t="shared" si="226"/>
        <v>85101</v>
      </c>
      <c r="AG110" s="129">
        <f t="shared" si="226"/>
        <v>85101</v>
      </c>
      <c r="AH110" s="129">
        <f t="shared" si="226"/>
        <v>361826</v>
      </c>
      <c r="AI110" s="129">
        <f t="shared" si="226"/>
        <v>98634</v>
      </c>
      <c r="AJ110" s="129">
        <f t="shared" si="226"/>
        <v>98634</v>
      </c>
      <c r="AK110" s="129">
        <f t="shared" si="226"/>
        <v>98634</v>
      </c>
      <c r="AL110" s="142">
        <f>SUM(AL94:AL109)</f>
        <v>295902</v>
      </c>
      <c r="AM110" s="129">
        <f t="shared" si="226"/>
        <v>98762</v>
      </c>
      <c r="AN110" s="129">
        <f t="shared" si="226"/>
        <v>98763</v>
      </c>
      <c r="AO110" s="129">
        <f t="shared" si="226"/>
        <v>0</v>
      </c>
      <c r="AP110" s="142">
        <f t="shared" si="226"/>
        <v>197525</v>
      </c>
      <c r="AQ110" s="153">
        <f t="shared" si="226"/>
        <v>493427</v>
      </c>
      <c r="AR110" s="218">
        <f t="shared" si="226"/>
        <v>944371</v>
      </c>
      <c r="AS110" s="218">
        <f t="shared" si="226"/>
        <v>0</v>
      </c>
      <c r="AT110" s="218">
        <f t="shared" si="226"/>
        <v>0</v>
      </c>
      <c r="AU110" s="218">
        <f t="shared" si="226"/>
        <v>942839.2</v>
      </c>
      <c r="AV110" s="218">
        <f t="shared" si="226"/>
        <v>0</v>
      </c>
      <c r="AW110" s="218">
        <f t="shared" si="226"/>
        <v>942839.2</v>
      </c>
      <c r="AX110" s="218">
        <f t="shared" si="226"/>
        <v>89118</v>
      </c>
      <c r="AY110" s="218">
        <f t="shared" si="226"/>
        <v>72775</v>
      </c>
      <c r="AZ110" s="218">
        <f t="shared" si="226"/>
        <v>16343</v>
      </c>
      <c r="BA110" s="218">
        <f t="shared" si="226"/>
        <v>83569.2</v>
      </c>
      <c r="BB110" s="218">
        <f t="shared" si="226"/>
        <v>61740</v>
      </c>
      <c r="BC110" s="218">
        <f t="shared" si="226"/>
        <v>21829.2</v>
      </c>
      <c r="BD110" s="218">
        <f t="shared" si="226"/>
        <v>38172.2</v>
      </c>
      <c r="BE110" s="218">
        <f t="shared" si="226"/>
        <v>98634</v>
      </c>
      <c r="BF110" s="218">
        <f t="shared" si="226"/>
        <v>0</v>
      </c>
      <c r="BG110" s="218">
        <f t="shared" si="226"/>
        <v>0</v>
      </c>
      <c r="BH110" s="218"/>
      <c r="BI110" s="218"/>
      <c r="BJ110" s="218">
        <f>SUM(BJ94:BJ109)</f>
        <v>0</v>
      </c>
      <c r="BK110" s="218"/>
      <c r="BL110" s="218"/>
      <c r="BM110" s="218">
        <f>SUM(BM94:BM109)</f>
        <v>0</v>
      </c>
      <c r="BN110" s="218">
        <f>SUM(BN94:BN109)</f>
        <v>-38172.2</v>
      </c>
      <c r="BO110" s="218">
        <f>SUM(BO94:BO109)</f>
        <v>98634</v>
      </c>
      <c r="BP110" s="218">
        <f>SUM(BP94:BP109)</f>
        <v>98634</v>
      </c>
      <c r="BQ110" s="218">
        <f>SUM(BQ94:BQ109)</f>
        <v>904667</v>
      </c>
      <c r="BR110" s="218">
        <f aca="true" t="shared" si="227" ref="BR110:DY110">SUM(BR94:BR109)</f>
        <v>904667</v>
      </c>
      <c r="BS110" s="218">
        <f t="shared" si="227"/>
        <v>98634</v>
      </c>
      <c r="BT110" s="218">
        <f t="shared" si="227"/>
        <v>75261.86</v>
      </c>
      <c r="BU110" s="218">
        <f t="shared" si="227"/>
        <v>23372.14</v>
      </c>
      <c r="BV110" s="218">
        <f t="shared" si="227"/>
        <v>4931.699999999999</v>
      </c>
      <c r="BW110" s="218">
        <f t="shared" si="227"/>
        <v>0</v>
      </c>
      <c r="BX110" s="218">
        <f t="shared" si="227"/>
        <v>675.7400000000011</v>
      </c>
      <c r="BY110" s="218">
        <f t="shared" si="227"/>
        <v>22696.4</v>
      </c>
      <c r="BZ110" s="218">
        <f t="shared" si="227"/>
        <v>-22696.4</v>
      </c>
      <c r="CA110" s="218">
        <f t="shared" si="227"/>
        <v>98634</v>
      </c>
      <c r="CB110" s="218">
        <f t="shared" si="227"/>
        <v>99309.74</v>
      </c>
      <c r="CC110" s="218">
        <f t="shared" si="227"/>
        <v>881970.5999999999</v>
      </c>
      <c r="CD110" s="218">
        <f t="shared" si="227"/>
        <v>0</v>
      </c>
      <c r="CE110" s="218">
        <f t="shared" si="227"/>
        <v>98634</v>
      </c>
      <c r="CF110" s="218">
        <f t="shared" si="227"/>
        <v>98634</v>
      </c>
      <c r="CG110" s="218">
        <f t="shared" si="227"/>
        <v>881970.5999999999</v>
      </c>
      <c r="CH110" s="218">
        <f t="shared" si="227"/>
        <v>0</v>
      </c>
      <c r="CI110" s="218">
        <f t="shared" si="227"/>
        <v>881970.5999999999</v>
      </c>
      <c r="CJ110" s="218">
        <f t="shared" si="227"/>
        <v>0</v>
      </c>
      <c r="CK110" s="218">
        <f t="shared" si="227"/>
        <v>27413.440000000006</v>
      </c>
      <c r="CL110" s="218">
        <f t="shared" si="227"/>
        <v>204.86</v>
      </c>
      <c r="CM110" s="222">
        <f t="shared" si="227"/>
        <v>4025.74</v>
      </c>
      <c r="CN110" s="224">
        <f t="shared" si="227"/>
        <v>-23387.700000000004</v>
      </c>
      <c r="CO110" s="218">
        <f t="shared" si="227"/>
        <v>98634</v>
      </c>
      <c r="CP110" s="218">
        <f t="shared" si="227"/>
        <v>102864.6</v>
      </c>
      <c r="CQ110" s="218">
        <f t="shared" si="227"/>
        <v>858582.9</v>
      </c>
      <c r="CR110" s="218">
        <f t="shared" si="227"/>
        <v>22684.92</v>
      </c>
      <c r="CS110" s="218">
        <f t="shared" si="227"/>
        <v>547.9800000000009</v>
      </c>
      <c r="CT110" s="218">
        <f t="shared" si="227"/>
        <v>0</v>
      </c>
      <c r="CU110" s="246">
        <f t="shared" si="227"/>
        <v>-22684.92</v>
      </c>
      <c r="CV110" s="218">
        <f t="shared" si="227"/>
        <v>835897.98</v>
      </c>
      <c r="CW110" s="218">
        <f t="shared" si="227"/>
        <v>0</v>
      </c>
      <c r="CX110" s="218">
        <f t="shared" si="227"/>
        <v>876615.4799999999</v>
      </c>
      <c r="CY110" s="218">
        <f t="shared" si="227"/>
        <v>0</v>
      </c>
      <c r="CZ110" s="218">
        <f t="shared" si="227"/>
        <v>98762</v>
      </c>
      <c r="DA110" s="218">
        <f t="shared" si="227"/>
        <v>99309.98</v>
      </c>
      <c r="DB110" s="218">
        <f t="shared" si="227"/>
        <v>81054.6</v>
      </c>
      <c r="DC110" s="218">
        <f t="shared" si="227"/>
        <v>18255.38</v>
      </c>
      <c r="DD110" s="218">
        <f t="shared" si="227"/>
        <v>-17826.499999999996</v>
      </c>
      <c r="DE110" s="218">
        <f t="shared" si="227"/>
        <v>428.88</v>
      </c>
      <c r="DF110" s="218">
        <f t="shared" si="227"/>
        <v>98763</v>
      </c>
      <c r="DG110" s="218">
        <f t="shared" si="227"/>
        <v>99191.87999999999</v>
      </c>
      <c r="DH110" s="218">
        <f t="shared" si="227"/>
        <v>58544</v>
      </c>
      <c r="DI110" s="218">
        <f t="shared" si="227"/>
        <v>99191.87999999999</v>
      </c>
      <c r="DJ110" s="218">
        <f t="shared" si="227"/>
        <v>82149.3</v>
      </c>
      <c r="DK110" s="218">
        <f t="shared" si="227"/>
        <v>-16714.260000000002</v>
      </c>
      <c r="DL110" s="218">
        <f t="shared" si="227"/>
        <v>328.32000000000244</v>
      </c>
      <c r="DM110" s="218">
        <f t="shared" si="227"/>
        <v>58544</v>
      </c>
      <c r="DN110" s="218">
        <f t="shared" si="227"/>
        <v>-5943</v>
      </c>
      <c r="DO110" s="218">
        <f t="shared" si="227"/>
        <v>0</v>
      </c>
      <c r="DP110" s="218">
        <f t="shared" si="227"/>
        <v>-22657.260000000002</v>
      </c>
      <c r="DQ110" s="218">
        <f t="shared" si="227"/>
        <v>52929.320000000014</v>
      </c>
      <c r="DR110" s="218">
        <f t="shared" si="227"/>
        <v>853958.2199999999</v>
      </c>
      <c r="DS110" s="218">
        <f t="shared" si="227"/>
        <v>0</v>
      </c>
      <c r="DT110" s="218">
        <f t="shared" si="227"/>
        <v>853958.2199999999</v>
      </c>
      <c r="DU110" s="129">
        <f t="shared" si="227"/>
        <v>98634</v>
      </c>
      <c r="DV110" s="129">
        <f t="shared" si="227"/>
        <v>98618</v>
      </c>
      <c r="DW110" s="218">
        <f t="shared" si="227"/>
        <v>0</v>
      </c>
      <c r="DX110" s="218"/>
      <c r="DY110" s="218">
        <f t="shared" si="227"/>
        <v>197252</v>
      </c>
      <c r="DZ110" s="218"/>
      <c r="EA110" s="218"/>
    </row>
    <row r="111" spans="1:131" ht="16.5" thickBot="1">
      <c r="A111" s="33"/>
      <c r="B111" s="19"/>
      <c r="C111" s="47"/>
      <c r="D111" s="75"/>
      <c r="E111" s="51"/>
      <c r="F111" s="46"/>
      <c r="G111" s="47"/>
      <c r="H111" s="47"/>
      <c r="I111" s="48"/>
      <c r="J111" s="48"/>
      <c r="K111" s="47"/>
      <c r="L111" s="47"/>
      <c r="M111" s="47"/>
      <c r="N111" s="47"/>
      <c r="O111" s="47"/>
      <c r="P111" s="58"/>
      <c r="Q111" s="58"/>
      <c r="R111" s="51"/>
      <c r="S111" s="51"/>
      <c r="T111" s="47"/>
      <c r="U111" s="51"/>
      <c r="V111" s="104"/>
      <c r="W111" s="51"/>
      <c r="X111" s="51"/>
      <c r="Y111" s="51"/>
      <c r="Z111" s="51"/>
      <c r="AA111" s="51"/>
      <c r="AB111" s="51"/>
      <c r="AC111" s="42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136"/>
      <c r="AP111" s="136"/>
      <c r="AQ111" s="152"/>
      <c r="AR111" s="51"/>
      <c r="AS111" s="155"/>
      <c r="AT111" s="174"/>
      <c r="AU111" s="169"/>
      <c r="AV111" s="191"/>
      <c r="AW111" s="169"/>
      <c r="AX111" s="169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69"/>
      <c r="CD111" s="169"/>
      <c r="CE111" s="51"/>
      <c r="CF111" s="51"/>
      <c r="CG111" s="169"/>
      <c r="CH111" s="169"/>
      <c r="CI111" s="169">
        <f t="shared" si="136"/>
        <v>0</v>
      </c>
      <c r="CJ111" s="169"/>
      <c r="CK111" s="169"/>
      <c r="CL111" s="183"/>
      <c r="CM111" s="136"/>
      <c r="CN111" s="181"/>
      <c r="CO111" s="169"/>
      <c r="CP111" s="169"/>
      <c r="CQ111" s="169"/>
      <c r="CR111" s="169"/>
      <c r="CS111" s="169"/>
      <c r="CT111" s="169"/>
      <c r="CU111" s="181"/>
      <c r="CV111" s="169"/>
      <c r="CW111" s="169"/>
      <c r="CX111" s="169"/>
      <c r="CY111" s="115"/>
      <c r="CZ111" s="236"/>
      <c r="DA111" s="236"/>
      <c r="DB111" s="254"/>
      <c r="DC111" s="252"/>
      <c r="DD111" s="260"/>
      <c r="DE111" s="236"/>
      <c r="DF111" s="236"/>
      <c r="DG111" s="262"/>
      <c r="DH111" s="262"/>
      <c r="DI111" s="262"/>
      <c r="DJ111" s="262"/>
      <c r="DK111" s="262"/>
      <c r="DL111" s="262"/>
      <c r="DM111" s="262"/>
      <c r="DN111" s="262"/>
      <c r="DO111" s="262"/>
      <c r="DP111" s="266"/>
      <c r="DQ111" s="266"/>
      <c r="DR111" s="262"/>
      <c r="DS111" s="262"/>
      <c r="DT111" s="262"/>
      <c r="DU111" s="333"/>
      <c r="DV111" s="333"/>
      <c r="DW111" s="262"/>
      <c r="DX111" s="262"/>
      <c r="DY111" s="262"/>
      <c r="DZ111" s="276"/>
      <c r="EA111" s="276"/>
    </row>
    <row r="112" spans="1:131" ht="16.5" thickBot="1">
      <c r="A112" s="33"/>
      <c r="B112" s="19" t="s">
        <v>98</v>
      </c>
      <c r="C112" s="47"/>
      <c r="D112" s="78"/>
      <c r="E112" s="51"/>
      <c r="F112" s="46"/>
      <c r="G112" s="47"/>
      <c r="H112" s="47"/>
      <c r="I112" s="48"/>
      <c r="J112" s="48"/>
      <c r="K112" s="47"/>
      <c r="L112" s="47"/>
      <c r="M112" s="47"/>
      <c r="N112" s="47"/>
      <c r="O112" s="47"/>
      <c r="P112" s="58"/>
      <c r="Q112" s="58"/>
      <c r="R112" s="51"/>
      <c r="S112" s="51"/>
      <c r="T112" s="47"/>
      <c r="U112" s="51"/>
      <c r="V112" s="104"/>
      <c r="W112" s="51"/>
      <c r="X112" s="51"/>
      <c r="Y112" s="51"/>
      <c r="Z112" s="51"/>
      <c r="AA112" s="51"/>
      <c r="AB112" s="51"/>
      <c r="AC112" s="42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136"/>
      <c r="AP112" s="136"/>
      <c r="AQ112" s="152"/>
      <c r="AR112" s="51"/>
      <c r="AS112" s="155"/>
      <c r="AT112" s="174"/>
      <c r="AU112" s="169"/>
      <c r="AV112" s="191"/>
      <c r="AW112" s="169"/>
      <c r="AX112" s="169"/>
      <c r="AY112" s="174"/>
      <c r="AZ112" s="174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174"/>
      <c r="BM112" s="174"/>
      <c r="BN112" s="174">
        <f>-BD112-BK112+BM112</f>
        <v>0</v>
      </c>
      <c r="BO112" s="174"/>
      <c r="BP112" s="174"/>
      <c r="BQ112" s="174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69"/>
      <c r="CD112" s="169"/>
      <c r="CE112" s="51"/>
      <c r="CF112" s="51"/>
      <c r="CG112" s="169"/>
      <c r="CH112" s="169"/>
      <c r="CI112" s="169">
        <f t="shared" si="136"/>
        <v>0</v>
      </c>
      <c r="CJ112" s="169"/>
      <c r="CK112" s="169"/>
      <c r="CL112" s="183"/>
      <c r="CM112" s="136"/>
      <c r="CN112" s="181"/>
      <c r="CO112" s="169"/>
      <c r="CP112" s="169"/>
      <c r="CQ112" s="169"/>
      <c r="CR112" s="169"/>
      <c r="CS112" s="169"/>
      <c r="CT112" s="169"/>
      <c r="CU112" s="181"/>
      <c r="CV112" s="169"/>
      <c r="CW112" s="169"/>
      <c r="CX112" s="169"/>
      <c r="CY112" s="115"/>
      <c r="CZ112" s="236"/>
      <c r="DA112" s="236"/>
      <c r="DB112" s="254"/>
      <c r="DC112" s="252"/>
      <c r="DD112" s="260"/>
      <c r="DE112" s="236"/>
      <c r="DF112" s="236"/>
      <c r="DG112" s="262"/>
      <c r="DH112" s="262"/>
      <c r="DI112" s="262"/>
      <c r="DJ112" s="262"/>
      <c r="DK112" s="262"/>
      <c r="DL112" s="262"/>
      <c r="DM112" s="262"/>
      <c r="DN112" s="262"/>
      <c r="DO112" s="262"/>
      <c r="DP112" s="266"/>
      <c r="DQ112" s="266"/>
      <c r="DR112" s="262"/>
      <c r="DS112" s="262"/>
      <c r="DT112" s="262"/>
      <c r="DU112" s="333"/>
      <c r="DV112" s="333"/>
      <c r="DW112" s="262"/>
      <c r="DX112" s="262"/>
      <c r="DY112" s="262"/>
      <c r="DZ112" s="276"/>
      <c r="EA112" s="276"/>
    </row>
    <row r="113" spans="1:131" ht="15.75">
      <c r="A113" s="33">
        <v>1</v>
      </c>
      <c r="B113" s="19" t="s">
        <v>265</v>
      </c>
      <c r="C113" s="47">
        <v>6836</v>
      </c>
      <c r="D113" s="55">
        <v>508</v>
      </c>
      <c r="E113" s="51"/>
      <c r="F113" s="46">
        <f>E113-D113</f>
        <v>-508</v>
      </c>
      <c r="G113" s="47">
        <v>3056</v>
      </c>
      <c r="H113" s="47">
        <v>1140</v>
      </c>
      <c r="I113" s="48"/>
      <c r="J113" s="48"/>
      <c r="K113" s="47">
        <v>6582</v>
      </c>
      <c r="L113" s="9">
        <v>1254</v>
      </c>
      <c r="M113" s="9">
        <v>1254</v>
      </c>
      <c r="N113" s="9">
        <v>780</v>
      </c>
      <c r="O113" s="47">
        <f>N113-M113</f>
        <v>-474</v>
      </c>
      <c r="P113" s="96"/>
      <c r="Q113" s="100">
        <f>P113+O113</f>
        <v>-474</v>
      </c>
      <c r="R113" s="62">
        <v>1254</v>
      </c>
      <c r="S113" s="42">
        <f>R113+P113</f>
        <v>1254</v>
      </c>
      <c r="T113" s="47">
        <v>6108</v>
      </c>
      <c r="U113" s="42">
        <v>1254</v>
      </c>
      <c r="V113" s="103"/>
      <c r="W113" s="42">
        <f>U113+V113</f>
        <v>1254</v>
      </c>
      <c r="X113" s="42">
        <f>T113+V113</f>
        <v>6108</v>
      </c>
      <c r="Y113" s="42"/>
      <c r="Z113" s="42">
        <v>6108</v>
      </c>
      <c r="AA113" s="42">
        <v>1254</v>
      </c>
      <c r="AB113" s="42"/>
      <c r="AC113" s="42">
        <f t="shared" si="138"/>
        <v>-1254</v>
      </c>
      <c r="AD113" s="42"/>
      <c r="AE113" s="42">
        <f>AC113+AD113</f>
        <v>-1254</v>
      </c>
      <c r="AF113" s="42">
        <v>1254</v>
      </c>
      <c r="AG113" s="42">
        <f>AF113+AD113</f>
        <v>1254</v>
      </c>
      <c r="AH113" s="42">
        <f>Z113+AE113</f>
        <v>4854</v>
      </c>
      <c r="AI113" s="6">
        <v>1386</v>
      </c>
      <c r="AJ113" s="6">
        <v>1386</v>
      </c>
      <c r="AK113" s="6">
        <v>1386</v>
      </c>
      <c r="AL113" s="42">
        <f>AI113+AJ113+AK113</f>
        <v>4158</v>
      </c>
      <c r="AM113" s="6">
        <v>1388</v>
      </c>
      <c r="AN113" s="6">
        <v>1388</v>
      </c>
      <c r="AO113" s="136">
        <v>0</v>
      </c>
      <c r="AP113" s="136">
        <f>AM113+AN113+AO113</f>
        <v>2776</v>
      </c>
      <c r="AQ113" s="152">
        <f>AL113+AP113</f>
        <v>6934</v>
      </c>
      <c r="AR113" s="42">
        <f>Z113+AI113+AJ113+AK113+AM113+AN113+AO113</f>
        <v>13042</v>
      </c>
      <c r="AS113" s="155"/>
      <c r="AT113" s="174">
        <f>AO113+AS113</f>
        <v>0</v>
      </c>
      <c r="AU113" s="169">
        <v>13042</v>
      </c>
      <c r="AV113" s="191"/>
      <c r="AW113" s="169">
        <f>AU113+AV113</f>
        <v>13042</v>
      </c>
      <c r="AX113" s="169">
        <v>1254</v>
      </c>
      <c r="AY113" s="174">
        <v>1140</v>
      </c>
      <c r="AZ113" s="174">
        <f>AX113-AY113</f>
        <v>114</v>
      </c>
      <c r="BA113" s="174">
        <v>1254</v>
      </c>
      <c r="BB113" s="174">
        <v>900</v>
      </c>
      <c r="BC113" s="174">
        <f>BA113-BB113</f>
        <v>354</v>
      </c>
      <c r="BD113" s="174">
        <f>AZ113+BC113</f>
        <v>468</v>
      </c>
      <c r="BE113" s="174">
        <v>1386</v>
      </c>
      <c r="BF113" s="174">
        <v>704.4</v>
      </c>
      <c r="BG113" s="174">
        <f>BE113-BF113</f>
        <v>681.6</v>
      </c>
      <c r="BH113" s="174">
        <f>BE113*5%</f>
        <v>69.3</v>
      </c>
      <c r="BI113" s="174" t="s">
        <v>160</v>
      </c>
      <c r="BJ113" s="174">
        <v>0</v>
      </c>
      <c r="BK113" s="174">
        <f>BG113</f>
        <v>681.6</v>
      </c>
      <c r="BL113" s="174"/>
      <c r="BM113" s="174"/>
      <c r="BN113" s="174">
        <f>BM113-BK113-BD113</f>
        <v>-1149.6</v>
      </c>
      <c r="BO113" s="174">
        <v>1386</v>
      </c>
      <c r="BP113" s="174">
        <f>BO113+BM113+BJ113</f>
        <v>1386</v>
      </c>
      <c r="BQ113" s="174">
        <f>BN113+AW113</f>
        <v>11892.4</v>
      </c>
      <c r="BR113" s="174">
        <v>11892.4</v>
      </c>
      <c r="BS113" s="174"/>
      <c r="BT113" s="174"/>
      <c r="BU113" s="174"/>
      <c r="BV113" s="174"/>
      <c r="BW113" s="174"/>
      <c r="BX113" s="174"/>
      <c r="BY113" s="174"/>
      <c r="BZ113" s="174"/>
      <c r="CA113" s="174"/>
      <c r="CB113" s="174">
        <v>1386</v>
      </c>
      <c r="CC113" s="169">
        <f>BR113+BZ113</f>
        <v>11892.4</v>
      </c>
      <c r="CD113" s="169"/>
      <c r="CE113" s="6">
        <v>1386</v>
      </c>
      <c r="CF113" s="42">
        <f>CE113+CD113</f>
        <v>1386</v>
      </c>
      <c r="CG113" s="169">
        <f>CC113+CD113</f>
        <v>11892.4</v>
      </c>
      <c r="CH113" s="169"/>
      <c r="CI113" s="169">
        <f t="shared" si="136"/>
        <v>11892.4</v>
      </c>
      <c r="CJ113" s="169"/>
      <c r="CK113" s="174">
        <v>752.04</v>
      </c>
      <c r="CL113" s="226">
        <v>0</v>
      </c>
      <c r="CM113" s="136"/>
      <c r="CN113" s="181">
        <f>CM113-CK113</f>
        <v>-752.04</v>
      </c>
      <c r="CO113" s="6">
        <v>1386</v>
      </c>
      <c r="CP113" s="174">
        <f>CO113+CL113+CM113</f>
        <v>1386</v>
      </c>
      <c r="CQ113" s="169">
        <v>11140.36</v>
      </c>
      <c r="CR113" s="174">
        <v>892.9200000000001</v>
      </c>
      <c r="CS113" s="174">
        <v>0</v>
      </c>
      <c r="CT113" s="169"/>
      <c r="CU113" s="181">
        <f>CT113-CR113</f>
        <v>-892.9200000000001</v>
      </c>
      <c r="CV113" s="169">
        <f>CQ113-CR113+CT113</f>
        <v>10247.44</v>
      </c>
      <c r="CW113" s="169"/>
      <c r="CX113" s="169">
        <v>11427.6</v>
      </c>
      <c r="CY113" s="116"/>
      <c r="CZ113" s="238">
        <v>1388</v>
      </c>
      <c r="DA113" s="237">
        <f>CZ113+CT113+CS113</f>
        <v>1388</v>
      </c>
      <c r="DB113" s="256">
        <v>986.16</v>
      </c>
      <c r="DC113" s="252">
        <f t="shared" si="137"/>
        <v>401.84000000000003</v>
      </c>
      <c r="DD113" s="260">
        <f>DB113-DA113</f>
        <v>-401.84000000000003</v>
      </c>
      <c r="DE113" s="237">
        <v>0</v>
      </c>
      <c r="DF113" s="238">
        <v>1388</v>
      </c>
      <c r="DG113" s="250">
        <f>DF113+DE113</f>
        <v>1388</v>
      </c>
      <c r="DH113" s="250">
        <v>1582</v>
      </c>
      <c r="DI113" s="250">
        <v>1388</v>
      </c>
      <c r="DJ113" s="250">
        <v>211.32</v>
      </c>
      <c r="DK113" s="250">
        <v>-1176.68</v>
      </c>
      <c r="DL113" s="273">
        <v>0</v>
      </c>
      <c r="DM113" s="250">
        <v>1582</v>
      </c>
      <c r="DN113" s="250"/>
      <c r="DO113" s="250"/>
      <c r="DP113" s="273">
        <f>DK113+DN113+DO113</f>
        <v>-1176.68</v>
      </c>
      <c r="DQ113" s="266">
        <f>DM113+DN113+DO113+DL113</f>
        <v>1582</v>
      </c>
      <c r="DR113" s="262">
        <f>CX113+DP113</f>
        <v>10250.92</v>
      </c>
      <c r="DS113" s="262"/>
      <c r="DT113" s="262">
        <f>DR113+DS113</f>
        <v>10250.92</v>
      </c>
      <c r="DU113" s="333">
        <v>2665</v>
      </c>
      <c r="DV113" s="333">
        <v>2664</v>
      </c>
      <c r="DW113" s="262"/>
      <c r="DX113" s="262"/>
      <c r="DY113" s="262">
        <f>DU113+DV113+DW113</f>
        <v>5329</v>
      </c>
      <c r="DZ113" s="262"/>
      <c r="EA113" s="262"/>
    </row>
    <row r="114" spans="1:131" ht="15.75">
      <c r="A114" s="33">
        <v>2</v>
      </c>
      <c r="B114" s="19" t="s">
        <v>266</v>
      </c>
      <c r="C114" s="47">
        <v>13686</v>
      </c>
      <c r="D114" s="45">
        <v>27</v>
      </c>
      <c r="E114" s="51"/>
      <c r="F114" s="46">
        <f>E114-D114</f>
        <v>-27</v>
      </c>
      <c r="G114" s="47">
        <v>6644</v>
      </c>
      <c r="H114" s="47">
        <v>2220</v>
      </c>
      <c r="I114" s="48"/>
      <c r="J114" s="48"/>
      <c r="K114" s="47">
        <v>13383</v>
      </c>
      <c r="L114" s="9">
        <v>2261</v>
      </c>
      <c r="M114" s="9">
        <v>2261</v>
      </c>
      <c r="N114" s="9">
        <v>2220</v>
      </c>
      <c r="O114" s="47">
        <f>N114-M114</f>
        <v>-41</v>
      </c>
      <c r="P114" s="96"/>
      <c r="Q114" s="100">
        <f>P114+O114</f>
        <v>-41</v>
      </c>
      <c r="R114" s="62">
        <v>2261</v>
      </c>
      <c r="S114" s="42">
        <f>R114+P114</f>
        <v>2261</v>
      </c>
      <c r="T114" s="47">
        <v>13342</v>
      </c>
      <c r="U114" s="42">
        <v>2261</v>
      </c>
      <c r="V114" s="103"/>
      <c r="W114" s="42">
        <f>U114+V114</f>
        <v>2261</v>
      </c>
      <c r="X114" s="42">
        <f>T114+V114</f>
        <v>13342</v>
      </c>
      <c r="Y114" s="42"/>
      <c r="Z114" s="42">
        <v>13342</v>
      </c>
      <c r="AA114" s="42">
        <v>2261</v>
      </c>
      <c r="AB114" s="42"/>
      <c r="AC114" s="42">
        <f t="shared" si="138"/>
        <v>-2261</v>
      </c>
      <c r="AD114" s="42"/>
      <c r="AE114" s="42">
        <f>AC114+AD114</f>
        <v>-2261</v>
      </c>
      <c r="AF114" s="42">
        <v>2261</v>
      </c>
      <c r="AG114" s="42">
        <f>AF114+AD114</f>
        <v>2261</v>
      </c>
      <c r="AH114" s="42">
        <f>Z114+AE114</f>
        <v>11081</v>
      </c>
      <c r="AI114" s="6">
        <v>2630</v>
      </c>
      <c r="AJ114" s="6">
        <v>2630</v>
      </c>
      <c r="AK114" s="6">
        <v>2630</v>
      </c>
      <c r="AL114" s="42">
        <f>AI114+AJ114+AK114</f>
        <v>7890</v>
      </c>
      <c r="AM114" s="6">
        <v>2633</v>
      </c>
      <c r="AN114" s="6">
        <v>2632</v>
      </c>
      <c r="AO114" s="136">
        <v>0</v>
      </c>
      <c r="AP114" s="136">
        <f>AM114+AN114+AO114</f>
        <v>5265</v>
      </c>
      <c r="AQ114" s="152">
        <f>AL114+AP114</f>
        <v>13155</v>
      </c>
      <c r="AR114" s="42">
        <f>Z114+AI114+AJ114+AK114+AM114+AN114+AO114</f>
        <v>26497</v>
      </c>
      <c r="AS114" s="155"/>
      <c r="AT114" s="174">
        <f>AO114+AS114</f>
        <v>0</v>
      </c>
      <c r="AU114" s="169">
        <v>26497</v>
      </c>
      <c r="AV114" s="191"/>
      <c r="AW114" s="169">
        <f>AU114+AV114</f>
        <v>26497</v>
      </c>
      <c r="AX114" s="169">
        <v>2261</v>
      </c>
      <c r="AY114" s="174">
        <v>2220</v>
      </c>
      <c r="AZ114" s="174">
        <f>AX114-AY114</f>
        <v>41</v>
      </c>
      <c r="BA114" s="174">
        <v>2261</v>
      </c>
      <c r="BB114" s="174">
        <v>2220</v>
      </c>
      <c r="BC114" s="174">
        <f>BA114-BB114</f>
        <v>41</v>
      </c>
      <c r="BD114" s="174">
        <f>AZ114+BC114</f>
        <v>82</v>
      </c>
      <c r="BE114" s="174">
        <v>2630</v>
      </c>
      <c r="BF114" s="174">
        <v>2606.28</v>
      </c>
      <c r="BG114" s="174">
        <f>BE114-BF114</f>
        <v>23.7199999999998</v>
      </c>
      <c r="BH114" s="174">
        <f>BE114*5%</f>
        <v>131.5</v>
      </c>
      <c r="BI114" s="174" t="s">
        <v>161</v>
      </c>
      <c r="BJ114" s="174">
        <f>BG114</f>
        <v>23.7199999999998</v>
      </c>
      <c r="BK114" s="174">
        <v>0</v>
      </c>
      <c r="BL114" s="174"/>
      <c r="BM114" s="174"/>
      <c r="BN114" s="174">
        <f>BM114-BK114-BD114</f>
        <v>-82</v>
      </c>
      <c r="BO114" s="174">
        <v>2630</v>
      </c>
      <c r="BP114" s="174">
        <f>BO114+BM114+BJ114</f>
        <v>2653.72</v>
      </c>
      <c r="BQ114" s="174">
        <f>BN114+AW114</f>
        <v>26415</v>
      </c>
      <c r="BR114" s="174">
        <v>26415</v>
      </c>
      <c r="BS114" s="174"/>
      <c r="BT114" s="174"/>
      <c r="BU114" s="174"/>
      <c r="BV114" s="174"/>
      <c r="BW114" s="174"/>
      <c r="BX114" s="174"/>
      <c r="BY114" s="174"/>
      <c r="BZ114" s="174"/>
      <c r="CA114" s="174"/>
      <c r="CB114" s="174">
        <v>2653.72</v>
      </c>
      <c r="CC114" s="169">
        <f>BR114+BZ114</f>
        <v>26415</v>
      </c>
      <c r="CD114" s="169"/>
      <c r="CE114" s="6">
        <v>2630</v>
      </c>
      <c r="CF114" s="42">
        <f>CE114+CD114</f>
        <v>2630</v>
      </c>
      <c r="CG114" s="169">
        <f>CC114+CD114</f>
        <v>26415</v>
      </c>
      <c r="CH114" s="169"/>
      <c r="CI114" s="169">
        <f t="shared" si="136"/>
        <v>26415</v>
      </c>
      <c r="CJ114" s="169"/>
      <c r="CK114" s="174">
        <v>0</v>
      </c>
      <c r="CL114" s="226">
        <v>47.44</v>
      </c>
      <c r="CM114" s="136"/>
      <c r="CN114" s="181">
        <f>CM114-CK114</f>
        <v>0</v>
      </c>
      <c r="CO114" s="6">
        <v>2630</v>
      </c>
      <c r="CP114" s="174">
        <f>CO114+CL114+CM114</f>
        <v>2677.44</v>
      </c>
      <c r="CQ114" s="169">
        <v>21150</v>
      </c>
      <c r="CR114" s="226">
        <v>0.7200000000002547</v>
      </c>
      <c r="CS114" s="226"/>
      <c r="CT114" s="183"/>
      <c r="CU114" s="136">
        <f>CT114-CR114</f>
        <v>-0.7200000000002547</v>
      </c>
      <c r="CV114" s="169">
        <f>CQ114-CR114+CT114</f>
        <v>21149.28</v>
      </c>
      <c r="CW114" s="169"/>
      <c r="CX114" s="169">
        <v>21149.28</v>
      </c>
      <c r="CY114" s="116"/>
      <c r="CZ114" s="136">
        <v>0</v>
      </c>
      <c r="DA114" s="248">
        <f>CZ114+CT114+CS114</f>
        <v>0</v>
      </c>
      <c r="DB114" s="257">
        <v>0</v>
      </c>
      <c r="DC114" s="252">
        <f t="shared" si="137"/>
        <v>0</v>
      </c>
      <c r="DD114" s="260">
        <f>DB114-DA114</f>
        <v>0</v>
      </c>
      <c r="DE114" s="248">
        <v>0</v>
      </c>
      <c r="DF114" s="136">
        <v>0</v>
      </c>
      <c r="DG114" s="250">
        <f>DF114+DE114</f>
        <v>0</v>
      </c>
      <c r="DH114" s="250">
        <v>0</v>
      </c>
      <c r="DI114" s="250">
        <v>0</v>
      </c>
      <c r="DJ114" s="250">
        <v>0</v>
      </c>
      <c r="DK114" s="250">
        <v>0</v>
      </c>
      <c r="DL114" s="273">
        <v>0</v>
      </c>
      <c r="DM114" s="250">
        <v>0</v>
      </c>
      <c r="DN114" s="250"/>
      <c r="DO114" s="250"/>
      <c r="DP114" s="273">
        <f>DK114+DN114+DO114</f>
        <v>0</v>
      </c>
      <c r="DQ114" s="266">
        <f>DM114+DN114+DO114+DL114</f>
        <v>0</v>
      </c>
      <c r="DR114" s="262">
        <f>CX114+DP114</f>
        <v>21149.28</v>
      </c>
      <c r="DS114" s="262"/>
      <c r="DT114" s="262">
        <f>DR114+DS114</f>
        <v>21149.28</v>
      </c>
      <c r="DU114" s="333">
        <v>0</v>
      </c>
      <c r="DV114" s="333">
        <v>0</v>
      </c>
      <c r="DW114" s="262"/>
      <c r="DX114" s="262"/>
      <c r="DY114" s="262">
        <f>DU114+DV114+DW114</f>
        <v>0</v>
      </c>
      <c r="DZ114" s="262"/>
      <c r="EA114" s="262"/>
    </row>
    <row r="115" spans="1:131" ht="15.75">
      <c r="A115" s="33">
        <v>3</v>
      </c>
      <c r="B115" s="19" t="s">
        <v>267</v>
      </c>
      <c r="C115" s="47">
        <v>13746</v>
      </c>
      <c r="D115" s="45">
        <v>27</v>
      </c>
      <c r="E115" s="51"/>
      <c r="F115" s="46">
        <f>E115-D115</f>
        <v>-27</v>
      </c>
      <c r="G115" s="47">
        <v>6704</v>
      </c>
      <c r="H115" s="47">
        <v>2220</v>
      </c>
      <c r="I115" s="48"/>
      <c r="J115" s="48"/>
      <c r="K115" s="47">
        <v>13443</v>
      </c>
      <c r="L115" s="9">
        <v>2261</v>
      </c>
      <c r="M115" s="9">
        <v>2261</v>
      </c>
      <c r="N115" s="9">
        <v>2220</v>
      </c>
      <c r="O115" s="47">
        <f>N115-M115</f>
        <v>-41</v>
      </c>
      <c r="P115" s="96"/>
      <c r="Q115" s="100">
        <f>P115+O115</f>
        <v>-41</v>
      </c>
      <c r="R115" s="62">
        <v>2261</v>
      </c>
      <c r="S115" s="42">
        <f>R115+P115</f>
        <v>2261</v>
      </c>
      <c r="T115" s="47">
        <v>13402</v>
      </c>
      <c r="U115" s="42">
        <v>2261</v>
      </c>
      <c r="V115" s="103"/>
      <c r="W115" s="42">
        <f>U115+V115</f>
        <v>2261</v>
      </c>
      <c r="X115" s="42">
        <f>T115+V115</f>
        <v>13402</v>
      </c>
      <c r="Y115" s="42"/>
      <c r="Z115" s="42">
        <v>13402</v>
      </c>
      <c r="AA115" s="42">
        <v>2261</v>
      </c>
      <c r="AB115" s="42"/>
      <c r="AC115" s="42">
        <f t="shared" si="138"/>
        <v>-2261</v>
      </c>
      <c r="AD115" s="42"/>
      <c r="AE115" s="42">
        <f>AC115+AD115</f>
        <v>-2261</v>
      </c>
      <c r="AF115" s="42">
        <v>2261</v>
      </c>
      <c r="AG115" s="42">
        <f>AF115+AD115</f>
        <v>2261</v>
      </c>
      <c r="AH115" s="42">
        <f>Z115+AE115</f>
        <v>11141</v>
      </c>
      <c r="AI115" s="6">
        <v>2630</v>
      </c>
      <c r="AJ115" s="6">
        <v>2630</v>
      </c>
      <c r="AK115" s="6">
        <v>2630</v>
      </c>
      <c r="AL115" s="42">
        <f>AI115+AJ115+AK115</f>
        <v>7890</v>
      </c>
      <c r="AM115" s="6">
        <v>2633</v>
      </c>
      <c r="AN115" s="6">
        <v>2632</v>
      </c>
      <c r="AO115" s="136">
        <v>0</v>
      </c>
      <c r="AP115" s="136">
        <f>AM115+AN115+AO115</f>
        <v>5265</v>
      </c>
      <c r="AQ115" s="152">
        <f>AL115+AP115</f>
        <v>13155</v>
      </c>
      <c r="AR115" s="42">
        <f>Z115+AI115+AJ115+AK115+AM115+AN115+AO115</f>
        <v>26557</v>
      </c>
      <c r="AS115" s="155"/>
      <c r="AT115" s="174">
        <f>AO115+AS115</f>
        <v>0</v>
      </c>
      <c r="AU115" s="169">
        <v>26557</v>
      </c>
      <c r="AV115" s="191"/>
      <c r="AW115" s="169">
        <f>AU115+AV115</f>
        <v>26557</v>
      </c>
      <c r="AX115" s="169">
        <v>2261</v>
      </c>
      <c r="AY115" s="174">
        <v>2220</v>
      </c>
      <c r="AZ115" s="174">
        <f>AX115-AY115</f>
        <v>41</v>
      </c>
      <c r="BA115" s="174">
        <v>2261</v>
      </c>
      <c r="BB115" s="174">
        <v>2220</v>
      </c>
      <c r="BC115" s="174">
        <f>BA115-BB115</f>
        <v>41</v>
      </c>
      <c r="BD115" s="174">
        <f>AZ115+BC115</f>
        <v>82</v>
      </c>
      <c r="BE115" s="174">
        <v>2630</v>
      </c>
      <c r="BF115" s="174">
        <v>2606.28</v>
      </c>
      <c r="BG115" s="174">
        <f>BE115-BF115</f>
        <v>23.7199999999998</v>
      </c>
      <c r="BH115" s="174">
        <f>BE115*5%</f>
        <v>131.5</v>
      </c>
      <c r="BI115" s="174" t="s">
        <v>161</v>
      </c>
      <c r="BJ115" s="174">
        <f>BG115</f>
        <v>23.7199999999998</v>
      </c>
      <c r="BK115" s="174">
        <v>0</v>
      </c>
      <c r="BL115" s="174"/>
      <c r="BM115" s="174"/>
      <c r="BN115" s="174">
        <f>BM115-BK115-BD115</f>
        <v>-82</v>
      </c>
      <c r="BO115" s="174">
        <v>2630</v>
      </c>
      <c r="BP115" s="174">
        <f>BO115+BM115+BJ115</f>
        <v>2653.72</v>
      </c>
      <c r="BQ115" s="174">
        <f>BN115+AW115</f>
        <v>26475</v>
      </c>
      <c r="BR115" s="174">
        <v>26475</v>
      </c>
      <c r="BS115" s="174"/>
      <c r="BT115" s="174"/>
      <c r="BU115" s="174"/>
      <c r="BV115" s="174"/>
      <c r="BW115" s="174"/>
      <c r="BX115" s="174"/>
      <c r="BY115" s="174"/>
      <c r="BZ115" s="174"/>
      <c r="CA115" s="174"/>
      <c r="CB115" s="174">
        <v>2653.72</v>
      </c>
      <c r="CC115" s="169">
        <f>BR115+BZ115</f>
        <v>26475</v>
      </c>
      <c r="CD115" s="169"/>
      <c r="CE115" s="6">
        <v>2630</v>
      </c>
      <c r="CF115" s="42">
        <f>CE115+CD115</f>
        <v>2630</v>
      </c>
      <c r="CG115" s="169">
        <f>CC115+CD115</f>
        <v>26475</v>
      </c>
      <c r="CH115" s="169"/>
      <c r="CI115" s="169">
        <f t="shared" si="136"/>
        <v>26475</v>
      </c>
      <c r="CJ115" s="169"/>
      <c r="CK115" s="174">
        <v>0</v>
      </c>
      <c r="CL115" s="226">
        <v>47.44</v>
      </c>
      <c r="CM115" s="136"/>
      <c r="CN115" s="181">
        <f>CM115-CK115</f>
        <v>0</v>
      </c>
      <c r="CO115" s="6">
        <v>2630</v>
      </c>
      <c r="CP115" s="174">
        <f>CO115+CL115+CM115</f>
        <v>2677.44</v>
      </c>
      <c r="CQ115" s="169">
        <v>21210</v>
      </c>
      <c r="CR115" s="226">
        <v>0.7200000000002547</v>
      </c>
      <c r="CS115" s="226"/>
      <c r="CT115" s="183"/>
      <c r="CU115" s="136">
        <f>CT115-CR115</f>
        <v>-0.7200000000002547</v>
      </c>
      <c r="CV115" s="169">
        <f>CQ115-CR115+CT115</f>
        <v>21209.28</v>
      </c>
      <c r="CW115" s="169"/>
      <c r="CX115" s="169">
        <v>21209.28</v>
      </c>
      <c r="CY115" s="116"/>
      <c r="CZ115" s="136">
        <v>0</v>
      </c>
      <c r="DA115" s="248">
        <f>CZ115+CT115+CS115</f>
        <v>0</v>
      </c>
      <c r="DB115" s="257">
        <v>0</v>
      </c>
      <c r="DC115" s="252">
        <f t="shared" si="137"/>
        <v>0</v>
      </c>
      <c r="DD115" s="260">
        <f>DB115-DA115</f>
        <v>0</v>
      </c>
      <c r="DE115" s="248">
        <v>0</v>
      </c>
      <c r="DF115" s="136">
        <v>0</v>
      </c>
      <c r="DG115" s="250">
        <f>DF115+DE115</f>
        <v>0</v>
      </c>
      <c r="DH115" s="250">
        <v>0</v>
      </c>
      <c r="DI115" s="250">
        <v>0</v>
      </c>
      <c r="DJ115" s="250">
        <v>0</v>
      </c>
      <c r="DK115" s="250">
        <v>0</v>
      </c>
      <c r="DL115" s="273">
        <v>0</v>
      </c>
      <c r="DM115" s="250">
        <v>0</v>
      </c>
      <c r="DN115" s="250"/>
      <c r="DO115" s="250"/>
      <c r="DP115" s="273">
        <f>DK115+DN115+DO115</f>
        <v>0</v>
      </c>
      <c r="DQ115" s="266">
        <f>DM115+DN115+DO115+DL115</f>
        <v>0</v>
      </c>
      <c r="DR115" s="262">
        <f>CX115+DP115</f>
        <v>21209.28</v>
      </c>
      <c r="DS115" s="262"/>
      <c r="DT115" s="262">
        <f>DR115+DS115</f>
        <v>21209.28</v>
      </c>
      <c r="DU115" s="333">
        <v>0</v>
      </c>
      <c r="DV115" s="333">
        <v>0</v>
      </c>
      <c r="DW115" s="262"/>
      <c r="DX115" s="262"/>
      <c r="DY115" s="262">
        <f>DU115+DV115+DW115</f>
        <v>0</v>
      </c>
      <c r="DZ115" s="262"/>
      <c r="EA115" s="262"/>
    </row>
    <row r="116" spans="1:131" ht="15.75">
      <c r="A116" s="33">
        <v>4</v>
      </c>
      <c r="B116" s="19" t="s">
        <v>268</v>
      </c>
      <c r="C116" s="47">
        <v>6456</v>
      </c>
      <c r="D116" s="45">
        <v>4</v>
      </c>
      <c r="E116" s="51"/>
      <c r="F116" s="46">
        <f>E116-D116</f>
        <v>-4</v>
      </c>
      <c r="G116" s="47">
        <v>3276</v>
      </c>
      <c r="H116" s="47">
        <v>1080</v>
      </c>
      <c r="I116" s="48"/>
      <c r="J116" s="48"/>
      <c r="K116" s="47">
        <v>6583</v>
      </c>
      <c r="L116" s="9">
        <v>1114</v>
      </c>
      <c r="M116" s="9">
        <v>1114</v>
      </c>
      <c r="N116" s="9">
        <v>1080</v>
      </c>
      <c r="O116" s="47">
        <f>N116-M116</f>
        <v>-34</v>
      </c>
      <c r="P116" s="96"/>
      <c r="Q116" s="100">
        <f>P116+O116</f>
        <v>-34</v>
      </c>
      <c r="R116" s="62">
        <v>1114</v>
      </c>
      <c r="S116" s="42">
        <f>R116+P116</f>
        <v>1114</v>
      </c>
      <c r="T116" s="47">
        <v>6549</v>
      </c>
      <c r="U116" s="42">
        <v>1114</v>
      </c>
      <c r="V116" s="103"/>
      <c r="W116" s="42">
        <f>U116+V116</f>
        <v>1114</v>
      </c>
      <c r="X116" s="42">
        <f>T116+V116</f>
        <v>6549</v>
      </c>
      <c r="Y116" s="42"/>
      <c r="Z116" s="42">
        <v>6549</v>
      </c>
      <c r="AA116" s="42">
        <v>1114</v>
      </c>
      <c r="AB116" s="42"/>
      <c r="AC116" s="42">
        <f t="shared" si="138"/>
        <v>-1114</v>
      </c>
      <c r="AD116" s="42"/>
      <c r="AE116" s="42">
        <f>AC116+AD116</f>
        <v>-1114</v>
      </c>
      <c r="AF116" s="42">
        <v>1115</v>
      </c>
      <c r="AG116" s="42">
        <f>AF116+AD116</f>
        <v>1115</v>
      </c>
      <c r="AH116" s="42">
        <f>Z116+AE116</f>
        <v>5435</v>
      </c>
      <c r="AI116" s="6">
        <v>1225</v>
      </c>
      <c r="AJ116" s="6">
        <v>1225</v>
      </c>
      <c r="AK116" s="6">
        <v>1225</v>
      </c>
      <c r="AL116" s="42">
        <f>AI116+AJ116+AK116</f>
        <v>3675</v>
      </c>
      <c r="AM116" s="6">
        <v>1227</v>
      </c>
      <c r="AN116" s="6">
        <v>1227</v>
      </c>
      <c r="AO116" s="136">
        <v>0</v>
      </c>
      <c r="AP116" s="136">
        <f>AM116+AN116+AO116</f>
        <v>2454</v>
      </c>
      <c r="AQ116" s="152">
        <f>AL116+AP116</f>
        <v>6129</v>
      </c>
      <c r="AR116" s="42">
        <f>Z116+AI116+AJ116+AK116+AM116+AN116+AO116</f>
        <v>12678</v>
      </c>
      <c r="AS116" s="155"/>
      <c r="AT116" s="174">
        <f>AO116+AS116</f>
        <v>0</v>
      </c>
      <c r="AU116" s="169">
        <v>12678</v>
      </c>
      <c r="AV116" s="191"/>
      <c r="AW116" s="169">
        <f>AU116+AV116</f>
        <v>12678</v>
      </c>
      <c r="AX116" s="169">
        <v>1114</v>
      </c>
      <c r="AY116" s="174">
        <v>1080</v>
      </c>
      <c r="AZ116" s="174">
        <f>AX116-AY116</f>
        <v>34</v>
      </c>
      <c r="BA116" s="174">
        <v>1115</v>
      </c>
      <c r="BB116" s="174">
        <v>1080</v>
      </c>
      <c r="BC116" s="174">
        <f>BA116-BB116</f>
        <v>35</v>
      </c>
      <c r="BD116" s="174">
        <f>AZ116+BC116</f>
        <v>69</v>
      </c>
      <c r="BE116" s="174">
        <v>1225</v>
      </c>
      <c r="BF116" s="174">
        <v>1197.48</v>
      </c>
      <c r="BG116" s="174">
        <f>BE116-BF116</f>
        <v>27.519999999999982</v>
      </c>
      <c r="BH116" s="174">
        <f>BE116*5%</f>
        <v>61.25</v>
      </c>
      <c r="BI116" s="174" t="s">
        <v>161</v>
      </c>
      <c r="BJ116" s="174">
        <f>BG116</f>
        <v>27.519999999999982</v>
      </c>
      <c r="BK116" s="174">
        <v>0</v>
      </c>
      <c r="BL116" s="174"/>
      <c r="BM116" s="174"/>
      <c r="BN116" s="174">
        <f>BM116-BK116-BD116</f>
        <v>-69</v>
      </c>
      <c r="BO116" s="174">
        <v>1225</v>
      </c>
      <c r="BP116" s="174">
        <f>BO116+BM116+BJ116</f>
        <v>1252.52</v>
      </c>
      <c r="BQ116" s="174">
        <f>BN116+AW116</f>
        <v>12609</v>
      </c>
      <c r="BR116" s="174">
        <v>12609</v>
      </c>
      <c r="BS116" s="174"/>
      <c r="BT116" s="174"/>
      <c r="BU116" s="174"/>
      <c r="BV116" s="174"/>
      <c r="BW116" s="174"/>
      <c r="BX116" s="174"/>
      <c r="BY116" s="174"/>
      <c r="BZ116" s="174"/>
      <c r="CA116" s="174"/>
      <c r="CB116" s="174">
        <v>1252.52</v>
      </c>
      <c r="CC116" s="169">
        <f>BR116+BZ116</f>
        <v>12609</v>
      </c>
      <c r="CD116" s="169"/>
      <c r="CE116" s="6">
        <v>1225</v>
      </c>
      <c r="CF116" s="42">
        <f>CE116+CD116</f>
        <v>1225</v>
      </c>
      <c r="CG116" s="169">
        <f>CC116+CD116</f>
        <v>12609</v>
      </c>
      <c r="CH116" s="169"/>
      <c r="CI116" s="169">
        <f t="shared" si="136"/>
        <v>12609</v>
      </c>
      <c r="CJ116" s="169"/>
      <c r="CK116" s="174">
        <v>0</v>
      </c>
      <c r="CL116" s="226">
        <v>55.039999999999964</v>
      </c>
      <c r="CM116" s="136"/>
      <c r="CN116" s="181">
        <f>CM116-CK116</f>
        <v>0</v>
      </c>
      <c r="CO116" s="6">
        <v>1225</v>
      </c>
      <c r="CP116" s="174">
        <f>CO116+CL116+CM116</f>
        <v>1280.04</v>
      </c>
      <c r="CQ116" s="169">
        <v>12609</v>
      </c>
      <c r="CR116" s="174">
        <v>0</v>
      </c>
      <c r="CS116" s="174">
        <v>12.11999999999989</v>
      </c>
      <c r="CT116" s="169"/>
      <c r="CU116" s="136">
        <f>CT116-CR116</f>
        <v>0</v>
      </c>
      <c r="CV116" s="169">
        <f>CQ116-CR116+CT116</f>
        <v>12609</v>
      </c>
      <c r="CW116" s="169"/>
      <c r="CX116" s="169">
        <v>14007</v>
      </c>
      <c r="CY116" s="116"/>
      <c r="CZ116" s="238">
        <v>1227</v>
      </c>
      <c r="DA116" s="237">
        <f>CZ116+CT116+CS116</f>
        <v>1239.12</v>
      </c>
      <c r="DB116" s="256">
        <v>1197.48</v>
      </c>
      <c r="DC116" s="252">
        <f t="shared" si="137"/>
        <v>41.63999999999987</v>
      </c>
      <c r="DD116" s="260">
        <v>0</v>
      </c>
      <c r="DE116" s="237">
        <v>41.64</v>
      </c>
      <c r="DF116" s="238">
        <v>1227</v>
      </c>
      <c r="DG116" s="250">
        <f>DF116+DE116</f>
        <v>1268.64</v>
      </c>
      <c r="DH116" s="250">
        <v>1398</v>
      </c>
      <c r="DI116" s="250">
        <v>1268.64</v>
      </c>
      <c r="DJ116" s="250">
        <v>1197.48</v>
      </c>
      <c r="DK116" s="250">
        <v>-71.16</v>
      </c>
      <c r="DL116" s="273">
        <v>0</v>
      </c>
      <c r="DM116" s="250">
        <v>1398</v>
      </c>
      <c r="DN116" s="250"/>
      <c r="DO116" s="250"/>
      <c r="DP116" s="273">
        <f>DK116+DN116+DO116</f>
        <v>-71.16</v>
      </c>
      <c r="DQ116" s="266">
        <f>DM116+DN116+DO116+DL116</f>
        <v>1398</v>
      </c>
      <c r="DR116" s="262">
        <f>CX116+DP116</f>
        <v>13935.84</v>
      </c>
      <c r="DS116" s="262"/>
      <c r="DT116" s="262">
        <f>DR116+DS116</f>
        <v>13935.84</v>
      </c>
      <c r="DU116" s="333">
        <v>2355</v>
      </c>
      <c r="DV116" s="333">
        <v>2355</v>
      </c>
      <c r="DW116" s="262"/>
      <c r="DX116" s="262"/>
      <c r="DY116" s="262">
        <f>DU116+DV116+DW116</f>
        <v>4710</v>
      </c>
      <c r="DZ116" s="262"/>
      <c r="EA116" s="262"/>
    </row>
    <row r="117" spans="1:131" ht="16.5" thickBot="1">
      <c r="A117" s="33">
        <v>5</v>
      </c>
      <c r="B117" s="19" t="s">
        <v>269</v>
      </c>
      <c r="C117" s="47">
        <v>14778</v>
      </c>
      <c r="D117" s="74">
        <v>269</v>
      </c>
      <c r="E117" s="51"/>
      <c r="F117" s="46">
        <f>E117-D117</f>
        <v>-269</v>
      </c>
      <c r="G117" s="47">
        <v>5330</v>
      </c>
      <c r="H117" s="47">
        <v>1440</v>
      </c>
      <c r="I117" s="48"/>
      <c r="J117" s="48"/>
      <c r="K117" s="47">
        <v>11414</v>
      </c>
      <c r="L117" s="9">
        <v>2565</v>
      </c>
      <c r="M117" s="9">
        <v>2565</v>
      </c>
      <c r="N117" s="9">
        <v>660</v>
      </c>
      <c r="O117" s="47">
        <f>N117-M117</f>
        <v>-1905</v>
      </c>
      <c r="P117" s="96"/>
      <c r="Q117" s="100">
        <f>P117+O117</f>
        <v>-1905</v>
      </c>
      <c r="R117" s="62">
        <v>2565</v>
      </c>
      <c r="S117" s="42">
        <f>R117+P117</f>
        <v>2565</v>
      </c>
      <c r="T117" s="47">
        <v>9509</v>
      </c>
      <c r="U117" s="42">
        <v>2565</v>
      </c>
      <c r="V117" s="103"/>
      <c r="W117" s="42">
        <f>U117+V117</f>
        <v>2565</v>
      </c>
      <c r="X117" s="42">
        <f>T117+V117</f>
        <v>9509</v>
      </c>
      <c r="Y117" s="42"/>
      <c r="Z117" s="42">
        <v>9509</v>
      </c>
      <c r="AA117" s="42">
        <v>2565</v>
      </c>
      <c r="AB117" s="42"/>
      <c r="AC117" s="42">
        <f t="shared" si="138"/>
        <v>-2565</v>
      </c>
      <c r="AD117" s="42"/>
      <c r="AE117" s="42">
        <f>AC117+AD117</f>
        <v>-2565</v>
      </c>
      <c r="AF117" s="42">
        <v>2564</v>
      </c>
      <c r="AG117" s="42">
        <f>AF117+AD117</f>
        <v>2564</v>
      </c>
      <c r="AH117" s="42">
        <f>Z117+AE117</f>
        <v>6944</v>
      </c>
      <c r="AI117" s="6">
        <v>3089</v>
      </c>
      <c r="AJ117" s="6">
        <v>3089</v>
      </c>
      <c r="AK117" s="6">
        <v>3089</v>
      </c>
      <c r="AL117" s="42">
        <f>AI117+AJ117+AK117</f>
        <v>9267</v>
      </c>
      <c r="AM117" s="6">
        <v>3093</v>
      </c>
      <c r="AN117" s="6">
        <v>3092</v>
      </c>
      <c r="AO117" s="136">
        <v>0</v>
      </c>
      <c r="AP117" s="136">
        <f>AM117+AN117+AO117</f>
        <v>6185</v>
      </c>
      <c r="AQ117" s="152">
        <f>AL117+AP117</f>
        <v>15452</v>
      </c>
      <c r="AR117" s="42">
        <f>Z117+AI117+AJ117+AK117+AM117+AN117+AO117</f>
        <v>24961</v>
      </c>
      <c r="AS117" s="161"/>
      <c r="AT117" s="174">
        <f>AO117+AS117</f>
        <v>0</v>
      </c>
      <c r="AU117" s="169">
        <v>24961</v>
      </c>
      <c r="AV117" s="191"/>
      <c r="AW117" s="169">
        <f>AU117+AV117</f>
        <v>24961</v>
      </c>
      <c r="AX117" s="169">
        <v>2565</v>
      </c>
      <c r="AY117" s="174">
        <v>900</v>
      </c>
      <c r="AZ117" s="174">
        <f>AX117-AY117</f>
        <v>1665</v>
      </c>
      <c r="BA117" s="174">
        <v>2564</v>
      </c>
      <c r="BB117" s="174">
        <v>420</v>
      </c>
      <c r="BC117" s="174">
        <f>BA117-BB117</f>
        <v>2144</v>
      </c>
      <c r="BD117" s="174">
        <f>AZ117+BC117</f>
        <v>3809</v>
      </c>
      <c r="BE117" s="174">
        <v>3089</v>
      </c>
      <c r="BF117" s="174">
        <v>986.16</v>
      </c>
      <c r="BG117" s="174">
        <f>BE117-BF117</f>
        <v>2102.84</v>
      </c>
      <c r="BH117" s="174">
        <f>BE117*5%</f>
        <v>154.45000000000002</v>
      </c>
      <c r="BI117" s="174" t="s">
        <v>160</v>
      </c>
      <c r="BJ117" s="174">
        <v>0</v>
      </c>
      <c r="BK117" s="174">
        <f>BG117</f>
        <v>2102.84</v>
      </c>
      <c r="BL117" s="174"/>
      <c r="BM117" s="174"/>
      <c r="BN117" s="174">
        <f>BM117-BK117-BD117</f>
        <v>-5911.84</v>
      </c>
      <c r="BO117" s="174">
        <v>3089</v>
      </c>
      <c r="BP117" s="174">
        <f>BO117+BM117+BJ117</f>
        <v>3089</v>
      </c>
      <c r="BQ117" s="174">
        <f>BN117+AW117</f>
        <v>19049.16</v>
      </c>
      <c r="BR117" s="174">
        <v>19049.16</v>
      </c>
      <c r="BS117" s="174"/>
      <c r="BT117" s="174"/>
      <c r="BU117" s="174"/>
      <c r="BV117" s="174"/>
      <c r="BW117" s="174"/>
      <c r="BX117" s="174"/>
      <c r="BY117" s="174"/>
      <c r="BZ117" s="174"/>
      <c r="CA117" s="174"/>
      <c r="CB117" s="174">
        <v>3089</v>
      </c>
      <c r="CC117" s="169">
        <f>BR117+BZ117</f>
        <v>19049.16</v>
      </c>
      <c r="CD117" s="169"/>
      <c r="CE117" s="6">
        <v>3089</v>
      </c>
      <c r="CF117" s="42">
        <f>CE117+CD117</f>
        <v>3089</v>
      </c>
      <c r="CG117" s="169">
        <f>CC117+CD117</f>
        <v>19049.16</v>
      </c>
      <c r="CH117" s="169"/>
      <c r="CI117" s="169">
        <f t="shared" si="136"/>
        <v>19049.16</v>
      </c>
      <c r="CJ117" s="169"/>
      <c r="CK117" s="174">
        <v>2032.4</v>
      </c>
      <c r="CL117" s="226">
        <v>0</v>
      </c>
      <c r="CM117" s="136"/>
      <c r="CN117" s="181">
        <f>CM117-CK117</f>
        <v>-2032.4</v>
      </c>
      <c r="CO117" s="6">
        <v>3089</v>
      </c>
      <c r="CP117" s="174">
        <f>CO117+CL117+CM117</f>
        <v>3089</v>
      </c>
      <c r="CQ117" s="169">
        <v>17016.76</v>
      </c>
      <c r="CR117" s="174">
        <v>1328</v>
      </c>
      <c r="CS117" s="174">
        <v>0</v>
      </c>
      <c r="CT117" s="169"/>
      <c r="CU117" s="181">
        <f>CT117-CR117</f>
        <v>-1328</v>
      </c>
      <c r="CV117" s="169">
        <f>CQ117-CR117+CT117</f>
        <v>15688.759999999998</v>
      </c>
      <c r="CW117" s="169"/>
      <c r="CX117" s="169">
        <v>16754.719999999998</v>
      </c>
      <c r="CY117" s="213"/>
      <c r="CZ117" s="238">
        <v>3093</v>
      </c>
      <c r="DA117" s="237">
        <f>CZ117+CT117+CS117</f>
        <v>3093</v>
      </c>
      <c r="DB117" s="256">
        <v>633.96</v>
      </c>
      <c r="DC117" s="252">
        <f t="shared" si="137"/>
        <v>2459.04</v>
      </c>
      <c r="DD117" s="260">
        <f>DB117-DA117</f>
        <v>-2459.04</v>
      </c>
      <c r="DE117" s="237">
        <v>0</v>
      </c>
      <c r="DF117" s="238">
        <v>3092</v>
      </c>
      <c r="DG117" s="250">
        <f>DF117+DE117</f>
        <v>3092</v>
      </c>
      <c r="DH117" s="250">
        <v>3525</v>
      </c>
      <c r="DI117" s="250">
        <v>3092</v>
      </c>
      <c r="DJ117" s="250">
        <v>1267.92</v>
      </c>
      <c r="DK117" s="250">
        <v>-1824.08</v>
      </c>
      <c r="DL117" s="273">
        <v>0</v>
      </c>
      <c r="DM117" s="250">
        <v>3525</v>
      </c>
      <c r="DN117" s="250">
        <v>-2255</v>
      </c>
      <c r="DO117" s="250"/>
      <c r="DP117" s="273">
        <f>DK117+DN117+DO117</f>
        <v>-4079.08</v>
      </c>
      <c r="DQ117" s="266">
        <f>DM117+DN117+DO117+DL117</f>
        <v>1270</v>
      </c>
      <c r="DR117" s="262">
        <f>CX117+DP117</f>
        <v>12675.639999999998</v>
      </c>
      <c r="DS117" s="262"/>
      <c r="DT117" s="262">
        <f>DR117+DS117</f>
        <v>12675.639999999998</v>
      </c>
      <c r="DU117" s="333">
        <v>5939</v>
      </c>
      <c r="DV117" s="333">
        <v>5938</v>
      </c>
      <c r="DW117" s="262"/>
      <c r="DX117" s="262"/>
      <c r="DY117" s="262">
        <f>DU117+DV117+DW117</f>
        <v>11877</v>
      </c>
      <c r="DZ117" s="262"/>
      <c r="EA117" s="262"/>
    </row>
    <row r="118" spans="1:131" ht="15.75">
      <c r="A118" s="77"/>
      <c r="B118" s="22" t="s">
        <v>104</v>
      </c>
      <c r="C118" s="111">
        <f aca="true" t="shared" si="228" ref="C118:Y118">SUM(C113:C117)</f>
        <v>55502</v>
      </c>
      <c r="D118" s="111">
        <f t="shared" si="228"/>
        <v>835</v>
      </c>
      <c r="E118" s="111">
        <f t="shared" si="228"/>
        <v>0</v>
      </c>
      <c r="F118" s="111">
        <f t="shared" si="228"/>
        <v>-835</v>
      </c>
      <c r="G118" s="111">
        <f t="shared" si="228"/>
        <v>25010</v>
      </c>
      <c r="H118" s="111">
        <f t="shared" si="228"/>
        <v>8100</v>
      </c>
      <c r="I118" s="111">
        <f t="shared" si="228"/>
        <v>0</v>
      </c>
      <c r="J118" s="111">
        <f t="shared" si="228"/>
        <v>0</v>
      </c>
      <c r="K118" s="111">
        <f t="shared" si="228"/>
        <v>51405</v>
      </c>
      <c r="L118" s="111">
        <f t="shared" si="228"/>
        <v>9455</v>
      </c>
      <c r="M118" s="111">
        <f t="shared" si="228"/>
        <v>9455</v>
      </c>
      <c r="N118" s="111">
        <f t="shared" si="228"/>
        <v>6960</v>
      </c>
      <c r="O118" s="111">
        <f t="shared" si="228"/>
        <v>-2495</v>
      </c>
      <c r="P118" s="111">
        <f t="shared" si="228"/>
        <v>0</v>
      </c>
      <c r="Q118" s="111">
        <f t="shared" si="228"/>
        <v>-2495</v>
      </c>
      <c r="R118" s="111">
        <f t="shared" si="228"/>
        <v>9455</v>
      </c>
      <c r="S118" s="111">
        <f t="shared" si="228"/>
        <v>9455</v>
      </c>
      <c r="T118" s="111">
        <f t="shared" si="228"/>
        <v>48910</v>
      </c>
      <c r="U118" s="111">
        <f t="shared" si="228"/>
        <v>9455</v>
      </c>
      <c r="V118" s="111">
        <f t="shared" si="228"/>
        <v>0</v>
      </c>
      <c r="W118" s="111">
        <f t="shared" si="228"/>
        <v>9455</v>
      </c>
      <c r="X118" s="111">
        <f t="shared" si="228"/>
        <v>48910</v>
      </c>
      <c r="Y118" s="111">
        <f t="shared" si="228"/>
        <v>0</v>
      </c>
      <c r="Z118" s="51">
        <f>SUM(Z113:Z117)</f>
        <v>48910</v>
      </c>
      <c r="AA118" s="111">
        <f aca="true" t="shared" si="229" ref="AA118:AT118">SUM(AA113:AA117)</f>
        <v>9455</v>
      </c>
      <c r="AB118" s="111">
        <f t="shared" si="229"/>
        <v>0</v>
      </c>
      <c r="AC118" s="111">
        <f t="shared" si="229"/>
        <v>-9455</v>
      </c>
      <c r="AD118" s="111">
        <f t="shared" si="229"/>
        <v>0</v>
      </c>
      <c r="AE118" s="111">
        <f t="shared" si="229"/>
        <v>-9455</v>
      </c>
      <c r="AF118" s="111">
        <f t="shared" si="229"/>
        <v>9455</v>
      </c>
      <c r="AG118" s="111">
        <f t="shared" si="229"/>
        <v>9455</v>
      </c>
      <c r="AH118" s="111">
        <f t="shared" si="229"/>
        <v>39455</v>
      </c>
      <c r="AI118" s="111">
        <f t="shared" si="229"/>
        <v>10960</v>
      </c>
      <c r="AJ118" s="111">
        <f t="shared" si="229"/>
        <v>10960</v>
      </c>
      <c r="AK118" s="111">
        <f t="shared" si="229"/>
        <v>10960</v>
      </c>
      <c r="AL118" s="51">
        <f>SUM(AL113:AL117)</f>
        <v>32880</v>
      </c>
      <c r="AM118" s="111">
        <f t="shared" si="229"/>
        <v>10974</v>
      </c>
      <c r="AN118" s="111">
        <f t="shared" si="229"/>
        <v>10971</v>
      </c>
      <c r="AO118" s="111">
        <f t="shared" si="229"/>
        <v>0</v>
      </c>
      <c r="AP118" s="51">
        <f t="shared" si="229"/>
        <v>21945</v>
      </c>
      <c r="AQ118" s="153">
        <f t="shared" si="229"/>
        <v>54825</v>
      </c>
      <c r="AR118" s="218">
        <f t="shared" si="229"/>
        <v>103735</v>
      </c>
      <c r="AS118" s="218">
        <f t="shared" si="229"/>
        <v>0</v>
      </c>
      <c r="AT118" s="218">
        <f t="shared" si="229"/>
        <v>0</v>
      </c>
      <c r="AU118" s="217">
        <f>SUM(AU113:AU117)</f>
        <v>103735</v>
      </c>
      <c r="AV118" s="217">
        <f>SUM(AV113:AV117)</f>
        <v>0</v>
      </c>
      <c r="AW118" s="217">
        <f>SUM(AW113:AW117)</f>
        <v>103735</v>
      </c>
      <c r="AX118" s="217">
        <f>SUM(AX113:AX117)</f>
        <v>9455</v>
      </c>
      <c r="AY118" s="217">
        <f aca="true" t="shared" si="230" ref="AY118:DS118">SUM(AY113:AY117)</f>
        <v>7560</v>
      </c>
      <c r="AZ118" s="217">
        <f t="shared" si="230"/>
        <v>1895</v>
      </c>
      <c r="BA118" s="217">
        <f t="shared" si="230"/>
        <v>9455</v>
      </c>
      <c r="BB118" s="217">
        <f t="shared" si="230"/>
        <v>6840</v>
      </c>
      <c r="BC118" s="217">
        <f t="shared" si="230"/>
        <v>2615</v>
      </c>
      <c r="BD118" s="217">
        <f t="shared" si="230"/>
        <v>4510</v>
      </c>
      <c r="BE118" s="217">
        <f t="shared" si="230"/>
        <v>10960</v>
      </c>
      <c r="BF118" s="217">
        <f t="shared" si="230"/>
        <v>8100.6</v>
      </c>
      <c r="BG118" s="217">
        <f t="shared" si="230"/>
        <v>2859.3999999999996</v>
      </c>
      <c r="BH118" s="217"/>
      <c r="BI118" s="217"/>
      <c r="BJ118" s="217">
        <f t="shared" si="230"/>
        <v>74.95999999999958</v>
      </c>
      <c r="BK118" s="217">
        <f t="shared" si="230"/>
        <v>2784.44</v>
      </c>
      <c r="BL118" s="217"/>
      <c r="BM118" s="217">
        <f t="shared" si="230"/>
        <v>0</v>
      </c>
      <c r="BN118" s="217">
        <f t="shared" si="230"/>
        <v>-7294.4400000000005</v>
      </c>
      <c r="BO118" s="217">
        <f t="shared" si="230"/>
        <v>10960</v>
      </c>
      <c r="BP118" s="217">
        <f t="shared" si="230"/>
        <v>11034.96</v>
      </c>
      <c r="BQ118" s="217">
        <f t="shared" si="230"/>
        <v>96440.56</v>
      </c>
      <c r="BR118" s="217">
        <f t="shared" si="230"/>
        <v>96440.56</v>
      </c>
      <c r="BS118" s="217">
        <f t="shared" si="230"/>
        <v>0</v>
      </c>
      <c r="BT118" s="217">
        <f t="shared" si="230"/>
        <v>0</v>
      </c>
      <c r="BU118" s="217">
        <f t="shared" si="230"/>
        <v>0</v>
      </c>
      <c r="BV118" s="217">
        <f t="shared" si="230"/>
        <v>0</v>
      </c>
      <c r="BW118" s="217">
        <f t="shared" si="230"/>
        <v>0</v>
      </c>
      <c r="BX118" s="217">
        <f t="shared" si="230"/>
        <v>0</v>
      </c>
      <c r="BY118" s="217">
        <f t="shared" si="230"/>
        <v>0</v>
      </c>
      <c r="BZ118" s="217">
        <f t="shared" si="230"/>
        <v>0</v>
      </c>
      <c r="CA118" s="217">
        <f t="shared" si="230"/>
        <v>0</v>
      </c>
      <c r="CB118" s="217">
        <f t="shared" si="230"/>
        <v>11034.96</v>
      </c>
      <c r="CC118" s="217">
        <f t="shared" si="230"/>
        <v>96440.56</v>
      </c>
      <c r="CD118" s="217">
        <f t="shared" si="230"/>
        <v>0</v>
      </c>
      <c r="CE118" s="217">
        <f t="shared" si="230"/>
        <v>10960</v>
      </c>
      <c r="CF118" s="217">
        <f t="shared" si="230"/>
        <v>10960</v>
      </c>
      <c r="CG118" s="217">
        <f t="shared" si="230"/>
        <v>96440.56</v>
      </c>
      <c r="CH118" s="217">
        <f t="shared" si="230"/>
        <v>0</v>
      </c>
      <c r="CI118" s="217">
        <f t="shared" si="230"/>
        <v>96440.56</v>
      </c>
      <c r="CJ118" s="217">
        <f t="shared" si="230"/>
        <v>0</v>
      </c>
      <c r="CK118" s="217">
        <f t="shared" si="230"/>
        <v>2784.44</v>
      </c>
      <c r="CL118" s="217">
        <f t="shared" si="230"/>
        <v>149.91999999999996</v>
      </c>
      <c r="CM118" s="222">
        <f t="shared" si="230"/>
        <v>0</v>
      </c>
      <c r="CN118" s="224">
        <f t="shared" si="230"/>
        <v>-2784.44</v>
      </c>
      <c r="CO118" s="217">
        <f t="shared" si="230"/>
        <v>10960</v>
      </c>
      <c r="CP118" s="217">
        <f t="shared" si="230"/>
        <v>11109.92</v>
      </c>
      <c r="CQ118" s="217">
        <f t="shared" si="230"/>
        <v>83126.12</v>
      </c>
      <c r="CR118" s="217">
        <f t="shared" si="230"/>
        <v>2222.3600000000006</v>
      </c>
      <c r="CS118" s="217">
        <f t="shared" si="230"/>
        <v>12.11999999999989</v>
      </c>
      <c r="CT118" s="217">
        <f t="shared" si="230"/>
        <v>0</v>
      </c>
      <c r="CU118" s="246">
        <f t="shared" si="230"/>
        <v>-2222.3600000000006</v>
      </c>
      <c r="CV118" s="217">
        <f t="shared" si="230"/>
        <v>80903.76</v>
      </c>
      <c r="CW118" s="217">
        <f t="shared" si="230"/>
        <v>0</v>
      </c>
      <c r="CX118" s="217">
        <f t="shared" si="230"/>
        <v>84547.88</v>
      </c>
      <c r="CY118" s="217">
        <f t="shared" si="230"/>
        <v>0</v>
      </c>
      <c r="CZ118" s="217">
        <f t="shared" si="230"/>
        <v>5708</v>
      </c>
      <c r="DA118" s="217">
        <f t="shared" si="230"/>
        <v>5720.12</v>
      </c>
      <c r="DB118" s="217">
        <f t="shared" si="230"/>
        <v>2817.6</v>
      </c>
      <c r="DC118" s="217">
        <f t="shared" si="230"/>
        <v>2902.52</v>
      </c>
      <c r="DD118" s="217">
        <f t="shared" si="230"/>
        <v>-2860.88</v>
      </c>
      <c r="DE118" s="217">
        <f t="shared" si="230"/>
        <v>41.64</v>
      </c>
      <c r="DF118" s="217">
        <f t="shared" si="230"/>
        <v>5707</v>
      </c>
      <c r="DG118" s="217">
        <f t="shared" si="230"/>
        <v>5748.64</v>
      </c>
      <c r="DH118" s="217">
        <f t="shared" si="230"/>
        <v>6505</v>
      </c>
      <c r="DI118" s="217">
        <f t="shared" si="230"/>
        <v>5748.64</v>
      </c>
      <c r="DJ118" s="217">
        <f t="shared" si="230"/>
        <v>2676.7200000000003</v>
      </c>
      <c r="DK118" s="217">
        <f t="shared" si="230"/>
        <v>-3071.92</v>
      </c>
      <c r="DL118" s="217">
        <f t="shared" si="230"/>
        <v>0</v>
      </c>
      <c r="DM118" s="217">
        <f t="shared" si="230"/>
        <v>6505</v>
      </c>
      <c r="DN118" s="217">
        <f t="shared" si="230"/>
        <v>-2255</v>
      </c>
      <c r="DO118" s="217">
        <f t="shared" si="230"/>
        <v>0</v>
      </c>
      <c r="DP118" s="217">
        <f t="shared" si="230"/>
        <v>-5326.92</v>
      </c>
      <c r="DQ118" s="217">
        <f t="shared" si="230"/>
        <v>4250</v>
      </c>
      <c r="DR118" s="217">
        <f t="shared" si="230"/>
        <v>79220.95999999999</v>
      </c>
      <c r="DS118" s="217">
        <f t="shared" si="230"/>
        <v>0</v>
      </c>
      <c r="DT118" s="217">
        <f>SUM(DT113:DT117)</f>
        <v>79220.95999999999</v>
      </c>
      <c r="DU118" s="111">
        <f>SUM(DU113:DU117)</f>
        <v>10959</v>
      </c>
      <c r="DV118" s="111">
        <f>SUM(DV113:DV117)</f>
        <v>10957</v>
      </c>
      <c r="DW118" s="217">
        <f>SUM(DW113:DW117)</f>
        <v>0</v>
      </c>
      <c r="DX118" s="217"/>
      <c r="DY118" s="217">
        <f>SUM(DY113:DY117)</f>
        <v>21916</v>
      </c>
      <c r="DZ118" s="217"/>
      <c r="EA118" s="217"/>
    </row>
    <row r="119" spans="1:131" ht="15.75">
      <c r="A119" s="71"/>
      <c r="B119" s="22" t="s">
        <v>105</v>
      </c>
      <c r="C119" s="217">
        <f aca="true" t="shared" si="231" ref="C119:Y119">C118+C110</f>
        <v>551718</v>
      </c>
      <c r="D119" s="217">
        <f t="shared" si="231"/>
        <v>5792</v>
      </c>
      <c r="E119" s="217">
        <f t="shared" si="231"/>
        <v>0</v>
      </c>
      <c r="F119" s="217">
        <f t="shared" si="231"/>
        <v>-5792</v>
      </c>
      <c r="G119" s="217">
        <f t="shared" si="231"/>
        <v>248122</v>
      </c>
      <c r="H119" s="217">
        <f t="shared" si="231"/>
        <v>80285</v>
      </c>
      <c r="I119" s="217">
        <f t="shared" si="231"/>
        <v>0</v>
      </c>
      <c r="J119" s="217">
        <f t="shared" si="231"/>
        <v>0</v>
      </c>
      <c r="K119" s="217">
        <f t="shared" si="231"/>
        <v>517547</v>
      </c>
      <c r="L119" s="217">
        <f t="shared" si="231"/>
        <v>94558</v>
      </c>
      <c r="M119" s="217">
        <f t="shared" si="231"/>
        <v>94558</v>
      </c>
      <c r="N119" s="217">
        <f t="shared" si="231"/>
        <v>72850</v>
      </c>
      <c r="O119" s="217">
        <f t="shared" si="231"/>
        <v>-21708</v>
      </c>
      <c r="P119" s="217">
        <f t="shared" si="231"/>
        <v>4015</v>
      </c>
      <c r="Q119" s="217">
        <f t="shared" si="231"/>
        <v>-17693</v>
      </c>
      <c r="R119" s="217">
        <f t="shared" si="231"/>
        <v>94558</v>
      </c>
      <c r="S119" s="217">
        <f t="shared" si="231"/>
        <v>98573</v>
      </c>
      <c r="T119" s="217">
        <f t="shared" si="231"/>
        <v>499854</v>
      </c>
      <c r="U119" s="217">
        <f t="shared" si="231"/>
        <v>98573</v>
      </c>
      <c r="V119" s="217">
        <f t="shared" si="231"/>
        <v>0</v>
      </c>
      <c r="W119" s="217">
        <f t="shared" si="231"/>
        <v>98573</v>
      </c>
      <c r="X119" s="217">
        <f t="shared" si="231"/>
        <v>499854</v>
      </c>
      <c r="Y119" s="217">
        <f t="shared" si="231"/>
        <v>0</v>
      </c>
      <c r="Z119" s="92">
        <f>Z118+Z110</f>
        <v>499854</v>
      </c>
      <c r="AA119" s="217">
        <f aca="true" t="shared" si="232" ref="AA119:BG119">AA118+AA110</f>
        <v>98573</v>
      </c>
      <c r="AB119" s="217">
        <f t="shared" si="232"/>
        <v>0</v>
      </c>
      <c r="AC119" s="217">
        <f t="shared" si="232"/>
        <v>-98573</v>
      </c>
      <c r="AD119" s="217">
        <f t="shared" si="232"/>
        <v>0</v>
      </c>
      <c r="AE119" s="217">
        <f t="shared" si="232"/>
        <v>-98573</v>
      </c>
      <c r="AF119" s="217">
        <f t="shared" si="232"/>
        <v>94556</v>
      </c>
      <c r="AG119" s="217">
        <f t="shared" si="232"/>
        <v>94556</v>
      </c>
      <c r="AH119" s="217">
        <f t="shared" si="232"/>
        <v>401281</v>
      </c>
      <c r="AI119" s="217">
        <f t="shared" si="232"/>
        <v>109594</v>
      </c>
      <c r="AJ119" s="217">
        <f t="shared" si="232"/>
        <v>109594</v>
      </c>
      <c r="AK119" s="217">
        <f t="shared" si="232"/>
        <v>109594</v>
      </c>
      <c r="AL119" s="92">
        <f>AL118+AL110</f>
        <v>328782</v>
      </c>
      <c r="AM119" s="217">
        <f t="shared" si="232"/>
        <v>109736</v>
      </c>
      <c r="AN119" s="217">
        <f t="shared" si="232"/>
        <v>109734</v>
      </c>
      <c r="AO119" s="217">
        <f t="shared" si="232"/>
        <v>0</v>
      </c>
      <c r="AP119" s="92">
        <f t="shared" si="232"/>
        <v>219470</v>
      </c>
      <c r="AQ119" s="153">
        <f t="shared" si="232"/>
        <v>548252</v>
      </c>
      <c r="AR119" s="218">
        <f t="shared" si="232"/>
        <v>1048106</v>
      </c>
      <c r="AS119" s="218">
        <f t="shared" si="232"/>
        <v>0</v>
      </c>
      <c r="AT119" s="218">
        <f t="shared" si="232"/>
        <v>0</v>
      </c>
      <c r="AU119" s="217">
        <f t="shared" si="232"/>
        <v>1046574.2</v>
      </c>
      <c r="AV119" s="217">
        <f t="shared" si="232"/>
        <v>0</v>
      </c>
      <c r="AW119" s="217">
        <f t="shared" si="232"/>
        <v>1046574.2</v>
      </c>
      <c r="AX119" s="217">
        <f t="shared" si="232"/>
        <v>98573</v>
      </c>
      <c r="AY119" s="217">
        <f t="shared" si="232"/>
        <v>80335</v>
      </c>
      <c r="AZ119" s="217">
        <f t="shared" si="232"/>
        <v>18238</v>
      </c>
      <c r="BA119" s="217">
        <f t="shared" si="232"/>
        <v>93024.2</v>
      </c>
      <c r="BB119" s="217">
        <f t="shared" si="232"/>
        <v>68580</v>
      </c>
      <c r="BC119" s="217">
        <f t="shared" si="232"/>
        <v>24444.2</v>
      </c>
      <c r="BD119" s="217">
        <f t="shared" si="232"/>
        <v>42682.2</v>
      </c>
      <c r="BE119" s="217">
        <f t="shared" si="232"/>
        <v>109594</v>
      </c>
      <c r="BF119" s="217">
        <f t="shared" si="232"/>
        <v>8100.6</v>
      </c>
      <c r="BG119" s="217">
        <f t="shared" si="232"/>
        <v>2859.3999999999996</v>
      </c>
      <c r="BH119" s="217"/>
      <c r="BI119" s="217"/>
      <c r="BJ119" s="217">
        <f>BJ118+BJ110</f>
        <v>74.95999999999958</v>
      </c>
      <c r="BK119" s="217">
        <f>BK118+BK110</f>
        <v>2784.44</v>
      </c>
      <c r="BL119" s="217"/>
      <c r="BM119" s="217">
        <f aca="true" t="shared" si="233" ref="BM119:DY119">BM118+BM110</f>
        <v>0</v>
      </c>
      <c r="BN119" s="217">
        <f t="shared" si="233"/>
        <v>-45466.64</v>
      </c>
      <c r="BO119" s="217">
        <f t="shared" si="233"/>
        <v>109594</v>
      </c>
      <c r="BP119" s="217">
        <f t="shared" si="233"/>
        <v>109668.95999999999</v>
      </c>
      <c r="BQ119" s="217">
        <f t="shared" si="233"/>
        <v>1001107.56</v>
      </c>
      <c r="BR119" s="217">
        <f t="shared" si="233"/>
        <v>1001107.56</v>
      </c>
      <c r="BS119" s="217">
        <f t="shared" si="233"/>
        <v>98634</v>
      </c>
      <c r="BT119" s="217">
        <f t="shared" si="233"/>
        <v>75261.86</v>
      </c>
      <c r="BU119" s="217">
        <f t="shared" si="233"/>
        <v>23372.14</v>
      </c>
      <c r="BV119" s="217">
        <f t="shared" si="233"/>
        <v>4931.699999999999</v>
      </c>
      <c r="BW119" s="217">
        <f t="shared" si="233"/>
        <v>0</v>
      </c>
      <c r="BX119" s="217">
        <f t="shared" si="233"/>
        <v>675.7400000000011</v>
      </c>
      <c r="BY119" s="217">
        <f t="shared" si="233"/>
        <v>22696.4</v>
      </c>
      <c r="BZ119" s="217">
        <f t="shared" si="233"/>
        <v>-22696.4</v>
      </c>
      <c r="CA119" s="217">
        <f t="shared" si="233"/>
        <v>98634</v>
      </c>
      <c r="CB119" s="217">
        <f t="shared" si="233"/>
        <v>110344.70000000001</v>
      </c>
      <c r="CC119" s="217">
        <f t="shared" si="233"/>
        <v>978411.1599999999</v>
      </c>
      <c r="CD119" s="217">
        <f t="shared" si="233"/>
        <v>0</v>
      </c>
      <c r="CE119" s="217">
        <f t="shared" si="233"/>
        <v>109594</v>
      </c>
      <c r="CF119" s="217">
        <f t="shared" si="233"/>
        <v>109594</v>
      </c>
      <c r="CG119" s="217">
        <f t="shared" si="233"/>
        <v>978411.1599999999</v>
      </c>
      <c r="CH119" s="217">
        <f t="shared" si="233"/>
        <v>0</v>
      </c>
      <c r="CI119" s="217">
        <f t="shared" si="233"/>
        <v>978411.1599999999</v>
      </c>
      <c r="CJ119" s="217">
        <f t="shared" si="233"/>
        <v>0</v>
      </c>
      <c r="CK119" s="217">
        <f t="shared" si="233"/>
        <v>30197.880000000005</v>
      </c>
      <c r="CL119" s="217">
        <f t="shared" si="233"/>
        <v>354.78</v>
      </c>
      <c r="CM119" s="222">
        <f t="shared" si="233"/>
        <v>4025.74</v>
      </c>
      <c r="CN119" s="224">
        <f t="shared" si="233"/>
        <v>-26172.140000000003</v>
      </c>
      <c r="CO119" s="217">
        <f t="shared" si="233"/>
        <v>109594</v>
      </c>
      <c r="CP119" s="217">
        <f t="shared" si="233"/>
        <v>113974.52</v>
      </c>
      <c r="CQ119" s="217">
        <f t="shared" si="233"/>
        <v>941709.02</v>
      </c>
      <c r="CR119" s="217">
        <f t="shared" si="233"/>
        <v>24907.28</v>
      </c>
      <c r="CS119" s="217">
        <f t="shared" si="233"/>
        <v>560.1000000000008</v>
      </c>
      <c r="CT119" s="217">
        <f t="shared" si="233"/>
        <v>0</v>
      </c>
      <c r="CU119" s="246">
        <f t="shared" si="233"/>
        <v>-24907.28</v>
      </c>
      <c r="CV119" s="217">
        <f t="shared" si="233"/>
        <v>916801.74</v>
      </c>
      <c r="CW119" s="217">
        <f t="shared" si="233"/>
        <v>0</v>
      </c>
      <c r="CX119" s="217">
        <f t="shared" si="233"/>
        <v>961163.3599999999</v>
      </c>
      <c r="CY119" s="217">
        <f t="shared" si="233"/>
        <v>0</v>
      </c>
      <c r="CZ119" s="217">
        <f t="shared" si="233"/>
        <v>104470</v>
      </c>
      <c r="DA119" s="217">
        <f t="shared" si="233"/>
        <v>105030.09999999999</v>
      </c>
      <c r="DB119" s="217">
        <f t="shared" si="233"/>
        <v>83872.20000000001</v>
      </c>
      <c r="DC119" s="217">
        <f t="shared" si="233"/>
        <v>21157.9</v>
      </c>
      <c r="DD119" s="217">
        <f t="shared" si="233"/>
        <v>-20687.379999999997</v>
      </c>
      <c r="DE119" s="217">
        <f t="shared" si="233"/>
        <v>470.52</v>
      </c>
      <c r="DF119" s="217">
        <f t="shared" si="233"/>
        <v>104470</v>
      </c>
      <c r="DG119" s="217">
        <f t="shared" si="233"/>
        <v>104940.51999999999</v>
      </c>
      <c r="DH119" s="217">
        <f t="shared" si="233"/>
        <v>65049</v>
      </c>
      <c r="DI119" s="217">
        <f t="shared" si="233"/>
        <v>104940.51999999999</v>
      </c>
      <c r="DJ119" s="217">
        <f t="shared" si="233"/>
        <v>84826.02</v>
      </c>
      <c r="DK119" s="217">
        <f t="shared" si="233"/>
        <v>-19786.18</v>
      </c>
      <c r="DL119" s="217">
        <f t="shared" si="233"/>
        <v>328.32000000000244</v>
      </c>
      <c r="DM119" s="217">
        <f t="shared" si="233"/>
        <v>65049</v>
      </c>
      <c r="DN119" s="217">
        <f t="shared" si="233"/>
        <v>-8198</v>
      </c>
      <c r="DO119" s="217">
        <f t="shared" si="233"/>
        <v>0</v>
      </c>
      <c r="DP119" s="217">
        <f t="shared" si="233"/>
        <v>-27984.18</v>
      </c>
      <c r="DQ119" s="217">
        <f t="shared" si="233"/>
        <v>57179.320000000014</v>
      </c>
      <c r="DR119" s="217">
        <f t="shared" si="233"/>
        <v>933179.1799999998</v>
      </c>
      <c r="DS119" s="217">
        <f t="shared" si="233"/>
        <v>0</v>
      </c>
      <c r="DT119" s="217">
        <f t="shared" si="233"/>
        <v>933179.1799999998</v>
      </c>
      <c r="DU119" s="111">
        <f t="shared" si="233"/>
        <v>109593</v>
      </c>
      <c r="DV119" s="111">
        <f t="shared" si="233"/>
        <v>109575</v>
      </c>
      <c r="DW119" s="217">
        <f t="shared" si="233"/>
        <v>0</v>
      </c>
      <c r="DX119" s="217"/>
      <c r="DY119" s="217">
        <f t="shared" si="233"/>
        <v>219168</v>
      </c>
      <c r="DZ119" s="217"/>
      <c r="EA119" s="217"/>
    </row>
    <row r="120" spans="1:131" ht="15.75">
      <c r="A120" s="33"/>
      <c r="B120" s="19"/>
      <c r="C120" s="47"/>
      <c r="D120" s="51"/>
      <c r="E120" s="51"/>
      <c r="F120" s="46"/>
      <c r="G120" s="47"/>
      <c r="H120" s="47"/>
      <c r="I120" s="48"/>
      <c r="J120" s="48"/>
      <c r="K120" s="47"/>
      <c r="L120" s="47"/>
      <c r="M120" s="47"/>
      <c r="N120" s="47"/>
      <c r="O120" s="47"/>
      <c r="P120" s="58"/>
      <c r="Q120" s="58"/>
      <c r="R120" s="51"/>
      <c r="S120" s="51"/>
      <c r="T120" s="47"/>
      <c r="U120" s="51"/>
      <c r="V120" s="104"/>
      <c r="W120" s="51"/>
      <c r="X120" s="51"/>
      <c r="Y120" s="51"/>
      <c r="Z120" s="51"/>
      <c r="AA120" s="51"/>
      <c r="AB120" s="51"/>
      <c r="AC120" s="42">
        <f t="shared" si="138"/>
        <v>0</v>
      </c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136"/>
      <c r="AP120" s="136"/>
      <c r="AQ120" s="152"/>
      <c r="AR120" s="51"/>
      <c r="AS120" s="155"/>
      <c r="AT120" s="174"/>
      <c r="AU120" s="169"/>
      <c r="AV120" s="191"/>
      <c r="AW120" s="169"/>
      <c r="AX120" s="169"/>
      <c r="AY120" s="174"/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4"/>
      <c r="BK120" s="174"/>
      <c r="BL120" s="174"/>
      <c r="BM120" s="174"/>
      <c r="BN120" s="174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4"/>
      <c r="BZ120" s="174"/>
      <c r="CA120" s="174"/>
      <c r="CB120" s="174"/>
      <c r="CC120" s="169"/>
      <c r="CD120" s="169"/>
      <c r="CE120" s="51"/>
      <c r="CF120" s="51"/>
      <c r="CG120" s="169"/>
      <c r="CH120" s="169"/>
      <c r="CI120" s="169">
        <f t="shared" si="136"/>
        <v>0</v>
      </c>
      <c r="CJ120" s="169"/>
      <c r="CK120" s="169"/>
      <c r="CL120" s="183"/>
      <c r="CM120" s="169"/>
      <c r="CN120" s="181"/>
      <c r="CO120" s="169"/>
      <c r="CP120" s="169"/>
      <c r="CQ120" s="169"/>
      <c r="CR120" s="169"/>
      <c r="CS120" s="169"/>
      <c r="CT120" s="169"/>
      <c r="CU120" s="181"/>
      <c r="CV120" s="169"/>
      <c r="CW120" s="169"/>
      <c r="CX120" s="169"/>
      <c r="CY120" s="115"/>
      <c r="CZ120" s="236"/>
      <c r="DA120" s="236"/>
      <c r="DB120" s="254"/>
      <c r="DC120" s="252"/>
      <c r="DD120" s="260"/>
      <c r="DE120" s="236"/>
      <c r="DF120" s="236"/>
      <c r="DG120" s="262"/>
      <c r="DH120" s="262"/>
      <c r="DI120" s="262"/>
      <c r="DJ120" s="262"/>
      <c r="DK120" s="262"/>
      <c r="DL120" s="262"/>
      <c r="DM120" s="262"/>
      <c r="DN120" s="262"/>
      <c r="DO120" s="262"/>
      <c r="DP120" s="266"/>
      <c r="DQ120" s="266"/>
      <c r="DR120" s="262"/>
      <c r="DS120" s="262"/>
      <c r="DT120" s="262"/>
      <c r="DU120" s="333"/>
      <c r="DV120" s="333"/>
      <c r="DW120" s="262"/>
      <c r="DX120" s="262"/>
      <c r="DY120" s="262"/>
      <c r="DZ120" s="276"/>
      <c r="EA120" s="276"/>
    </row>
    <row r="121" spans="1:131" ht="60">
      <c r="A121" s="77"/>
      <c r="B121" s="23" t="s">
        <v>106</v>
      </c>
      <c r="C121" s="217">
        <f aca="true" t="shared" si="234" ref="C121:BG121">C119+C91+C78</f>
        <v>20898215</v>
      </c>
      <c r="D121" s="217">
        <f t="shared" si="234"/>
        <v>29467</v>
      </c>
      <c r="E121" s="217">
        <f t="shared" si="234"/>
        <v>29467</v>
      </c>
      <c r="F121" s="217">
        <f t="shared" si="234"/>
        <v>0</v>
      </c>
      <c r="G121" s="217">
        <f t="shared" si="234"/>
        <v>9737815.93</v>
      </c>
      <c r="H121" s="217">
        <f t="shared" si="234"/>
        <v>1885378</v>
      </c>
      <c r="I121" s="217">
        <f t="shared" si="234"/>
        <v>-330</v>
      </c>
      <c r="J121" s="217">
        <f t="shared" si="234"/>
        <v>330</v>
      </c>
      <c r="K121" s="217">
        <f t="shared" si="234"/>
        <v>19701201.95</v>
      </c>
      <c r="L121" s="217">
        <f t="shared" si="234"/>
        <v>1889141.02</v>
      </c>
      <c r="M121" s="217">
        <f t="shared" si="234"/>
        <v>1976280</v>
      </c>
      <c r="N121" s="217">
        <f t="shared" si="234"/>
        <v>1779164</v>
      </c>
      <c r="O121" s="217">
        <f t="shared" si="234"/>
        <v>-197116</v>
      </c>
      <c r="P121" s="217">
        <f t="shared" si="234"/>
        <v>196301</v>
      </c>
      <c r="Q121" s="217">
        <f t="shared" si="234"/>
        <v>-815</v>
      </c>
      <c r="R121" s="217">
        <f t="shared" si="234"/>
        <v>1889141.02</v>
      </c>
      <c r="S121" s="217">
        <f t="shared" si="234"/>
        <v>2085442.02</v>
      </c>
      <c r="T121" s="217">
        <f t="shared" si="234"/>
        <v>19695008.34</v>
      </c>
      <c r="U121" s="217">
        <f t="shared" si="234"/>
        <v>2080063.4100000001</v>
      </c>
      <c r="V121" s="217">
        <f t="shared" si="234"/>
        <v>1081</v>
      </c>
      <c r="W121" s="217">
        <f t="shared" si="234"/>
        <v>2081144.4100000001</v>
      </c>
      <c r="X121" s="217">
        <f t="shared" si="234"/>
        <v>19696089.34</v>
      </c>
      <c r="Y121" s="217">
        <f t="shared" si="234"/>
        <v>1864596</v>
      </c>
      <c r="Z121" s="92">
        <f t="shared" si="234"/>
        <v>21560685.34</v>
      </c>
      <c r="AA121" s="217">
        <f t="shared" si="234"/>
        <v>2081144.4100000001</v>
      </c>
      <c r="AB121" s="217">
        <f t="shared" si="234"/>
        <v>0</v>
      </c>
      <c r="AC121" s="217">
        <f t="shared" si="234"/>
        <v>-2081144.4100000001</v>
      </c>
      <c r="AD121" s="217">
        <f t="shared" si="234"/>
        <v>0</v>
      </c>
      <c r="AE121" s="217">
        <f t="shared" si="234"/>
        <v>-2081144.4100000001</v>
      </c>
      <c r="AF121" s="217">
        <f t="shared" si="234"/>
        <v>1891157</v>
      </c>
      <c r="AG121" s="217">
        <f t="shared" si="234"/>
        <v>1891157</v>
      </c>
      <c r="AH121" s="217">
        <f t="shared" si="234"/>
        <v>19479540.93</v>
      </c>
      <c r="AI121" s="217">
        <f t="shared" si="234"/>
        <v>2191861</v>
      </c>
      <c r="AJ121" s="217">
        <f t="shared" si="234"/>
        <v>2191861</v>
      </c>
      <c r="AK121" s="217">
        <f t="shared" si="234"/>
        <v>2191863</v>
      </c>
      <c r="AL121" s="92">
        <f t="shared" si="234"/>
        <v>6575585</v>
      </c>
      <c r="AM121" s="217">
        <f t="shared" si="234"/>
        <v>2194742</v>
      </c>
      <c r="AN121" s="217">
        <f t="shared" si="234"/>
        <v>2194741</v>
      </c>
      <c r="AO121" s="217">
        <f t="shared" si="234"/>
        <v>0</v>
      </c>
      <c r="AP121" s="92">
        <f t="shared" si="234"/>
        <v>4389483</v>
      </c>
      <c r="AQ121" s="153">
        <f t="shared" si="234"/>
        <v>10965068</v>
      </c>
      <c r="AR121" s="147">
        <f t="shared" si="234"/>
        <v>32525753.34</v>
      </c>
      <c r="AS121" s="147">
        <f t="shared" si="234"/>
        <v>0</v>
      </c>
      <c r="AT121" s="147">
        <f t="shared" si="234"/>
        <v>2503047.59</v>
      </c>
      <c r="AU121" s="92">
        <f t="shared" si="234"/>
        <v>34998243.93</v>
      </c>
      <c r="AV121" s="92">
        <f t="shared" si="234"/>
        <v>2114508</v>
      </c>
      <c r="AW121" s="92">
        <f t="shared" si="234"/>
        <v>37112751.93000001</v>
      </c>
      <c r="AX121" s="92">
        <f t="shared" si="234"/>
        <v>2081144.4100000001</v>
      </c>
      <c r="AY121" s="92">
        <f t="shared" si="234"/>
        <v>1989888.4100000001</v>
      </c>
      <c r="AZ121" s="92">
        <f t="shared" si="234"/>
        <v>91256</v>
      </c>
      <c r="BA121" s="92">
        <f t="shared" si="234"/>
        <v>1860600</v>
      </c>
      <c r="BB121" s="92">
        <f t="shared" si="234"/>
        <v>1683919</v>
      </c>
      <c r="BC121" s="92">
        <f t="shared" si="234"/>
        <v>176681</v>
      </c>
      <c r="BD121" s="92">
        <f t="shared" si="234"/>
        <v>267937</v>
      </c>
      <c r="BE121" s="92">
        <f t="shared" si="234"/>
        <v>2191861</v>
      </c>
      <c r="BF121" s="92">
        <f t="shared" si="234"/>
        <v>2020054.79</v>
      </c>
      <c r="BG121" s="92">
        <f t="shared" si="234"/>
        <v>73172.21</v>
      </c>
      <c r="BH121" s="92"/>
      <c r="BI121" s="92"/>
      <c r="BJ121" s="92">
        <f>BJ119+BJ91+BJ78</f>
        <v>2070.8300000000027</v>
      </c>
      <c r="BK121" s="92">
        <f>BK119+BK91+BK78</f>
        <v>71101.38</v>
      </c>
      <c r="BL121" s="92"/>
      <c r="BM121" s="92">
        <f aca="true" t="shared" si="235" ref="BM121:DY121">BM119+BM91+BM78</f>
        <v>347000</v>
      </c>
      <c r="BN121" s="92">
        <f t="shared" si="235"/>
        <v>7961.620000000024</v>
      </c>
      <c r="BO121" s="92">
        <f t="shared" si="235"/>
        <v>2191861</v>
      </c>
      <c r="BP121" s="92">
        <f t="shared" si="235"/>
        <v>2540931.83</v>
      </c>
      <c r="BQ121" s="92">
        <f t="shared" si="235"/>
        <v>37120713.55</v>
      </c>
      <c r="BR121" s="92">
        <f t="shared" si="235"/>
        <v>37120713.55</v>
      </c>
      <c r="BS121" s="92">
        <f t="shared" si="235"/>
        <v>98634</v>
      </c>
      <c r="BT121" s="92">
        <f t="shared" si="235"/>
        <v>75261.86</v>
      </c>
      <c r="BU121" s="92">
        <f t="shared" si="235"/>
        <v>23372.14</v>
      </c>
      <c r="BV121" s="92">
        <f t="shared" si="235"/>
        <v>4931.699999999999</v>
      </c>
      <c r="BW121" s="92">
        <f t="shared" si="235"/>
        <v>0</v>
      </c>
      <c r="BX121" s="92">
        <f t="shared" si="235"/>
        <v>675.7400000000011</v>
      </c>
      <c r="BY121" s="92">
        <f t="shared" si="235"/>
        <v>22696.4</v>
      </c>
      <c r="BZ121" s="92">
        <f t="shared" si="235"/>
        <v>-22696.4</v>
      </c>
      <c r="CA121" s="92">
        <f t="shared" si="235"/>
        <v>98634</v>
      </c>
      <c r="CB121" s="92">
        <f t="shared" si="235"/>
        <v>2541607.5700000003</v>
      </c>
      <c r="CC121" s="92">
        <f t="shared" si="235"/>
        <v>37098017.15</v>
      </c>
      <c r="CD121" s="92">
        <f t="shared" si="235"/>
        <v>-895</v>
      </c>
      <c r="CE121" s="92">
        <f t="shared" si="235"/>
        <v>2191863</v>
      </c>
      <c r="CF121" s="92">
        <f t="shared" si="235"/>
        <v>2190968</v>
      </c>
      <c r="CG121" s="92">
        <f t="shared" si="235"/>
        <v>37097122.15</v>
      </c>
      <c r="CH121" s="92">
        <f t="shared" si="235"/>
        <v>2299149.88</v>
      </c>
      <c r="CI121" s="92">
        <f t="shared" si="235"/>
        <v>39396272.03000001</v>
      </c>
      <c r="CJ121" s="92">
        <f t="shared" si="235"/>
        <v>-13477</v>
      </c>
      <c r="CK121" s="92">
        <f t="shared" si="235"/>
        <v>198137.52</v>
      </c>
      <c r="CL121" s="92">
        <f t="shared" si="235"/>
        <v>1013.3200000000002</v>
      </c>
      <c r="CM121" s="169">
        <f t="shared" si="235"/>
        <v>402573.83</v>
      </c>
      <c r="CN121" s="181">
        <f t="shared" si="235"/>
        <v>190959.31</v>
      </c>
      <c r="CO121" s="92">
        <f t="shared" si="235"/>
        <v>2190968</v>
      </c>
      <c r="CP121" s="92">
        <f t="shared" si="235"/>
        <v>2590067.1500000004</v>
      </c>
      <c r="CQ121" s="92">
        <f t="shared" si="235"/>
        <v>41583023.779999994</v>
      </c>
      <c r="CR121" s="92">
        <f t="shared" si="235"/>
        <v>101509.45000000001</v>
      </c>
      <c r="CS121" s="92">
        <f t="shared" si="235"/>
        <v>2200.2300000000023</v>
      </c>
      <c r="CT121" s="92">
        <f t="shared" si="235"/>
        <v>312811</v>
      </c>
      <c r="CU121" s="183">
        <f t="shared" si="235"/>
        <v>211301.55</v>
      </c>
      <c r="CV121" s="92">
        <f t="shared" si="235"/>
        <v>41794325.33</v>
      </c>
      <c r="CW121" s="92">
        <f t="shared" si="235"/>
        <v>2261410.6399999997</v>
      </c>
      <c r="CX121" s="92">
        <f t="shared" si="235"/>
        <v>48093804.24</v>
      </c>
      <c r="CY121" s="92">
        <f t="shared" si="235"/>
        <v>168</v>
      </c>
      <c r="CZ121" s="92">
        <f t="shared" si="235"/>
        <v>2184982</v>
      </c>
      <c r="DA121" s="92">
        <f t="shared" si="235"/>
        <v>2499993.2300000004</v>
      </c>
      <c r="DB121" s="92">
        <f t="shared" si="235"/>
        <v>2423384.3</v>
      </c>
      <c r="DC121" s="92">
        <f t="shared" si="235"/>
        <v>76608.93000000001</v>
      </c>
      <c r="DD121" s="92">
        <f t="shared" si="235"/>
        <v>-74382.51000000001</v>
      </c>
      <c r="DE121" s="92">
        <f t="shared" si="235"/>
        <v>2226.42</v>
      </c>
      <c r="DF121" s="92">
        <f t="shared" si="235"/>
        <v>2182934.7</v>
      </c>
      <c r="DG121" s="92">
        <f t="shared" si="235"/>
        <v>2185161.12</v>
      </c>
      <c r="DH121" s="92">
        <f t="shared" si="235"/>
        <v>1300933</v>
      </c>
      <c r="DI121" s="92">
        <f t="shared" si="235"/>
        <v>2185161.12</v>
      </c>
      <c r="DJ121" s="92">
        <f t="shared" si="235"/>
        <v>2108846.2</v>
      </c>
      <c r="DK121" s="92">
        <f t="shared" si="235"/>
        <v>-75712.23</v>
      </c>
      <c r="DL121" s="92">
        <f t="shared" si="235"/>
        <v>602.690000000001</v>
      </c>
      <c r="DM121" s="92">
        <f t="shared" si="235"/>
        <v>1300933</v>
      </c>
      <c r="DN121" s="92">
        <f t="shared" si="235"/>
        <v>-39055</v>
      </c>
      <c r="DO121" s="92">
        <f t="shared" si="235"/>
        <v>96596</v>
      </c>
      <c r="DP121" s="92">
        <f t="shared" si="235"/>
        <v>-18171.230000000014</v>
      </c>
      <c r="DQ121" s="92">
        <f t="shared" si="235"/>
        <v>1359076.69</v>
      </c>
      <c r="DR121" s="92">
        <f t="shared" si="235"/>
        <v>48075633.01</v>
      </c>
      <c r="DS121" s="92">
        <f t="shared" si="235"/>
        <v>2990881.45</v>
      </c>
      <c r="DT121" s="92">
        <f t="shared" si="235"/>
        <v>51066514.459999986</v>
      </c>
      <c r="DU121" s="51">
        <f t="shared" si="235"/>
        <v>2191860</v>
      </c>
      <c r="DV121" s="51">
        <f t="shared" si="235"/>
        <v>2191500</v>
      </c>
      <c r="DW121" s="92">
        <f t="shared" si="235"/>
        <v>-9319.68</v>
      </c>
      <c r="DX121" s="92"/>
      <c r="DY121" s="92">
        <f t="shared" si="235"/>
        <v>4374040.32</v>
      </c>
      <c r="DZ121" s="92"/>
      <c r="EA121" s="92"/>
    </row>
    <row r="122" spans="1:131" ht="60">
      <c r="A122" s="79"/>
      <c r="B122" s="14" t="s">
        <v>107</v>
      </c>
      <c r="C122" s="217">
        <f aca="true" t="shared" si="236" ref="C122:BG122">C121+C47</f>
        <v>32558290.680000003</v>
      </c>
      <c r="D122" s="217">
        <f t="shared" si="236"/>
        <v>48290.350000000006</v>
      </c>
      <c r="E122" s="217">
        <f t="shared" si="236"/>
        <v>47197.35</v>
      </c>
      <c r="F122" s="217">
        <f t="shared" si="236"/>
        <v>-1093.0000000000073</v>
      </c>
      <c r="G122" s="217">
        <f t="shared" si="236"/>
        <v>15651239.899999999</v>
      </c>
      <c r="H122" s="217">
        <f t="shared" si="236"/>
        <v>3878426.8200000003</v>
      </c>
      <c r="I122" s="217">
        <f t="shared" si="236"/>
        <v>-751.15</v>
      </c>
      <c r="J122" s="217">
        <f t="shared" si="236"/>
        <v>751.15</v>
      </c>
      <c r="K122" s="217">
        <f t="shared" si="236"/>
        <v>31644069.25</v>
      </c>
      <c r="L122" s="217">
        <f t="shared" si="236"/>
        <v>3780447.02</v>
      </c>
      <c r="M122" s="217">
        <f t="shared" si="236"/>
        <v>3952442.56</v>
      </c>
      <c r="N122" s="217">
        <f t="shared" si="236"/>
        <v>3518411.34</v>
      </c>
      <c r="O122" s="217">
        <f t="shared" si="236"/>
        <v>-434031.22</v>
      </c>
      <c r="P122" s="217">
        <f t="shared" si="236"/>
        <v>432672.95</v>
      </c>
      <c r="Q122" s="217">
        <f t="shared" si="236"/>
        <v>-1358.2699999999713</v>
      </c>
      <c r="R122" s="217">
        <f t="shared" si="236"/>
        <v>3777795.68</v>
      </c>
      <c r="S122" s="217">
        <f t="shared" si="236"/>
        <v>4210468.630000001</v>
      </c>
      <c r="T122" s="217">
        <f t="shared" si="236"/>
        <v>31637332.369999997</v>
      </c>
      <c r="U122" s="217">
        <f t="shared" si="236"/>
        <v>4205090.0200000005</v>
      </c>
      <c r="V122" s="217">
        <f t="shared" si="236"/>
        <v>3060.45</v>
      </c>
      <c r="W122" s="217">
        <f t="shared" si="236"/>
        <v>4208150.470000001</v>
      </c>
      <c r="X122" s="217">
        <f t="shared" si="236"/>
        <v>31639889.07</v>
      </c>
      <c r="Y122" s="217">
        <f t="shared" si="236"/>
        <v>2005512.98</v>
      </c>
      <c r="Z122" s="92">
        <f t="shared" si="236"/>
        <v>33645402.05</v>
      </c>
      <c r="AA122" s="217">
        <f t="shared" si="236"/>
        <v>4208150.470000001</v>
      </c>
      <c r="AB122" s="217">
        <f t="shared" si="236"/>
        <v>0</v>
      </c>
      <c r="AC122" s="217">
        <f t="shared" si="236"/>
        <v>-4208150.470000001</v>
      </c>
      <c r="AD122" s="217">
        <f t="shared" si="236"/>
        <v>0</v>
      </c>
      <c r="AE122" s="217">
        <f t="shared" si="236"/>
        <v>-4208150.470000001</v>
      </c>
      <c r="AF122" s="217">
        <f t="shared" si="236"/>
        <v>3781958.25</v>
      </c>
      <c r="AG122" s="217">
        <f t="shared" si="236"/>
        <v>3781958.25</v>
      </c>
      <c r="AH122" s="217">
        <f t="shared" si="236"/>
        <v>29437251.58</v>
      </c>
      <c r="AI122" s="217">
        <f t="shared" si="236"/>
        <v>4383723</v>
      </c>
      <c r="AJ122" s="217">
        <f t="shared" si="236"/>
        <v>4383723</v>
      </c>
      <c r="AK122" s="217">
        <f t="shared" si="236"/>
        <v>4383724</v>
      </c>
      <c r="AL122" s="92">
        <f t="shared" si="236"/>
        <v>13151170</v>
      </c>
      <c r="AM122" s="217">
        <f t="shared" si="236"/>
        <v>4389484</v>
      </c>
      <c r="AN122" s="217">
        <f t="shared" si="236"/>
        <v>4389483</v>
      </c>
      <c r="AO122" s="217">
        <f t="shared" si="236"/>
        <v>0</v>
      </c>
      <c r="AP122" s="92">
        <f t="shared" si="236"/>
        <v>8778967</v>
      </c>
      <c r="AQ122" s="153">
        <f t="shared" si="236"/>
        <v>21930137</v>
      </c>
      <c r="AR122" s="147">
        <f t="shared" si="236"/>
        <v>55575539.05</v>
      </c>
      <c r="AS122" s="147">
        <f t="shared" si="236"/>
        <v>0</v>
      </c>
      <c r="AT122" s="147">
        <f t="shared" si="236"/>
        <v>2676665.3</v>
      </c>
      <c r="AU122" s="92">
        <f t="shared" si="236"/>
        <v>58211790.650000006</v>
      </c>
      <c r="AV122" s="92">
        <f t="shared" si="236"/>
        <v>2231694.2</v>
      </c>
      <c r="AW122" s="92">
        <f t="shared" si="236"/>
        <v>60443484.85000001</v>
      </c>
      <c r="AX122" s="92">
        <f t="shared" si="236"/>
        <v>4208150.470000001</v>
      </c>
      <c r="AY122" s="92">
        <f t="shared" si="236"/>
        <v>3968236.6399999997</v>
      </c>
      <c r="AZ122" s="92">
        <f t="shared" si="236"/>
        <v>239913.83000000002</v>
      </c>
      <c r="BA122" s="92">
        <f t="shared" si="236"/>
        <v>3741544.55</v>
      </c>
      <c r="BB122" s="92">
        <f t="shared" si="236"/>
        <v>3295884.96</v>
      </c>
      <c r="BC122" s="92">
        <f t="shared" si="236"/>
        <v>445659.58999999997</v>
      </c>
      <c r="BD122" s="92">
        <f t="shared" si="236"/>
        <v>685573.4199999999</v>
      </c>
      <c r="BE122" s="92">
        <f t="shared" si="236"/>
        <v>4383723</v>
      </c>
      <c r="BF122" s="92">
        <f t="shared" si="236"/>
        <v>3855797.9300000006</v>
      </c>
      <c r="BG122" s="92">
        <f t="shared" si="236"/>
        <v>429291.07000000007</v>
      </c>
      <c r="BH122" s="92"/>
      <c r="BI122" s="92"/>
      <c r="BJ122" s="92">
        <f>BJ121+BJ47</f>
        <v>2435.5300000000025</v>
      </c>
      <c r="BK122" s="92">
        <f>BK121+BK47</f>
        <v>426855.54000000004</v>
      </c>
      <c r="BL122" s="92"/>
      <c r="BM122" s="92">
        <f aca="true" t="shared" si="237" ref="BM122:DY122">BM121+BM47</f>
        <v>515781</v>
      </c>
      <c r="BN122" s="92">
        <f t="shared" si="237"/>
        <v>-596647.96</v>
      </c>
      <c r="BO122" s="92">
        <f t="shared" si="237"/>
        <v>4383723</v>
      </c>
      <c r="BP122" s="92">
        <f t="shared" si="237"/>
        <v>4901939.53</v>
      </c>
      <c r="BQ122" s="92">
        <f t="shared" si="237"/>
        <v>59846836.88999999</v>
      </c>
      <c r="BR122" s="92">
        <f t="shared" si="237"/>
        <v>59846836.88999999</v>
      </c>
      <c r="BS122" s="92">
        <f t="shared" si="237"/>
        <v>98634</v>
      </c>
      <c r="BT122" s="92">
        <f t="shared" si="237"/>
        <v>75261.86</v>
      </c>
      <c r="BU122" s="92">
        <f t="shared" si="237"/>
        <v>23372.14</v>
      </c>
      <c r="BV122" s="92">
        <f t="shared" si="237"/>
        <v>4931.699999999999</v>
      </c>
      <c r="BW122" s="92">
        <f t="shared" si="237"/>
        <v>0</v>
      </c>
      <c r="BX122" s="92">
        <f t="shared" si="237"/>
        <v>675.7400000000011</v>
      </c>
      <c r="BY122" s="92">
        <f t="shared" si="237"/>
        <v>22696.4</v>
      </c>
      <c r="BZ122" s="92">
        <f t="shared" si="237"/>
        <v>-22696.4</v>
      </c>
      <c r="CA122" s="92">
        <f t="shared" si="237"/>
        <v>98634</v>
      </c>
      <c r="CB122" s="92">
        <f t="shared" si="237"/>
        <v>4902615.2700000005</v>
      </c>
      <c r="CC122" s="92">
        <f t="shared" si="237"/>
        <v>59824140.489999995</v>
      </c>
      <c r="CD122" s="92">
        <f t="shared" si="237"/>
        <v>-895</v>
      </c>
      <c r="CE122" s="92">
        <f t="shared" si="237"/>
        <v>4383724</v>
      </c>
      <c r="CF122" s="92">
        <f t="shared" si="237"/>
        <v>4382829</v>
      </c>
      <c r="CG122" s="92">
        <f t="shared" si="237"/>
        <v>59823245.489999995</v>
      </c>
      <c r="CH122" s="92">
        <f t="shared" si="237"/>
        <v>2458230.79</v>
      </c>
      <c r="CI122" s="92">
        <f t="shared" si="237"/>
        <v>62281476.28000001</v>
      </c>
      <c r="CJ122" s="92">
        <f t="shared" si="237"/>
        <v>-13477</v>
      </c>
      <c r="CK122" s="92">
        <f t="shared" si="237"/>
        <v>577793.58</v>
      </c>
      <c r="CL122" s="92">
        <f t="shared" si="237"/>
        <v>1166.5900000000001</v>
      </c>
      <c r="CM122" s="169">
        <f t="shared" si="237"/>
        <v>641000</v>
      </c>
      <c r="CN122" s="181">
        <f t="shared" si="237"/>
        <v>49729.42000000001</v>
      </c>
      <c r="CO122" s="92">
        <f t="shared" si="237"/>
        <v>4382829</v>
      </c>
      <c r="CP122" s="92">
        <f t="shared" si="237"/>
        <v>5020507.59</v>
      </c>
      <c r="CQ122" s="92">
        <f t="shared" si="237"/>
        <v>64488785.74999999</v>
      </c>
      <c r="CR122" s="92">
        <f t="shared" si="237"/>
        <v>446872.30000000005</v>
      </c>
      <c r="CS122" s="92">
        <f t="shared" si="237"/>
        <v>4278.289999999998</v>
      </c>
      <c r="CT122" s="92">
        <f t="shared" si="237"/>
        <v>446872.3</v>
      </c>
      <c r="CU122" s="183">
        <f t="shared" si="237"/>
        <v>0</v>
      </c>
      <c r="CV122" s="92">
        <f t="shared" si="237"/>
        <v>64488323.31</v>
      </c>
      <c r="CW122" s="92">
        <f t="shared" si="237"/>
        <v>2463748.2399999998</v>
      </c>
      <c r="CX122" s="92">
        <f t="shared" si="237"/>
        <v>72282370.33000001</v>
      </c>
      <c r="CY122" s="92">
        <f t="shared" si="237"/>
        <v>265</v>
      </c>
      <c r="CZ122" s="92">
        <f t="shared" si="237"/>
        <v>4378481.32</v>
      </c>
      <c r="DA122" s="92">
        <f t="shared" si="237"/>
        <v>4829631.91</v>
      </c>
      <c r="DB122" s="92">
        <f t="shared" si="237"/>
        <v>4541025.569999999</v>
      </c>
      <c r="DC122" s="92">
        <f t="shared" si="237"/>
        <v>288606.34</v>
      </c>
      <c r="DD122" s="92">
        <f t="shared" si="237"/>
        <v>-280777.9</v>
      </c>
      <c r="DE122" s="92">
        <f t="shared" si="237"/>
        <v>7828.4400000000005</v>
      </c>
      <c r="DF122" s="92">
        <f t="shared" si="237"/>
        <v>4368349.77</v>
      </c>
      <c r="DG122" s="92">
        <f t="shared" si="237"/>
        <v>4376178.210000001</v>
      </c>
      <c r="DH122" s="92">
        <f t="shared" si="237"/>
        <v>2601866</v>
      </c>
      <c r="DI122" s="92">
        <f t="shared" si="237"/>
        <v>4376178.210000001</v>
      </c>
      <c r="DJ122" s="92">
        <f t="shared" si="237"/>
        <v>4115113.72</v>
      </c>
      <c r="DK122" s="92">
        <f t="shared" si="237"/>
        <v>-255865.57</v>
      </c>
      <c r="DL122" s="92">
        <f t="shared" si="237"/>
        <v>5198.920000000009</v>
      </c>
      <c r="DM122" s="92">
        <f t="shared" si="237"/>
        <v>2601125.3</v>
      </c>
      <c r="DN122" s="92">
        <f t="shared" si="237"/>
        <v>-119342</v>
      </c>
      <c r="DO122" s="92">
        <f t="shared" si="237"/>
        <v>121200</v>
      </c>
      <c r="DP122" s="92">
        <f t="shared" si="237"/>
        <v>-254007.56999999998</v>
      </c>
      <c r="DQ122" s="92">
        <f t="shared" si="237"/>
        <v>2608182.2199999997</v>
      </c>
      <c r="DR122" s="92">
        <f t="shared" si="237"/>
        <v>72028362.75999999</v>
      </c>
      <c r="DS122" s="92">
        <f t="shared" si="237"/>
        <v>3244791.23</v>
      </c>
      <c r="DT122" s="92">
        <f t="shared" si="237"/>
        <v>75273153.99</v>
      </c>
      <c r="DU122" s="51">
        <f t="shared" si="237"/>
        <v>4383720</v>
      </c>
      <c r="DV122" s="51">
        <f t="shared" si="237"/>
        <v>4383000</v>
      </c>
      <c r="DW122" s="92">
        <f t="shared" si="237"/>
        <v>-12087.27</v>
      </c>
      <c r="DX122" s="92"/>
      <c r="DY122" s="92">
        <f t="shared" si="237"/>
        <v>8754632.73</v>
      </c>
      <c r="DZ122" s="92"/>
      <c r="EA122" s="92"/>
    </row>
    <row r="123" spans="1:131" s="81" customFormat="1" ht="15.75">
      <c r="A123" s="193"/>
      <c r="B123" s="194"/>
      <c r="C123" s="82"/>
      <c r="D123" s="82">
        <f>D122+F122</f>
        <v>47197.35</v>
      </c>
      <c r="E123" s="82"/>
      <c r="F123" s="82"/>
      <c r="G123" s="82"/>
      <c r="H123" s="82">
        <v>3879177.97</v>
      </c>
      <c r="I123" s="82"/>
      <c r="J123" s="82"/>
      <c r="K123" s="82"/>
      <c r="L123" s="80"/>
      <c r="M123" s="80"/>
      <c r="N123" s="80"/>
      <c r="O123" s="80"/>
      <c r="P123" s="97"/>
      <c r="Q123" s="97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137"/>
      <c r="AP123" s="137"/>
      <c r="AQ123" s="170"/>
      <c r="AR123" s="80"/>
      <c r="AS123" s="195"/>
      <c r="AT123" s="175"/>
      <c r="AU123" s="170"/>
      <c r="AV123" s="187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211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80"/>
      <c r="CF123" s="80"/>
      <c r="CG123" s="170"/>
      <c r="CH123" s="170"/>
      <c r="CI123" s="170"/>
      <c r="CJ123" s="170"/>
      <c r="CK123" s="170"/>
      <c r="CL123" s="187"/>
      <c r="CM123" s="137"/>
      <c r="CN123" s="182"/>
      <c r="CO123" s="170"/>
      <c r="CP123" s="170">
        <f>CP122-CO122</f>
        <v>637678.5899999999</v>
      </c>
      <c r="CQ123" s="170"/>
      <c r="CR123" s="170"/>
      <c r="CS123" s="170"/>
      <c r="CT123" s="170"/>
      <c r="CU123" s="182"/>
      <c r="CV123" s="170"/>
      <c r="CW123" s="170"/>
      <c r="CX123" s="170"/>
      <c r="CY123" s="86"/>
      <c r="CZ123" s="240"/>
      <c r="DA123" s="240"/>
      <c r="DB123" s="258"/>
      <c r="DC123" s="251"/>
      <c r="DD123" s="258"/>
      <c r="DE123" s="240"/>
      <c r="DF123" s="240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>
        <f>DR122-CX122</f>
        <v>-254007.57000002265</v>
      </c>
      <c r="DR123" s="263"/>
      <c r="DS123" s="263"/>
      <c r="DT123" s="263"/>
      <c r="DU123" s="334"/>
      <c r="DV123" s="334"/>
      <c r="DW123" s="263"/>
      <c r="DX123" s="263"/>
      <c r="DY123" s="263"/>
      <c r="DZ123" s="263"/>
      <c r="EA123" s="263"/>
    </row>
    <row r="124" spans="2:151" s="81" customFormat="1" ht="15.75">
      <c r="B124" s="196" t="s">
        <v>108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89"/>
      <c r="Q124" s="89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197" t="s">
        <v>109</v>
      </c>
      <c r="AK124" s="27"/>
      <c r="AL124" s="27"/>
      <c r="AM124" s="27"/>
      <c r="AN124" s="27"/>
      <c r="AO124" s="140" t="s">
        <v>112</v>
      </c>
      <c r="AP124" s="134"/>
      <c r="AQ124" s="162"/>
      <c r="AR124" s="27"/>
      <c r="AS124" s="198"/>
      <c r="AT124" s="172"/>
      <c r="AU124" s="162"/>
      <c r="AV124" s="185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27"/>
      <c r="CF124" s="27"/>
      <c r="CG124" s="162"/>
      <c r="CH124" s="162"/>
      <c r="CI124" s="162"/>
      <c r="CJ124" s="162"/>
      <c r="CK124" s="162"/>
      <c r="CL124" s="185"/>
      <c r="CM124" s="134"/>
      <c r="CN124" s="179"/>
      <c r="CO124" s="162" t="s">
        <v>184</v>
      </c>
      <c r="CP124" s="162">
        <f>CL122</f>
        <v>1166.5900000000001</v>
      </c>
      <c r="CQ124" s="162"/>
      <c r="CR124" s="162"/>
      <c r="CS124" s="162"/>
      <c r="CT124" s="162"/>
      <c r="CU124" s="179"/>
      <c r="CV124" s="162"/>
      <c r="CW124" s="162"/>
      <c r="CX124" s="162"/>
      <c r="CY124" s="198"/>
      <c r="CZ124" s="240"/>
      <c r="DA124" s="240"/>
      <c r="DB124" s="258"/>
      <c r="DC124" s="251"/>
      <c r="DD124" s="258"/>
      <c r="DE124" s="240"/>
      <c r="DF124" s="240"/>
      <c r="DG124" s="263"/>
      <c r="DH124" s="263"/>
      <c r="DI124" s="263"/>
      <c r="DJ124" s="263"/>
      <c r="DK124" s="263"/>
      <c r="DL124" s="263"/>
      <c r="DM124" s="263"/>
      <c r="DN124" s="263"/>
      <c r="DO124" s="263"/>
      <c r="DP124" s="263"/>
      <c r="DQ124" s="263"/>
      <c r="DR124" s="263"/>
      <c r="DS124" s="263"/>
      <c r="DT124" s="263"/>
      <c r="DU124" s="334"/>
      <c r="DV124" s="334"/>
      <c r="DW124" s="263"/>
      <c r="DX124" s="263"/>
      <c r="DY124" s="263"/>
      <c r="DZ124" s="263"/>
      <c r="EA124" s="263"/>
      <c r="EB124" s="199"/>
      <c r="EC124" s="27"/>
      <c r="ED124" s="27"/>
      <c r="EE124" s="27"/>
      <c r="EF124" s="86"/>
      <c r="EG124" s="27"/>
      <c r="EH124" s="86"/>
      <c r="EI124" s="86"/>
      <c r="EK124" s="86"/>
      <c r="EL124" s="86"/>
      <c r="EM124" s="86"/>
      <c r="EN124" s="86"/>
      <c r="EO124" s="27"/>
      <c r="EP124" s="27"/>
      <c r="EQ124" s="27"/>
      <c r="ER124" s="27"/>
      <c r="ES124" s="27"/>
      <c r="ET124" s="86"/>
      <c r="EU124" s="86"/>
    </row>
    <row r="125" spans="2:151" s="81" customFormat="1" ht="15.75">
      <c r="B125" s="196" t="s">
        <v>110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89"/>
      <c r="Q125" s="89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197" t="s">
        <v>111</v>
      </c>
      <c r="AK125" s="27"/>
      <c r="AL125" s="27"/>
      <c r="AM125" s="27"/>
      <c r="AN125" s="27"/>
      <c r="AO125" s="140" t="s">
        <v>113</v>
      </c>
      <c r="AP125" s="134"/>
      <c r="AQ125" s="162"/>
      <c r="AR125" s="27"/>
      <c r="AS125" s="198"/>
      <c r="AT125" s="172"/>
      <c r="AU125" s="162"/>
      <c r="AV125" s="185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27"/>
      <c r="CF125" s="27"/>
      <c r="CG125" s="162"/>
      <c r="CH125" s="162"/>
      <c r="CI125" s="162"/>
      <c r="CJ125" s="162"/>
      <c r="CK125" s="162"/>
      <c r="CL125" s="185"/>
      <c r="CM125" s="134"/>
      <c r="CN125" s="179"/>
      <c r="CO125" s="162"/>
      <c r="CP125" s="162"/>
      <c r="CQ125" s="162"/>
      <c r="CR125" s="162"/>
      <c r="CS125" s="162"/>
      <c r="CT125" s="162"/>
      <c r="CU125" s="179"/>
      <c r="CV125" s="162"/>
      <c r="CW125" s="162"/>
      <c r="CX125" s="162"/>
      <c r="CY125" s="198"/>
      <c r="CZ125" s="240"/>
      <c r="DA125" s="240"/>
      <c r="DB125" s="258"/>
      <c r="DC125" s="251"/>
      <c r="DD125" s="258"/>
      <c r="DE125" s="240"/>
      <c r="DF125" s="240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196"/>
      <c r="DS125" s="196"/>
      <c r="DT125" s="196"/>
      <c r="DU125" s="335"/>
      <c r="DV125" s="335"/>
      <c r="DW125" s="196"/>
      <c r="DX125" s="196"/>
      <c r="DY125" s="196"/>
      <c r="DZ125" s="196"/>
      <c r="EA125" s="196"/>
      <c r="EB125" s="199"/>
      <c r="EC125" s="27"/>
      <c r="ED125" s="27"/>
      <c r="EE125" s="27"/>
      <c r="EF125" s="86"/>
      <c r="EG125" s="27"/>
      <c r="EH125" s="86"/>
      <c r="EI125" s="86"/>
      <c r="EK125" s="86"/>
      <c r="EL125" s="86"/>
      <c r="EM125" s="86"/>
      <c r="EN125" s="86"/>
      <c r="EO125" s="27"/>
      <c r="EP125" s="27"/>
      <c r="EQ125" s="27"/>
      <c r="ER125" s="27"/>
      <c r="ES125" s="27"/>
      <c r="ET125" s="86"/>
      <c r="EU125" s="86"/>
    </row>
    <row r="126" spans="2:151" s="81" customFormat="1" ht="15.75">
      <c r="B126" s="19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89"/>
      <c r="Q126" s="89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197"/>
      <c r="AK126" s="27"/>
      <c r="AL126" s="27"/>
      <c r="AM126" s="27"/>
      <c r="AN126" s="27"/>
      <c r="AO126" s="140"/>
      <c r="AP126" s="134"/>
      <c r="AQ126" s="162"/>
      <c r="AR126" s="27"/>
      <c r="AS126" s="198"/>
      <c r="AT126" s="172"/>
      <c r="AU126" s="162"/>
      <c r="AV126" s="185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27"/>
      <c r="CF126" s="27"/>
      <c r="CG126" s="162"/>
      <c r="CH126" s="162"/>
      <c r="CI126" s="162"/>
      <c r="CJ126" s="162"/>
      <c r="CK126" s="162"/>
      <c r="CL126" s="185"/>
      <c r="CM126" s="134"/>
      <c r="CN126" s="179"/>
      <c r="CO126" s="162"/>
      <c r="CP126" s="162"/>
      <c r="CQ126" s="162"/>
      <c r="CR126" s="162"/>
      <c r="CS126" s="162"/>
      <c r="CT126" s="162"/>
      <c r="CU126" s="179"/>
      <c r="CV126" s="162"/>
      <c r="CW126" s="162"/>
      <c r="CX126" s="162"/>
      <c r="CY126" s="198"/>
      <c r="CZ126" s="240"/>
      <c r="DA126" s="240"/>
      <c r="DB126" s="258"/>
      <c r="DC126" s="240"/>
      <c r="DD126" s="258"/>
      <c r="DE126" s="240"/>
      <c r="DF126" s="240"/>
      <c r="DG126" s="263"/>
      <c r="DH126" s="263"/>
      <c r="DI126" s="263"/>
      <c r="DJ126" s="263"/>
      <c r="DK126" s="263"/>
      <c r="DL126" s="263"/>
      <c r="DM126" s="263"/>
      <c r="DN126" s="263"/>
      <c r="DO126" s="263"/>
      <c r="DP126" s="263"/>
      <c r="DQ126" s="263"/>
      <c r="DR126" s="196"/>
      <c r="DS126" s="196"/>
      <c r="DT126" s="196"/>
      <c r="DU126" s="335"/>
      <c r="DV126" s="335"/>
      <c r="DW126" s="196"/>
      <c r="DX126" s="196"/>
      <c r="DY126" s="196"/>
      <c r="DZ126" s="196"/>
      <c r="EA126" s="196"/>
      <c r="EB126" s="199"/>
      <c r="EC126" s="27"/>
      <c r="ED126" s="27"/>
      <c r="EE126" s="27"/>
      <c r="EF126" s="86"/>
      <c r="EG126" s="27"/>
      <c r="EH126" s="86"/>
      <c r="EI126" s="86"/>
      <c r="EK126" s="86"/>
      <c r="EL126" s="86"/>
      <c r="EM126" s="86"/>
      <c r="EN126" s="86"/>
      <c r="EO126" s="27"/>
      <c r="EP126" s="27"/>
      <c r="EQ126" s="27"/>
      <c r="ER126" s="27"/>
      <c r="ES126" s="27"/>
      <c r="ET126" s="86"/>
      <c r="EU126" s="86"/>
    </row>
    <row r="127" spans="2:151" s="81" customFormat="1" ht="18.75" customHeight="1">
      <c r="B127" s="19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89"/>
      <c r="Q127" s="89"/>
      <c r="R127" s="27"/>
      <c r="S127" s="27"/>
      <c r="T127" s="143"/>
      <c r="U127" s="27"/>
      <c r="V127" s="27"/>
      <c r="W127" s="27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6"/>
      <c r="AP127" s="146"/>
      <c r="AQ127" s="140"/>
      <c r="AR127" s="143"/>
      <c r="AS127" s="198"/>
      <c r="AT127" s="176"/>
      <c r="AU127" s="140"/>
      <c r="AV127" s="185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62"/>
      <c r="CD127" s="162"/>
      <c r="CE127" s="143"/>
      <c r="CF127" s="143"/>
      <c r="CG127" s="162"/>
      <c r="CH127" s="162"/>
      <c r="CI127" s="140"/>
      <c r="CJ127" s="140"/>
      <c r="CK127" s="140"/>
      <c r="CL127" s="225"/>
      <c r="CM127" s="134"/>
      <c r="CN127" s="179"/>
      <c r="CO127" s="140"/>
      <c r="CP127" s="140"/>
      <c r="CQ127" s="140"/>
      <c r="CR127" s="140"/>
      <c r="CS127" s="140"/>
      <c r="CT127" s="140"/>
      <c r="CU127" s="179"/>
      <c r="CV127" s="140"/>
      <c r="CW127" s="140"/>
      <c r="CX127" s="140"/>
      <c r="CY127" s="198"/>
      <c r="CZ127" s="240"/>
      <c r="DA127" s="240"/>
      <c r="DB127" s="258"/>
      <c r="DC127" s="240"/>
      <c r="DD127" s="258"/>
      <c r="DE127" s="140"/>
      <c r="DF127" s="240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196"/>
      <c r="DS127" s="196"/>
      <c r="DT127" s="196"/>
      <c r="DU127" s="335"/>
      <c r="DV127" s="335"/>
      <c r="DW127" s="196"/>
      <c r="DX127" s="196"/>
      <c r="DY127" s="196"/>
      <c r="DZ127" s="196"/>
      <c r="EA127" s="196"/>
      <c r="EB127" s="199"/>
      <c r="EC127" s="27"/>
      <c r="ED127" s="27"/>
      <c r="EE127" s="27"/>
      <c r="EF127" s="86"/>
      <c r="EG127" s="27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</row>
    <row r="128" spans="2:151" s="81" customFormat="1" ht="15.75">
      <c r="B128" s="196" t="s">
        <v>109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89"/>
      <c r="Q128" s="89"/>
      <c r="R128" s="27"/>
      <c r="S128" s="27"/>
      <c r="T128" s="144"/>
      <c r="U128" s="27"/>
      <c r="V128" s="27"/>
      <c r="W128" s="27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38"/>
      <c r="AP128" s="138"/>
      <c r="AQ128" s="140"/>
      <c r="AR128" s="144"/>
      <c r="AS128" s="198"/>
      <c r="AT128" s="176"/>
      <c r="AU128" s="140"/>
      <c r="AV128" s="185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62"/>
      <c r="CD128" s="162"/>
      <c r="CE128" s="144"/>
      <c r="CF128" s="144"/>
      <c r="CG128" s="162"/>
      <c r="CH128" s="162"/>
      <c r="CI128" s="140"/>
      <c r="CJ128" s="140"/>
      <c r="CK128" s="140"/>
      <c r="CL128" s="225"/>
      <c r="CM128" s="134"/>
      <c r="CN128" s="179"/>
      <c r="CO128" s="140"/>
      <c r="CP128" s="140"/>
      <c r="CQ128" s="140"/>
      <c r="CR128" s="140"/>
      <c r="CS128" s="140"/>
      <c r="CT128" s="140"/>
      <c r="CU128" s="179"/>
      <c r="CV128" s="140"/>
      <c r="CW128" s="140"/>
      <c r="CX128" s="140"/>
      <c r="CY128" s="198"/>
      <c r="CZ128" s="240"/>
      <c r="DA128" s="240"/>
      <c r="DB128" s="258"/>
      <c r="DC128" s="240"/>
      <c r="DD128" s="258"/>
      <c r="DE128" s="140"/>
      <c r="DF128" s="240"/>
      <c r="DG128" s="263"/>
      <c r="DH128" s="263"/>
      <c r="DI128" s="263"/>
      <c r="DJ128" s="263"/>
      <c r="DK128" s="263"/>
      <c r="DL128" s="263"/>
      <c r="DM128" s="263"/>
      <c r="DN128" s="263"/>
      <c r="DO128" s="263"/>
      <c r="DP128" s="263"/>
      <c r="DQ128" s="263"/>
      <c r="DR128" s="196"/>
      <c r="DS128" s="263"/>
      <c r="DT128" s="263"/>
      <c r="DU128" s="334"/>
      <c r="DV128" s="334"/>
      <c r="DW128" s="263"/>
      <c r="DX128" s="263"/>
      <c r="DY128" s="263"/>
      <c r="DZ128" s="263"/>
      <c r="EA128" s="263"/>
      <c r="EB128" s="199"/>
      <c r="EC128" s="27"/>
      <c r="ED128" s="27"/>
      <c r="EE128" s="27"/>
      <c r="EF128" s="86"/>
      <c r="EG128" s="27"/>
      <c r="EH128" s="86"/>
      <c r="EI128" s="86"/>
      <c r="EJ128" s="86"/>
      <c r="EK128" s="86"/>
      <c r="EL128" s="86"/>
      <c r="EM128" s="86"/>
      <c r="EN128" s="86"/>
      <c r="EO128" s="86"/>
      <c r="EP128" s="200" t="s">
        <v>112</v>
      </c>
      <c r="EQ128" s="86"/>
      <c r="ER128" s="86"/>
      <c r="ES128" s="86"/>
      <c r="ET128" s="86"/>
      <c r="EU128" s="86"/>
    </row>
    <row r="129" spans="2:151" s="81" customFormat="1" ht="15.75">
      <c r="B129" s="196" t="s">
        <v>111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89"/>
      <c r="Q129" s="89"/>
      <c r="R129" s="27"/>
      <c r="S129" s="27"/>
      <c r="T129" s="144"/>
      <c r="U129" s="27"/>
      <c r="V129" s="27"/>
      <c r="W129" s="27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38"/>
      <c r="AP129" s="138"/>
      <c r="AQ129" s="140"/>
      <c r="AR129" s="144"/>
      <c r="AS129" s="198"/>
      <c r="AT129" s="176"/>
      <c r="AU129" s="140"/>
      <c r="AV129" s="185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62"/>
      <c r="CD129" s="162"/>
      <c r="CE129" s="144"/>
      <c r="CF129" s="144"/>
      <c r="CG129" s="162"/>
      <c r="CH129" s="162"/>
      <c r="CI129" s="140"/>
      <c r="CJ129" s="140"/>
      <c r="CK129" s="140"/>
      <c r="CL129" s="225"/>
      <c r="CM129" s="134"/>
      <c r="CN129" s="179"/>
      <c r="CO129" s="140"/>
      <c r="CP129" s="140"/>
      <c r="CQ129" s="140"/>
      <c r="CR129" s="140"/>
      <c r="CS129" s="140"/>
      <c r="CT129" s="140"/>
      <c r="CU129" s="179"/>
      <c r="CV129" s="140"/>
      <c r="CW129" s="140"/>
      <c r="CX129" s="140"/>
      <c r="CY129" s="198"/>
      <c r="CZ129" s="240"/>
      <c r="DA129" s="240"/>
      <c r="DB129" s="258"/>
      <c r="DC129" s="240"/>
      <c r="DD129" s="258"/>
      <c r="DE129" s="140"/>
      <c r="DF129" s="240"/>
      <c r="DG129" s="263"/>
      <c r="DH129" s="263"/>
      <c r="DI129" s="263"/>
      <c r="DJ129" s="263"/>
      <c r="DK129" s="263"/>
      <c r="DL129" s="263"/>
      <c r="DM129" s="263"/>
      <c r="DN129" s="263"/>
      <c r="DO129" s="263"/>
      <c r="DP129" s="263"/>
      <c r="DQ129" s="263"/>
      <c r="DR129" s="196"/>
      <c r="DS129" s="263"/>
      <c r="DT129" s="263"/>
      <c r="DU129" s="334"/>
      <c r="DV129" s="334"/>
      <c r="DW129" s="263"/>
      <c r="DX129" s="263"/>
      <c r="DY129" s="263"/>
      <c r="DZ129" s="263"/>
      <c r="EA129" s="263"/>
      <c r="EB129" s="199"/>
      <c r="EC129" s="27"/>
      <c r="ED129" s="27"/>
      <c r="EE129" s="27"/>
      <c r="EF129" s="86"/>
      <c r="EG129" s="27"/>
      <c r="EH129" s="86"/>
      <c r="EI129" s="86"/>
      <c r="EJ129" s="86"/>
      <c r="EK129" s="86"/>
      <c r="EL129" s="86"/>
      <c r="EM129" s="86"/>
      <c r="EN129" s="86"/>
      <c r="EO129" s="86"/>
      <c r="EP129" s="200"/>
      <c r="EQ129" s="86"/>
      <c r="ER129" s="86"/>
      <c r="ES129" s="86"/>
      <c r="ET129" s="86"/>
      <c r="EU129" s="86"/>
    </row>
    <row r="130" spans="2:151" s="81" customFormat="1" ht="15.75">
      <c r="B130" s="19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89"/>
      <c r="Q130" s="89"/>
      <c r="R130" s="27"/>
      <c r="S130" s="27"/>
      <c r="T130" s="144"/>
      <c r="U130" s="27"/>
      <c r="V130" s="27"/>
      <c r="W130" s="27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38"/>
      <c r="AP130" s="138"/>
      <c r="AQ130" s="140"/>
      <c r="AR130" s="144"/>
      <c r="AS130" s="198"/>
      <c r="AT130" s="176"/>
      <c r="AU130" s="140"/>
      <c r="AV130" s="185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62"/>
      <c r="CD130" s="162"/>
      <c r="CE130" s="144"/>
      <c r="CF130" s="144"/>
      <c r="CG130" s="162"/>
      <c r="CH130" s="162"/>
      <c r="CI130" s="140"/>
      <c r="CJ130" s="140"/>
      <c r="CK130" s="140"/>
      <c r="CL130" s="225"/>
      <c r="CM130" s="134"/>
      <c r="CN130" s="179"/>
      <c r="CO130" s="140"/>
      <c r="CP130" s="140"/>
      <c r="CQ130" s="140"/>
      <c r="CR130" s="140"/>
      <c r="CS130" s="140"/>
      <c r="CT130" s="140"/>
      <c r="CU130" s="179"/>
      <c r="CV130" s="140"/>
      <c r="CW130" s="140"/>
      <c r="CX130" s="140"/>
      <c r="CY130" s="198"/>
      <c r="CZ130" s="240"/>
      <c r="DA130" s="240"/>
      <c r="DB130" s="258"/>
      <c r="DC130" s="240"/>
      <c r="DD130" s="258"/>
      <c r="DE130" s="140"/>
      <c r="DF130" s="240"/>
      <c r="DG130" s="263"/>
      <c r="DH130" s="263"/>
      <c r="DI130" s="263"/>
      <c r="DJ130" s="263"/>
      <c r="DK130" s="263"/>
      <c r="DL130" s="263"/>
      <c r="DM130" s="263"/>
      <c r="DN130" s="263"/>
      <c r="DO130" s="263"/>
      <c r="DP130" s="263"/>
      <c r="DQ130" s="263"/>
      <c r="DR130" s="196"/>
      <c r="DS130" s="263"/>
      <c r="DT130" s="263"/>
      <c r="DU130" s="334"/>
      <c r="DV130" s="334"/>
      <c r="DW130" s="263"/>
      <c r="DX130" s="263"/>
      <c r="DY130" s="263" t="s">
        <v>112</v>
      </c>
      <c r="DZ130" s="263"/>
      <c r="EA130" s="263"/>
      <c r="EB130" s="199"/>
      <c r="EC130" s="27"/>
      <c r="ED130" s="27"/>
      <c r="EE130" s="27"/>
      <c r="EF130" s="86"/>
      <c r="EG130" s="27"/>
      <c r="EH130" s="86"/>
      <c r="EI130" s="86"/>
      <c r="EJ130" s="86"/>
      <c r="EK130" s="86"/>
      <c r="EL130" s="86"/>
      <c r="EM130" s="86"/>
      <c r="EN130" s="86"/>
      <c r="EO130" s="86"/>
      <c r="EP130" s="200"/>
      <c r="EQ130" s="86"/>
      <c r="ER130" s="86"/>
      <c r="ES130" s="86"/>
      <c r="ET130" s="86"/>
      <c r="EU130" s="86"/>
    </row>
    <row r="131" spans="20:151" ht="15.75">
      <c r="T131" s="27"/>
      <c r="AS131" s="117"/>
      <c r="CY131" s="117"/>
      <c r="CZ131" s="241"/>
      <c r="DA131" s="241"/>
      <c r="DB131" s="253"/>
      <c r="DC131" s="241"/>
      <c r="DE131" s="241"/>
      <c r="DF131" s="241"/>
      <c r="DR131" s="261"/>
      <c r="DS131" s="261"/>
      <c r="DT131" s="263"/>
      <c r="DU131" s="334"/>
      <c r="DV131" s="334"/>
      <c r="DW131" s="263"/>
      <c r="DX131" s="263"/>
      <c r="DY131" s="263" t="s">
        <v>113</v>
      </c>
      <c r="DZ131" s="263"/>
      <c r="EA131" s="263"/>
      <c r="EB131" s="84"/>
      <c r="EC131" s="83"/>
      <c r="ED131" s="24"/>
      <c r="EE131" s="24"/>
      <c r="EF131" s="85"/>
      <c r="EG131" s="24"/>
      <c r="EH131" s="86"/>
      <c r="EI131" s="86"/>
      <c r="EJ131" s="86"/>
      <c r="EK131" s="86"/>
      <c r="EL131" s="86"/>
      <c r="EM131" s="86"/>
      <c r="EN131" s="86"/>
      <c r="EO131" s="86"/>
      <c r="EP131" s="7" t="s">
        <v>114</v>
      </c>
      <c r="EQ131" s="86"/>
      <c r="ER131" s="86"/>
      <c r="ES131" s="86"/>
      <c r="ET131" s="85"/>
      <c r="EU131" s="85"/>
    </row>
    <row r="132" spans="20:151" ht="15.75">
      <c r="T132" s="27"/>
      <c r="AS132" s="117"/>
      <c r="CY132" s="117"/>
      <c r="CZ132" s="241"/>
      <c r="DA132" s="241"/>
      <c r="DB132" s="253"/>
      <c r="DC132" s="241"/>
      <c r="DE132" s="241"/>
      <c r="DF132" s="241"/>
      <c r="DR132" s="261"/>
      <c r="DS132" s="261"/>
      <c r="DT132" s="263"/>
      <c r="DU132" s="334"/>
      <c r="DV132" s="334"/>
      <c r="DW132" s="263"/>
      <c r="DX132" s="263"/>
      <c r="DY132" s="263"/>
      <c r="DZ132" s="263"/>
      <c r="EA132" s="263"/>
      <c r="EB132" s="84"/>
      <c r="EC132" s="83"/>
      <c r="ED132" s="24"/>
      <c r="EE132" s="24"/>
      <c r="EF132" s="85"/>
      <c r="EG132" s="24"/>
      <c r="EH132" s="86"/>
      <c r="EI132" s="86"/>
      <c r="EJ132" s="86"/>
      <c r="EK132" s="86"/>
      <c r="EL132" s="86"/>
      <c r="EM132" s="86"/>
      <c r="EN132" s="86"/>
      <c r="EO132" s="86"/>
      <c r="EP132" s="7"/>
      <c r="EQ132" s="86"/>
      <c r="ER132" s="86"/>
      <c r="ES132" s="86"/>
      <c r="ET132" s="85"/>
      <c r="EU132" s="85"/>
    </row>
    <row r="133" spans="122:131" ht="15.75">
      <c r="DR133" s="263"/>
      <c r="DS133" s="263"/>
      <c r="DT133" s="263"/>
      <c r="DU133" s="334"/>
      <c r="DV133" s="334"/>
      <c r="DW133" s="263"/>
      <c r="DX133" s="263"/>
      <c r="DY133" s="263"/>
      <c r="DZ133" s="263"/>
      <c r="EA133" s="263"/>
    </row>
  </sheetData>
  <sheetProtection selectLockedCells="1" selectUnlockedCells="1"/>
  <mergeCells count="1">
    <mergeCell ref="B3:CX3"/>
  </mergeCells>
  <printOptions/>
  <pageMargins left="0.25" right="0.25" top="0.75" bottom="0.75" header="0.3" footer="0.3"/>
  <pageSetup fitToHeight="0" fitToWidth="1" horizontalDpi="600" verticalDpi="600" orientation="portrait" paperSize="9" scale="89" r:id="rId3"/>
  <headerFooter scaleWithDoc="0" alignWithMargins="0">
    <oddFooter>&amp;C&amp;"Times New Roman,Regular"&amp;12Page &amp;P</oddFooter>
  </headerFooter>
  <rowBreaks count="2" manualBreakCount="2">
    <brk id="45" max="131" man="1"/>
    <brk id="91" max="13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37.00390625" style="0" customWidth="1"/>
    <col min="3" max="3" width="14.00390625" style="0" bestFit="1" customWidth="1"/>
    <col min="4" max="4" width="9.7109375" style="0" bestFit="1" customWidth="1"/>
    <col min="5" max="5" width="13.7109375" style="0" bestFit="1" customWidth="1"/>
    <col min="6" max="6" width="10.28125" style="0" bestFit="1" customWidth="1"/>
    <col min="7" max="7" width="16.00390625" style="0" bestFit="1" customWidth="1"/>
    <col min="8" max="8" width="19.7109375" style="0" bestFit="1" customWidth="1"/>
    <col min="9" max="9" width="9.421875" style="0" bestFit="1" customWidth="1"/>
    <col min="10" max="10" width="9.28125" style="0" bestFit="1" customWidth="1"/>
    <col min="11" max="11" width="9.8515625" style="0" bestFit="1" customWidth="1"/>
  </cols>
  <sheetData>
    <row r="1" spans="2:11" s="25" customFormat="1" ht="16.5" thickBot="1">
      <c r="B1" s="3" t="s">
        <v>127</v>
      </c>
      <c r="C1" s="24"/>
      <c r="D1" s="24"/>
      <c r="E1" s="24"/>
      <c r="F1" s="24"/>
      <c r="G1" s="88"/>
      <c r="H1" s="88"/>
      <c r="I1" s="24"/>
      <c r="J1" s="24"/>
      <c r="K1" s="24"/>
    </row>
    <row r="2" spans="2:12" s="25" customFormat="1" ht="90">
      <c r="B2" s="90" t="s">
        <v>121</v>
      </c>
      <c r="C2" s="119"/>
      <c r="D2" s="24"/>
      <c r="E2" s="24"/>
      <c r="F2" s="24"/>
      <c r="G2" s="88"/>
      <c r="H2" s="98" t="s">
        <v>0</v>
      </c>
      <c r="I2" s="118"/>
      <c r="J2" s="118"/>
      <c r="K2" s="120"/>
      <c r="L2" s="121" t="s">
        <v>130</v>
      </c>
    </row>
    <row r="3" spans="2:12" s="25" customFormat="1" ht="30">
      <c r="B3" s="90" t="s">
        <v>128</v>
      </c>
      <c r="C3" s="107"/>
      <c r="D3" s="24"/>
      <c r="E3" s="24"/>
      <c r="F3" s="24"/>
      <c r="G3" s="88"/>
      <c r="H3" s="88"/>
      <c r="I3" s="24"/>
      <c r="J3" s="24"/>
      <c r="K3" s="24"/>
      <c r="L3" s="118" t="s">
        <v>129</v>
      </c>
    </row>
    <row r="4" spans="2:11" s="25" customFormat="1" ht="15.75">
      <c r="B4" s="1"/>
      <c r="C4" s="24"/>
      <c r="D4" s="24"/>
      <c r="E4" s="24"/>
      <c r="F4" s="24"/>
      <c r="G4" s="88"/>
      <c r="H4" s="88"/>
      <c r="I4" s="24"/>
      <c r="J4" s="24"/>
      <c r="K4" s="24"/>
    </row>
    <row r="5" spans="1:12" s="126" customFormat="1" ht="74.25" customHeight="1">
      <c r="A5" s="124" t="s">
        <v>1</v>
      </c>
      <c r="B5" s="125" t="s">
        <v>2</v>
      </c>
      <c r="C5" s="35" t="s">
        <v>11</v>
      </c>
      <c r="D5" s="122" t="s">
        <v>131</v>
      </c>
      <c r="E5" s="36" t="s">
        <v>132</v>
      </c>
      <c r="F5" s="37" t="s">
        <v>133</v>
      </c>
      <c r="G5" s="38" t="s">
        <v>134</v>
      </c>
      <c r="H5" s="99" t="s">
        <v>6</v>
      </c>
      <c r="I5" s="40" t="s">
        <v>137</v>
      </c>
      <c r="J5" s="40" t="s">
        <v>135</v>
      </c>
      <c r="K5" s="40" t="s">
        <v>136</v>
      </c>
      <c r="L5" s="123" t="s">
        <v>120</v>
      </c>
    </row>
    <row r="6" spans="1:3" ht="15.75">
      <c r="A6" s="33"/>
      <c r="B6" s="11" t="s">
        <v>15</v>
      </c>
      <c r="C6" s="127">
        <v>972665.38</v>
      </c>
    </row>
    <row r="7" spans="1:3" ht="15.75">
      <c r="A7" s="43">
        <v>1</v>
      </c>
      <c r="B7" s="108" t="s">
        <v>16</v>
      </c>
      <c r="C7" s="127">
        <v>1010661.1</v>
      </c>
    </row>
    <row r="8" spans="1:3" ht="15.75">
      <c r="A8" s="43">
        <v>2</v>
      </c>
      <c r="B8" s="108" t="s">
        <v>17</v>
      </c>
      <c r="C8" s="127">
        <v>475480.97000000003</v>
      </c>
    </row>
    <row r="9" spans="1:3" ht="15.75">
      <c r="A9" s="43">
        <v>3</v>
      </c>
      <c r="B9" s="108" t="s">
        <v>18</v>
      </c>
      <c r="C9" s="127">
        <v>497258.64999999997</v>
      </c>
    </row>
    <row r="10" spans="1:3" ht="15.75">
      <c r="A10" s="43">
        <v>4</v>
      </c>
      <c r="B10" s="108" t="s">
        <v>19</v>
      </c>
      <c r="C10" s="127">
        <v>723928.75</v>
      </c>
    </row>
    <row r="11" spans="1:3" ht="15.75">
      <c r="A11" s="43">
        <v>5</v>
      </c>
      <c r="B11" s="108" t="s">
        <v>20</v>
      </c>
      <c r="C11" s="127">
        <v>424327.29</v>
      </c>
    </row>
    <row r="12" spans="1:3" ht="15.75">
      <c r="A12" s="43">
        <v>6</v>
      </c>
      <c r="B12" s="108" t="s">
        <v>21</v>
      </c>
      <c r="C12" s="127">
        <v>377451.06999999995</v>
      </c>
    </row>
    <row r="13" spans="1:3" ht="15.75">
      <c r="A13" s="43">
        <v>7</v>
      </c>
      <c r="B13" s="108" t="s">
        <v>22</v>
      </c>
      <c r="C13" s="127">
        <v>546846.41</v>
      </c>
    </row>
    <row r="14" spans="1:3" ht="15.75">
      <c r="A14" s="43">
        <v>8</v>
      </c>
      <c r="B14" s="108" t="s">
        <v>23</v>
      </c>
      <c r="C14" s="127">
        <v>354770.3</v>
      </c>
    </row>
    <row r="15" spans="1:3" ht="15.75">
      <c r="A15" s="43">
        <v>9</v>
      </c>
      <c r="B15" s="108" t="s">
        <v>24</v>
      </c>
      <c r="C15" s="127">
        <v>584701.48</v>
      </c>
    </row>
    <row r="16" spans="1:3" ht="15.75">
      <c r="A16" s="43">
        <v>10</v>
      </c>
      <c r="B16" s="108" t="s">
        <v>25</v>
      </c>
      <c r="C16" s="127">
        <v>369874.26</v>
      </c>
    </row>
    <row r="17" spans="1:3" ht="15.75">
      <c r="A17" s="43">
        <v>11</v>
      </c>
      <c r="B17" s="108" t="s">
        <v>26</v>
      </c>
      <c r="C17" s="127">
        <v>744180.0900000001</v>
      </c>
    </row>
    <row r="18" spans="1:3" ht="15.75">
      <c r="A18" s="43">
        <v>12</v>
      </c>
      <c r="B18" s="108" t="s">
        <v>27</v>
      </c>
      <c r="C18" s="127">
        <v>315408.1</v>
      </c>
    </row>
    <row r="19" spans="1:3" ht="15.75">
      <c r="A19" s="43">
        <v>13</v>
      </c>
      <c r="B19" s="108" t="s">
        <v>28</v>
      </c>
      <c r="C19" s="127">
        <v>333153.16000000003</v>
      </c>
    </row>
    <row r="20" spans="1:3" ht="15.75">
      <c r="A20" s="43">
        <v>14</v>
      </c>
      <c r="B20" s="108" t="s">
        <v>29</v>
      </c>
      <c r="C20" s="127">
        <v>868494.96</v>
      </c>
    </row>
    <row r="21" spans="1:3" ht="26.25">
      <c r="A21" s="43">
        <v>15</v>
      </c>
      <c r="B21" s="108" t="s">
        <v>30</v>
      </c>
      <c r="C21" s="127">
        <v>478689.75000000006</v>
      </c>
    </row>
    <row r="22" spans="1:3" ht="26.25">
      <c r="A22" s="43">
        <v>16</v>
      </c>
      <c r="B22" s="108" t="s">
        <v>31</v>
      </c>
      <c r="C22" s="127">
        <v>349748.48</v>
      </c>
    </row>
    <row r="23" spans="1:3" ht="39">
      <c r="A23" s="43">
        <v>17</v>
      </c>
      <c r="B23" s="108" t="s">
        <v>32</v>
      </c>
      <c r="C23" s="127">
        <v>374290.87</v>
      </c>
    </row>
    <row r="24" spans="1:3" ht="26.25">
      <c r="A24" s="43">
        <v>18</v>
      </c>
      <c r="B24" s="108" t="s">
        <v>33</v>
      </c>
      <c r="C24" s="127">
        <v>300051.6000000001</v>
      </c>
    </row>
    <row r="25" spans="1:3" ht="39">
      <c r="A25" s="43">
        <v>19</v>
      </c>
      <c r="B25" s="108" t="s">
        <v>34</v>
      </c>
      <c r="C25" s="127">
        <v>410867.89</v>
      </c>
    </row>
    <row r="26" spans="1:3" ht="15.75">
      <c r="A26" s="43">
        <v>20</v>
      </c>
      <c r="B26" s="108" t="s">
        <v>35</v>
      </c>
      <c r="C26" s="127">
        <v>332182.52</v>
      </c>
    </row>
    <row r="27" spans="1:3" ht="15.75">
      <c r="A27" s="43">
        <v>21</v>
      </c>
      <c r="B27" s="108" t="s">
        <v>36</v>
      </c>
      <c r="C27" s="127">
        <v>238047.81</v>
      </c>
    </row>
    <row r="28" spans="1:3" ht="15.75">
      <c r="A28" s="43">
        <v>22</v>
      </c>
      <c r="B28" s="108" t="s">
        <v>37</v>
      </c>
      <c r="C28" s="127">
        <v>443600.2700000001</v>
      </c>
    </row>
    <row r="29" spans="1:3" ht="15.75">
      <c r="A29" s="43">
        <v>23</v>
      </c>
      <c r="B29" s="108" t="s">
        <v>38</v>
      </c>
      <c r="C29" s="127">
        <v>242058.55</v>
      </c>
    </row>
    <row r="30" spans="1:3" ht="15.75">
      <c r="A30" s="43">
        <v>24</v>
      </c>
      <c r="B30" s="108" t="s">
        <v>39</v>
      </c>
      <c r="C30" s="127">
        <v>11768739.709999999</v>
      </c>
    </row>
    <row r="31" spans="1:3" ht="15.75">
      <c r="A31" s="53"/>
      <c r="B31" s="13" t="s">
        <v>40</v>
      </c>
      <c r="C31" s="127"/>
    </row>
    <row r="32" spans="1:3" ht="15.75">
      <c r="A32" s="43"/>
      <c r="B32" s="12"/>
      <c r="C32" s="127"/>
    </row>
    <row r="33" spans="1:3" ht="15.75">
      <c r="A33" s="43"/>
      <c r="B33" s="14" t="s">
        <v>41</v>
      </c>
      <c r="C33" s="127">
        <v>56643</v>
      </c>
    </row>
    <row r="34" spans="1:3" ht="15.75">
      <c r="A34" s="43">
        <v>1</v>
      </c>
      <c r="B34" s="15" t="s">
        <v>42</v>
      </c>
      <c r="C34" s="127">
        <v>31149</v>
      </c>
    </row>
    <row r="35" spans="1:3" ht="15.75">
      <c r="A35" s="43">
        <v>2</v>
      </c>
      <c r="B35" s="12" t="s">
        <v>43</v>
      </c>
      <c r="C35" s="127">
        <v>41014</v>
      </c>
    </row>
    <row r="36" spans="1:3" ht="15.75">
      <c r="A36" s="43">
        <v>3</v>
      </c>
      <c r="B36" s="12" t="s">
        <v>44</v>
      </c>
      <c r="C36" s="127">
        <v>60173</v>
      </c>
    </row>
    <row r="37" spans="1:3" ht="29.25">
      <c r="A37" s="43">
        <v>4</v>
      </c>
      <c r="B37" s="12" t="s">
        <v>45</v>
      </c>
      <c r="C37" s="127">
        <v>51687</v>
      </c>
    </row>
    <row r="38" spans="1:3" ht="29.25">
      <c r="A38" s="43">
        <v>5</v>
      </c>
      <c r="B38" s="12" t="s">
        <v>31</v>
      </c>
      <c r="C38" s="127">
        <v>28335</v>
      </c>
    </row>
    <row r="39" spans="1:3" ht="15.75">
      <c r="A39" s="43">
        <v>6</v>
      </c>
      <c r="B39" s="12" t="s">
        <v>35</v>
      </c>
      <c r="C39" s="127">
        <v>25430</v>
      </c>
    </row>
    <row r="40" spans="1:3" ht="29.25">
      <c r="A40" s="43">
        <v>7</v>
      </c>
      <c r="B40" s="12" t="s">
        <v>30</v>
      </c>
      <c r="C40" s="127">
        <v>12820</v>
      </c>
    </row>
    <row r="41" spans="1:3" ht="15.75">
      <c r="A41" s="43">
        <v>8</v>
      </c>
      <c r="B41" s="12" t="s">
        <v>46</v>
      </c>
      <c r="C41" s="127">
        <v>8726</v>
      </c>
    </row>
    <row r="42" spans="1:3" ht="15.75">
      <c r="A42" s="43">
        <v>9</v>
      </c>
      <c r="B42" s="12" t="s">
        <v>39</v>
      </c>
      <c r="C42" s="127">
        <v>315977</v>
      </c>
    </row>
    <row r="43" spans="1:3" ht="15">
      <c r="A43" s="57"/>
      <c r="B43" s="16" t="s">
        <v>47</v>
      </c>
      <c r="C43" s="127"/>
    </row>
    <row r="44" spans="1:3" ht="15.75">
      <c r="A44" s="43"/>
      <c r="B44" s="12"/>
      <c r="C44" s="127">
        <v>12084716.709999999</v>
      </c>
    </row>
    <row r="45" spans="1:3" ht="15.75">
      <c r="A45" s="43"/>
      <c r="B45" s="14" t="s">
        <v>48</v>
      </c>
      <c r="C45" s="127"/>
    </row>
    <row r="46" spans="1:3" ht="15.75">
      <c r="A46" s="43"/>
      <c r="B46" s="15"/>
      <c r="C46" s="127"/>
    </row>
    <row r="47" spans="1:3" ht="15.75">
      <c r="A47" s="43"/>
      <c r="B47" s="14" t="s">
        <v>49</v>
      </c>
      <c r="C47" s="127">
        <v>1757330.02</v>
      </c>
    </row>
    <row r="48" spans="1:3" ht="15">
      <c r="A48" s="57">
        <v>1</v>
      </c>
      <c r="B48" s="17" t="s">
        <v>50</v>
      </c>
      <c r="C48" s="127">
        <v>318209</v>
      </c>
    </row>
    <row r="49" spans="1:3" ht="15">
      <c r="A49" s="57">
        <v>2</v>
      </c>
      <c r="B49" s="17" t="s">
        <v>51</v>
      </c>
      <c r="C49" s="127">
        <v>75261</v>
      </c>
    </row>
    <row r="50" spans="1:3" ht="15">
      <c r="A50" s="57">
        <v>3</v>
      </c>
      <c r="B50" s="17" t="s">
        <v>52</v>
      </c>
      <c r="C50" s="127">
        <v>896642.39</v>
      </c>
    </row>
    <row r="51" spans="1:3" ht="15">
      <c r="A51" s="57">
        <v>4</v>
      </c>
      <c r="B51" s="17" t="s">
        <v>53</v>
      </c>
      <c r="C51" s="127">
        <v>616282</v>
      </c>
    </row>
    <row r="52" spans="1:3" ht="15">
      <c r="A52" s="57">
        <v>5</v>
      </c>
      <c r="B52" s="17" t="s">
        <v>54</v>
      </c>
      <c r="C52" s="127">
        <v>862371</v>
      </c>
    </row>
    <row r="53" spans="1:3" ht="15">
      <c r="A53" s="57">
        <v>6</v>
      </c>
      <c r="B53" s="17" t="s">
        <v>55</v>
      </c>
      <c r="C53" s="127">
        <v>200065</v>
      </c>
    </row>
    <row r="54" spans="1:3" ht="15">
      <c r="A54" s="57">
        <v>7</v>
      </c>
      <c r="B54" s="17" t="s">
        <v>56</v>
      </c>
      <c r="C54" s="127">
        <v>160992</v>
      </c>
    </row>
    <row r="55" spans="1:3" ht="15">
      <c r="A55" s="57">
        <v>8</v>
      </c>
      <c r="B55" s="17" t="s">
        <v>57</v>
      </c>
      <c r="C55" s="127">
        <v>63437</v>
      </c>
    </row>
    <row r="56" spans="1:3" ht="15">
      <c r="A56" s="57">
        <v>9</v>
      </c>
      <c r="B56" s="17" t="s">
        <v>58</v>
      </c>
      <c r="C56" s="127">
        <v>85241</v>
      </c>
    </row>
    <row r="57" spans="1:3" ht="15">
      <c r="A57" s="57">
        <v>10</v>
      </c>
      <c r="B57" s="17" t="s">
        <v>59</v>
      </c>
      <c r="C57" s="127">
        <v>564050</v>
      </c>
    </row>
    <row r="58" spans="1:3" ht="15">
      <c r="A58" s="57">
        <v>11</v>
      </c>
      <c r="B58" s="17" t="s">
        <v>60</v>
      </c>
      <c r="C58" s="127">
        <v>91591</v>
      </c>
    </row>
    <row r="59" spans="1:3" ht="15">
      <c r="A59" s="57">
        <v>12</v>
      </c>
      <c r="B59" s="17" t="s">
        <v>61</v>
      </c>
      <c r="C59" s="127">
        <v>497740</v>
      </c>
    </row>
    <row r="60" spans="1:3" ht="15">
      <c r="A60" s="57">
        <v>13</v>
      </c>
      <c r="B60" s="17" t="s">
        <v>62</v>
      </c>
      <c r="C60" s="127">
        <v>118002</v>
      </c>
    </row>
    <row r="61" spans="1:3" ht="15">
      <c r="A61" s="57">
        <v>14</v>
      </c>
      <c r="B61" s="17" t="s">
        <v>63</v>
      </c>
      <c r="C61" s="127">
        <v>800283</v>
      </c>
    </row>
    <row r="62" spans="1:3" ht="15">
      <c r="A62" s="57">
        <v>15</v>
      </c>
      <c r="B62" s="17" t="s">
        <v>24</v>
      </c>
      <c r="C62" s="127">
        <v>1588965</v>
      </c>
    </row>
    <row r="63" spans="1:3" ht="15">
      <c r="A63" s="57">
        <v>16</v>
      </c>
      <c r="B63" s="17" t="s">
        <v>64</v>
      </c>
      <c r="C63" s="127">
        <v>4346126</v>
      </c>
    </row>
    <row r="64" spans="1:3" ht="15">
      <c r="A64" s="57">
        <v>17</v>
      </c>
      <c r="B64" s="18" t="s">
        <v>65</v>
      </c>
      <c r="C64" s="127">
        <v>141976</v>
      </c>
    </row>
    <row r="65" spans="1:3" ht="15">
      <c r="A65" s="57">
        <v>18</v>
      </c>
      <c r="B65" s="17" t="s">
        <v>66</v>
      </c>
      <c r="C65" s="127">
        <v>87300</v>
      </c>
    </row>
    <row r="66" spans="1:3" ht="15">
      <c r="A66" s="57">
        <v>19</v>
      </c>
      <c r="B66" s="17" t="s">
        <v>67</v>
      </c>
      <c r="C66" s="127">
        <v>98418</v>
      </c>
    </row>
    <row r="67" spans="1:3" ht="15">
      <c r="A67" s="57">
        <v>20</v>
      </c>
      <c r="B67" s="17" t="s">
        <v>68</v>
      </c>
      <c r="C67" s="127">
        <v>863216</v>
      </c>
    </row>
    <row r="68" spans="1:3" ht="15">
      <c r="A68" s="57">
        <v>21</v>
      </c>
      <c r="B68" s="17" t="s">
        <v>69</v>
      </c>
      <c r="C68" s="127">
        <v>4031978.02</v>
      </c>
    </row>
    <row r="69" spans="1:3" ht="15">
      <c r="A69" s="57">
        <v>22</v>
      </c>
      <c r="B69" s="19" t="s">
        <v>70</v>
      </c>
      <c r="C69" s="127">
        <v>623227</v>
      </c>
    </row>
    <row r="70" spans="1:3" ht="15">
      <c r="A70" s="57">
        <v>23</v>
      </c>
      <c r="B70" s="19" t="s">
        <v>71</v>
      </c>
      <c r="C70" s="127">
        <v>707648</v>
      </c>
    </row>
    <row r="71" spans="1:3" ht="15">
      <c r="A71" s="57">
        <v>24</v>
      </c>
      <c r="B71" s="17" t="s">
        <v>22</v>
      </c>
      <c r="C71" s="127">
        <v>1080050.9100000001</v>
      </c>
    </row>
    <row r="72" spans="1:3" ht="15">
      <c r="A72" s="57">
        <v>25</v>
      </c>
      <c r="B72" s="17" t="s">
        <v>72</v>
      </c>
      <c r="C72" s="127">
        <v>190840</v>
      </c>
    </row>
    <row r="73" spans="1:3" ht="15">
      <c r="A73" s="57">
        <v>26</v>
      </c>
      <c r="B73" s="17" t="s">
        <v>73</v>
      </c>
      <c r="C73" s="127">
        <v>20867241.34</v>
      </c>
    </row>
    <row r="74" spans="1:3" ht="15.75">
      <c r="A74" s="71"/>
      <c r="B74" s="20" t="s">
        <v>74</v>
      </c>
      <c r="C74" s="127"/>
    </row>
    <row r="75" spans="1:3" ht="15.75">
      <c r="A75" s="43"/>
      <c r="B75" s="17"/>
      <c r="C75" s="127"/>
    </row>
    <row r="76" spans="1:3" ht="15.75">
      <c r="A76" s="43"/>
      <c r="B76" s="17"/>
      <c r="C76" s="127"/>
    </row>
    <row r="77" spans="1:3" ht="15">
      <c r="A77" s="33"/>
      <c r="B77" s="19" t="s">
        <v>75</v>
      </c>
      <c r="C77" s="127">
        <v>30477</v>
      </c>
    </row>
    <row r="78" spans="1:3" ht="15">
      <c r="A78" s="33">
        <v>1</v>
      </c>
      <c r="B78" s="19" t="s">
        <v>76</v>
      </c>
      <c r="C78" s="127">
        <v>34937</v>
      </c>
    </row>
    <row r="79" spans="1:3" ht="15">
      <c r="A79" s="33">
        <v>2</v>
      </c>
      <c r="B79" s="19" t="s">
        <v>77</v>
      </c>
      <c r="C79" s="127">
        <v>10921</v>
      </c>
    </row>
    <row r="80" spans="1:3" ht="15">
      <c r="A80" s="33">
        <v>3</v>
      </c>
      <c r="B80" s="19" t="s">
        <v>78</v>
      </c>
      <c r="C80" s="127">
        <v>5901</v>
      </c>
    </row>
    <row r="81" spans="1:3" ht="15">
      <c r="A81" s="33">
        <v>4</v>
      </c>
      <c r="B81" s="19" t="s">
        <v>79</v>
      </c>
      <c r="C81" s="127">
        <v>24130</v>
      </c>
    </row>
    <row r="82" spans="1:3" ht="15">
      <c r="A82" s="33">
        <v>5</v>
      </c>
      <c r="B82" s="19" t="s">
        <v>80</v>
      </c>
      <c r="C82" s="127">
        <v>16105</v>
      </c>
    </row>
    <row r="83" spans="1:3" ht="15">
      <c r="A83" s="33">
        <v>6</v>
      </c>
      <c r="B83" s="19" t="s">
        <v>81</v>
      </c>
      <c r="C83" s="127">
        <v>18249</v>
      </c>
    </row>
    <row r="84" spans="1:3" ht="15">
      <c r="A84" s="33">
        <v>7</v>
      </c>
      <c r="B84" s="19" t="s">
        <v>82</v>
      </c>
      <c r="C84" s="127">
        <v>28018</v>
      </c>
    </row>
    <row r="85" spans="1:3" ht="15">
      <c r="A85" s="33">
        <v>8</v>
      </c>
      <c r="B85" s="19" t="s">
        <v>83</v>
      </c>
      <c r="C85" s="127">
        <v>24852</v>
      </c>
    </row>
    <row r="86" spans="1:3" ht="15">
      <c r="A86" s="33">
        <v>9</v>
      </c>
      <c r="B86" s="17" t="s">
        <v>84</v>
      </c>
      <c r="C86" s="127">
        <v>193590</v>
      </c>
    </row>
    <row r="87" spans="1:3" ht="15.75">
      <c r="A87" s="71"/>
      <c r="B87" s="20" t="s">
        <v>85</v>
      </c>
      <c r="C87" s="127"/>
    </row>
    <row r="88" spans="1:3" ht="15.75">
      <c r="A88" s="43"/>
      <c r="B88" s="17"/>
      <c r="C88" s="127"/>
    </row>
    <row r="89" spans="1:3" ht="15">
      <c r="A89" s="33"/>
      <c r="B89" s="19" t="s">
        <v>86</v>
      </c>
      <c r="C89" s="127">
        <v>66149</v>
      </c>
    </row>
    <row r="90" spans="1:3" ht="15">
      <c r="A90" s="33">
        <v>1</v>
      </c>
      <c r="B90" s="19" t="s">
        <v>87</v>
      </c>
      <c r="C90" s="127">
        <v>52683</v>
      </c>
    </row>
    <row r="91" spans="1:3" ht="15">
      <c r="A91" s="57">
        <v>2</v>
      </c>
      <c r="B91" s="17" t="s">
        <v>88</v>
      </c>
      <c r="C91" s="127">
        <v>31088</v>
      </c>
    </row>
    <row r="92" spans="1:3" ht="15">
      <c r="A92" s="33">
        <v>3</v>
      </c>
      <c r="B92" s="19" t="s">
        <v>89</v>
      </c>
      <c r="C92" s="127">
        <v>86167</v>
      </c>
    </row>
    <row r="93" spans="1:3" ht="15">
      <c r="A93" s="33">
        <v>4</v>
      </c>
      <c r="B93" s="19" t="s">
        <v>50</v>
      </c>
      <c r="C93" s="127">
        <v>17498</v>
      </c>
    </row>
    <row r="94" spans="1:3" ht="15">
      <c r="A94" s="57">
        <v>5</v>
      </c>
      <c r="B94" s="19" t="s">
        <v>90</v>
      </c>
      <c r="C94" s="127">
        <v>51604</v>
      </c>
    </row>
    <row r="95" spans="1:3" ht="15">
      <c r="A95" s="33">
        <v>6</v>
      </c>
      <c r="B95" s="19" t="s">
        <v>54</v>
      </c>
      <c r="C95" s="127">
        <v>19279</v>
      </c>
    </row>
    <row r="96" spans="1:3" ht="15">
      <c r="A96" s="33">
        <v>7</v>
      </c>
      <c r="B96" s="19" t="s">
        <v>56</v>
      </c>
      <c r="C96" s="127">
        <v>12673</v>
      </c>
    </row>
    <row r="97" spans="1:3" ht="15">
      <c r="A97" s="57">
        <v>8</v>
      </c>
      <c r="B97" s="19" t="s">
        <v>57</v>
      </c>
      <c r="C97" s="127">
        <v>23355</v>
      </c>
    </row>
    <row r="98" spans="1:3" ht="15">
      <c r="A98" s="33">
        <v>9</v>
      </c>
      <c r="B98" s="19" t="s">
        <v>59</v>
      </c>
      <c r="C98" s="127">
        <v>19371</v>
      </c>
    </row>
    <row r="99" spans="1:3" ht="15">
      <c r="A99" s="33">
        <v>10</v>
      </c>
      <c r="B99" s="19" t="s">
        <v>58</v>
      </c>
      <c r="C99" s="127">
        <v>10212</v>
      </c>
    </row>
    <row r="100" spans="1:3" ht="15">
      <c r="A100" s="57">
        <v>11</v>
      </c>
      <c r="B100" s="19" t="s">
        <v>91</v>
      </c>
      <c r="C100" s="127">
        <v>7849</v>
      </c>
    </row>
    <row r="101" spans="1:3" ht="15">
      <c r="A101" s="33">
        <v>12</v>
      </c>
      <c r="B101" s="19" t="s">
        <v>92</v>
      </c>
      <c r="C101" s="127">
        <v>9265</v>
      </c>
    </row>
    <row r="102" spans="1:3" ht="15">
      <c r="A102" s="57">
        <v>13</v>
      </c>
      <c r="B102" s="19" t="s">
        <v>93</v>
      </c>
      <c r="C102" s="127">
        <v>16559</v>
      </c>
    </row>
    <row r="103" spans="1:3" ht="15">
      <c r="A103" s="57">
        <v>15</v>
      </c>
      <c r="B103" s="21" t="s">
        <v>94</v>
      </c>
      <c r="C103" s="127">
        <v>12304</v>
      </c>
    </row>
    <row r="104" spans="1:3" ht="15">
      <c r="A104" s="33">
        <v>16</v>
      </c>
      <c r="B104" s="21" t="s">
        <v>95</v>
      </c>
      <c r="C104" s="127">
        <v>14888</v>
      </c>
    </row>
    <row r="105" spans="1:3" ht="15">
      <c r="A105" s="57">
        <v>17</v>
      </c>
      <c r="B105" s="21" t="s">
        <v>96</v>
      </c>
      <c r="C105" s="127">
        <v>450944</v>
      </c>
    </row>
    <row r="106" spans="1:3" ht="15.75">
      <c r="A106" s="77"/>
      <c r="B106" s="22" t="s">
        <v>97</v>
      </c>
      <c r="C106" s="127"/>
    </row>
    <row r="107" spans="1:3" ht="15">
      <c r="A107" s="33"/>
      <c r="B107" s="19"/>
      <c r="C107" s="127"/>
    </row>
    <row r="108" spans="1:3" ht="15">
      <c r="A108" s="33"/>
      <c r="B108" s="19" t="s">
        <v>98</v>
      </c>
      <c r="C108" s="127">
        <v>6108</v>
      </c>
    </row>
    <row r="109" spans="1:3" ht="15">
      <c r="A109" s="33">
        <v>1</v>
      </c>
      <c r="B109" s="19" t="s">
        <v>99</v>
      </c>
      <c r="C109" s="127">
        <v>13342</v>
      </c>
    </row>
    <row r="110" spans="1:3" ht="15">
      <c r="A110" s="33">
        <v>2</v>
      </c>
      <c r="B110" s="19" t="s">
        <v>100</v>
      </c>
      <c r="C110" s="127">
        <v>13402</v>
      </c>
    </row>
    <row r="111" spans="1:3" ht="15">
      <c r="A111" s="33">
        <v>3</v>
      </c>
      <c r="B111" s="19" t="s">
        <v>101</v>
      </c>
      <c r="C111" s="127">
        <v>6549</v>
      </c>
    </row>
    <row r="112" spans="1:3" ht="15">
      <c r="A112" s="33">
        <v>4</v>
      </c>
      <c r="B112" s="19" t="s">
        <v>102</v>
      </c>
      <c r="C112" s="127">
        <v>9509</v>
      </c>
    </row>
    <row r="113" spans="1:3" ht="15">
      <c r="A113" s="33">
        <v>5</v>
      </c>
      <c r="B113" s="19" t="s">
        <v>103</v>
      </c>
      <c r="C113" s="127">
        <v>48910</v>
      </c>
    </row>
    <row r="114" spans="1:3" ht="15.75">
      <c r="A114" s="77"/>
      <c r="B114" s="22" t="s">
        <v>104</v>
      </c>
      <c r="C114" s="127">
        <v>499854</v>
      </c>
    </row>
    <row r="115" spans="1:3" ht="15.75">
      <c r="A115" s="71"/>
      <c r="B115" s="22" t="s">
        <v>105</v>
      </c>
      <c r="C115" s="127"/>
    </row>
    <row r="116" spans="1:3" ht="15">
      <c r="A116" s="33"/>
      <c r="B116" s="19"/>
      <c r="C116" s="127">
        <v>21560685.34</v>
      </c>
    </row>
    <row r="117" spans="1:3" ht="45">
      <c r="A117" s="77"/>
      <c r="B117" s="23" t="s">
        <v>106</v>
      </c>
      <c r="C117" s="127">
        <v>33645402.05</v>
      </c>
    </row>
    <row r="118" spans="1:2" ht="45">
      <c r="A118" s="79"/>
      <c r="B118" s="14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 Cosma</cp:lastModifiedBy>
  <cp:lastPrinted>2024-02-06T12:25:49Z</cp:lastPrinted>
  <dcterms:created xsi:type="dcterms:W3CDTF">2021-08-30T11:10:32Z</dcterms:created>
  <dcterms:modified xsi:type="dcterms:W3CDTF">2024-02-07T06:11:12Z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