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Pctj din 01.01.202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<sst xmlns="http://schemas.openxmlformats.org/spreadsheetml/2006/main" count="54" uniqueCount="45">
  <si>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VALORI CONTRACT 2021</t>
  </si>
  <si>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</si>
  <si>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</si>
  <si>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</si>
  <si>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</si>
  <si>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</si>
  <si>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</si>
  <si>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VALOARE CONTRACT 2021</t>
  </si>
  <si>
    <t>puncte</t>
  </si>
  <si>
    <t>valoare</t>
  </si>
  <si>
    <t>ANALIZE DE LABORATOR</t>
  </si>
  <si>
    <t>MEDLIFE</t>
  </si>
  <si>
    <t>BIOCLINICA</t>
  </si>
  <si>
    <t>HIPERDIA</t>
  </si>
  <si>
    <t>SYNEVO ROMANIA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</si>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</sst>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0000000"/>
    <numFmt numFmtId="166" formatCode="#,###.00"/>
    <numFmt numFmtId="167" formatCode="#,##0.00;\-#,##0.00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164" fontId="0" fillId="0" borderId="3" xfId="19" applyNumberFormat="1" applyFont="1" applyFill="1" applyBorder="1" applyAlignment="1">
      <alignment horizontal="center"/>
      <protection/>
    </xf>
    <xf numFmtId="165" fontId="0" fillId="0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0" fillId="2" borderId="1" xfId="0" applyNumberFormat="1" applyFont="1" applyFill="1" applyBorder="1" applyAlignment="1">
      <alignment horizontal="center"/>
    </xf>
    <xf numFmtId="166" fontId="0" fillId="0" borderId="1" xfId="19" applyNumberFormat="1" applyFont="1" applyFill="1" applyBorder="1" applyAlignment="1">
      <alignment horizontal="center"/>
      <protection/>
    </xf>
    <xf numFmtId="4" fontId="3" fillId="2" borderId="1" xfId="0" applyNumberFormat="1" applyFont="1" applyFill="1" applyBorder="1" applyAlignment="1">
      <alignment horizontal="center" vertical="center"/>
    </xf>
    <xf numFmtId="4" fontId="0" fillId="0" borderId="1" xfId="19" applyNumberFormat="1" applyFont="1" applyFill="1" applyBorder="1" applyAlignment="1">
      <alignment/>
      <protection/>
    </xf>
    <xf numFmtId="4" fontId="3" fillId="2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 horizontal="center"/>
    </xf>
    <xf numFmtId="4" fontId="0" fillId="5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167" fontId="1" fillId="2" borderId="5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64" fontId="0" fillId="0" borderId="1" xfId="19" applyNumberFormat="1" applyFont="1" applyFill="1" applyBorder="1" applyAlignment="1">
      <alignment horizontal="center"/>
      <protection/>
    </xf>
    <xf numFmtId="4" fontId="0" fillId="2" borderId="1" xfId="0" applyNumberFormat="1" applyFont="1" applyFill="1" applyBorder="1" applyAlignment="1">
      <alignment/>
    </xf>
    <xf numFmtId="166" fontId="0" fillId="0" borderId="3" xfId="19" applyNumberFormat="1" applyFont="1" applyFill="1" applyBorder="1" applyAlignment="1">
      <alignment horizontal="center"/>
      <protection/>
    </xf>
    <xf numFmtId="4" fontId="0" fillId="2" borderId="2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workbookViewId="0" topLeftCell="A7">
      <selection activeCell="B1" sqref="B1"/>
    </sheetView>
  </sheetViews>
  <sheetFormatPr defaultColWidth="9.140625" defaultRowHeight="12.75"/>
  <cols>
    <col min="1" max="1" width="5.7109375" style="1" customWidth="1"/>
    <col min="2" max="2" width="33.7109375" style="2" customWidth="1"/>
    <col min="3" max="3" width="11.140625" style="3" customWidth="1"/>
    <col min="4" max="4" width="12.7109375" style="1" customWidth="1"/>
    <col min="5" max="5" width="9.00390625" style="3" customWidth="1"/>
    <col min="6" max="6" width="12.28125" style="1" customWidth="1"/>
    <col min="7" max="7" width="9.421875" style="3" customWidth="1"/>
    <col min="8" max="8" width="11.57421875" style="1" customWidth="1"/>
    <col min="9" max="9" width="11.57421875" style="3" customWidth="1"/>
    <col min="10" max="229" width="11.57421875" style="1" customWidth="1"/>
    <col min="230" max="255" width="11.57421875" style="4" customWidth="1"/>
    <col min="256" max="16384" width="11.57421875" style="0" customWidth="1"/>
  </cols>
  <sheetData>
    <row r="1" spans="1:244" s="7" customFormat="1" ht="15.75">
      <c r="A1" s="5"/>
      <c r="B1" s="56" t="s">
        <v>10</v>
      </c>
      <c r="C1" s="6"/>
      <c r="D1" s="5"/>
      <c r="E1" s="6"/>
      <c r="F1" s="5"/>
      <c r="G1" s="6"/>
      <c r="H1" s="5"/>
      <c r="I1" s="6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</row>
    <row r="2" spans="1:9" ht="15.75">
      <c r="A2" s="9"/>
      <c r="B2" s="10" t="s">
        <v>0</v>
      </c>
      <c r="C2" s="11"/>
      <c r="D2" s="9"/>
      <c r="E2" s="11"/>
      <c r="F2" s="9"/>
      <c r="G2" s="11"/>
      <c r="H2" s="9"/>
      <c r="I2" s="11"/>
    </row>
    <row r="3" spans="1:10" s="2" customFormat="1" ht="75" customHeight="1">
      <c r="A3" s="12" t="s">
        <v>1</v>
      </c>
      <c r="B3" s="12" t="s">
        <v>2</v>
      </c>
      <c r="C3" s="13" t="s">
        <v>3</v>
      </c>
      <c r="D3" s="12">
        <v>416373</v>
      </c>
      <c r="E3" s="13" t="s">
        <v>4</v>
      </c>
      <c r="F3" s="12">
        <v>208186</v>
      </c>
      <c r="G3" s="13" t="s">
        <v>5</v>
      </c>
      <c r="H3" s="12">
        <v>208186</v>
      </c>
      <c r="I3" s="14" t="s">
        <v>6</v>
      </c>
      <c r="J3" s="12" t="s">
        <v>7</v>
      </c>
    </row>
    <row r="4" spans="1:10" ht="12.75">
      <c r="A4" s="15"/>
      <c r="B4" s="12"/>
      <c r="C4" s="16" t="s">
        <v>8</v>
      </c>
      <c r="D4" s="15" t="s">
        <v>9</v>
      </c>
      <c r="E4" s="16" t="s">
        <v>8</v>
      </c>
      <c r="F4" s="15" t="s">
        <v>9</v>
      </c>
      <c r="G4" s="16" t="s">
        <v>8</v>
      </c>
      <c r="H4" s="15" t="s">
        <v>9</v>
      </c>
      <c r="I4" s="14"/>
      <c r="J4" s="17"/>
    </row>
    <row r="5" spans="1:10" ht="12.75">
      <c r="A5" s="18">
        <v>0</v>
      </c>
      <c r="B5" s="19">
        <v>1</v>
      </c>
      <c r="C5" s="20"/>
      <c r="D5" s="21">
        <f>D3/C32</f>
        <v>21.264296493768143</v>
      </c>
      <c r="E5" s="20"/>
      <c r="F5" s="22">
        <f>F3/E32</f>
        <v>66.55562659846548</v>
      </c>
      <c r="G5" s="20"/>
      <c r="H5" s="22">
        <f>H3/G32</f>
        <v>13.526476512247417</v>
      </c>
      <c r="I5" s="23"/>
      <c r="J5" s="17"/>
    </row>
    <row r="6" spans="1:10" ht="12.75">
      <c r="A6" s="15"/>
      <c r="B6" s="12" t="s">
        <v>10</v>
      </c>
      <c r="C6" s="24"/>
      <c r="D6" s="17"/>
      <c r="E6" s="24"/>
      <c r="F6" s="17"/>
      <c r="G6" s="24"/>
      <c r="H6" s="17"/>
      <c r="I6" s="24"/>
      <c r="J6" s="17"/>
    </row>
    <row r="7" spans="1:10" ht="12.75">
      <c r="A7" s="15">
        <v>1</v>
      </c>
      <c r="B7" s="12" t="s">
        <v>11</v>
      </c>
      <c r="C7" s="25">
        <v>1468.98</v>
      </c>
      <c r="D7" s="26">
        <f aca="true" t="shared" si="0" ref="D7:D31">C7*$D$5</f>
        <v>31236.826263415525</v>
      </c>
      <c r="E7" s="27">
        <v>161</v>
      </c>
      <c r="F7" s="28">
        <f aca="true" t="shared" si="1" ref="F7:F31">E7*$F$5</f>
        <v>10715.455882352942</v>
      </c>
      <c r="G7" s="29">
        <v>927.5</v>
      </c>
      <c r="H7" s="28">
        <f aca="true" t="shared" si="2" ref="H7:H31">G7*$H$5</f>
        <v>12545.80696510948</v>
      </c>
      <c r="I7" s="30">
        <f aca="true" t="shared" si="3" ref="I7:I31">C7+E7+G7</f>
        <v>2557.48</v>
      </c>
      <c r="J7" s="31">
        <f>ROUND(D7+F7+H7,0)</f>
        <v>54498</v>
      </c>
    </row>
    <row r="8" spans="1:10" ht="12.75">
      <c r="A8" s="15">
        <v>2</v>
      </c>
      <c r="B8" s="12" t="s">
        <v>12</v>
      </c>
      <c r="C8" s="25">
        <v>1405.8</v>
      </c>
      <c r="D8" s="26">
        <f t="shared" si="0"/>
        <v>29893.348010939255</v>
      </c>
      <c r="E8" s="27">
        <v>156</v>
      </c>
      <c r="F8" s="28">
        <f t="shared" si="1"/>
        <v>10382.677749360615</v>
      </c>
      <c r="G8" s="29">
        <v>1031</v>
      </c>
      <c r="H8" s="28">
        <f t="shared" si="2"/>
        <v>13945.797284127086</v>
      </c>
      <c r="I8" s="30">
        <f t="shared" si="3"/>
        <v>2592.8</v>
      </c>
      <c r="J8" s="31">
        <f aca="true" t="shared" si="4" ref="J8:J30">ROUND(D8+F8+H8,0)</f>
        <v>54222</v>
      </c>
    </row>
    <row r="9" spans="1:10" ht="12.75">
      <c r="A9" s="15">
        <v>3</v>
      </c>
      <c r="B9" s="12" t="s">
        <v>13</v>
      </c>
      <c r="C9" s="32">
        <v>707.09</v>
      </c>
      <c r="D9" s="26">
        <f t="shared" si="0"/>
        <v>15035.771407778517</v>
      </c>
      <c r="E9" s="27">
        <v>148</v>
      </c>
      <c r="F9" s="28">
        <f t="shared" si="1"/>
        <v>9850.23273657289</v>
      </c>
      <c r="G9" s="29">
        <v>1264</v>
      </c>
      <c r="H9" s="28">
        <f t="shared" si="2"/>
        <v>17097.466311480734</v>
      </c>
      <c r="I9" s="30">
        <f t="shared" si="3"/>
        <v>2119.09</v>
      </c>
      <c r="J9" s="31">
        <f t="shared" si="4"/>
        <v>41983</v>
      </c>
    </row>
    <row r="10" spans="1:256" s="1" customFormat="1" ht="12.75">
      <c r="A10" s="15">
        <v>4</v>
      </c>
      <c r="B10" s="12" t="s">
        <v>14</v>
      </c>
      <c r="C10" s="25">
        <v>805</v>
      </c>
      <c r="D10" s="26">
        <f t="shared" si="0"/>
        <v>17117.758677483354</v>
      </c>
      <c r="E10" s="27">
        <v>160</v>
      </c>
      <c r="F10" s="28">
        <f t="shared" si="1"/>
        <v>10648.900255754477</v>
      </c>
      <c r="G10" s="29">
        <v>852</v>
      </c>
      <c r="H10" s="28">
        <f t="shared" si="2"/>
        <v>11524.557988434799</v>
      </c>
      <c r="I10" s="33">
        <f t="shared" si="3"/>
        <v>1817</v>
      </c>
      <c r="J10" s="31">
        <f t="shared" si="4"/>
        <v>39291</v>
      </c>
      <c r="IV10" s="34"/>
    </row>
    <row r="11" spans="1:10" ht="12.75">
      <c r="A11" s="15">
        <v>5</v>
      </c>
      <c r="B11" s="12" t="s">
        <v>15</v>
      </c>
      <c r="C11" s="25">
        <v>485.9</v>
      </c>
      <c r="D11" s="26">
        <f t="shared" si="0"/>
        <v>10332.321666321941</v>
      </c>
      <c r="E11" s="27">
        <v>143</v>
      </c>
      <c r="F11" s="28">
        <f t="shared" si="1"/>
        <v>9517.454603580563</v>
      </c>
      <c r="G11" s="29">
        <v>588</v>
      </c>
      <c r="H11" s="28">
        <f t="shared" si="2"/>
        <v>7953.568189201481</v>
      </c>
      <c r="I11" s="30">
        <f t="shared" si="3"/>
        <v>1216.9</v>
      </c>
      <c r="J11" s="31">
        <f t="shared" si="4"/>
        <v>27803</v>
      </c>
    </row>
    <row r="12" spans="1:10" ht="12.75">
      <c r="A12" s="15">
        <v>6</v>
      </c>
      <c r="B12" s="12" t="s">
        <v>16</v>
      </c>
      <c r="C12" s="25">
        <v>872</v>
      </c>
      <c r="D12" s="26">
        <f t="shared" si="0"/>
        <v>18542.46654256582</v>
      </c>
      <c r="E12" s="27">
        <v>144</v>
      </c>
      <c r="F12" s="28">
        <f t="shared" si="1"/>
        <v>9584.010230179028</v>
      </c>
      <c r="G12" s="29">
        <v>930</v>
      </c>
      <c r="H12" s="28">
        <f t="shared" si="2"/>
        <v>12579.623156390098</v>
      </c>
      <c r="I12" s="30">
        <f t="shared" si="3"/>
        <v>1946</v>
      </c>
      <c r="J12" s="31">
        <f t="shared" si="4"/>
        <v>40706</v>
      </c>
    </row>
    <row r="13" spans="1:10" ht="12.75">
      <c r="A13" s="15">
        <v>7</v>
      </c>
      <c r="B13" s="12" t="s">
        <v>17</v>
      </c>
      <c r="C13" s="25">
        <v>552.9</v>
      </c>
      <c r="D13" s="26">
        <f t="shared" si="0"/>
        <v>11757.029531404405</v>
      </c>
      <c r="E13" s="27">
        <v>134</v>
      </c>
      <c r="F13" s="28">
        <f t="shared" si="1"/>
        <v>8918.453964194374</v>
      </c>
      <c r="G13" s="29">
        <v>544</v>
      </c>
      <c r="H13" s="28">
        <f t="shared" si="2"/>
        <v>7358.403222662595</v>
      </c>
      <c r="I13" s="30">
        <f t="shared" si="3"/>
        <v>1230.9</v>
      </c>
      <c r="J13" s="31">
        <f t="shared" si="4"/>
        <v>28034</v>
      </c>
    </row>
    <row r="14" spans="1:10" s="1" customFormat="1" ht="12.75">
      <c r="A14" s="15">
        <v>8</v>
      </c>
      <c r="B14" s="12" t="s">
        <v>18</v>
      </c>
      <c r="C14" s="35">
        <v>634.8</v>
      </c>
      <c r="D14" s="26">
        <f t="shared" si="0"/>
        <v>13498.575414244016</v>
      </c>
      <c r="E14" s="36">
        <v>144</v>
      </c>
      <c r="F14" s="28">
        <f t="shared" si="1"/>
        <v>9584.010230179028</v>
      </c>
      <c r="G14" s="29">
        <v>712.5</v>
      </c>
      <c r="H14" s="28">
        <f t="shared" si="2"/>
        <v>9637.614514976285</v>
      </c>
      <c r="I14" s="30">
        <f t="shared" si="3"/>
        <v>1491.3</v>
      </c>
      <c r="J14" s="31">
        <f t="shared" si="4"/>
        <v>32720</v>
      </c>
    </row>
    <row r="15" spans="1:10" ht="12.75">
      <c r="A15" s="15">
        <v>9</v>
      </c>
      <c r="B15" s="12" t="s">
        <v>19</v>
      </c>
      <c r="C15" s="25">
        <v>811.6</v>
      </c>
      <c r="D15" s="26">
        <f t="shared" si="0"/>
        <v>17258.103034342224</v>
      </c>
      <c r="E15" s="27">
        <v>148</v>
      </c>
      <c r="F15" s="28">
        <f t="shared" si="1"/>
        <v>9850.23273657289</v>
      </c>
      <c r="G15" s="29">
        <v>652</v>
      </c>
      <c r="H15" s="28">
        <f t="shared" si="2"/>
        <v>8819.262685985315</v>
      </c>
      <c r="I15" s="30">
        <f t="shared" si="3"/>
        <v>1611.6</v>
      </c>
      <c r="J15" s="31">
        <f t="shared" si="4"/>
        <v>35928</v>
      </c>
    </row>
    <row r="16" spans="1:10" ht="12.75">
      <c r="A16" s="15">
        <v>10</v>
      </c>
      <c r="B16" s="12" t="s">
        <v>20</v>
      </c>
      <c r="C16" s="32">
        <v>513.99</v>
      </c>
      <c r="D16" s="26">
        <f t="shared" si="0"/>
        <v>10929.635754831888</v>
      </c>
      <c r="E16" s="37">
        <v>120</v>
      </c>
      <c r="F16" s="28">
        <f t="shared" si="1"/>
        <v>7986.675191815858</v>
      </c>
      <c r="G16" s="29">
        <v>376</v>
      </c>
      <c r="H16" s="28">
        <f t="shared" si="2"/>
        <v>5085.955168605029</v>
      </c>
      <c r="I16" s="30">
        <f t="shared" si="3"/>
        <v>1009.99</v>
      </c>
      <c r="J16" s="31">
        <f t="shared" si="4"/>
        <v>24002</v>
      </c>
    </row>
    <row r="17" spans="1:10" ht="12.75">
      <c r="A17" s="15">
        <v>11</v>
      </c>
      <c r="B17" s="12" t="s">
        <v>21</v>
      </c>
      <c r="C17" s="25">
        <v>696.9</v>
      </c>
      <c r="D17" s="26">
        <f t="shared" si="0"/>
        <v>14819.088226507018</v>
      </c>
      <c r="E17" s="27">
        <v>144</v>
      </c>
      <c r="F17" s="28">
        <f t="shared" si="1"/>
        <v>9584.010230179028</v>
      </c>
      <c r="G17" s="29">
        <v>572</v>
      </c>
      <c r="H17" s="28">
        <f t="shared" si="2"/>
        <v>7737.144565005522</v>
      </c>
      <c r="I17" s="30">
        <f t="shared" si="3"/>
        <v>1412.9</v>
      </c>
      <c r="J17" s="31">
        <f t="shared" si="4"/>
        <v>32140</v>
      </c>
    </row>
    <row r="18" spans="1:10" ht="12.75">
      <c r="A18" s="15">
        <v>12</v>
      </c>
      <c r="B18" s="12" t="s">
        <v>22</v>
      </c>
      <c r="C18" s="25">
        <v>529.95</v>
      </c>
      <c r="D18" s="26">
        <f t="shared" si="0"/>
        <v>11269.013926872429</v>
      </c>
      <c r="E18" s="27">
        <v>132</v>
      </c>
      <c r="F18" s="28">
        <f t="shared" si="1"/>
        <v>8785.342710997444</v>
      </c>
      <c r="G18" s="29">
        <v>471</v>
      </c>
      <c r="H18" s="28">
        <f t="shared" si="2"/>
        <v>6370.970437268533</v>
      </c>
      <c r="I18" s="30">
        <f t="shared" si="3"/>
        <v>1132.95</v>
      </c>
      <c r="J18" s="31">
        <f t="shared" si="4"/>
        <v>26425</v>
      </c>
    </row>
    <row r="19" spans="1:10" ht="12.75">
      <c r="A19" s="15">
        <v>13</v>
      </c>
      <c r="B19" s="12" t="s">
        <v>23</v>
      </c>
      <c r="C19" s="25">
        <v>901.26</v>
      </c>
      <c r="D19" s="26">
        <f t="shared" si="0"/>
        <v>19164.659857973475</v>
      </c>
      <c r="E19" s="27">
        <v>148</v>
      </c>
      <c r="F19" s="28">
        <f t="shared" si="1"/>
        <v>9850.23273657289</v>
      </c>
      <c r="G19" s="29">
        <v>874</v>
      </c>
      <c r="H19" s="28">
        <f t="shared" si="2"/>
        <v>11822.140471704242</v>
      </c>
      <c r="I19" s="30">
        <f t="shared" si="3"/>
        <v>1923.26</v>
      </c>
      <c r="J19" s="31">
        <f t="shared" si="4"/>
        <v>40837</v>
      </c>
    </row>
    <row r="20" spans="1:10" ht="12.75">
      <c r="A20" s="15">
        <v>14</v>
      </c>
      <c r="B20" s="12" t="s">
        <v>24</v>
      </c>
      <c r="C20" s="32">
        <v>370.3</v>
      </c>
      <c r="D20" s="26">
        <f t="shared" si="0"/>
        <v>7874.168991642344</v>
      </c>
      <c r="E20" s="37">
        <v>126</v>
      </c>
      <c r="F20" s="28">
        <f t="shared" si="1"/>
        <v>8386.008951406651</v>
      </c>
      <c r="G20" s="29">
        <v>540</v>
      </c>
      <c r="H20" s="28">
        <f t="shared" si="2"/>
        <v>7304.297316613605</v>
      </c>
      <c r="I20" s="30">
        <f t="shared" si="3"/>
        <v>1036.3</v>
      </c>
      <c r="J20" s="31">
        <f t="shared" si="4"/>
        <v>23564</v>
      </c>
    </row>
    <row r="21" spans="1:10" ht="12.75">
      <c r="A21" s="15">
        <v>15</v>
      </c>
      <c r="B21" s="12" t="s">
        <v>25</v>
      </c>
      <c r="C21" s="25">
        <v>585.2</v>
      </c>
      <c r="D21" s="26">
        <f t="shared" si="0"/>
        <v>12443.866308153118</v>
      </c>
      <c r="E21" s="27">
        <v>66</v>
      </c>
      <c r="F21" s="28">
        <f t="shared" si="1"/>
        <v>4392.671355498722</v>
      </c>
      <c r="G21" s="29">
        <v>264</v>
      </c>
      <c r="H21" s="28">
        <f t="shared" si="2"/>
        <v>3570.989799233318</v>
      </c>
      <c r="I21" s="30">
        <f t="shared" si="3"/>
        <v>915.2</v>
      </c>
      <c r="J21" s="31">
        <f t="shared" si="4"/>
        <v>20408</v>
      </c>
    </row>
    <row r="22" spans="1:10" ht="25.5">
      <c r="A22" s="15">
        <v>16</v>
      </c>
      <c r="B22" s="12" t="s">
        <v>26</v>
      </c>
      <c r="C22" s="25">
        <v>1388</v>
      </c>
      <c r="D22" s="26">
        <f t="shared" si="0"/>
        <v>29514.843533350184</v>
      </c>
      <c r="E22" s="27">
        <v>136</v>
      </c>
      <c r="F22" s="28">
        <f t="shared" si="1"/>
        <v>9051.565217391306</v>
      </c>
      <c r="G22" s="29">
        <v>624</v>
      </c>
      <c r="H22" s="28">
        <f t="shared" si="2"/>
        <v>8440.521343642387</v>
      </c>
      <c r="I22" s="30">
        <f t="shared" si="3"/>
        <v>2148</v>
      </c>
      <c r="J22" s="31">
        <f t="shared" si="4"/>
        <v>47007</v>
      </c>
    </row>
    <row r="23" spans="1:10" ht="25.5">
      <c r="A23" s="15">
        <v>17</v>
      </c>
      <c r="B23" s="12" t="s">
        <v>27</v>
      </c>
      <c r="C23" s="25">
        <v>1122</v>
      </c>
      <c r="D23" s="26">
        <f t="shared" si="0"/>
        <v>23858.540666007855</v>
      </c>
      <c r="E23" s="27">
        <v>104</v>
      </c>
      <c r="F23" s="28">
        <f t="shared" si="1"/>
        <v>6921.78516624041</v>
      </c>
      <c r="G23" s="29">
        <v>600</v>
      </c>
      <c r="H23" s="28">
        <f t="shared" si="2"/>
        <v>8115.88590734845</v>
      </c>
      <c r="I23" s="30">
        <f t="shared" si="3"/>
        <v>1826</v>
      </c>
      <c r="J23" s="31">
        <f t="shared" si="4"/>
        <v>38896</v>
      </c>
    </row>
    <row r="24" spans="1:20" ht="39">
      <c r="A24" s="15">
        <v>18</v>
      </c>
      <c r="B24" s="12" t="s">
        <v>28</v>
      </c>
      <c r="C24" s="25">
        <v>1126.66</v>
      </c>
      <c r="D24" s="26">
        <f t="shared" si="0"/>
        <v>23957.632287668817</v>
      </c>
      <c r="E24" s="27">
        <v>89</v>
      </c>
      <c r="F24" s="28">
        <f t="shared" si="1"/>
        <v>5923.450767263428</v>
      </c>
      <c r="G24" s="29">
        <v>344</v>
      </c>
      <c r="H24" s="28">
        <f t="shared" si="2"/>
        <v>4653.107920213111</v>
      </c>
      <c r="I24" s="30">
        <f t="shared" si="3"/>
        <v>1559.66</v>
      </c>
      <c r="J24" s="31">
        <f t="shared" si="4"/>
        <v>34534</v>
      </c>
      <c r="N24" s="4"/>
      <c r="O24" s="38"/>
      <c r="P24" s="8"/>
      <c r="Q24" s="39"/>
      <c r="R24" s="8"/>
      <c r="S24" s="8"/>
      <c r="T24" s="4"/>
    </row>
    <row r="25" spans="1:20" ht="25.5">
      <c r="A25" s="15">
        <v>19</v>
      </c>
      <c r="B25" s="12" t="s">
        <v>29</v>
      </c>
      <c r="C25" s="25">
        <v>1074.62</v>
      </c>
      <c r="D25" s="26">
        <f t="shared" si="0"/>
        <v>22851.03829813312</v>
      </c>
      <c r="E25" s="27">
        <v>96</v>
      </c>
      <c r="F25" s="28">
        <f t="shared" si="1"/>
        <v>6389.340153452686</v>
      </c>
      <c r="G25" s="29">
        <v>436</v>
      </c>
      <c r="H25" s="28">
        <f t="shared" si="2"/>
        <v>5897.543759339874</v>
      </c>
      <c r="I25" s="30">
        <f t="shared" si="3"/>
        <v>1606.62</v>
      </c>
      <c r="J25" s="31">
        <f t="shared" si="4"/>
        <v>35138</v>
      </c>
      <c r="N25" s="4"/>
      <c r="O25" s="38"/>
      <c r="P25" s="8"/>
      <c r="Q25" s="8"/>
      <c r="R25" s="8"/>
      <c r="S25" s="8"/>
      <c r="T25" s="4"/>
    </row>
    <row r="26" spans="1:20" ht="24.75" customHeight="1">
      <c r="A26" s="15">
        <v>20</v>
      </c>
      <c r="B26" s="12" t="s">
        <v>30</v>
      </c>
      <c r="C26" s="25">
        <v>664.8</v>
      </c>
      <c r="D26" s="26">
        <f t="shared" si="0"/>
        <v>14136.50430905706</v>
      </c>
      <c r="E26" s="27">
        <v>110</v>
      </c>
      <c r="F26" s="28">
        <f t="shared" si="1"/>
        <v>7321.118925831202</v>
      </c>
      <c r="G26" s="29">
        <v>383</v>
      </c>
      <c r="H26" s="28">
        <f t="shared" si="2"/>
        <v>5180.640504190761</v>
      </c>
      <c r="I26" s="30">
        <f t="shared" si="3"/>
        <v>1157.8</v>
      </c>
      <c r="J26" s="31">
        <f t="shared" si="4"/>
        <v>26638</v>
      </c>
      <c r="N26" s="4"/>
      <c r="O26" s="38"/>
      <c r="P26" s="8"/>
      <c r="Q26" s="40"/>
      <c r="R26" s="8"/>
      <c r="S26" s="8"/>
      <c r="T26" s="4"/>
    </row>
    <row r="27" spans="1:20" ht="12.75">
      <c r="A27" s="15">
        <v>21</v>
      </c>
      <c r="B27" s="12" t="s">
        <v>31</v>
      </c>
      <c r="C27" s="25">
        <v>986</v>
      </c>
      <c r="D27" s="26">
        <f t="shared" si="0"/>
        <v>20966.596342855388</v>
      </c>
      <c r="E27" s="27">
        <v>112</v>
      </c>
      <c r="F27" s="28">
        <f t="shared" si="1"/>
        <v>7454.2301790281335</v>
      </c>
      <c r="G27" s="29">
        <v>436</v>
      </c>
      <c r="H27" s="28">
        <f t="shared" si="2"/>
        <v>5897.543759339874</v>
      </c>
      <c r="I27" s="30">
        <f t="shared" si="3"/>
        <v>1534</v>
      </c>
      <c r="J27" s="31">
        <f t="shared" si="4"/>
        <v>34318</v>
      </c>
      <c r="N27" s="4"/>
      <c r="O27" s="38"/>
      <c r="P27" s="8"/>
      <c r="Q27" s="40"/>
      <c r="R27" s="8"/>
      <c r="S27" s="8"/>
      <c r="T27" s="4"/>
    </row>
    <row r="28" spans="1:20" ht="12.75">
      <c r="A28" s="15">
        <v>22</v>
      </c>
      <c r="B28" s="12" t="s">
        <v>32</v>
      </c>
      <c r="C28" s="25">
        <v>439.16</v>
      </c>
      <c r="D28" s="26">
        <f t="shared" si="0"/>
        <v>9338.428448203218</v>
      </c>
      <c r="E28" s="27">
        <v>130</v>
      </c>
      <c r="F28" s="28">
        <f t="shared" si="1"/>
        <v>8652.231457800512</v>
      </c>
      <c r="G28" s="29">
        <v>584</v>
      </c>
      <c r="H28" s="28">
        <f t="shared" si="2"/>
        <v>7899.462283152491</v>
      </c>
      <c r="I28" s="30">
        <f t="shared" si="3"/>
        <v>1153.16</v>
      </c>
      <c r="J28" s="31">
        <f t="shared" si="4"/>
        <v>25890</v>
      </c>
      <c r="N28" s="4"/>
      <c r="O28" s="38"/>
      <c r="P28" s="41"/>
      <c r="Q28" s="41"/>
      <c r="R28" s="41"/>
      <c r="S28" s="41"/>
      <c r="T28" s="4"/>
    </row>
    <row r="29" spans="1:20" ht="12.75">
      <c r="A29" s="15">
        <v>23</v>
      </c>
      <c r="B29" s="12" t="s">
        <v>33</v>
      </c>
      <c r="C29" s="25">
        <v>257.16</v>
      </c>
      <c r="D29" s="26">
        <f t="shared" si="0"/>
        <v>5468.326486337416</v>
      </c>
      <c r="E29" s="27">
        <v>66</v>
      </c>
      <c r="F29" s="28">
        <f t="shared" si="1"/>
        <v>4392.671355498722</v>
      </c>
      <c r="G29" s="29">
        <v>387</v>
      </c>
      <c r="H29" s="28">
        <f t="shared" si="2"/>
        <v>5234.74641023975</v>
      </c>
      <c r="I29" s="30">
        <f t="shared" si="3"/>
        <v>710.1600000000001</v>
      </c>
      <c r="J29" s="31">
        <f t="shared" si="4"/>
        <v>15096</v>
      </c>
      <c r="N29" s="54"/>
      <c r="O29" s="54"/>
      <c r="P29" s="42"/>
      <c r="Q29" s="42"/>
      <c r="R29" s="42"/>
      <c r="S29" s="42"/>
      <c r="T29" s="4"/>
    </row>
    <row r="30" spans="1:20" ht="12.75">
      <c r="A30" s="15">
        <v>24</v>
      </c>
      <c r="B30" s="12" t="s">
        <v>34</v>
      </c>
      <c r="C30" s="25">
        <v>544.88</v>
      </c>
      <c r="D30" s="26">
        <f t="shared" si="0"/>
        <v>11586.489873524386</v>
      </c>
      <c r="E30" s="27">
        <v>95</v>
      </c>
      <c r="F30" s="28">
        <f t="shared" si="1"/>
        <v>6322.7845268542205</v>
      </c>
      <c r="G30" s="29">
        <v>404</v>
      </c>
      <c r="H30" s="28">
        <f t="shared" si="2"/>
        <v>5464.696510947956</v>
      </c>
      <c r="I30" s="30">
        <f t="shared" si="3"/>
        <v>1043.88</v>
      </c>
      <c r="J30" s="31">
        <f t="shared" si="4"/>
        <v>23374</v>
      </c>
      <c r="N30" s="4"/>
      <c r="O30" s="38"/>
      <c r="P30" s="43"/>
      <c r="Q30" s="42"/>
      <c r="R30" s="42"/>
      <c r="S30" s="42"/>
      <c r="T30" s="4"/>
    </row>
    <row r="31" spans="1:20" ht="14.25" customHeight="1">
      <c r="A31" s="15">
        <v>25</v>
      </c>
      <c r="B31" s="12" t="s">
        <v>35</v>
      </c>
      <c r="C31" s="25">
        <v>635.9</v>
      </c>
      <c r="D31" s="26">
        <f t="shared" si="0"/>
        <v>13521.966140387161</v>
      </c>
      <c r="E31" s="27">
        <v>116</v>
      </c>
      <c r="F31" s="28">
        <f t="shared" si="1"/>
        <v>7720.452685421996</v>
      </c>
      <c r="G31" s="29">
        <v>595</v>
      </c>
      <c r="H31" s="28">
        <f t="shared" si="2"/>
        <v>8048.253524787213</v>
      </c>
      <c r="I31" s="30">
        <f t="shared" si="3"/>
        <v>1346.9</v>
      </c>
      <c r="J31" s="31">
        <f>ROUND(D31+F31+H31,0)+2</f>
        <v>29293</v>
      </c>
      <c r="N31" s="55"/>
      <c r="O31" s="55"/>
      <c r="P31" s="42"/>
      <c r="Q31" s="42"/>
      <c r="R31" s="42"/>
      <c r="S31" s="42"/>
      <c r="T31" s="4"/>
    </row>
    <row r="32" spans="1:20" ht="12.75">
      <c r="A32" s="44">
        <v>25</v>
      </c>
      <c r="B32" s="45" t="s">
        <v>36</v>
      </c>
      <c r="C32" s="46">
        <f aca="true" t="shared" si="5" ref="C32:I32">SUM(C7:C31)</f>
        <v>19580.850000000002</v>
      </c>
      <c r="D32" s="46">
        <f t="shared" si="5"/>
        <v>416372.99999999994</v>
      </c>
      <c r="E32" s="46">
        <f t="shared" si="5"/>
        <v>3128</v>
      </c>
      <c r="F32" s="46">
        <f t="shared" si="5"/>
        <v>208186</v>
      </c>
      <c r="G32" s="46">
        <f t="shared" si="5"/>
        <v>15391</v>
      </c>
      <c r="H32" s="46">
        <f t="shared" si="5"/>
        <v>208185.99999999997</v>
      </c>
      <c r="I32" s="46">
        <f t="shared" si="5"/>
        <v>38099.850000000006</v>
      </c>
      <c r="J32" s="46">
        <f>SUM(J7:J31)</f>
        <v>832745</v>
      </c>
      <c r="N32" s="4"/>
      <c r="O32" s="4"/>
      <c r="P32" s="4"/>
      <c r="Q32" s="4"/>
      <c r="R32" s="4"/>
      <c r="S32" s="4"/>
      <c r="T32" s="4"/>
    </row>
    <row r="33" spans="1:20" ht="12.75">
      <c r="A33" s="15"/>
      <c r="B33" s="12"/>
      <c r="C33" s="24"/>
      <c r="D33" s="17"/>
      <c r="E33" s="24"/>
      <c r="F33" s="17"/>
      <c r="G33" s="24"/>
      <c r="H33" s="17"/>
      <c r="I33" s="47"/>
      <c r="J33" s="17"/>
      <c r="N33" s="4"/>
      <c r="O33" s="4"/>
      <c r="P33" s="4"/>
      <c r="Q33" s="4"/>
      <c r="R33" s="4"/>
      <c r="S33" s="4"/>
      <c r="T33" s="4"/>
    </row>
    <row r="34" spans="1:20" ht="12.75">
      <c r="A34" s="15"/>
      <c r="B34" s="12" t="s">
        <v>37</v>
      </c>
      <c r="C34" s="24"/>
      <c r="D34" s="17"/>
      <c r="E34" s="24"/>
      <c r="F34" s="17"/>
      <c r="G34" s="24"/>
      <c r="H34" s="17"/>
      <c r="I34" s="47"/>
      <c r="J34" s="17"/>
      <c r="N34" s="4"/>
      <c r="O34" s="4"/>
      <c r="P34" s="4"/>
      <c r="Q34" s="4"/>
      <c r="R34" s="4"/>
      <c r="S34" s="4"/>
      <c r="T34" s="4"/>
    </row>
    <row r="35" spans="1:20" ht="12.75">
      <c r="A35" s="15"/>
      <c r="B35" s="12"/>
      <c r="C35" s="24"/>
      <c r="D35" s="17">
        <v>25755</v>
      </c>
      <c r="E35" s="24"/>
      <c r="F35" s="17"/>
      <c r="G35" s="24"/>
      <c r="H35" s="17"/>
      <c r="I35" s="47"/>
      <c r="J35" s="17"/>
      <c r="N35" s="4"/>
      <c r="O35" s="4"/>
      <c r="P35" s="4"/>
      <c r="Q35" s="4"/>
      <c r="R35" s="4"/>
      <c r="S35" s="4"/>
      <c r="T35" s="4"/>
    </row>
    <row r="36" spans="1:20" ht="12.75">
      <c r="A36" s="15"/>
      <c r="B36" s="12"/>
      <c r="C36" s="24"/>
      <c r="D36" s="48">
        <f>D35/C46</f>
        <v>14.27027925531915</v>
      </c>
      <c r="E36" s="24"/>
      <c r="F36" s="17"/>
      <c r="G36" s="24"/>
      <c r="H36" s="17"/>
      <c r="I36" s="47"/>
      <c r="J36" s="17"/>
      <c r="N36" s="4"/>
      <c r="O36" s="4"/>
      <c r="P36" s="4"/>
      <c r="Q36" s="4"/>
      <c r="R36" s="4"/>
      <c r="S36" s="4"/>
      <c r="T36" s="4"/>
    </row>
    <row r="37" spans="1:20" ht="12.75">
      <c r="A37" s="15">
        <v>1</v>
      </c>
      <c r="B37" s="12" t="s">
        <v>38</v>
      </c>
      <c r="C37" s="49">
        <v>288.5</v>
      </c>
      <c r="D37" s="50">
        <f aca="true" t="shared" si="6" ref="D37:D45">C37*$D$36</f>
        <v>4116.975565159574</v>
      </c>
      <c r="E37" s="24"/>
      <c r="F37" s="17"/>
      <c r="G37" s="24"/>
      <c r="H37" s="17"/>
      <c r="I37" s="51">
        <v>288.5</v>
      </c>
      <c r="J37" s="31">
        <f>ROUND(D37+F37+H37,0)-1</f>
        <v>4116</v>
      </c>
      <c r="N37" s="4"/>
      <c r="O37" s="4"/>
      <c r="P37" s="4"/>
      <c r="Q37" s="4"/>
      <c r="R37" s="4"/>
      <c r="S37" s="4"/>
      <c r="T37" s="4"/>
    </row>
    <row r="38" spans="1:10" ht="12.75">
      <c r="A38" s="15">
        <v>2</v>
      </c>
      <c r="B38" s="12" t="s">
        <v>39</v>
      </c>
      <c r="C38" s="49">
        <v>250</v>
      </c>
      <c r="D38" s="50">
        <f t="shared" si="6"/>
        <v>3567.569813829787</v>
      </c>
      <c r="E38" s="24"/>
      <c r="F38" s="17"/>
      <c r="G38" s="24"/>
      <c r="H38" s="17"/>
      <c r="I38" s="51">
        <v>250</v>
      </c>
      <c r="J38" s="31">
        <f aca="true" t="shared" si="7" ref="J38:J45">ROUND(D38+F38+H38,0)</f>
        <v>3568</v>
      </c>
    </row>
    <row r="39" spans="1:10" ht="12.75">
      <c r="A39" s="15">
        <v>3</v>
      </c>
      <c r="B39" s="12" t="s">
        <v>40</v>
      </c>
      <c r="C39" s="49">
        <v>162.8</v>
      </c>
      <c r="D39" s="50">
        <f t="shared" si="6"/>
        <v>2323.201462765958</v>
      </c>
      <c r="E39" s="24"/>
      <c r="F39" s="17"/>
      <c r="G39" s="24"/>
      <c r="H39" s="17"/>
      <c r="I39" s="51">
        <v>162.8</v>
      </c>
      <c r="J39" s="31">
        <f t="shared" si="7"/>
        <v>2323</v>
      </c>
    </row>
    <row r="40" spans="1:10" ht="25.5">
      <c r="A40" s="15">
        <v>4</v>
      </c>
      <c r="B40" s="12" t="s">
        <v>41</v>
      </c>
      <c r="C40" s="49">
        <v>306.5</v>
      </c>
      <c r="D40" s="50">
        <f t="shared" si="6"/>
        <v>4373.840591755319</v>
      </c>
      <c r="E40" s="24"/>
      <c r="F40" s="17"/>
      <c r="G40" s="24"/>
      <c r="H40" s="17"/>
      <c r="I40" s="51">
        <v>306.5</v>
      </c>
      <c r="J40" s="31">
        <f t="shared" si="7"/>
        <v>4374</v>
      </c>
    </row>
    <row r="41" spans="1:10" ht="25.5">
      <c r="A41" s="15">
        <v>5</v>
      </c>
      <c r="B41" s="12" t="s">
        <v>27</v>
      </c>
      <c r="C41" s="49">
        <v>269</v>
      </c>
      <c r="D41" s="50">
        <f t="shared" si="6"/>
        <v>3838.705119680851</v>
      </c>
      <c r="E41" s="24"/>
      <c r="F41" s="17"/>
      <c r="G41" s="24"/>
      <c r="H41" s="17"/>
      <c r="I41" s="51">
        <v>269</v>
      </c>
      <c r="J41" s="31">
        <f t="shared" si="7"/>
        <v>3839</v>
      </c>
    </row>
    <row r="42" spans="1:10" ht="12.75">
      <c r="A42" s="15">
        <v>6</v>
      </c>
      <c r="B42" s="12" t="s">
        <v>31</v>
      </c>
      <c r="C42" s="49">
        <v>220</v>
      </c>
      <c r="D42" s="50">
        <f t="shared" si="6"/>
        <v>3139.461436170213</v>
      </c>
      <c r="E42" s="24"/>
      <c r="F42" s="17"/>
      <c r="G42" s="24"/>
      <c r="H42" s="17"/>
      <c r="I42" s="51">
        <v>220</v>
      </c>
      <c r="J42" s="31">
        <f t="shared" si="7"/>
        <v>3139</v>
      </c>
    </row>
    <row r="43" spans="1:10" ht="25.5">
      <c r="A43" s="15">
        <v>7</v>
      </c>
      <c r="B43" s="12" t="s">
        <v>26</v>
      </c>
      <c r="C43" s="49">
        <v>99</v>
      </c>
      <c r="D43" s="50">
        <f t="shared" si="6"/>
        <v>1412.7576462765958</v>
      </c>
      <c r="E43" s="24"/>
      <c r="F43" s="17"/>
      <c r="G43" s="24"/>
      <c r="H43" s="17"/>
      <c r="I43" s="51">
        <v>99</v>
      </c>
      <c r="J43" s="31">
        <f t="shared" si="7"/>
        <v>1413</v>
      </c>
    </row>
    <row r="44" spans="1:10" ht="12.75">
      <c r="A44" s="15">
        <v>8</v>
      </c>
      <c r="B44" s="12" t="s">
        <v>42</v>
      </c>
      <c r="C44" s="49">
        <v>122</v>
      </c>
      <c r="D44" s="50">
        <f t="shared" si="6"/>
        <v>1740.9740691489362</v>
      </c>
      <c r="E44" s="24"/>
      <c r="F44" s="17"/>
      <c r="G44" s="24"/>
      <c r="H44" s="17"/>
      <c r="I44" s="51">
        <v>122</v>
      </c>
      <c r="J44" s="31">
        <f t="shared" si="7"/>
        <v>1741</v>
      </c>
    </row>
    <row r="45" spans="1:10" ht="12.75">
      <c r="A45" s="15">
        <v>9</v>
      </c>
      <c r="B45" s="12" t="s">
        <v>35</v>
      </c>
      <c r="C45" s="49">
        <v>87</v>
      </c>
      <c r="D45" s="50">
        <f t="shared" si="6"/>
        <v>1241.514295212766</v>
      </c>
      <c r="E45" s="24"/>
      <c r="F45" s="17"/>
      <c r="G45" s="24"/>
      <c r="H45" s="17"/>
      <c r="I45" s="51">
        <v>87</v>
      </c>
      <c r="J45" s="31">
        <f t="shared" si="7"/>
        <v>1242</v>
      </c>
    </row>
    <row r="46" spans="1:10" ht="12.75">
      <c r="A46" s="15"/>
      <c r="B46" s="12" t="s">
        <v>43</v>
      </c>
      <c r="C46" s="52">
        <f aca="true" t="shared" si="8" ref="C46:I46">SUM(C37:C45)</f>
        <v>1804.8</v>
      </c>
      <c r="D46" s="52">
        <f t="shared" si="8"/>
        <v>25754.999999999996</v>
      </c>
      <c r="E46" s="52">
        <f t="shared" si="8"/>
        <v>0</v>
      </c>
      <c r="F46" s="52">
        <f t="shared" si="8"/>
        <v>0</v>
      </c>
      <c r="G46" s="52">
        <f t="shared" si="8"/>
        <v>0</v>
      </c>
      <c r="H46" s="52">
        <f t="shared" si="8"/>
        <v>0</v>
      </c>
      <c r="I46" s="52">
        <f t="shared" si="8"/>
        <v>1804.8</v>
      </c>
      <c r="J46" s="52">
        <f>SUM(J37:J45)</f>
        <v>25755</v>
      </c>
    </row>
    <row r="47" spans="1:9" ht="12.75">
      <c r="A47" s="15"/>
      <c r="B47" s="12"/>
      <c r="C47" s="24"/>
      <c r="D47" s="17"/>
      <c r="E47" s="24"/>
      <c r="F47" s="17"/>
      <c r="G47" s="24"/>
      <c r="H47" s="17"/>
      <c r="I47" s="47"/>
    </row>
    <row r="48" spans="1:10" ht="12.75">
      <c r="A48" s="15"/>
      <c r="B48" s="12" t="s">
        <v>44</v>
      </c>
      <c r="C48" s="24"/>
      <c r="D48" s="17"/>
      <c r="E48" s="24"/>
      <c r="F48" s="17"/>
      <c r="G48" s="24"/>
      <c r="H48" s="17"/>
      <c r="I48" s="47"/>
      <c r="J48" s="53">
        <f>J46+J32</f>
        <v>858500</v>
      </c>
    </row>
  </sheetData>
  <sheetProtection selectLockedCells="1" selectUnlockedCells="1"/>
  <mergeCells count="2">
    <mergeCell ref="N29:O29"/>
    <mergeCell ref="N31:O3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2020-12-30T13:59:44Z</cp:lastPrinted>
  <dcterms:modified xsi:type="dcterms:W3CDTF">2020-12-30T14:00:15Z</dcterms:modified>
  <cp:category/>
  <cp:version/>
  <cp:contentType/>
  <cp:contentStatus/>
</cp:coreProperties>
</file>