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<sst xmlns="http://schemas.openxmlformats.org/spreadsheetml/2006/main" count="60" uniqueCount="51">
  <si>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ANALIZE DE LABORATOR</t>
  </si>
  <si>
    <t>VALORI CONTRACT  LUNILE APRILIE-MAI  2021</t>
  </si>
  <si>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</si>
  <si>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</si>
  <si>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</si>
  <si>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</si>
  <si>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</si>
  <si>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</si>
  <si>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APR-MAI 2021</t>
  </si>
  <si>
    <t>VALOARE CONTRACT APRILIE2021</t>
  </si>
  <si>
    <t>VALOARE CONTRACT MAI 2021</t>
  </si>
  <si>
    <t>puncte</t>
  </si>
  <si>
    <t>valoare</t>
  </si>
  <si>
    <t>MEDLIFE</t>
  </si>
  <si>
    <t>BIOCLINICA</t>
  </si>
  <si>
    <t>HIPERDIA</t>
  </si>
  <si>
    <t>SYNEVO ROMANIA</t>
  </si>
  <si>
    <t xml:space="preserve">LABORATOARELE SYNLAB </t>
  </si>
  <si>
    <t>CLINICA SANTE</t>
  </si>
  <si>
    <t>INTERMED SERVICE LAB</t>
  </si>
  <si>
    <t>PROMEDICAL CENTER</t>
  </si>
  <si>
    <t>BIOGEN</t>
  </si>
  <si>
    <t>INTERSERVISAN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</si>
  <si>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</si>
  <si>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</si>
  <si>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</si>
  <si>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</si>
  <si>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</si>
  <si>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</si>
  <si>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</si>
  <si>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</si>
  <si>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</si>
  <si>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</si>
  <si>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</si>
  <si>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</si>
  <si>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</si>
  <si>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</si>
  <si>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</si>
  <si>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</si>
  <si>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</si>
  <si>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</si>
  <si>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</si>
  <si>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</si>
  <si>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</si>
  <si>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SPITALUL DEJ</t>
  </si>
  <si>
    <t>TOTAL ANATOMIE PATOLOGICA</t>
  </si>
  <si>
    <t>TOTAL GENERAL</t>
  </si>
  <si>
    <t>șef serviciu</t>
  </si>
  <si>
    <t>Intocmit</t>
  </si>
  <si>
    <t>Dr. Ana Oros</t>
  </si>
  <si>
    <t>Ec. Monica Balota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</si>
</sst>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164" fontId="0" fillId="0" borderId="3" xfId="19" applyNumberFormat="1" applyFont="1" applyFill="1" applyBorder="1" applyAlignment="1">
      <alignment horizontal="center"/>
      <protection/>
    </xf>
    <xf numFmtId="165" fontId="0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166" fontId="0" fillId="0" borderId="1" xfId="19" applyNumberFormat="1" applyFont="1" applyFill="1" applyBorder="1" applyAlignment="1">
      <alignment horizontal="center"/>
      <protection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1" xfId="19" applyNumberFormat="1" applyFont="1" applyFill="1" applyBorder="1" applyAlignment="1">
      <alignment/>
      <protection/>
    </xf>
    <xf numFmtId="4" fontId="4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167" fontId="2" fillId="0" borderId="5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1" xfId="19" applyNumberFormat="1" applyFont="1" applyFill="1" applyBorder="1" applyAlignment="1">
      <alignment horizontal="center"/>
      <protection/>
    </xf>
    <xf numFmtId="166" fontId="0" fillId="0" borderId="3" xfId="19" applyNumberFormat="1" applyFont="1" applyFill="1" applyBorder="1" applyAlignment="1">
      <alignment horizontal="center"/>
      <protection/>
    </xf>
    <xf numFmtId="4" fontId="0" fillId="0" borderId="2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C49">
      <selection activeCell="E61" sqref="E61"/>
    </sheetView>
  </sheetViews>
  <sheetFormatPr defaultColWidth="9.140625" defaultRowHeight="12.75"/>
  <cols>
    <col min="1" max="1" width="5.7109375" style="1" customWidth="1"/>
    <col min="2" max="2" width="33.7109375" style="2" customWidth="1"/>
    <col min="3" max="3" width="11.140625" style="1" customWidth="1"/>
    <col min="4" max="4" width="12.7109375" style="1" customWidth="1"/>
    <col min="5" max="5" width="9.00390625" style="1" customWidth="1"/>
    <col min="6" max="6" width="12.28125" style="1" customWidth="1"/>
    <col min="7" max="7" width="9.421875" style="1" customWidth="1"/>
    <col min="8" max="9" width="11.57421875" style="1" customWidth="1"/>
    <col min="10" max="10" width="12.8515625" style="1" customWidth="1"/>
    <col min="11" max="11" width="12.8515625" style="3" customWidth="1"/>
    <col min="12" max="16384" width="11.57421875" style="1" customWidth="1"/>
  </cols>
  <sheetData>
    <row r="1" spans="1:11" s="6" customFormat="1" ht="15.75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3"/>
    </row>
    <row r="2" spans="1:10" ht="15.75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</row>
    <row r="3" spans="1:12" s="2" customFormat="1" ht="75" customHeight="1">
      <c r="A3" s="9" t="s">
        <v>2</v>
      </c>
      <c r="B3" s="9" t="s">
        <v>3</v>
      </c>
      <c r="C3" s="9" t="s">
        <v>4</v>
      </c>
      <c r="D3" s="9">
        <v>836568.64</v>
      </c>
      <c r="E3" s="9" t="s">
        <v>5</v>
      </c>
      <c r="F3" s="9">
        <v>418285</v>
      </c>
      <c r="G3" s="9" t="s">
        <v>6</v>
      </c>
      <c r="H3" s="9">
        <v>418285</v>
      </c>
      <c r="I3" s="10" t="s">
        <v>7</v>
      </c>
      <c r="J3" s="10" t="s">
        <v>8</v>
      </c>
      <c r="K3" s="11" t="s">
        <v>9</v>
      </c>
      <c r="L3" s="11" t="s">
        <v>10</v>
      </c>
    </row>
    <row r="4" spans="1:12" ht="12.75">
      <c r="A4" s="12"/>
      <c r="B4" s="9"/>
      <c r="C4" s="12" t="s">
        <v>11</v>
      </c>
      <c r="D4" s="12" t="s">
        <v>12</v>
      </c>
      <c r="E4" s="12" t="s">
        <v>11</v>
      </c>
      <c r="F4" s="12" t="s">
        <v>12</v>
      </c>
      <c r="G4" s="12" t="s">
        <v>11</v>
      </c>
      <c r="H4" s="12" t="s">
        <v>12</v>
      </c>
      <c r="I4" s="10"/>
      <c r="J4" s="10"/>
      <c r="K4" s="13"/>
      <c r="L4" s="14"/>
    </row>
    <row r="5" spans="1:12" ht="12.75">
      <c r="A5" s="15">
        <v>0</v>
      </c>
      <c r="B5" s="16">
        <v>1</v>
      </c>
      <c r="C5" s="15"/>
      <c r="D5" s="17">
        <f>D3/C32</f>
        <v>42.944517053708836</v>
      </c>
      <c r="E5" s="15"/>
      <c r="F5" s="18">
        <f>F3/E32</f>
        <v>133.72282608695653</v>
      </c>
      <c r="G5" s="15"/>
      <c r="H5" s="18">
        <f>H3/G32</f>
        <v>27.17724644272627</v>
      </c>
      <c r="I5" s="19"/>
      <c r="J5" s="19"/>
      <c r="K5" s="13"/>
      <c r="L5" s="14"/>
    </row>
    <row r="6" spans="1:12" ht="12.75">
      <c r="A6" s="12"/>
      <c r="B6" s="9" t="s">
        <v>0</v>
      </c>
      <c r="C6" s="14"/>
      <c r="D6" s="14"/>
      <c r="E6" s="14"/>
      <c r="F6" s="14"/>
      <c r="G6" s="14"/>
      <c r="H6" s="14"/>
      <c r="I6" s="14"/>
      <c r="J6" s="14"/>
      <c r="K6" s="13"/>
      <c r="L6" s="14"/>
    </row>
    <row r="7" spans="1:12" ht="12.75">
      <c r="A7" s="12">
        <v>1</v>
      </c>
      <c r="B7" s="9" t="s">
        <v>13</v>
      </c>
      <c r="C7" s="20">
        <v>1468.98</v>
      </c>
      <c r="D7" s="21">
        <f aca="true" t="shared" si="0" ref="D7:D31">C7*$D$5</f>
        <v>63084.636661557204</v>
      </c>
      <c r="E7" s="22">
        <v>161</v>
      </c>
      <c r="F7" s="23">
        <f aca="true" t="shared" si="1" ref="F7:F31">E7*$F$5</f>
        <v>21529.375</v>
      </c>
      <c r="G7" s="24">
        <v>927.5</v>
      </c>
      <c r="H7" s="23">
        <f aca="true" t="shared" si="2" ref="H7:H31">G7*$H$5</f>
        <v>25206.896075628614</v>
      </c>
      <c r="I7" s="25">
        <f aca="true" t="shared" si="3" ref="I7:I31">C7+E7+G7</f>
        <v>2557.48</v>
      </c>
      <c r="J7" s="42">
        <f>ROUND(D7+F7+H7,0)</f>
        <v>109821</v>
      </c>
      <c r="K7" s="46">
        <f>ROUND(J7/2,0)</f>
        <v>54911</v>
      </c>
      <c r="L7" s="25">
        <f>J7-K7</f>
        <v>54910</v>
      </c>
    </row>
    <row r="8" spans="1:12" ht="12.75">
      <c r="A8" s="12">
        <v>2</v>
      </c>
      <c r="B8" s="9" t="s">
        <v>14</v>
      </c>
      <c r="C8" s="20">
        <v>1405.8</v>
      </c>
      <c r="D8" s="21">
        <f t="shared" si="0"/>
        <v>60371.40207410388</v>
      </c>
      <c r="E8" s="22">
        <v>156</v>
      </c>
      <c r="F8" s="23">
        <f t="shared" si="1"/>
        <v>20860.76086956522</v>
      </c>
      <c r="G8" s="24">
        <v>1031</v>
      </c>
      <c r="H8" s="23">
        <f t="shared" si="2"/>
        <v>28019.741082450782</v>
      </c>
      <c r="I8" s="25">
        <f t="shared" si="3"/>
        <v>2592.8</v>
      </c>
      <c r="J8" s="42">
        <f aca="true" t="shared" si="4" ref="J8:J31">ROUND(D8+F8+H8,0)</f>
        <v>109252</v>
      </c>
      <c r="K8" s="46">
        <f aca="true" t="shared" si="5" ref="K8:K31">ROUND(J8/2,0)</f>
        <v>54626</v>
      </c>
      <c r="L8" s="25">
        <f aca="true" t="shared" si="6" ref="L8:L31">J8-K8</f>
        <v>54626</v>
      </c>
    </row>
    <row r="9" spans="1:12" ht="12.75">
      <c r="A9" s="12">
        <v>3</v>
      </c>
      <c r="B9" s="9" t="s">
        <v>15</v>
      </c>
      <c r="C9" s="20">
        <v>707.09</v>
      </c>
      <c r="D9" s="21">
        <f t="shared" si="0"/>
        <v>30365.638563506982</v>
      </c>
      <c r="E9" s="22">
        <v>148</v>
      </c>
      <c r="F9" s="23">
        <f t="shared" si="1"/>
        <v>19790.978260869568</v>
      </c>
      <c r="G9" s="24">
        <v>1264</v>
      </c>
      <c r="H9" s="23">
        <f t="shared" si="2"/>
        <v>34352.039503606</v>
      </c>
      <c r="I9" s="25">
        <f t="shared" si="3"/>
        <v>2119.09</v>
      </c>
      <c r="J9" s="42">
        <f t="shared" si="4"/>
        <v>84509</v>
      </c>
      <c r="K9" s="46">
        <f t="shared" si="5"/>
        <v>42255</v>
      </c>
      <c r="L9" s="25">
        <f t="shared" si="6"/>
        <v>42254</v>
      </c>
    </row>
    <row r="10" spans="1:12" ht="12.75">
      <c r="A10" s="12">
        <v>4</v>
      </c>
      <c r="B10" s="9" t="s">
        <v>16</v>
      </c>
      <c r="C10" s="20">
        <v>805</v>
      </c>
      <c r="D10" s="21">
        <f t="shared" si="0"/>
        <v>34570.33622823561</v>
      </c>
      <c r="E10" s="22">
        <v>160</v>
      </c>
      <c r="F10" s="23">
        <f t="shared" si="1"/>
        <v>21395.652173913044</v>
      </c>
      <c r="G10" s="24">
        <v>852</v>
      </c>
      <c r="H10" s="23">
        <f t="shared" si="2"/>
        <v>23155.01396920278</v>
      </c>
      <c r="I10" s="25">
        <f t="shared" si="3"/>
        <v>1817</v>
      </c>
      <c r="J10" s="42">
        <f t="shared" si="4"/>
        <v>79121</v>
      </c>
      <c r="K10" s="46">
        <f t="shared" si="5"/>
        <v>39561</v>
      </c>
      <c r="L10" s="25">
        <f t="shared" si="6"/>
        <v>39560</v>
      </c>
    </row>
    <row r="11" spans="1:12" ht="12.75">
      <c r="A11" s="12">
        <v>5</v>
      </c>
      <c r="B11" s="9" t="s">
        <v>17</v>
      </c>
      <c r="C11" s="20">
        <v>471.27</v>
      </c>
      <c r="D11" s="21">
        <f t="shared" si="0"/>
        <v>20238.46255190136</v>
      </c>
      <c r="E11" s="22">
        <v>143</v>
      </c>
      <c r="F11" s="23">
        <f t="shared" si="1"/>
        <v>19122.364130434784</v>
      </c>
      <c r="G11" s="24">
        <v>588</v>
      </c>
      <c r="H11" s="23">
        <f t="shared" si="2"/>
        <v>15980.220908323046</v>
      </c>
      <c r="I11" s="25">
        <f t="shared" si="3"/>
        <v>1202.27</v>
      </c>
      <c r="J11" s="42">
        <f t="shared" si="4"/>
        <v>55341</v>
      </c>
      <c r="K11" s="46">
        <f t="shared" si="5"/>
        <v>27671</v>
      </c>
      <c r="L11" s="25">
        <f t="shared" si="6"/>
        <v>27670</v>
      </c>
    </row>
    <row r="12" spans="1:12" ht="12.75">
      <c r="A12" s="12">
        <v>6</v>
      </c>
      <c r="B12" s="9" t="s">
        <v>18</v>
      </c>
      <c r="C12" s="20">
        <v>872</v>
      </c>
      <c r="D12" s="21">
        <f t="shared" si="0"/>
        <v>37447.61887083411</v>
      </c>
      <c r="E12" s="22">
        <v>144</v>
      </c>
      <c r="F12" s="23">
        <f t="shared" si="1"/>
        <v>19256.08695652174</v>
      </c>
      <c r="G12" s="24">
        <v>930</v>
      </c>
      <c r="H12" s="23">
        <f t="shared" si="2"/>
        <v>25274.83919173543</v>
      </c>
      <c r="I12" s="25">
        <f t="shared" si="3"/>
        <v>1946</v>
      </c>
      <c r="J12" s="42">
        <f t="shared" si="4"/>
        <v>81979</v>
      </c>
      <c r="K12" s="46">
        <f t="shared" si="5"/>
        <v>40990</v>
      </c>
      <c r="L12" s="25">
        <f t="shared" si="6"/>
        <v>40989</v>
      </c>
    </row>
    <row r="13" spans="1:12" ht="12.75">
      <c r="A13" s="12">
        <v>7</v>
      </c>
      <c r="B13" s="9" t="s">
        <v>19</v>
      </c>
      <c r="C13" s="20">
        <v>552.9</v>
      </c>
      <c r="D13" s="21">
        <f t="shared" si="0"/>
        <v>23744.023478995616</v>
      </c>
      <c r="E13" s="22">
        <v>134</v>
      </c>
      <c r="F13" s="23">
        <f t="shared" si="1"/>
        <v>17918.858695652176</v>
      </c>
      <c r="G13" s="24">
        <v>544</v>
      </c>
      <c r="H13" s="23">
        <f t="shared" si="2"/>
        <v>14784.42206484309</v>
      </c>
      <c r="I13" s="25">
        <f t="shared" si="3"/>
        <v>1230.9</v>
      </c>
      <c r="J13" s="42">
        <f t="shared" si="4"/>
        <v>56447</v>
      </c>
      <c r="K13" s="46">
        <f t="shared" si="5"/>
        <v>28224</v>
      </c>
      <c r="L13" s="25">
        <f t="shared" si="6"/>
        <v>28223</v>
      </c>
    </row>
    <row r="14" spans="1:12" ht="12.75">
      <c r="A14" s="12">
        <v>8</v>
      </c>
      <c r="B14" s="9" t="s">
        <v>20</v>
      </c>
      <c r="C14" s="20">
        <v>594.8</v>
      </c>
      <c r="D14" s="21">
        <f t="shared" si="0"/>
        <v>25543.398743546015</v>
      </c>
      <c r="E14" s="22">
        <v>144</v>
      </c>
      <c r="F14" s="23">
        <f t="shared" si="1"/>
        <v>19256.08695652174</v>
      </c>
      <c r="G14" s="24">
        <v>712.5</v>
      </c>
      <c r="H14" s="23">
        <f t="shared" si="2"/>
        <v>19363.788090442467</v>
      </c>
      <c r="I14" s="25">
        <f t="shared" si="3"/>
        <v>1451.3</v>
      </c>
      <c r="J14" s="42">
        <f t="shared" si="4"/>
        <v>64163</v>
      </c>
      <c r="K14" s="46">
        <f t="shared" si="5"/>
        <v>32082</v>
      </c>
      <c r="L14" s="25">
        <f t="shared" si="6"/>
        <v>32081</v>
      </c>
    </row>
    <row r="15" spans="1:12" ht="12.75">
      <c r="A15" s="12">
        <v>9</v>
      </c>
      <c r="B15" s="9" t="s">
        <v>21</v>
      </c>
      <c r="C15" s="20">
        <v>806.6</v>
      </c>
      <c r="D15" s="21">
        <f t="shared" si="0"/>
        <v>34639.04745552155</v>
      </c>
      <c r="E15" s="22">
        <v>148</v>
      </c>
      <c r="F15" s="23">
        <f t="shared" si="1"/>
        <v>19790.978260869568</v>
      </c>
      <c r="G15" s="24">
        <v>652</v>
      </c>
      <c r="H15" s="23">
        <f t="shared" si="2"/>
        <v>17719.564680657528</v>
      </c>
      <c r="I15" s="25">
        <f t="shared" si="3"/>
        <v>1606.6</v>
      </c>
      <c r="J15" s="42">
        <f t="shared" si="4"/>
        <v>72150</v>
      </c>
      <c r="K15" s="46">
        <f t="shared" si="5"/>
        <v>36075</v>
      </c>
      <c r="L15" s="25">
        <f t="shared" si="6"/>
        <v>36075</v>
      </c>
    </row>
    <row r="16" spans="1:12" ht="12.75">
      <c r="A16" s="12">
        <v>10</v>
      </c>
      <c r="B16" s="9" t="s">
        <v>22</v>
      </c>
      <c r="C16" s="20">
        <v>513.99</v>
      </c>
      <c r="D16" s="21">
        <f t="shared" si="0"/>
        <v>22073.052320435803</v>
      </c>
      <c r="E16" s="22">
        <v>120</v>
      </c>
      <c r="F16" s="23">
        <f t="shared" si="1"/>
        <v>16046.739130434784</v>
      </c>
      <c r="G16" s="24">
        <v>376</v>
      </c>
      <c r="H16" s="23">
        <f t="shared" si="2"/>
        <v>10218.644662465076</v>
      </c>
      <c r="I16" s="25">
        <f t="shared" si="3"/>
        <v>1009.99</v>
      </c>
      <c r="J16" s="42">
        <f t="shared" si="4"/>
        <v>48338</v>
      </c>
      <c r="K16" s="46">
        <f t="shared" si="5"/>
        <v>24169</v>
      </c>
      <c r="L16" s="25">
        <f t="shared" si="6"/>
        <v>24169</v>
      </c>
    </row>
    <row r="17" spans="1:12" ht="12.75">
      <c r="A17" s="12">
        <v>11</v>
      </c>
      <c r="B17" s="9" t="s">
        <v>23</v>
      </c>
      <c r="C17" s="20">
        <v>696.9</v>
      </c>
      <c r="D17" s="21">
        <f t="shared" si="0"/>
        <v>29928.033934729687</v>
      </c>
      <c r="E17" s="22">
        <v>144</v>
      </c>
      <c r="F17" s="23">
        <f t="shared" si="1"/>
        <v>19256.08695652174</v>
      </c>
      <c r="G17" s="24">
        <v>572</v>
      </c>
      <c r="H17" s="23">
        <f t="shared" si="2"/>
        <v>15545.384965239426</v>
      </c>
      <c r="I17" s="25">
        <f t="shared" si="3"/>
        <v>1412.9</v>
      </c>
      <c r="J17" s="42">
        <f t="shared" si="4"/>
        <v>64730</v>
      </c>
      <c r="K17" s="46">
        <f t="shared" si="5"/>
        <v>32365</v>
      </c>
      <c r="L17" s="25">
        <f t="shared" si="6"/>
        <v>32365</v>
      </c>
    </row>
    <row r="18" spans="1:12" ht="12.75">
      <c r="A18" s="12">
        <v>12</v>
      </c>
      <c r="B18" s="9" t="s">
        <v>24</v>
      </c>
      <c r="C18" s="20">
        <v>529.95</v>
      </c>
      <c r="D18" s="21">
        <f t="shared" si="0"/>
        <v>22758.446812612998</v>
      </c>
      <c r="E18" s="22">
        <v>132</v>
      </c>
      <c r="F18" s="23">
        <f t="shared" si="1"/>
        <v>17651.413043478264</v>
      </c>
      <c r="G18" s="24">
        <v>471</v>
      </c>
      <c r="H18" s="23">
        <f t="shared" si="2"/>
        <v>12800.483074524072</v>
      </c>
      <c r="I18" s="25">
        <f t="shared" si="3"/>
        <v>1132.95</v>
      </c>
      <c r="J18" s="42">
        <f t="shared" si="4"/>
        <v>53210</v>
      </c>
      <c r="K18" s="46">
        <f t="shared" si="5"/>
        <v>26605</v>
      </c>
      <c r="L18" s="25">
        <f t="shared" si="6"/>
        <v>26605</v>
      </c>
    </row>
    <row r="19" spans="1:12" ht="12.75">
      <c r="A19" s="12">
        <v>13</v>
      </c>
      <c r="B19" s="9" t="s">
        <v>25</v>
      </c>
      <c r="C19" s="20">
        <v>901.26</v>
      </c>
      <c r="D19" s="21">
        <f t="shared" si="0"/>
        <v>38704.17543982562</v>
      </c>
      <c r="E19" s="22">
        <v>148</v>
      </c>
      <c r="F19" s="23">
        <f t="shared" si="1"/>
        <v>19790.978260869568</v>
      </c>
      <c r="G19" s="24">
        <v>874</v>
      </c>
      <c r="H19" s="23">
        <f t="shared" si="2"/>
        <v>23752.91339094276</v>
      </c>
      <c r="I19" s="25">
        <f t="shared" si="3"/>
        <v>1923.26</v>
      </c>
      <c r="J19" s="42">
        <f t="shared" si="4"/>
        <v>82248</v>
      </c>
      <c r="K19" s="46">
        <f t="shared" si="5"/>
        <v>41124</v>
      </c>
      <c r="L19" s="25">
        <f t="shared" si="6"/>
        <v>41124</v>
      </c>
    </row>
    <row r="20" spans="1:12" ht="12.75">
      <c r="A20" s="12">
        <v>14</v>
      </c>
      <c r="B20" s="9" t="s">
        <v>26</v>
      </c>
      <c r="C20" s="20">
        <v>370.3</v>
      </c>
      <c r="D20" s="21">
        <f t="shared" si="0"/>
        <v>15902.354664988383</v>
      </c>
      <c r="E20" s="22">
        <v>126</v>
      </c>
      <c r="F20" s="23">
        <f t="shared" si="1"/>
        <v>16849.076086956524</v>
      </c>
      <c r="G20" s="24">
        <v>540</v>
      </c>
      <c r="H20" s="23">
        <f t="shared" si="2"/>
        <v>14675.713079072186</v>
      </c>
      <c r="I20" s="25">
        <f t="shared" si="3"/>
        <v>1036.3</v>
      </c>
      <c r="J20" s="42">
        <f t="shared" si="4"/>
        <v>47427</v>
      </c>
      <c r="K20" s="46">
        <f t="shared" si="5"/>
        <v>23714</v>
      </c>
      <c r="L20" s="25">
        <f t="shared" si="6"/>
        <v>23713</v>
      </c>
    </row>
    <row r="21" spans="1:12" ht="12.75">
      <c r="A21" s="12">
        <v>15</v>
      </c>
      <c r="B21" s="9" t="s">
        <v>27</v>
      </c>
      <c r="C21" s="20">
        <v>585.2</v>
      </c>
      <c r="D21" s="21">
        <f t="shared" si="0"/>
        <v>25131.131379830415</v>
      </c>
      <c r="E21" s="22">
        <v>66</v>
      </c>
      <c r="F21" s="23">
        <f t="shared" si="1"/>
        <v>8825.706521739132</v>
      </c>
      <c r="G21" s="24">
        <v>264</v>
      </c>
      <c r="H21" s="23">
        <f t="shared" si="2"/>
        <v>7174.793060879735</v>
      </c>
      <c r="I21" s="25">
        <f t="shared" si="3"/>
        <v>915.2</v>
      </c>
      <c r="J21" s="42">
        <f t="shared" si="4"/>
        <v>41132</v>
      </c>
      <c r="K21" s="46">
        <f t="shared" si="5"/>
        <v>20566</v>
      </c>
      <c r="L21" s="25">
        <f t="shared" si="6"/>
        <v>20566</v>
      </c>
    </row>
    <row r="22" spans="1:12" ht="25.5">
      <c r="A22" s="12">
        <v>16</v>
      </c>
      <c r="B22" s="9" t="s">
        <v>28</v>
      </c>
      <c r="C22" s="20">
        <v>1388</v>
      </c>
      <c r="D22" s="21">
        <f t="shared" si="0"/>
        <v>59606.98967054787</v>
      </c>
      <c r="E22" s="22">
        <v>136</v>
      </c>
      <c r="F22" s="23">
        <f t="shared" si="1"/>
        <v>18186.304347826088</v>
      </c>
      <c r="G22" s="24">
        <v>624</v>
      </c>
      <c r="H22" s="23">
        <f t="shared" si="2"/>
        <v>16958.601780261193</v>
      </c>
      <c r="I22" s="25">
        <f t="shared" si="3"/>
        <v>2148</v>
      </c>
      <c r="J22" s="42">
        <f t="shared" si="4"/>
        <v>94752</v>
      </c>
      <c r="K22" s="46">
        <f t="shared" si="5"/>
        <v>47376</v>
      </c>
      <c r="L22" s="25">
        <f t="shared" si="6"/>
        <v>47376</v>
      </c>
    </row>
    <row r="23" spans="1:12" ht="25.5">
      <c r="A23" s="12">
        <v>17</v>
      </c>
      <c r="B23" s="9" t="s">
        <v>29</v>
      </c>
      <c r="C23" s="20">
        <v>1101</v>
      </c>
      <c r="D23" s="21">
        <f t="shared" si="0"/>
        <v>47281.913276133426</v>
      </c>
      <c r="E23" s="22">
        <v>104</v>
      </c>
      <c r="F23" s="23">
        <f t="shared" si="1"/>
        <v>13907.17391304348</v>
      </c>
      <c r="G23" s="24">
        <v>600</v>
      </c>
      <c r="H23" s="23">
        <f t="shared" si="2"/>
        <v>16306.34786563576</v>
      </c>
      <c r="I23" s="25">
        <f t="shared" si="3"/>
        <v>1805</v>
      </c>
      <c r="J23" s="42">
        <f t="shared" si="4"/>
        <v>77495</v>
      </c>
      <c r="K23" s="46">
        <f t="shared" si="5"/>
        <v>38748</v>
      </c>
      <c r="L23" s="25">
        <f t="shared" si="6"/>
        <v>38747</v>
      </c>
    </row>
    <row r="24" spans="1:20" ht="39">
      <c r="A24" s="12">
        <v>18</v>
      </c>
      <c r="B24" s="9" t="s">
        <v>30</v>
      </c>
      <c r="C24" s="20">
        <v>1126.66</v>
      </c>
      <c r="D24" s="21">
        <f t="shared" si="0"/>
        <v>48383.8695837316</v>
      </c>
      <c r="E24" s="22">
        <v>89</v>
      </c>
      <c r="F24" s="23">
        <f t="shared" si="1"/>
        <v>11901.331521739132</v>
      </c>
      <c r="G24" s="24">
        <v>344</v>
      </c>
      <c r="H24" s="23">
        <f t="shared" si="2"/>
        <v>9348.972776297836</v>
      </c>
      <c r="I24" s="25">
        <f t="shared" si="3"/>
        <v>1559.66</v>
      </c>
      <c r="J24" s="42">
        <f t="shared" si="4"/>
        <v>69634</v>
      </c>
      <c r="K24" s="46">
        <f t="shared" si="5"/>
        <v>34817</v>
      </c>
      <c r="L24" s="25">
        <f t="shared" si="6"/>
        <v>34817</v>
      </c>
      <c r="P24" s="26"/>
      <c r="Q24" s="6"/>
      <c r="R24" s="27"/>
      <c r="S24" s="6"/>
      <c r="T24" s="6"/>
    </row>
    <row r="25" spans="1:20" ht="25.5">
      <c r="A25" s="12">
        <v>19</v>
      </c>
      <c r="B25" s="9" t="s">
        <v>31</v>
      </c>
      <c r="C25" s="20">
        <v>1074.62</v>
      </c>
      <c r="D25" s="21">
        <f t="shared" si="0"/>
        <v>46149.036916256584</v>
      </c>
      <c r="E25" s="22">
        <v>96</v>
      </c>
      <c r="F25" s="23">
        <f t="shared" si="1"/>
        <v>12837.391304347828</v>
      </c>
      <c r="G25" s="24">
        <v>436</v>
      </c>
      <c r="H25" s="23">
        <f t="shared" si="2"/>
        <v>11849.279449028652</v>
      </c>
      <c r="I25" s="25">
        <f t="shared" si="3"/>
        <v>1606.62</v>
      </c>
      <c r="J25" s="42">
        <f t="shared" si="4"/>
        <v>70836</v>
      </c>
      <c r="K25" s="46">
        <f t="shared" si="5"/>
        <v>35418</v>
      </c>
      <c r="L25" s="25">
        <f t="shared" si="6"/>
        <v>35418</v>
      </c>
      <c r="P25" s="26"/>
      <c r="Q25" s="6"/>
      <c r="R25" s="6"/>
      <c r="S25" s="6"/>
      <c r="T25" s="6"/>
    </row>
    <row r="26" spans="1:20" ht="24.75" customHeight="1">
      <c r="A26" s="12">
        <v>20</v>
      </c>
      <c r="B26" s="9" t="s">
        <v>32</v>
      </c>
      <c r="C26" s="20">
        <v>664.8</v>
      </c>
      <c r="D26" s="21">
        <f t="shared" si="0"/>
        <v>28549.514937305634</v>
      </c>
      <c r="E26" s="22">
        <v>110</v>
      </c>
      <c r="F26" s="23">
        <f t="shared" si="1"/>
        <v>14709.510869565218</v>
      </c>
      <c r="G26" s="24">
        <v>383</v>
      </c>
      <c r="H26" s="23">
        <f t="shared" si="2"/>
        <v>10408.885387564162</v>
      </c>
      <c r="I26" s="25">
        <f t="shared" si="3"/>
        <v>1157.8</v>
      </c>
      <c r="J26" s="42">
        <f t="shared" si="4"/>
        <v>53668</v>
      </c>
      <c r="K26" s="46">
        <f t="shared" si="5"/>
        <v>26834</v>
      </c>
      <c r="L26" s="25">
        <f t="shared" si="6"/>
        <v>26834</v>
      </c>
      <c r="P26" s="26"/>
      <c r="Q26" s="6"/>
      <c r="R26" s="28"/>
      <c r="S26" s="6"/>
      <c r="T26" s="6"/>
    </row>
    <row r="27" spans="1:20" ht="12.75">
      <c r="A27" s="12">
        <v>21</v>
      </c>
      <c r="B27" s="9" t="s">
        <v>33</v>
      </c>
      <c r="C27" s="20">
        <v>966</v>
      </c>
      <c r="D27" s="21">
        <f t="shared" si="0"/>
        <v>41484.40347388273</v>
      </c>
      <c r="E27" s="22">
        <v>112</v>
      </c>
      <c r="F27" s="23">
        <f t="shared" si="1"/>
        <v>14976.956521739132</v>
      </c>
      <c r="G27" s="24">
        <v>436</v>
      </c>
      <c r="H27" s="23">
        <f t="shared" si="2"/>
        <v>11849.279449028652</v>
      </c>
      <c r="I27" s="25">
        <f t="shared" si="3"/>
        <v>1514</v>
      </c>
      <c r="J27" s="42">
        <f t="shared" si="4"/>
        <v>68311</v>
      </c>
      <c r="K27" s="46">
        <f t="shared" si="5"/>
        <v>34156</v>
      </c>
      <c r="L27" s="25">
        <f t="shared" si="6"/>
        <v>34155</v>
      </c>
      <c r="P27" s="26"/>
      <c r="Q27" s="6"/>
      <c r="R27" s="28"/>
      <c r="S27" s="6"/>
      <c r="T27" s="6"/>
    </row>
    <row r="28" spans="1:20" ht="12.75">
      <c r="A28" s="12">
        <v>22</v>
      </c>
      <c r="B28" s="9" t="s">
        <v>34</v>
      </c>
      <c r="C28" s="20">
        <v>439.16</v>
      </c>
      <c r="D28" s="21">
        <f t="shared" si="0"/>
        <v>18859.514109306772</v>
      </c>
      <c r="E28" s="22">
        <v>130</v>
      </c>
      <c r="F28" s="23">
        <f t="shared" si="1"/>
        <v>17383.967391304348</v>
      </c>
      <c r="G28" s="24">
        <v>584</v>
      </c>
      <c r="H28" s="23">
        <f t="shared" si="2"/>
        <v>15871.511922552141</v>
      </c>
      <c r="I28" s="25">
        <f t="shared" si="3"/>
        <v>1153.16</v>
      </c>
      <c r="J28" s="42">
        <f t="shared" si="4"/>
        <v>52115</v>
      </c>
      <c r="K28" s="46">
        <f t="shared" si="5"/>
        <v>26058</v>
      </c>
      <c r="L28" s="25">
        <f t="shared" si="6"/>
        <v>26057</v>
      </c>
      <c r="P28" s="26"/>
      <c r="Q28" s="4"/>
      <c r="R28" s="4"/>
      <c r="S28" s="4"/>
      <c r="T28" s="4"/>
    </row>
    <row r="29" spans="1:20" ht="12.75">
      <c r="A29" s="12">
        <v>23</v>
      </c>
      <c r="B29" s="9" t="s">
        <v>35</v>
      </c>
      <c r="C29" s="20">
        <v>257.16</v>
      </c>
      <c r="D29" s="21">
        <f t="shared" si="0"/>
        <v>11043.612005531766</v>
      </c>
      <c r="E29" s="22">
        <v>66</v>
      </c>
      <c r="F29" s="23">
        <f t="shared" si="1"/>
        <v>8825.706521739132</v>
      </c>
      <c r="G29" s="24">
        <v>387</v>
      </c>
      <c r="H29" s="23">
        <f t="shared" si="2"/>
        <v>10517.594373335065</v>
      </c>
      <c r="I29" s="25">
        <f t="shared" si="3"/>
        <v>710.1600000000001</v>
      </c>
      <c r="J29" s="42">
        <f t="shared" si="4"/>
        <v>30387</v>
      </c>
      <c r="K29" s="46">
        <f t="shared" si="5"/>
        <v>15194</v>
      </c>
      <c r="L29" s="25">
        <f t="shared" si="6"/>
        <v>15193</v>
      </c>
      <c r="O29" s="40"/>
      <c r="P29" s="40"/>
      <c r="Q29" s="29"/>
      <c r="R29" s="29"/>
      <c r="S29" s="29"/>
      <c r="T29" s="29"/>
    </row>
    <row r="30" spans="1:20" ht="12.75">
      <c r="A30" s="12">
        <v>24</v>
      </c>
      <c r="B30" s="9" t="s">
        <v>36</v>
      </c>
      <c r="C30" s="20">
        <v>544.88</v>
      </c>
      <c r="D30" s="21">
        <f t="shared" si="0"/>
        <v>23399.60845222487</v>
      </c>
      <c r="E30" s="22">
        <v>95</v>
      </c>
      <c r="F30" s="23">
        <f t="shared" si="1"/>
        <v>12703.66847826087</v>
      </c>
      <c r="G30" s="24">
        <v>404</v>
      </c>
      <c r="H30" s="23">
        <f t="shared" si="2"/>
        <v>10979.607562861413</v>
      </c>
      <c r="I30" s="25">
        <f t="shared" si="3"/>
        <v>1043.88</v>
      </c>
      <c r="J30" s="42">
        <f t="shared" si="4"/>
        <v>47083</v>
      </c>
      <c r="K30" s="46">
        <f t="shared" si="5"/>
        <v>23542</v>
      </c>
      <c r="L30" s="25">
        <f t="shared" si="6"/>
        <v>23541</v>
      </c>
      <c r="P30" s="26"/>
      <c r="Q30" s="30"/>
      <c r="R30" s="29"/>
      <c r="S30" s="29"/>
      <c r="T30" s="29"/>
    </row>
    <row r="31" spans="1:20" ht="14.25" customHeight="1">
      <c r="A31" s="12">
        <v>25</v>
      </c>
      <c r="B31" s="9" t="s">
        <v>37</v>
      </c>
      <c r="C31" s="20">
        <v>635.9</v>
      </c>
      <c r="D31" s="21">
        <f t="shared" si="0"/>
        <v>27308.41839445345</v>
      </c>
      <c r="E31" s="22">
        <v>116</v>
      </c>
      <c r="F31" s="23">
        <f t="shared" si="1"/>
        <v>15511.847826086958</v>
      </c>
      <c r="G31" s="24">
        <v>595</v>
      </c>
      <c r="H31" s="23">
        <f t="shared" si="2"/>
        <v>16170.46163342213</v>
      </c>
      <c r="I31" s="25">
        <f t="shared" si="3"/>
        <v>1346.9</v>
      </c>
      <c r="J31" s="42">
        <f>ROUND(D31+F31+H31,0)-1.36</f>
        <v>58989.64</v>
      </c>
      <c r="K31" s="46">
        <f>ROUND(J31/2,0)-0.36</f>
        <v>29494.64</v>
      </c>
      <c r="L31" s="25">
        <f t="shared" si="6"/>
        <v>29495</v>
      </c>
      <c r="O31" s="41"/>
      <c r="P31" s="41"/>
      <c r="Q31" s="29"/>
      <c r="R31" s="29"/>
      <c r="S31" s="29"/>
      <c r="T31" s="29"/>
    </row>
    <row r="32" spans="1:12" ht="12.75">
      <c r="A32" s="31">
        <v>25</v>
      </c>
      <c r="B32" s="32" t="s">
        <v>38</v>
      </c>
      <c r="C32" s="33">
        <f aca="true" t="shared" si="7" ref="C32:K32">SUM(C7:C31)</f>
        <v>19480.22</v>
      </c>
      <c r="D32" s="33">
        <f t="shared" si="7"/>
        <v>836568.6399999999</v>
      </c>
      <c r="E32" s="33">
        <f t="shared" si="7"/>
        <v>3128</v>
      </c>
      <c r="F32" s="33">
        <f t="shared" si="7"/>
        <v>418285.00000000006</v>
      </c>
      <c r="G32" s="33">
        <f t="shared" si="7"/>
        <v>15391</v>
      </c>
      <c r="H32" s="33">
        <f t="shared" si="7"/>
        <v>418284.99999999994</v>
      </c>
      <c r="I32" s="33">
        <f t="shared" si="7"/>
        <v>37999.22</v>
      </c>
      <c r="J32" s="43">
        <f t="shared" si="7"/>
        <v>1673138.64</v>
      </c>
      <c r="K32" s="43">
        <f>SUM(K7:K31)</f>
        <v>836575.64</v>
      </c>
      <c r="L32" s="43">
        <f>SUM(L7:L31)</f>
        <v>836563</v>
      </c>
    </row>
    <row r="33" spans="1:12" ht="12.75">
      <c r="A33" s="12"/>
      <c r="B33" s="9"/>
      <c r="C33" s="14"/>
      <c r="D33" s="14"/>
      <c r="E33" s="14"/>
      <c r="F33" s="14"/>
      <c r="G33" s="14"/>
      <c r="H33" s="14"/>
      <c r="I33" s="34"/>
      <c r="J33" s="44"/>
      <c r="K33" s="47"/>
      <c r="L33" s="14"/>
    </row>
    <row r="34" spans="1:12" ht="12.75">
      <c r="A34" s="12"/>
      <c r="B34" s="9" t="s">
        <v>39</v>
      </c>
      <c r="C34" s="14"/>
      <c r="D34" s="14"/>
      <c r="E34" s="14"/>
      <c r="F34" s="14"/>
      <c r="G34" s="14"/>
      <c r="H34" s="14"/>
      <c r="I34" s="34"/>
      <c r="J34" s="44"/>
      <c r="K34" s="47"/>
      <c r="L34" s="14"/>
    </row>
    <row r="35" spans="1:12" ht="12.75">
      <c r="A35" s="12"/>
      <c r="B35" s="9"/>
      <c r="C35" s="14"/>
      <c r="D35" s="14">
        <v>51747</v>
      </c>
      <c r="E35" s="14"/>
      <c r="F35" s="14"/>
      <c r="G35" s="14"/>
      <c r="H35" s="14"/>
      <c r="I35" s="34"/>
      <c r="J35" s="44"/>
      <c r="K35" s="47"/>
      <c r="L35" s="14"/>
    </row>
    <row r="36" spans="1:12" ht="12.75">
      <c r="A36" s="12"/>
      <c r="B36" s="9"/>
      <c r="C36" s="14"/>
      <c r="D36" s="35">
        <f>D35/C46</f>
        <v>28.671875</v>
      </c>
      <c r="E36" s="14"/>
      <c r="F36" s="14"/>
      <c r="G36" s="14"/>
      <c r="H36" s="14"/>
      <c r="I36" s="34"/>
      <c r="J36" s="44"/>
      <c r="K36" s="47"/>
      <c r="L36" s="14"/>
    </row>
    <row r="37" spans="1:12" ht="12.75">
      <c r="A37" s="12">
        <v>1</v>
      </c>
      <c r="B37" s="9" t="s">
        <v>40</v>
      </c>
      <c r="C37" s="25">
        <v>288.5</v>
      </c>
      <c r="D37" s="36">
        <f aca="true" t="shared" si="8" ref="D37:D45">C37*$D$36</f>
        <v>8271.8359375</v>
      </c>
      <c r="E37" s="14"/>
      <c r="F37" s="14"/>
      <c r="G37" s="14"/>
      <c r="H37" s="14"/>
      <c r="I37" s="37">
        <v>288.5</v>
      </c>
      <c r="J37" s="42">
        <f aca="true" t="shared" si="9" ref="J37:J45">ROUND(D37+F37+H37,0)</f>
        <v>8272</v>
      </c>
      <c r="K37" s="46">
        <f aca="true" t="shared" si="10" ref="K37:K45">ROUND(J37/2,0)</f>
        <v>4136</v>
      </c>
      <c r="L37" s="25">
        <f aca="true" t="shared" si="11" ref="L37:L45">J37-K37</f>
        <v>4136</v>
      </c>
    </row>
    <row r="38" spans="1:12" ht="12.75">
      <c r="A38" s="12">
        <v>2</v>
      </c>
      <c r="B38" s="9" t="s">
        <v>41</v>
      </c>
      <c r="C38" s="25">
        <v>250</v>
      </c>
      <c r="D38" s="36">
        <f t="shared" si="8"/>
        <v>7167.96875</v>
      </c>
      <c r="E38" s="14"/>
      <c r="F38" s="14"/>
      <c r="G38" s="14"/>
      <c r="H38" s="14"/>
      <c r="I38" s="37">
        <v>250</v>
      </c>
      <c r="J38" s="42">
        <f t="shared" si="9"/>
        <v>7168</v>
      </c>
      <c r="K38" s="46">
        <f t="shared" si="10"/>
        <v>3584</v>
      </c>
      <c r="L38" s="25">
        <f t="shared" si="11"/>
        <v>3584</v>
      </c>
    </row>
    <row r="39" spans="1:12" ht="12.75">
      <c r="A39" s="12">
        <v>3</v>
      </c>
      <c r="B39" s="9" t="s">
        <v>42</v>
      </c>
      <c r="C39" s="25">
        <v>162.8</v>
      </c>
      <c r="D39" s="36">
        <f t="shared" si="8"/>
        <v>4667.78125</v>
      </c>
      <c r="E39" s="14"/>
      <c r="F39" s="14"/>
      <c r="G39" s="14"/>
      <c r="H39" s="14"/>
      <c r="I39" s="37">
        <v>162.8</v>
      </c>
      <c r="J39" s="42">
        <f t="shared" si="9"/>
        <v>4668</v>
      </c>
      <c r="K39" s="46">
        <f t="shared" si="10"/>
        <v>2334</v>
      </c>
      <c r="L39" s="25">
        <f t="shared" si="11"/>
        <v>2334</v>
      </c>
    </row>
    <row r="40" spans="1:12" ht="25.5">
      <c r="A40" s="12">
        <v>4</v>
      </c>
      <c r="B40" s="9" t="s">
        <v>43</v>
      </c>
      <c r="C40" s="25">
        <v>306.5</v>
      </c>
      <c r="D40" s="36">
        <f t="shared" si="8"/>
        <v>8787.9296875</v>
      </c>
      <c r="E40" s="14"/>
      <c r="F40" s="14"/>
      <c r="G40" s="14"/>
      <c r="H40" s="14"/>
      <c r="I40" s="37">
        <v>306.5</v>
      </c>
      <c r="J40" s="42">
        <f t="shared" si="9"/>
        <v>8788</v>
      </c>
      <c r="K40" s="46">
        <f t="shared" si="10"/>
        <v>4394</v>
      </c>
      <c r="L40" s="25">
        <f t="shared" si="11"/>
        <v>4394</v>
      </c>
    </row>
    <row r="41" spans="1:12" ht="25.5">
      <c r="A41" s="12">
        <v>5</v>
      </c>
      <c r="B41" s="9" t="s">
        <v>29</v>
      </c>
      <c r="C41" s="25">
        <v>269</v>
      </c>
      <c r="D41" s="36">
        <f t="shared" si="8"/>
        <v>7712.734375</v>
      </c>
      <c r="E41" s="14"/>
      <c r="F41" s="14"/>
      <c r="G41" s="14"/>
      <c r="H41" s="14"/>
      <c r="I41" s="37">
        <v>269</v>
      </c>
      <c r="J41" s="42">
        <f t="shared" si="9"/>
        <v>7713</v>
      </c>
      <c r="K41" s="46">
        <f t="shared" si="10"/>
        <v>3857</v>
      </c>
      <c r="L41" s="25">
        <f t="shared" si="11"/>
        <v>3856</v>
      </c>
    </row>
    <row r="42" spans="1:12" ht="12.75">
      <c r="A42" s="12">
        <v>6</v>
      </c>
      <c r="B42" s="9" t="s">
        <v>33</v>
      </c>
      <c r="C42" s="25">
        <v>220</v>
      </c>
      <c r="D42" s="36">
        <f t="shared" si="8"/>
        <v>6307.8125</v>
      </c>
      <c r="E42" s="14"/>
      <c r="F42" s="14"/>
      <c r="G42" s="14"/>
      <c r="H42" s="14"/>
      <c r="I42" s="37">
        <v>220</v>
      </c>
      <c r="J42" s="42">
        <f t="shared" si="9"/>
        <v>6308</v>
      </c>
      <c r="K42" s="46">
        <f t="shared" si="10"/>
        <v>3154</v>
      </c>
      <c r="L42" s="25">
        <f t="shared" si="11"/>
        <v>3154</v>
      </c>
    </row>
    <row r="43" spans="1:12" ht="25.5">
      <c r="A43" s="12">
        <v>7</v>
      </c>
      <c r="B43" s="9" t="s">
        <v>28</v>
      </c>
      <c r="C43" s="25">
        <v>99</v>
      </c>
      <c r="D43" s="36">
        <f t="shared" si="8"/>
        <v>2838.515625</v>
      </c>
      <c r="E43" s="14"/>
      <c r="F43" s="14"/>
      <c r="G43" s="14"/>
      <c r="H43" s="14"/>
      <c r="I43" s="37">
        <v>99</v>
      </c>
      <c r="J43" s="42">
        <f>ROUND(D43+F43+H43,0)-1</f>
        <v>2838</v>
      </c>
      <c r="K43" s="46">
        <f t="shared" si="10"/>
        <v>1419</v>
      </c>
      <c r="L43" s="25">
        <f t="shared" si="11"/>
        <v>1419</v>
      </c>
    </row>
    <row r="44" spans="1:12" ht="12.75">
      <c r="A44" s="12">
        <v>8</v>
      </c>
      <c r="B44" s="9" t="s">
        <v>44</v>
      </c>
      <c r="C44" s="25">
        <v>122</v>
      </c>
      <c r="D44" s="36">
        <f t="shared" si="8"/>
        <v>3497.96875</v>
      </c>
      <c r="E44" s="14"/>
      <c r="F44" s="14"/>
      <c r="G44" s="14"/>
      <c r="H44" s="14"/>
      <c r="I44" s="37">
        <v>122</v>
      </c>
      <c r="J44" s="42">
        <f t="shared" si="9"/>
        <v>3498</v>
      </c>
      <c r="K44" s="46">
        <f t="shared" si="10"/>
        <v>1749</v>
      </c>
      <c r="L44" s="25">
        <f t="shared" si="11"/>
        <v>1749</v>
      </c>
    </row>
    <row r="45" spans="1:12" ht="12.75">
      <c r="A45" s="12">
        <v>9</v>
      </c>
      <c r="B45" s="9" t="s">
        <v>37</v>
      </c>
      <c r="C45" s="25">
        <v>87</v>
      </c>
      <c r="D45" s="36">
        <f t="shared" si="8"/>
        <v>2494.453125</v>
      </c>
      <c r="E45" s="14"/>
      <c r="F45" s="14"/>
      <c r="G45" s="14"/>
      <c r="H45" s="14"/>
      <c r="I45" s="37">
        <v>87</v>
      </c>
      <c r="J45" s="42">
        <f t="shared" si="9"/>
        <v>2494</v>
      </c>
      <c r="K45" s="46">
        <f t="shared" si="10"/>
        <v>1247</v>
      </c>
      <c r="L45" s="25">
        <f t="shared" si="11"/>
        <v>1247</v>
      </c>
    </row>
    <row r="46" spans="1:12" ht="12.75">
      <c r="A46" s="12"/>
      <c r="B46" s="9" t="s">
        <v>45</v>
      </c>
      <c r="C46" s="38">
        <f aca="true" t="shared" si="12" ref="C46:K46">SUM(C37:C45)</f>
        <v>1804.8</v>
      </c>
      <c r="D46" s="38">
        <f t="shared" si="12"/>
        <v>51747</v>
      </c>
      <c r="E46" s="38">
        <f t="shared" si="12"/>
        <v>0</v>
      </c>
      <c r="F46" s="38">
        <f t="shared" si="12"/>
        <v>0</v>
      </c>
      <c r="G46" s="38">
        <f t="shared" si="12"/>
        <v>0</v>
      </c>
      <c r="H46" s="38">
        <f t="shared" si="12"/>
        <v>0</v>
      </c>
      <c r="I46" s="38">
        <f t="shared" si="12"/>
        <v>1804.8</v>
      </c>
      <c r="J46" s="45">
        <f t="shared" si="12"/>
        <v>51747</v>
      </c>
      <c r="K46" s="45">
        <f>SUM(K37:K45)</f>
        <v>25874</v>
      </c>
      <c r="L46" s="45">
        <f>SUM(L37:L45)</f>
        <v>25873</v>
      </c>
    </row>
    <row r="47" spans="1:10" ht="12.75">
      <c r="A47" s="12"/>
      <c r="B47" s="9"/>
      <c r="C47" s="14"/>
      <c r="D47" s="14"/>
      <c r="E47" s="14"/>
      <c r="F47" s="14"/>
      <c r="G47" s="14"/>
      <c r="H47" s="14"/>
      <c r="I47" s="34"/>
      <c r="J47" s="34"/>
    </row>
    <row r="48" spans="1:12" ht="12.75">
      <c r="A48" s="12"/>
      <c r="B48" s="9" t="s">
        <v>46</v>
      </c>
      <c r="C48" s="14"/>
      <c r="D48" s="14"/>
      <c r="E48" s="14"/>
      <c r="F48" s="14"/>
      <c r="G48" s="14"/>
      <c r="H48" s="14"/>
      <c r="I48" s="34"/>
      <c r="J48" s="39">
        <f>J46+J32</f>
        <v>1724885.64</v>
      </c>
      <c r="K48" s="39">
        <f>K46+K32</f>
        <v>862449.64</v>
      </c>
      <c r="L48" s="39">
        <f>L46+L32</f>
        <v>862436</v>
      </c>
    </row>
    <row r="51" spans="2:8" ht="12.75" hidden="1">
      <c r="B51" s="2" t="s">
        <v>47</v>
      </c>
      <c r="H51" s="1" t="s">
        <v>48</v>
      </c>
    </row>
    <row r="52" spans="2:8" ht="12.75" hidden="1">
      <c r="B52" s="2" t="s">
        <v>49</v>
      </c>
      <c r="H52" s="1" t="s">
        <v>50</v>
      </c>
    </row>
  </sheetData>
  <sheetProtection selectLockedCells="1" selectUnlockedCells="1"/>
  <mergeCells count="2">
    <mergeCell ref="O29:P29"/>
    <mergeCell ref="O31:P31"/>
  </mergeCells>
  <printOptions/>
  <pageMargins left="0.57" right="0.42" top="1.0527777777777778" bottom="1.052777777777777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2021-03-30T06:51:41Z</cp:lastPrinted>
  <dcterms:modified xsi:type="dcterms:W3CDTF">2021-03-30T06:53:34Z</dcterms:modified>
  <cp:category/>
  <cp:version/>
  <cp:contentType/>
  <cp:contentStatus/>
</cp:coreProperties>
</file>