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IULIE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<sst xmlns="http://schemas.openxmlformats.org/spreadsheetml/2006/main" count="58" uniqueCount="49">
  <si>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ANALIZE DE LABORATOR</t>
  </si>
  <si>
    <t>Nr.crt</t>
  </si>
  <si>
    <t>DENUMIRE FURNIZOR</t>
  </si>
  <si>
    <t xml:space="preserve">Criteriu de evaluare resurse </t>
  </si>
  <si>
    <t xml:space="preserve"> SR EN ISO/CEI 1589</t>
  </si>
  <si>
    <t>Control extern</t>
  </si>
  <si>
    <t>TOTAL PUNCTE</t>
  </si>
  <si>
    <t>puncte</t>
  </si>
  <si>
    <t>valoare</t>
  </si>
  <si>
    <t>MEDLIFE</t>
  </si>
  <si>
    <t>BIOCLINICA</t>
  </si>
  <si>
    <t>HIPERDIA</t>
  </si>
  <si>
    <t>SYNEVO ROMANIA</t>
  </si>
  <si>
    <t xml:space="preserve">LABORATOARELE SYNLAB </t>
  </si>
  <si>
    <t>CLINICA SANTE</t>
  </si>
  <si>
    <t>INTERMED SERVICE LAB</t>
  </si>
  <si>
    <t>PROMEDICAL CENTER</t>
  </si>
  <si>
    <t>BIOGEN</t>
  </si>
  <si>
    <t>INTERSERVISAN</t>
  </si>
  <si>
    <t>MEDSTAR</t>
  </si>
  <si>
    <t>SANRADEX</t>
  </si>
  <si>
    <t>CENTRUL MEDICAL UNIREA</t>
  </si>
  <si>
    <t>SALVO-SAN CIOBANCA</t>
  </si>
  <si>
    <t>CLINIC MED DIAGNOSIS SRL</t>
  </si>
  <si>
    <t>SPITALUL CLINIC DE BOLI INFECTIOASE</t>
  </si>
  <si>
    <t>SPITALUL CLINIC JUDETEAN DE URGENTA CLUJ</t>
  </si>
  <si>
    <t>INST. REG. DE GASTRO. SI HEPATOLOGIE  “Prof. Dr. Octavian Fodor” CLUJ</t>
  </si>
  <si>
    <t>SPITALUL CLINIC DE URGENTA PENTRU COPII</t>
  </si>
  <si>
    <t>INSTITUTUL INIMII DE URGENTA PENTRU BOLI CARDIOVASCULARE “Prof. Dr. Niculae Stancioiu” CLUJ</t>
  </si>
  <si>
    <t>SPITALUL CLINIC MUNICIPAL CLUJ</t>
  </si>
  <si>
    <t>SPITALUL MUNICIPAL HUEDIN</t>
  </si>
  <si>
    <t>SPITALUL MUNICIPAL GHERLA</t>
  </si>
  <si>
    <t>SPITALUL MUNICIPAL DEJ</t>
  </si>
  <si>
    <t>SPITALUL MUNICIPAL TURDA</t>
  </si>
  <si>
    <t>TOTAL ANALIZE DE LABORATOR</t>
  </si>
  <si>
    <t>ANATOMIE PATOLOGICA</t>
  </si>
  <si>
    <t>SANTOMAR ONCODIAGNOSTIC</t>
  </si>
  <si>
    <t>PEDIPAT</t>
  </si>
  <si>
    <t>RADUSAN</t>
  </si>
  <si>
    <t>INSTITUTUL ONCOLOGIC “Prof. Dr. Ion Chiricuta” Cluj-Napoca</t>
  </si>
  <si>
    <t>SPITALUL DEJ</t>
  </si>
  <si>
    <t>TOTAL ANATOMIE PATOLOGICA</t>
  </si>
  <si>
    <t>TOTAL GENERAL</t>
  </si>
  <si>
    <t>șef serviciu</t>
  </si>
  <si>
    <t>Intocmit</t>
  </si>
  <si>
    <t>Dr. Ana Oros</t>
  </si>
  <si>
    <t>Ec. Monica Balota</t>
  </si>
  <si>
    <t>VALORI CONTRACT  LUNA IULIE  2021</t>
  </si>
  <si>
    <t>Valoare contract analize de laborator luna IULIE 2021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</si>
</sst>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00"/>
    <numFmt numFmtId="165" formatCode="0.00000000"/>
    <numFmt numFmtId="166" formatCode="#,###.00"/>
    <numFmt numFmtId="167" formatCode="#,##0.00;\-#,##0.00"/>
  </numFmts>
  <fonts count="8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wrapText="1"/>
    </xf>
    <xf numFmtId="164" fontId="0" fillId="0" borderId="3" xfId="19" applyNumberFormat="1" applyFont="1" applyFill="1" applyBorder="1" applyAlignment="1">
      <alignment horizontal="center"/>
      <protection/>
    </xf>
    <xf numFmtId="165" fontId="0" fillId="0" borderId="3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 horizontal="center"/>
    </xf>
    <xf numFmtId="166" fontId="0" fillId="0" borderId="1" xfId="19" applyNumberFormat="1" applyFont="1" applyFill="1" applyBorder="1" applyAlignment="1">
      <alignment horizontal="center"/>
      <protection/>
    </xf>
    <xf numFmtId="4" fontId="3" fillId="0" borderId="1" xfId="0" applyNumberFormat="1" applyFont="1" applyFill="1" applyBorder="1" applyAlignment="1">
      <alignment horizontal="center" vertical="center"/>
    </xf>
    <xf numFmtId="4" fontId="0" fillId="0" borderId="1" xfId="19" applyNumberFormat="1" applyFont="1" applyFill="1" applyBorder="1" applyAlignment="1">
      <alignment/>
      <protection/>
    </xf>
    <xf numFmtId="4" fontId="3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4" fillId="0" borderId="0" xfId="0" applyFont="1" applyFill="1" applyAlignment="1">
      <alignment/>
    </xf>
    <xf numFmtId="14" fontId="1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wrapText="1"/>
    </xf>
    <xf numFmtId="167" fontId="1" fillId="0" borderId="5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164" fontId="0" fillId="0" borderId="1" xfId="19" applyNumberFormat="1" applyFont="1" applyFill="1" applyBorder="1" applyAlignment="1">
      <alignment horizontal="center"/>
      <protection/>
    </xf>
    <xf numFmtId="166" fontId="0" fillId="0" borderId="3" xfId="19" applyNumberFormat="1" applyFont="1" applyFill="1" applyBorder="1" applyAlignment="1">
      <alignment horizontal="center"/>
      <protection/>
    </xf>
    <xf numFmtId="4" fontId="0" fillId="0" borderId="2" xfId="0" applyNumberFormat="1" applyFont="1" applyFill="1" applyBorder="1" applyAlignment="1">
      <alignment/>
    </xf>
    <xf numFmtId="167" fontId="1" fillId="0" borderId="1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1" fillId="0" borderId="5" xfId="0" applyNumberFormat="1" applyFont="1" applyFill="1" applyBorder="1" applyAlignment="1">
      <alignment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2"/>
  <sheetViews>
    <sheetView tabSelected="1" workbookViewId="0" topLeftCell="A1">
      <selection activeCell="J3" sqref="J3:J6"/>
    </sheetView>
  </sheetViews>
  <sheetFormatPr defaultColWidth="9.140625" defaultRowHeight="12.75"/>
  <cols>
    <col min="1" max="1" width="5.7109375" style="1" customWidth="1"/>
    <col min="2" max="2" width="33.7109375" style="2" customWidth="1"/>
    <col min="3" max="3" width="11.140625" style="1" customWidth="1"/>
    <col min="4" max="4" width="12.7109375" style="1" customWidth="1"/>
    <col min="5" max="5" width="9.00390625" style="1" customWidth="1"/>
    <col min="6" max="6" width="12.28125" style="1" customWidth="1"/>
    <col min="7" max="7" width="9.421875" style="1" customWidth="1"/>
    <col min="8" max="9" width="11.57421875" style="1" customWidth="1"/>
    <col min="10" max="10" width="12.8515625" style="1" customWidth="1"/>
    <col min="11" max="254" width="11.57421875" style="1" customWidth="1"/>
    <col min="255" max="16384" width="11.57421875" style="0" customWidth="1"/>
  </cols>
  <sheetData>
    <row r="1" spans="1:10" s="5" customFormat="1" ht="15.75">
      <c r="A1" s="3"/>
      <c r="B1" s="4" t="s">
        <v>0</v>
      </c>
      <c r="C1" s="3"/>
      <c r="D1" s="3"/>
      <c r="E1" s="3"/>
      <c r="F1" s="3"/>
      <c r="G1" s="3"/>
      <c r="H1" s="3"/>
      <c r="I1" s="3"/>
      <c r="J1" s="3"/>
    </row>
    <row r="2" spans="1:10" ht="15.75">
      <c r="A2" s="6"/>
      <c r="B2" s="7" t="s">
        <v>47</v>
      </c>
      <c r="C2" s="6"/>
      <c r="D2" s="6"/>
      <c r="E2" s="6"/>
      <c r="F2" s="6"/>
      <c r="G2" s="6"/>
      <c r="H2" s="6"/>
      <c r="I2" s="6"/>
      <c r="J2" s="6"/>
    </row>
    <row r="3" spans="1:10" s="2" customFormat="1" ht="75" customHeight="1">
      <c r="A3" s="8" t="s">
        <v>1</v>
      </c>
      <c r="B3" s="8" t="s">
        <v>2</v>
      </c>
      <c r="C3" s="8" t="s">
        <v>3</v>
      </c>
      <c r="D3" s="8">
        <v>416713.8</v>
      </c>
      <c r="E3" s="8" t="s">
        <v>4</v>
      </c>
      <c r="F3" s="8">
        <v>208356</v>
      </c>
      <c r="G3" s="8" t="s">
        <v>5</v>
      </c>
      <c r="H3" s="8">
        <v>208356</v>
      </c>
      <c r="I3" s="9" t="s">
        <v>6</v>
      </c>
      <c r="J3" s="44" t="s">
        <v>48</v>
      </c>
    </row>
    <row r="4" spans="1:10" ht="12.75">
      <c r="A4" s="10"/>
      <c r="B4" s="8"/>
      <c r="C4" s="10" t="s">
        <v>7</v>
      </c>
      <c r="D4" s="10" t="s">
        <v>8</v>
      </c>
      <c r="E4" s="10" t="s">
        <v>7</v>
      </c>
      <c r="F4" s="10" t="s">
        <v>8</v>
      </c>
      <c r="G4" s="10" t="s">
        <v>7</v>
      </c>
      <c r="H4" s="10" t="s">
        <v>8</v>
      </c>
      <c r="I4" s="9"/>
      <c r="J4" s="44"/>
    </row>
    <row r="5" spans="1:10" ht="12.75">
      <c r="A5" s="11">
        <v>0</v>
      </c>
      <c r="B5" s="12">
        <v>1</v>
      </c>
      <c r="C5" s="11"/>
      <c r="D5" s="13">
        <f>D3/C32</f>
        <v>21.427385832375208</v>
      </c>
      <c r="E5" s="11"/>
      <c r="F5" s="14">
        <f>F3/E32</f>
        <v>66.60997442455243</v>
      </c>
      <c r="G5" s="11"/>
      <c r="H5" s="14">
        <f>H3/G32</f>
        <v>13.537521928399714</v>
      </c>
      <c r="I5" s="15"/>
      <c r="J5" s="45"/>
    </row>
    <row r="6" spans="1:10" ht="12.75">
      <c r="A6" s="10"/>
      <c r="B6" s="8" t="s">
        <v>0</v>
      </c>
      <c r="C6" s="16"/>
      <c r="D6" s="16"/>
      <c r="E6" s="16"/>
      <c r="F6" s="16"/>
      <c r="G6" s="16"/>
      <c r="H6" s="16"/>
      <c r="I6" s="32"/>
      <c r="J6" s="46"/>
    </row>
    <row r="7" spans="1:10" ht="12.75">
      <c r="A7" s="10">
        <v>1</v>
      </c>
      <c r="B7" s="8" t="s">
        <v>9</v>
      </c>
      <c r="C7" s="17">
        <v>1468.98</v>
      </c>
      <c r="D7" s="18">
        <f aca="true" t="shared" si="0" ref="D7:D31">C7*$D$5</f>
        <v>31476.401240042534</v>
      </c>
      <c r="E7" s="19">
        <v>161</v>
      </c>
      <c r="F7" s="20">
        <f aca="true" t="shared" si="1" ref="F7:F31">E7*$F$5</f>
        <v>10724.205882352942</v>
      </c>
      <c r="G7" s="21">
        <v>927.5</v>
      </c>
      <c r="H7" s="20">
        <f aca="true" t="shared" si="2" ref="H7:H31">G7*$H$5</f>
        <v>12556.051588590735</v>
      </c>
      <c r="I7" s="22">
        <f aca="true" t="shared" si="3" ref="I7:I31">C7+E7+G7</f>
        <v>2557.48</v>
      </c>
      <c r="J7" s="43">
        <f aca="true" t="shared" si="4" ref="J7:J31">ROUND(D7+F7+H7,0)</f>
        <v>54757</v>
      </c>
    </row>
    <row r="8" spans="1:10" ht="12.75">
      <c r="A8" s="10">
        <v>2</v>
      </c>
      <c r="B8" s="8" t="s">
        <v>10</v>
      </c>
      <c r="C8" s="17">
        <v>1405.8</v>
      </c>
      <c r="D8" s="18">
        <f t="shared" si="0"/>
        <v>30122.619003153068</v>
      </c>
      <c r="E8" s="19">
        <v>156</v>
      </c>
      <c r="F8" s="20">
        <f t="shared" si="1"/>
        <v>10391.15601023018</v>
      </c>
      <c r="G8" s="21">
        <v>1031</v>
      </c>
      <c r="H8" s="20">
        <f t="shared" si="2"/>
        <v>13957.185108180105</v>
      </c>
      <c r="I8" s="22">
        <f t="shared" si="3"/>
        <v>2592.8</v>
      </c>
      <c r="J8" s="23">
        <f t="shared" si="4"/>
        <v>54471</v>
      </c>
    </row>
    <row r="9" spans="1:10" ht="12.75">
      <c r="A9" s="10">
        <v>3</v>
      </c>
      <c r="B9" s="8" t="s">
        <v>11</v>
      </c>
      <c r="C9" s="17">
        <v>707.09</v>
      </c>
      <c r="D9" s="18">
        <f t="shared" si="0"/>
        <v>15151.090248214186</v>
      </c>
      <c r="E9" s="19">
        <v>148</v>
      </c>
      <c r="F9" s="20">
        <f t="shared" si="1"/>
        <v>9858.27621483376</v>
      </c>
      <c r="G9" s="21">
        <v>1264</v>
      </c>
      <c r="H9" s="20">
        <f t="shared" si="2"/>
        <v>17111.427717497238</v>
      </c>
      <c r="I9" s="22">
        <f t="shared" si="3"/>
        <v>2119.09</v>
      </c>
      <c r="J9" s="23">
        <f t="shared" si="4"/>
        <v>42121</v>
      </c>
    </row>
    <row r="10" spans="1:254" s="42" customFormat="1" ht="12.75">
      <c r="A10" s="10">
        <v>4</v>
      </c>
      <c r="B10" s="8" t="s">
        <v>12</v>
      </c>
      <c r="C10" s="17">
        <v>790</v>
      </c>
      <c r="D10" s="18">
        <f t="shared" si="0"/>
        <v>16927.634807576414</v>
      </c>
      <c r="E10" s="19">
        <v>160</v>
      </c>
      <c r="F10" s="20">
        <f t="shared" si="1"/>
        <v>10657.59590792839</v>
      </c>
      <c r="G10" s="21">
        <v>852</v>
      </c>
      <c r="H10" s="20">
        <f t="shared" si="2"/>
        <v>11533.968682996556</v>
      </c>
      <c r="I10" s="22">
        <f t="shared" si="3"/>
        <v>1802</v>
      </c>
      <c r="J10" s="23">
        <f t="shared" si="4"/>
        <v>39119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10" ht="12.75">
      <c r="A11" s="10">
        <v>5</v>
      </c>
      <c r="B11" s="8" t="s">
        <v>13</v>
      </c>
      <c r="C11" s="17">
        <v>471.27</v>
      </c>
      <c r="D11" s="18">
        <f t="shared" si="0"/>
        <v>10098.084121223465</v>
      </c>
      <c r="E11" s="19">
        <v>143</v>
      </c>
      <c r="F11" s="20">
        <f t="shared" si="1"/>
        <v>9525.226342710997</v>
      </c>
      <c r="G11" s="21">
        <v>588</v>
      </c>
      <c r="H11" s="20">
        <f t="shared" si="2"/>
        <v>7960.062893899032</v>
      </c>
      <c r="I11" s="22">
        <f t="shared" si="3"/>
        <v>1202.27</v>
      </c>
      <c r="J11" s="23">
        <f t="shared" si="4"/>
        <v>27583</v>
      </c>
    </row>
    <row r="12" spans="1:10" ht="12.75">
      <c r="A12" s="10">
        <v>6</v>
      </c>
      <c r="B12" s="8" t="s">
        <v>14</v>
      </c>
      <c r="C12" s="17">
        <v>872</v>
      </c>
      <c r="D12" s="18">
        <f t="shared" si="0"/>
        <v>18684.68044583118</v>
      </c>
      <c r="E12" s="19">
        <v>144</v>
      </c>
      <c r="F12" s="20">
        <f t="shared" si="1"/>
        <v>9591.83631713555</v>
      </c>
      <c r="G12" s="21">
        <v>930</v>
      </c>
      <c r="H12" s="20">
        <f t="shared" si="2"/>
        <v>12589.895393411734</v>
      </c>
      <c r="I12" s="22">
        <f t="shared" si="3"/>
        <v>1946</v>
      </c>
      <c r="J12" s="23">
        <f t="shared" si="4"/>
        <v>40866</v>
      </c>
    </row>
    <row r="13" spans="1:10" ht="12.75">
      <c r="A13" s="10">
        <v>7</v>
      </c>
      <c r="B13" s="8" t="s">
        <v>15</v>
      </c>
      <c r="C13" s="17">
        <v>552.9</v>
      </c>
      <c r="D13" s="18">
        <f t="shared" si="0"/>
        <v>11847.201626720253</v>
      </c>
      <c r="E13" s="19">
        <v>134</v>
      </c>
      <c r="F13" s="20">
        <f t="shared" si="1"/>
        <v>8925.736572890026</v>
      </c>
      <c r="G13" s="21">
        <v>544</v>
      </c>
      <c r="H13" s="20">
        <f t="shared" si="2"/>
        <v>7364.411929049445</v>
      </c>
      <c r="I13" s="22">
        <f t="shared" si="3"/>
        <v>1230.9</v>
      </c>
      <c r="J13" s="23">
        <f t="shared" si="4"/>
        <v>28137</v>
      </c>
    </row>
    <row r="14" spans="1:10" ht="12.75">
      <c r="A14" s="10">
        <v>8</v>
      </c>
      <c r="B14" s="8" t="s">
        <v>16</v>
      </c>
      <c r="C14" s="17">
        <v>594.8</v>
      </c>
      <c r="D14" s="18">
        <f t="shared" si="0"/>
        <v>12745.009093096773</v>
      </c>
      <c r="E14" s="19">
        <v>144</v>
      </c>
      <c r="F14" s="20">
        <f t="shared" si="1"/>
        <v>9591.83631713555</v>
      </c>
      <c r="G14" s="21">
        <v>712.5</v>
      </c>
      <c r="H14" s="20">
        <f t="shared" si="2"/>
        <v>9645.484373984797</v>
      </c>
      <c r="I14" s="22">
        <f t="shared" si="3"/>
        <v>1451.3</v>
      </c>
      <c r="J14" s="23">
        <f t="shared" si="4"/>
        <v>31982</v>
      </c>
    </row>
    <row r="15" spans="1:10" ht="12.75">
      <c r="A15" s="10">
        <v>9</v>
      </c>
      <c r="B15" s="8" t="s">
        <v>17</v>
      </c>
      <c r="C15" s="17">
        <v>806.6</v>
      </c>
      <c r="D15" s="18">
        <f t="shared" si="0"/>
        <v>17283.329412393843</v>
      </c>
      <c r="E15" s="19">
        <v>148</v>
      </c>
      <c r="F15" s="20">
        <f t="shared" si="1"/>
        <v>9858.27621483376</v>
      </c>
      <c r="G15" s="21">
        <v>652</v>
      </c>
      <c r="H15" s="20">
        <f t="shared" si="2"/>
        <v>8826.464297316614</v>
      </c>
      <c r="I15" s="22">
        <f t="shared" si="3"/>
        <v>1606.6</v>
      </c>
      <c r="J15" s="23">
        <f t="shared" si="4"/>
        <v>35968</v>
      </c>
    </row>
    <row r="16" spans="1:10" ht="12.75">
      <c r="A16" s="10">
        <v>10</v>
      </c>
      <c r="B16" s="8" t="s">
        <v>18</v>
      </c>
      <c r="C16" s="17">
        <v>513.99</v>
      </c>
      <c r="D16" s="18">
        <f t="shared" si="0"/>
        <v>11013.462043982534</v>
      </c>
      <c r="E16" s="19">
        <v>120</v>
      </c>
      <c r="F16" s="20">
        <f t="shared" si="1"/>
        <v>7993.196930946292</v>
      </c>
      <c r="G16" s="21">
        <v>376</v>
      </c>
      <c r="H16" s="20">
        <f t="shared" si="2"/>
        <v>5090.108245078292</v>
      </c>
      <c r="I16" s="22">
        <f t="shared" si="3"/>
        <v>1009.99</v>
      </c>
      <c r="J16" s="23">
        <f t="shared" si="4"/>
        <v>24097</v>
      </c>
    </row>
    <row r="17" spans="1:10" ht="12.75">
      <c r="A17" s="10">
        <v>11</v>
      </c>
      <c r="B17" s="8" t="s">
        <v>19</v>
      </c>
      <c r="C17" s="17">
        <v>696.9</v>
      </c>
      <c r="D17" s="18">
        <f t="shared" si="0"/>
        <v>14932.745186582282</v>
      </c>
      <c r="E17" s="19">
        <v>144</v>
      </c>
      <c r="F17" s="20">
        <f t="shared" si="1"/>
        <v>9591.83631713555</v>
      </c>
      <c r="G17" s="21">
        <v>572</v>
      </c>
      <c r="H17" s="20">
        <f t="shared" si="2"/>
        <v>7743.462543044637</v>
      </c>
      <c r="I17" s="22">
        <f t="shared" si="3"/>
        <v>1412.9</v>
      </c>
      <c r="J17" s="23">
        <f t="shared" si="4"/>
        <v>32268</v>
      </c>
    </row>
    <row r="18" spans="1:10" ht="12.75">
      <c r="A18" s="10">
        <v>12</v>
      </c>
      <c r="B18" s="8" t="s">
        <v>20</v>
      </c>
      <c r="C18" s="17">
        <v>529.95</v>
      </c>
      <c r="D18" s="18">
        <f t="shared" si="0"/>
        <v>11355.443121867242</v>
      </c>
      <c r="E18" s="19">
        <v>132</v>
      </c>
      <c r="F18" s="20">
        <f t="shared" si="1"/>
        <v>8792.516624040922</v>
      </c>
      <c r="G18" s="21">
        <v>471</v>
      </c>
      <c r="H18" s="20">
        <f t="shared" si="2"/>
        <v>6376.172828276265</v>
      </c>
      <c r="I18" s="22">
        <f t="shared" si="3"/>
        <v>1132.95</v>
      </c>
      <c r="J18" s="23">
        <f t="shared" si="4"/>
        <v>26524</v>
      </c>
    </row>
    <row r="19" spans="1:10" ht="12.75">
      <c r="A19" s="10">
        <v>13</v>
      </c>
      <c r="B19" s="8" t="s">
        <v>21</v>
      </c>
      <c r="C19" s="17">
        <v>901.26</v>
      </c>
      <c r="D19" s="18">
        <f t="shared" si="0"/>
        <v>19311.64575528648</v>
      </c>
      <c r="E19" s="19">
        <v>148</v>
      </c>
      <c r="F19" s="20">
        <f t="shared" si="1"/>
        <v>9858.27621483376</v>
      </c>
      <c r="G19" s="21">
        <v>874</v>
      </c>
      <c r="H19" s="20">
        <f t="shared" si="2"/>
        <v>11831.79416542135</v>
      </c>
      <c r="I19" s="22">
        <f t="shared" si="3"/>
        <v>1923.26</v>
      </c>
      <c r="J19" s="23">
        <f t="shared" si="4"/>
        <v>41002</v>
      </c>
    </row>
    <row r="20" spans="1:10" ht="12.75">
      <c r="A20" s="10">
        <v>14</v>
      </c>
      <c r="B20" s="8" t="s">
        <v>22</v>
      </c>
      <c r="C20" s="17">
        <v>370.3</v>
      </c>
      <c r="D20" s="18">
        <f t="shared" si="0"/>
        <v>7934.5609737285395</v>
      </c>
      <c r="E20" s="19">
        <v>126</v>
      </c>
      <c r="F20" s="20">
        <f t="shared" si="1"/>
        <v>8392.856777493607</v>
      </c>
      <c r="G20" s="21">
        <v>540</v>
      </c>
      <c r="H20" s="20">
        <f t="shared" si="2"/>
        <v>7310.261841335846</v>
      </c>
      <c r="I20" s="22">
        <f t="shared" si="3"/>
        <v>1036.3</v>
      </c>
      <c r="J20" s="23">
        <f t="shared" si="4"/>
        <v>23638</v>
      </c>
    </row>
    <row r="21" spans="1:10" ht="12.75">
      <c r="A21" s="10">
        <v>15</v>
      </c>
      <c r="B21" s="8" t="s">
        <v>23</v>
      </c>
      <c r="C21" s="17">
        <v>585.2</v>
      </c>
      <c r="D21" s="18">
        <f t="shared" si="0"/>
        <v>12539.306189105973</v>
      </c>
      <c r="E21" s="19">
        <v>66</v>
      </c>
      <c r="F21" s="20">
        <f t="shared" si="1"/>
        <v>4396.258312020461</v>
      </c>
      <c r="G21" s="21">
        <v>264</v>
      </c>
      <c r="H21" s="20">
        <f t="shared" si="2"/>
        <v>3573.9057890975246</v>
      </c>
      <c r="I21" s="22">
        <f t="shared" si="3"/>
        <v>915.2</v>
      </c>
      <c r="J21" s="23">
        <f t="shared" si="4"/>
        <v>20509</v>
      </c>
    </row>
    <row r="22" spans="1:10" ht="25.5">
      <c r="A22" s="10">
        <v>16</v>
      </c>
      <c r="B22" s="8" t="s">
        <v>24</v>
      </c>
      <c r="C22" s="17">
        <v>1388</v>
      </c>
      <c r="D22" s="18">
        <f t="shared" si="0"/>
        <v>29741.211535336788</v>
      </c>
      <c r="E22" s="19">
        <v>136</v>
      </c>
      <c r="F22" s="20">
        <f t="shared" si="1"/>
        <v>9058.956521739132</v>
      </c>
      <c r="G22" s="21">
        <v>624</v>
      </c>
      <c r="H22" s="20">
        <f t="shared" si="2"/>
        <v>8447.413683321422</v>
      </c>
      <c r="I22" s="22">
        <f t="shared" si="3"/>
        <v>2148</v>
      </c>
      <c r="J22" s="23">
        <f t="shared" si="4"/>
        <v>47248</v>
      </c>
    </row>
    <row r="23" spans="1:10" ht="25.5">
      <c r="A23" s="10">
        <v>17</v>
      </c>
      <c r="B23" s="8" t="s">
        <v>25</v>
      </c>
      <c r="C23" s="17">
        <v>1101</v>
      </c>
      <c r="D23" s="18">
        <f t="shared" si="0"/>
        <v>23591.551801445105</v>
      </c>
      <c r="E23" s="19">
        <v>104</v>
      </c>
      <c r="F23" s="20">
        <f t="shared" si="1"/>
        <v>6927.437340153453</v>
      </c>
      <c r="G23" s="21">
        <v>600</v>
      </c>
      <c r="H23" s="20">
        <f t="shared" si="2"/>
        <v>8122.513157039829</v>
      </c>
      <c r="I23" s="22">
        <f t="shared" si="3"/>
        <v>1805</v>
      </c>
      <c r="J23" s="23">
        <f t="shared" si="4"/>
        <v>38642</v>
      </c>
    </row>
    <row r="24" spans="1:17" ht="39">
      <c r="A24" s="10">
        <v>18</v>
      </c>
      <c r="B24" s="8" t="s">
        <v>26</v>
      </c>
      <c r="C24" s="17">
        <v>1126.66</v>
      </c>
      <c r="D24" s="18">
        <f t="shared" si="0"/>
        <v>24141.378521903855</v>
      </c>
      <c r="E24" s="19">
        <v>89</v>
      </c>
      <c r="F24" s="20">
        <f t="shared" si="1"/>
        <v>5928.287723785166</v>
      </c>
      <c r="G24" s="21">
        <v>344</v>
      </c>
      <c r="H24" s="20">
        <f t="shared" si="2"/>
        <v>4656.907543369502</v>
      </c>
      <c r="I24" s="22">
        <f t="shared" si="3"/>
        <v>1559.66</v>
      </c>
      <c r="J24" s="23">
        <f t="shared" si="4"/>
        <v>34727</v>
      </c>
      <c r="M24" s="24"/>
      <c r="N24" s="5"/>
      <c r="O24" s="25"/>
      <c r="P24" s="5"/>
      <c r="Q24" s="5"/>
    </row>
    <row r="25" spans="1:254" s="42" customFormat="1" ht="25.5">
      <c r="A25" s="10">
        <v>19</v>
      </c>
      <c r="B25" s="8" t="s">
        <v>27</v>
      </c>
      <c r="C25" s="17">
        <v>1057.12</v>
      </c>
      <c r="D25" s="18">
        <f t="shared" si="0"/>
        <v>22651.318111120476</v>
      </c>
      <c r="E25" s="19">
        <v>96</v>
      </c>
      <c r="F25" s="20">
        <f t="shared" si="1"/>
        <v>6394.557544757034</v>
      </c>
      <c r="G25" s="21">
        <v>436</v>
      </c>
      <c r="H25" s="20">
        <f t="shared" si="2"/>
        <v>5902.359560782275</v>
      </c>
      <c r="I25" s="22">
        <f t="shared" si="3"/>
        <v>1589.12</v>
      </c>
      <c r="J25" s="23">
        <f t="shared" si="4"/>
        <v>34948</v>
      </c>
      <c r="K25" s="1"/>
      <c r="L25" s="1"/>
      <c r="M25" s="24"/>
      <c r="N25" s="5"/>
      <c r="O25" s="5"/>
      <c r="P25" s="5"/>
      <c r="Q25" s="5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17" ht="24.75" customHeight="1">
      <c r="A26" s="10">
        <v>20</v>
      </c>
      <c r="B26" s="8" t="s">
        <v>28</v>
      </c>
      <c r="C26" s="17">
        <v>664.8</v>
      </c>
      <c r="D26" s="18">
        <f t="shared" si="0"/>
        <v>14244.926101363037</v>
      </c>
      <c r="E26" s="19">
        <v>110</v>
      </c>
      <c r="F26" s="20">
        <f t="shared" si="1"/>
        <v>7327.097186700767</v>
      </c>
      <c r="G26" s="21">
        <v>383</v>
      </c>
      <c r="H26" s="20">
        <f t="shared" si="2"/>
        <v>5184.870898577091</v>
      </c>
      <c r="I26" s="22">
        <f t="shared" si="3"/>
        <v>1157.8</v>
      </c>
      <c r="J26" s="23">
        <f t="shared" si="4"/>
        <v>26757</v>
      </c>
      <c r="M26" s="24"/>
      <c r="N26" s="5"/>
      <c r="O26" s="26"/>
      <c r="P26" s="5"/>
      <c r="Q26" s="5"/>
    </row>
    <row r="27" spans="1:17" ht="12.75">
      <c r="A27" s="10">
        <v>21</v>
      </c>
      <c r="B27" s="8" t="s">
        <v>29</v>
      </c>
      <c r="C27" s="17">
        <v>966</v>
      </c>
      <c r="D27" s="18">
        <f t="shared" si="0"/>
        <v>20698.854714074452</v>
      </c>
      <c r="E27" s="19">
        <v>112</v>
      </c>
      <c r="F27" s="20">
        <f t="shared" si="1"/>
        <v>7460.317135549873</v>
      </c>
      <c r="G27" s="21">
        <v>436</v>
      </c>
      <c r="H27" s="20">
        <f t="shared" si="2"/>
        <v>5902.359560782275</v>
      </c>
      <c r="I27" s="22">
        <f t="shared" si="3"/>
        <v>1514</v>
      </c>
      <c r="J27" s="23">
        <f t="shared" si="4"/>
        <v>34062</v>
      </c>
      <c r="M27" s="24"/>
      <c r="N27" s="5"/>
      <c r="O27" s="26"/>
      <c r="P27" s="5"/>
      <c r="Q27" s="5"/>
    </row>
    <row r="28" spans="1:17" ht="12.75">
      <c r="A28" s="10">
        <v>22</v>
      </c>
      <c r="B28" s="8" t="s">
        <v>30</v>
      </c>
      <c r="C28" s="17">
        <v>439.16</v>
      </c>
      <c r="D28" s="18">
        <f t="shared" si="0"/>
        <v>9410.050762145896</v>
      </c>
      <c r="E28" s="19">
        <v>130</v>
      </c>
      <c r="F28" s="20">
        <f t="shared" si="1"/>
        <v>8659.296675191816</v>
      </c>
      <c r="G28" s="21">
        <v>584</v>
      </c>
      <c r="H28" s="20">
        <f t="shared" si="2"/>
        <v>7905.9128061854335</v>
      </c>
      <c r="I28" s="22">
        <f t="shared" si="3"/>
        <v>1153.16</v>
      </c>
      <c r="J28" s="23">
        <f t="shared" si="4"/>
        <v>25975</v>
      </c>
      <c r="M28" s="24"/>
      <c r="N28" s="3"/>
      <c r="O28" s="3"/>
      <c r="P28" s="3"/>
      <c r="Q28" s="3"/>
    </row>
    <row r="29" spans="1:17" ht="12.75">
      <c r="A29" s="10">
        <v>23</v>
      </c>
      <c r="B29" s="8" t="s">
        <v>31</v>
      </c>
      <c r="C29" s="17">
        <v>257.16</v>
      </c>
      <c r="D29" s="18">
        <f t="shared" si="0"/>
        <v>5510.266540653609</v>
      </c>
      <c r="E29" s="19">
        <v>66</v>
      </c>
      <c r="F29" s="20">
        <f t="shared" si="1"/>
        <v>4396.258312020461</v>
      </c>
      <c r="G29" s="21">
        <v>387</v>
      </c>
      <c r="H29" s="20">
        <f t="shared" si="2"/>
        <v>5239.0209862906895</v>
      </c>
      <c r="I29" s="22">
        <f t="shared" si="3"/>
        <v>710.1600000000001</v>
      </c>
      <c r="J29" s="23">
        <f t="shared" si="4"/>
        <v>15146</v>
      </c>
      <c r="L29" s="40"/>
      <c r="M29" s="40"/>
      <c r="N29" s="27"/>
      <c r="O29" s="27"/>
      <c r="P29" s="27"/>
      <c r="Q29" s="27"/>
    </row>
    <row r="30" spans="1:17" ht="12.75">
      <c r="A30" s="10">
        <v>24</v>
      </c>
      <c r="B30" s="8" t="s">
        <v>32</v>
      </c>
      <c r="C30" s="17">
        <v>544.88</v>
      </c>
      <c r="D30" s="18">
        <f t="shared" si="0"/>
        <v>11675.353992344602</v>
      </c>
      <c r="E30" s="19">
        <v>95</v>
      </c>
      <c r="F30" s="20">
        <f t="shared" si="1"/>
        <v>6327.9475703324815</v>
      </c>
      <c r="G30" s="21">
        <v>404</v>
      </c>
      <c r="H30" s="20">
        <f t="shared" si="2"/>
        <v>5469.158859073485</v>
      </c>
      <c r="I30" s="22">
        <f t="shared" si="3"/>
        <v>1043.88</v>
      </c>
      <c r="J30" s="23">
        <f t="shared" si="4"/>
        <v>23472</v>
      </c>
      <c r="M30" s="24"/>
      <c r="N30" s="28"/>
      <c r="O30" s="27"/>
      <c r="P30" s="27"/>
      <c r="Q30" s="27"/>
    </row>
    <row r="31" spans="1:17" ht="14.25" customHeight="1">
      <c r="A31" s="10">
        <v>25</v>
      </c>
      <c r="B31" s="8" t="s">
        <v>33</v>
      </c>
      <c r="C31" s="17">
        <v>635.9</v>
      </c>
      <c r="D31" s="18">
        <f t="shared" si="0"/>
        <v>13625.674650807394</v>
      </c>
      <c r="E31" s="19">
        <v>116</v>
      </c>
      <c r="F31" s="20">
        <f t="shared" si="1"/>
        <v>7726.757033248083</v>
      </c>
      <c r="G31" s="21">
        <v>595</v>
      </c>
      <c r="H31" s="20">
        <f t="shared" si="2"/>
        <v>8054.82554739783</v>
      </c>
      <c r="I31" s="22">
        <f t="shared" si="3"/>
        <v>1346.9</v>
      </c>
      <c r="J31" s="23">
        <f>ROUND(D31+F31+H31,0)-0.2</f>
        <v>29406.8</v>
      </c>
      <c r="L31" s="41"/>
      <c r="M31" s="41"/>
      <c r="N31" s="27"/>
      <c r="O31" s="27"/>
      <c r="P31" s="27"/>
      <c r="Q31" s="27"/>
    </row>
    <row r="32" spans="1:10" ht="12.75">
      <c r="A32" s="29">
        <v>25</v>
      </c>
      <c r="B32" s="30" t="s">
        <v>34</v>
      </c>
      <c r="C32" s="31">
        <f>SUM(C7:C31)</f>
        <v>19447.72</v>
      </c>
      <c r="D32" s="31">
        <f>SUM(D7:D31)</f>
        <v>416713.79999999993</v>
      </c>
      <c r="E32" s="31">
        <f>SUM(E7:E31)</f>
        <v>3128</v>
      </c>
      <c r="F32" s="31">
        <f>SUM(F7:F31)</f>
        <v>208355.99999999997</v>
      </c>
      <c r="G32" s="31">
        <f>SUM(G7:G31)</f>
        <v>15391</v>
      </c>
      <c r="H32" s="31">
        <f>SUM(H7:H31)</f>
        <v>208355.99999999997</v>
      </c>
      <c r="I32" s="31">
        <f>SUM(I7:I31)</f>
        <v>37966.72</v>
      </c>
      <c r="J32" s="31">
        <f>SUM(J7:J31)</f>
        <v>833425.8</v>
      </c>
    </row>
    <row r="33" spans="1:10" ht="12.75">
      <c r="A33" s="10"/>
      <c r="B33" s="8"/>
      <c r="C33" s="16"/>
      <c r="D33" s="16"/>
      <c r="E33" s="16"/>
      <c r="F33" s="16"/>
      <c r="G33" s="16"/>
      <c r="H33" s="16"/>
      <c r="I33" s="32"/>
      <c r="J33" s="33"/>
    </row>
    <row r="34" spans="1:10" ht="12.75">
      <c r="A34" s="10"/>
      <c r="B34" s="8" t="s">
        <v>35</v>
      </c>
      <c r="C34" s="16"/>
      <c r="D34" s="16"/>
      <c r="E34" s="16"/>
      <c r="F34" s="16"/>
      <c r="G34" s="16"/>
      <c r="H34" s="16"/>
      <c r="I34" s="32"/>
      <c r="J34" s="33"/>
    </row>
    <row r="35" spans="1:10" ht="12.75">
      <c r="A35" s="10"/>
      <c r="B35" s="8"/>
      <c r="C35" s="16"/>
      <c r="D35" s="16">
        <v>25775</v>
      </c>
      <c r="E35" s="16"/>
      <c r="F35" s="16"/>
      <c r="G35" s="16"/>
      <c r="H35" s="16"/>
      <c r="I35" s="32"/>
      <c r="J35" s="33"/>
    </row>
    <row r="36" spans="1:10" ht="12.75">
      <c r="A36" s="10"/>
      <c r="B36" s="8"/>
      <c r="C36" s="16"/>
      <c r="D36" s="34">
        <f>D35/C46</f>
        <v>14.281360815602838</v>
      </c>
      <c r="E36" s="16"/>
      <c r="F36" s="16"/>
      <c r="G36" s="16"/>
      <c r="H36" s="16"/>
      <c r="I36" s="32"/>
      <c r="J36" s="33"/>
    </row>
    <row r="37" spans="1:10" ht="12.75">
      <c r="A37" s="10">
        <v>1</v>
      </c>
      <c r="B37" s="8" t="s">
        <v>36</v>
      </c>
      <c r="C37" s="22">
        <v>288.5</v>
      </c>
      <c r="D37" s="35">
        <f aca="true" t="shared" si="5" ref="D37:D45">C37*$D$36</f>
        <v>4120.172595301418</v>
      </c>
      <c r="E37" s="16"/>
      <c r="F37" s="16"/>
      <c r="G37" s="16"/>
      <c r="H37" s="16"/>
      <c r="I37" s="36">
        <f>C37</f>
        <v>288.5</v>
      </c>
      <c r="J37" s="23">
        <f aca="true" t="shared" si="6" ref="J37:J45">ROUND(D37+F37+H37,0)</f>
        <v>4120</v>
      </c>
    </row>
    <row r="38" spans="1:10" ht="12.75">
      <c r="A38" s="10">
        <v>2</v>
      </c>
      <c r="B38" s="8" t="s">
        <v>37</v>
      </c>
      <c r="C38" s="22">
        <v>250</v>
      </c>
      <c r="D38" s="35">
        <f t="shared" si="5"/>
        <v>3570.3402039007096</v>
      </c>
      <c r="E38" s="16"/>
      <c r="F38" s="16"/>
      <c r="G38" s="16"/>
      <c r="H38" s="16"/>
      <c r="I38" s="36">
        <f aca="true" t="shared" si="7" ref="I38:I45">C38</f>
        <v>250</v>
      </c>
      <c r="J38" s="23">
        <f t="shared" si="6"/>
        <v>3570</v>
      </c>
    </row>
    <row r="39" spans="1:10" ht="12.75">
      <c r="A39" s="10">
        <v>3</v>
      </c>
      <c r="B39" s="8" t="s">
        <v>38</v>
      </c>
      <c r="C39" s="22">
        <v>162.8</v>
      </c>
      <c r="D39" s="35">
        <f t="shared" si="5"/>
        <v>2325.0055407801424</v>
      </c>
      <c r="E39" s="16"/>
      <c r="F39" s="16"/>
      <c r="G39" s="16"/>
      <c r="H39" s="16"/>
      <c r="I39" s="36">
        <f t="shared" si="7"/>
        <v>162.8</v>
      </c>
      <c r="J39" s="23">
        <f t="shared" si="6"/>
        <v>2325</v>
      </c>
    </row>
    <row r="40" spans="1:10" ht="25.5">
      <c r="A40" s="10">
        <v>4</v>
      </c>
      <c r="B40" s="8" t="s">
        <v>39</v>
      </c>
      <c r="C40" s="22">
        <v>306.5</v>
      </c>
      <c r="D40" s="35">
        <f t="shared" si="5"/>
        <v>4377.23708998227</v>
      </c>
      <c r="E40" s="16"/>
      <c r="F40" s="16"/>
      <c r="G40" s="16"/>
      <c r="H40" s="16"/>
      <c r="I40" s="36">
        <f t="shared" si="7"/>
        <v>306.5</v>
      </c>
      <c r="J40" s="23">
        <f t="shared" si="6"/>
        <v>4377</v>
      </c>
    </row>
    <row r="41" spans="1:10" ht="25.5">
      <c r="A41" s="10">
        <v>5</v>
      </c>
      <c r="B41" s="8" t="s">
        <v>25</v>
      </c>
      <c r="C41" s="22">
        <v>269</v>
      </c>
      <c r="D41" s="35">
        <f t="shared" si="5"/>
        <v>3841.6860593971633</v>
      </c>
      <c r="E41" s="16"/>
      <c r="F41" s="16"/>
      <c r="G41" s="16"/>
      <c r="H41" s="16"/>
      <c r="I41" s="36">
        <f t="shared" si="7"/>
        <v>269</v>
      </c>
      <c r="J41" s="23">
        <f t="shared" si="6"/>
        <v>3842</v>
      </c>
    </row>
    <row r="42" spans="1:10" ht="12.75">
      <c r="A42" s="10">
        <v>6</v>
      </c>
      <c r="B42" s="8" t="s">
        <v>29</v>
      </c>
      <c r="C42" s="22">
        <v>220</v>
      </c>
      <c r="D42" s="35">
        <f t="shared" si="5"/>
        <v>3141.8993794326243</v>
      </c>
      <c r="E42" s="16"/>
      <c r="F42" s="16"/>
      <c r="G42" s="16"/>
      <c r="H42" s="16"/>
      <c r="I42" s="36">
        <f t="shared" si="7"/>
        <v>220</v>
      </c>
      <c r="J42" s="23">
        <f t="shared" si="6"/>
        <v>3142</v>
      </c>
    </row>
    <row r="43" spans="1:10" ht="25.5">
      <c r="A43" s="10">
        <v>7</v>
      </c>
      <c r="B43" s="8" t="s">
        <v>24</v>
      </c>
      <c r="C43" s="22">
        <v>99</v>
      </c>
      <c r="D43" s="35">
        <f t="shared" si="5"/>
        <v>1413.854720744681</v>
      </c>
      <c r="E43" s="16"/>
      <c r="F43" s="16"/>
      <c r="G43" s="16"/>
      <c r="H43" s="16"/>
      <c r="I43" s="36">
        <f t="shared" si="7"/>
        <v>99</v>
      </c>
      <c r="J43" s="23">
        <f t="shared" si="6"/>
        <v>1414</v>
      </c>
    </row>
    <row r="44" spans="1:10" ht="12.75">
      <c r="A44" s="10">
        <v>8</v>
      </c>
      <c r="B44" s="8" t="s">
        <v>40</v>
      </c>
      <c r="C44" s="22">
        <v>122</v>
      </c>
      <c r="D44" s="35">
        <f t="shared" si="5"/>
        <v>1742.3260195035461</v>
      </c>
      <c r="E44" s="16"/>
      <c r="F44" s="16"/>
      <c r="G44" s="16"/>
      <c r="H44" s="16"/>
      <c r="I44" s="36">
        <f t="shared" si="7"/>
        <v>122</v>
      </c>
      <c r="J44" s="23">
        <f t="shared" si="6"/>
        <v>1742</v>
      </c>
    </row>
    <row r="45" spans="1:10" ht="12.75">
      <c r="A45" s="10">
        <v>9</v>
      </c>
      <c r="B45" s="8" t="s">
        <v>33</v>
      </c>
      <c r="C45" s="22">
        <v>87</v>
      </c>
      <c r="D45" s="35">
        <f t="shared" si="5"/>
        <v>1242.478390957447</v>
      </c>
      <c r="E45" s="16"/>
      <c r="F45" s="16"/>
      <c r="G45" s="16"/>
      <c r="H45" s="16"/>
      <c r="I45" s="36">
        <f t="shared" si="7"/>
        <v>87</v>
      </c>
      <c r="J45" s="23">
        <f>ROUND(D45+F45+H45,0)+1</f>
        <v>1243</v>
      </c>
    </row>
    <row r="46" spans="1:10" ht="12.75">
      <c r="A46" s="10"/>
      <c r="B46" s="8" t="s">
        <v>41</v>
      </c>
      <c r="C46" s="37">
        <f>SUM(C37:C45)</f>
        <v>1804.8</v>
      </c>
      <c r="D46" s="37">
        <f aca="true" t="shared" si="8" ref="D46:J46">SUM(D37:D45)</f>
        <v>25775.000000000007</v>
      </c>
      <c r="E46" s="37">
        <f t="shared" si="8"/>
        <v>0</v>
      </c>
      <c r="F46" s="37">
        <f t="shared" si="8"/>
        <v>0</v>
      </c>
      <c r="G46" s="37">
        <f t="shared" si="8"/>
        <v>0</v>
      </c>
      <c r="H46" s="37">
        <f t="shared" si="8"/>
        <v>0</v>
      </c>
      <c r="I46" s="37">
        <f t="shared" si="8"/>
        <v>1804.8</v>
      </c>
      <c r="J46" s="37">
        <f t="shared" si="8"/>
        <v>25775</v>
      </c>
    </row>
    <row r="47" spans="1:10" ht="12.75">
      <c r="A47" s="10"/>
      <c r="B47" s="8"/>
      <c r="C47" s="16"/>
      <c r="D47" s="16"/>
      <c r="E47" s="16"/>
      <c r="F47" s="16"/>
      <c r="G47" s="16"/>
      <c r="H47" s="16"/>
      <c r="I47" s="32"/>
      <c r="J47" s="38"/>
    </row>
    <row r="48" spans="1:10" ht="12.75">
      <c r="A48" s="10"/>
      <c r="B48" s="8" t="s">
        <v>42</v>
      </c>
      <c r="C48" s="16"/>
      <c r="D48" s="16"/>
      <c r="E48" s="16"/>
      <c r="F48" s="16"/>
      <c r="G48" s="16"/>
      <c r="H48" s="16"/>
      <c r="I48" s="32"/>
      <c r="J48" s="39">
        <f>J46+J32</f>
        <v>859200.8</v>
      </c>
    </row>
    <row r="51" spans="2:8" ht="12.75">
      <c r="B51" s="2" t="s">
        <v>43</v>
      </c>
      <c r="H51" s="1" t="s">
        <v>44</v>
      </c>
    </row>
    <row r="52" spans="2:8" ht="12.75">
      <c r="B52" s="2" t="s">
        <v>45</v>
      </c>
      <c r="H52" s="1" t="s">
        <v>46</v>
      </c>
    </row>
  </sheetData>
  <sheetProtection selectLockedCells="1" selectUnlockedCells="1"/>
  <mergeCells count="2">
    <mergeCell ref="L29:M29"/>
    <mergeCell ref="L31:M31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2021-06-29T10:51:44Z</cp:lastPrinted>
  <dcterms:modified xsi:type="dcterms:W3CDTF">2021-06-29T10:52:04Z</dcterms:modified>
  <cp:category/>
  <cp:version/>
  <cp:contentType/>
  <cp:contentStatus/>
</cp:coreProperties>
</file>