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438" activeTab="0"/>
  </bookViews>
  <sheets>
    <sheet name="ianuariev 2022" sheetId="1" r:id="rId1"/>
  </sheets>
  <definedNames/>
  <calcPr fullCalcOnLoad="1"/>
</workbook>
</file>

<file path=xl/sharedStrings.xml><?xml version="1.0" encoding="utf-8"?>
<sst xmlns="http://schemas.openxmlformats.org/spreadsheetml/2006/main" count="79" uniqueCount="73">
  <si>
    <t>RADIOLOGIE SI IMAGISTICA</t>
  </si>
  <si>
    <t>Nr. crt.</t>
  </si>
  <si>
    <t>DENUMIRE FURNIZOR</t>
  </si>
  <si>
    <t>CRITERIU EVALUARE RESURSE puncte</t>
  </si>
  <si>
    <t>VALOARE CRITERIU EVALUARE RESURSE</t>
  </si>
  <si>
    <t>Criteriu
disponibilitate (10%) puncte</t>
  </si>
  <si>
    <t>VALOARE CRITERIU DISPONIBILITATE</t>
  </si>
  <si>
    <t>Total puncte</t>
  </si>
  <si>
    <t>Spitalul Clinic Judetean de Urgenta</t>
  </si>
  <si>
    <t>Spitalul Clinic de Urgenta pt.Copii</t>
  </si>
  <si>
    <t>Spitalul Clinic de Pneumftiziologie</t>
  </si>
  <si>
    <t>Spitalul Clinic de Boli Infectioase</t>
  </si>
  <si>
    <t>Spitalul Clinic Municipal Cluj</t>
  </si>
  <si>
    <t>Institutul Oncologic”I.Chiricuta”</t>
  </si>
  <si>
    <t>Spitalul Municipal Dej</t>
  </si>
  <si>
    <t>Spitalul Municipal Turda</t>
  </si>
  <si>
    <t>Spitalul Municipal Gherla</t>
  </si>
  <si>
    <t>Spitalul Orasenesc Huedin</t>
  </si>
  <si>
    <t>Institutul Regional de Gastroenterologie si Hepatologie “Prof.O.Fodor”</t>
  </si>
  <si>
    <t>Spitalul Municipal Campia Turzii</t>
  </si>
  <si>
    <t>Institutul Inimii N. Stancioiu</t>
  </si>
  <si>
    <t>S.C. MEDSTAR S.R.L.</t>
  </si>
  <si>
    <t>INTERSERVISAN</t>
  </si>
  <si>
    <t>Central medical TRANSILVANIA*</t>
  </si>
  <si>
    <t>S.C. HIPERDIA S.A.</t>
  </si>
  <si>
    <t>OMNIMEDICAL</t>
  </si>
  <si>
    <t>S.C. Salvosan Ciobanca</t>
  </si>
  <si>
    <t>Centrul Medical Rivmed</t>
  </si>
  <si>
    <t>S.C. MEDLIFE S.A.</t>
  </si>
  <si>
    <t>MEDISPROF</t>
  </si>
  <si>
    <t>CM UNIREA SRL</t>
  </si>
  <si>
    <t>PROMEDICAL CENTER</t>
  </si>
  <si>
    <t xml:space="preserve">SC CARDIOMED SRL </t>
  </si>
  <si>
    <t>TOTAL GENERAL RADIOLOGIE</t>
  </si>
  <si>
    <t>radiogr dentare</t>
  </si>
  <si>
    <t>S.C.Stomarix S.R.L</t>
  </si>
  <si>
    <t>S.C.ANADENT</t>
  </si>
  <si>
    <t>S.C. Smile Office S.R.L.</t>
  </si>
  <si>
    <t>S.C. VAREXDENT SRL</t>
  </si>
  <si>
    <t>CMD Dr. Jiman Paula</t>
  </si>
  <si>
    <t>SC RAUS X SRL</t>
  </si>
  <si>
    <t>SC DENTAL RAD SRL</t>
  </si>
  <si>
    <t>SBDENTAL APHD SRL</t>
  </si>
  <si>
    <t>HATDENT SRL</t>
  </si>
  <si>
    <t>TOTAL GENERAL RADIOGRAFII DENTARE</t>
  </si>
  <si>
    <t>ecografii clinic</t>
  </si>
  <si>
    <t>Spitalul Clinic de Boli Infectioase Cluj</t>
  </si>
  <si>
    <t xml:space="preserve">Spitalul Clinic de Recuperare </t>
  </si>
  <si>
    <t>Institutul Inimii de Urgenta pt. Boli Cardiovasculare « N.Stancioiu »</t>
  </si>
  <si>
    <t>Institutul Regional de Gastroenterologie si Hepatologie “Prof.O Fodor”</t>
  </si>
  <si>
    <t>Spitalul Clinic de Urgenta pentru Copii</t>
  </si>
  <si>
    <t>Higeea Medica</t>
  </si>
  <si>
    <t>S.C. Recardio SRL</t>
  </si>
  <si>
    <t>CUORE MEDICAL</t>
  </si>
  <si>
    <t xml:space="preserve">SPITALUL CFR </t>
  </si>
  <si>
    <t xml:space="preserve">ANGIOCARE SRL </t>
  </si>
  <si>
    <t xml:space="preserve">CM GARIBALDI </t>
  </si>
  <si>
    <t>Total ecografii clinic</t>
  </si>
  <si>
    <t>ecografii medici familie</t>
  </si>
  <si>
    <t>Centrul Medical Sanradex</t>
  </si>
  <si>
    <t>CMI G &amp; R Todea Dr. Todea Remus</t>
  </si>
  <si>
    <t>CMI G &amp; R Todea Gabriella</t>
  </si>
  <si>
    <t>CMI Dr. Persa Voichita</t>
  </si>
  <si>
    <t>S.C.Dr. Petre Muresan S.R.L</t>
  </si>
  <si>
    <t>Total ecografii medici familie</t>
  </si>
  <si>
    <t>TOTAL GENERAL ECOGRAFII</t>
  </si>
  <si>
    <t>TOTAL GENERAL 
(RADIOLOGIE SI IMAGISTICA MEDICALA +ECOGRAFII)</t>
  </si>
  <si>
    <t>Șef serviciu</t>
  </si>
  <si>
    <t>Intocmit</t>
  </si>
  <si>
    <t>Dr. Ana Oros</t>
  </si>
  <si>
    <t>ec. Monica Balota</t>
  </si>
  <si>
    <t>RADIOLOGIE TOTAL IANUARIE 2022</t>
  </si>
  <si>
    <t>VALORI CONTRACT IANUARIE 2022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</si>
</sst>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#,###.00"/>
    <numFmt numFmtId="169" formatCode="#,##0.00000000"/>
    <numFmt numFmtId="170" formatCode="#,##0.0000000"/>
    <numFmt numFmtId="171" formatCode="#,##0.00;\-#,##0.00"/>
    <numFmt numFmtId="172" formatCode="#,##0.0000"/>
    <numFmt numFmtId="173" formatCode="0.000000"/>
    <numFmt numFmtId="174" formatCode="0.0000000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5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1" fillId="32" borderId="6" applyNumberFormat="0" applyFont="0" applyAlignment="0" applyProtection="0"/>
    <xf numFmtId="0" fontId="40" fillId="27" borderId="7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68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wrapText="1"/>
    </xf>
    <xf numFmtId="168" fontId="2" fillId="0" borderId="9" xfId="0" applyNumberFormat="1" applyFont="1" applyFill="1" applyBorder="1" applyAlignment="1">
      <alignment wrapText="1"/>
    </xf>
    <xf numFmtId="0" fontId="0" fillId="0" borderId="9" xfId="0" applyFont="1" applyFill="1" applyBorder="1" applyAlignment="1">
      <alignment/>
    </xf>
    <xf numFmtId="168" fontId="0" fillId="0" borderId="9" xfId="0" applyNumberFormat="1" applyFont="1" applyFill="1" applyBorder="1" applyAlignment="1">
      <alignment/>
    </xf>
    <xf numFmtId="169" fontId="0" fillId="0" borderId="9" xfId="57" applyNumberFormat="1" applyFont="1" applyFill="1" applyBorder="1" applyAlignment="1">
      <alignment horizontal="right"/>
      <protection/>
    </xf>
    <xf numFmtId="170" fontId="0" fillId="0" borderId="9" xfId="57" applyNumberFormat="1" applyFont="1" applyFill="1" applyBorder="1" applyAlignment="1">
      <alignment horizontal="center"/>
      <protection/>
    </xf>
    <xf numFmtId="171" fontId="0" fillId="0" borderId="9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172" fontId="0" fillId="0" borderId="9" xfId="57" applyNumberFormat="1" applyFont="1" applyFill="1" applyBorder="1" applyAlignment="1">
      <alignment horizontal="right"/>
      <protection/>
    </xf>
    <xf numFmtId="0" fontId="1" fillId="0" borderId="9" xfId="0" applyFont="1" applyFill="1" applyBorder="1" applyAlignment="1">
      <alignment wrapText="1"/>
    </xf>
    <xf numFmtId="4" fontId="0" fillId="0" borderId="9" xfId="57" applyNumberFormat="1" applyFont="1" applyFill="1" applyBorder="1" applyAlignment="1">
      <alignment/>
      <protection/>
    </xf>
    <xf numFmtId="4" fontId="0" fillId="0" borderId="9" xfId="57" applyNumberFormat="1" applyFont="1" applyFill="1" applyBorder="1" applyAlignment="1">
      <alignment horizontal="right"/>
      <protection/>
    </xf>
    <xf numFmtId="0" fontId="0" fillId="33" borderId="9" xfId="0" applyFont="1" applyFill="1" applyBorder="1" applyAlignment="1">
      <alignment/>
    </xf>
    <xf numFmtId="4" fontId="0" fillId="33" borderId="9" xfId="0" applyNumberFormat="1" applyFont="1" applyFill="1" applyBorder="1" applyAlignment="1">
      <alignment/>
    </xf>
    <xf numFmtId="0" fontId="0" fillId="34" borderId="9" xfId="0" applyFont="1" applyFill="1" applyBorder="1" applyAlignment="1">
      <alignment/>
    </xf>
    <xf numFmtId="4" fontId="0" fillId="34" borderId="9" xfId="0" applyNumberFormat="1" applyFont="1" applyFill="1" applyBorder="1" applyAlignment="1">
      <alignment/>
    </xf>
    <xf numFmtId="168" fontId="2" fillId="35" borderId="9" xfId="0" applyNumberFormat="1" applyFont="1" applyFill="1" applyBorder="1" applyAlignment="1">
      <alignment/>
    </xf>
    <xf numFmtId="168" fontId="2" fillId="0" borderId="9" xfId="0" applyNumberFormat="1" applyFont="1" applyFill="1" applyBorder="1" applyAlignment="1">
      <alignment/>
    </xf>
    <xf numFmtId="4" fontId="2" fillId="0" borderId="9" xfId="0" applyNumberFormat="1" applyFont="1" applyFill="1" applyBorder="1" applyAlignment="1">
      <alignment/>
    </xf>
    <xf numFmtId="173" fontId="0" fillId="0" borderId="9" xfId="0" applyNumberFormat="1" applyFont="1" applyFill="1" applyBorder="1" applyAlignment="1">
      <alignment horizontal="right"/>
    </xf>
    <xf numFmtId="171" fontId="4" fillId="0" borderId="9" xfId="0" applyNumberFormat="1" applyFont="1" applyFill="1" applyBorder="1" applyAlignment="1">
      <alignment/>
    </xf>
    <xf numFmtId="0" fontId="2" fillId="35" borderId="9" xfId="0" applyFont="1" applyFill="1" applyBorder="1" applyAlignment="1">
      <alignment/>
    </xf>
    <xf numFmtId="4" fontId="2" fillId="35" borderId="9" xfId="0" applyNumberFormat="1" applyFont="1" applyFill="1" applyBorder="1" applyAlignment="1">
      <alignment/>
    </xf>
    <xf numFmtId="171" fontId="0" fillId="0" borderId="9" xfId="0" applyNumberFormat="1" applyFont="1" applyFill="1" applyBorder="1" applyAlignment="1">
      <alignment horizontal="right"/>
    </xf>
    <xf numFmtId="171" fontId="2" fillId="0" borderId="9" xfId="0" applyNumberFormat="1" applyFont="1" applyFill="1" applyBorder="1" applyAlignment="1">
      <alignment horizontal="right"/>
    </xf>
    <xf numFmtId="174" fontId="0" fillId="0" borderId="9" xfId="0" applyNumberFormat="1" applyFont="1" applyFill="1" applyBorder="1" applyAlignment="1">
      <alignment horizontal="right"/>
    </xf>
    <xf numFmtId="0" fontId="5" fillId="36" borderId="9" xfId="0" applyFont="1" applyFill="1" applyBorder="1" applyAlignment="1" applyProtection="1">
      <alignment wrapText="1"/>
      <protection locked="0"/>
    </xf>
    <xf numFmtId="170" fontId="0" fillId="0" borderId="9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9" xfId="0" applyFont="1" applyFill="1" applyBorder="1" applyAlignment="1">
      <alignment wrapText="1"/>
    </xf>
    <xf numFmtId="0" fontId="2" fillId="35" borderId="9" xfId="0" applyFont="1" applyFill="1" applyBorder="1" applyAlignment="1">
      <alignment wrapText="1"/>
    </xf>
    <xf numFmtId="0" fontId="2" fillId="5" borderId="11" xfId="0" applyFont="1" applyFill="1" applyBorder="1" applyAlignment="1">
      <alignment wrapText="1"/>
    </xf>
    <xf numFmtId="0" fontId="2" fillId="5" borderId="11" xfId="0" applyFont="1" applyFill="1" applyBorder="1" applyAlignment="1">
      <alignment/>
    </xf>
    <xf numFmtId="4" fontId="2" fillId="5" borderId="11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87"/>
  <sheetViews>
    <sheetView tabSelected="1" zoomScalePageLayoutView="0" workbookViewId="0" topLeftCell="A1">
      <selection activeCell="B2" sqref="B2"/>
    </sheetView>
  </sheetViews>
  <sheetFormatPr defaultColWidth="12.57421875" defaultRowHeight="12.75"/>
  <cols>
    <col min="1" max="1" width="4.8515625" style="1" bestFit="1" customWidth="1"/>
    <col min="2" max="2" width="38.57421875" style="1" bestFit="1" customWidth="1"/>
    <col min="3" max="3" width="13.28125" style="1" customWidth="1"/>
    <col min="4" max="4" width="15.57421875" style="3" customWidth="1"/>
    <col min="5" max="5" width="9.421875" style="1" bestFit="1" customWidth="1"/>
    <col min="6" max="6" width="14.140625" style="3" customWidth="1"/>
    <col min="7" max="7" width="13.00390625" style="4" customWidth="1"/>
    <col min="8" max="8" width="16.28125" style="1" customWidth="1"/>
    <col min="9" max="248" width="11.57421875" style="1" bestFit="1" customWidth="1"/>
    <col min="249" max="251" width="11.57421875" style="0" bestFit="1" customWidth="1"/>
  </cols>
  <sheetData>
    <row r="1" ht="15.75">
      <c r="B1" s="5" t="s">
        <v>0</v>
      </c>
    </row>
    <row r="2" ht="15.75">
      <c r="B2" s="6" t="s">
        <v>72</v>
      </c>
    </row>
    <row r="3" ht="15.75">
      <c r="B3" s="6"/>
    </row>
    <row r="5" spans="1:8" ht="63.75">
      <c r="A5" s="7" t="s">
        <v>1</v>
      </c>
      <c r="B5" s="7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9" t="s">
        <v>7</v>
      </c>
      <c r="H5" s="40" t="s">
        <v>71</v>
      </c>
    </row>
    <row r="6" spans="1:8" ht="12.75">
      <c r="A6" s="10"/>
      <c r="B6" s="10"/>
      <c r="C6" s="10"/>
      <c r="D6" s="10">
        <v>212827</v>
      </c>
      <c r="E6" s="10"/>
      <c r="F6" s="10">
        <v>23647</v>
      </c>
      <c r="G6" s="11"/>
      <c r="H6" s="41"/>
    </row>
    <row r="7" spans="1:8" ht="12.75">
      <c r="A7" s="10"/>
      <c r="B7" s="10"/>
      <c r="C7" s="10"/>
      <c r="D7" s="12">
        <f>D6/C33</f>
        <v>10.30816935026087</v>
      </c>
      <c r="E7" s="10"/>
      <c r="F7" s="13">
        <f>F6/E33</f>
        <v>65.68611111111112</v>
      </c>
      <c r="G7" s="14"/>
      <c r="H7" s="41"/>
    </row>
    <row r="8" spans="1:8" ht="15">
      <c r="A8" s="10">
        <v>1</v>
      </c>
      <c r="B8" s="10" t="s">
        <v>8</v>
      </c>
      <c r="C8" s="15">
        <v>3944.7</v>
      </c>
      <c r="D8" s="16">
        <f>C8*$D$7</f>
        <v>40662.63563597405</v>
      </c>
      <c r="E8" s="17">
        <v>60</v>
      </c>
      <c r="F8" s="18">
        <f>E8*$F$7</f>
        <v>3941.166666666667</v>
      </c>
      <c r="G8" s="19">
        <f>C8+E8</f>
        <v>4004.7</v>
      </c>
      <c r="H8" s="42">
        <v>159390</v>
      </c>
    </row>
    <row r="9" spans="1:8" ht="15">
      <c r="A9" s="10">
        <v>2</v>
      </c>
      <c r="B9" s="10" t="s">
        <v>9</v>
      </c>
      <c r="C9" s="15">
        <v>959.79</v>
      </c>
      <c r="D9" s="16">
        <f aca="true" t="shared" si="0" ref="D9:D32">C9*$D$7</f>
        <v>9893.677860686881</v>
      </c>
      <c r="E9" s="17"/>
      <c r="F9" s="18">
        <f aca="true" t="shared" si="1" ref="F9:F32">E9*$F$7</f>
        <v>0</v>
      </c>
      <c r="G9" s="19">
        <f aca="true" t="shared" si="2" ref="G9:G32">C9+E9</f>
        <v>959.79</v>
      </c>
      <c r="H9" s="42">
        <v>35286</v>
      </c>
    </row>
    <row r="10" spans="1:8" ht="15">
      <c r="A10" s="10">
        <v>3</v>
      </c>
      <c r="B10" s="10" t="s">
        <v>10</v>
      </c>
      <c r="C10" s="15">
        <v>391</v>
      </c>
      <c r="D10" s="16">
        <f t="shared" si="0"/>
        <v>4030.4942159520006</v>
      </c>
      <c r="E10" s="17"/>
      <c r="F10" s="18">
        <f t="shared" si="1"/>
        <v>0</v>
      </c>
      <c r="G10" s="19">
        <f t="shared" si="2"/>
        <v>391</v>
      </c>
      <c r="H10" s="42">
        <v>14374</v>
      </c>
    </row>
    <row r="11" spans="1:8" ht="15">
      <c r="A11" s="10">
        <v>4</v>
      </c>
      <c r="B11" s="10" t="s">
        <v>11</v>
      </c>
      <c r="C11" s="15">
        <v>1168.5</v>
      </c>
      <c r="D11" s="16">
        <f t="shared" si="0"/>
        <v>12045.095885779827</v>
      </c>
      <c r="E11" s="17"/>
      <c r="F11" s="18">
        <f t="shared" si="1"/>
        <v>0</v>
      </c>
      <c r="G11" s="19">
        <f t="shared" si="2"/>
        <v>1168.5</v>
      </c>
      <c r="H11" s="42">
        <v>42958</v>
      </c>
    </row>
    <row r="12" spans="1:8" ht="15">
      <c r="A12" s="10">
        <v>5</v>
      </c>
      <c r="B12" s="10" t="s">
        <v>12</v>
      </c>
      <c r="C12" s="15">
        <v>1484.9</v>
      </c>
      <c r="D12" s="16">
        <f t="shared" si="0"/>
        <v>15306.600668202367</v>
      </c>
      <c r="E12" s="17">
        <v>30</v>
      </c>
      <c r="F12" s="18">
        <f t="shared" si="1"/>
        <v>1970.5833333333335</v>
      </c>
      <c r="G12" s="19">
        <f t="shared" si="2"/>
        <v>1514.9</v>
      </c>
      <c r="H12" s="42">
        <v>61774</v>
      </c>
    </row>
    <row r="13" spans="1:8" ht="15">
      <c r="A13" s="10">
        <v>6</v>
      </c>
      <c r="B13" s="10" t="s">
        <v>13</v>
      </c>
      <c r="C13" s="15">
        <v>1462</v>
      </c>
      <c r="D13" s="16">
        <f t="shared" si="0"/>
        <v>15070.543590081392</v>
      </c>
      <c r="E13" s="17"/>
      <c r="F13" s="18">
        <f t="shared" si="1"/>
        <v>0</v>
      </c>
      <c r="G13" s="19">
        <f t="shared" si="2"/>
        <v>1462</v>
      </c>
      <c r="H13" s="42">
        <v>53749</v>
      </c>
    </row>
    <row r="14" spans="1:8" ht="15">
      <c r="A14" s="20">
        <v>7</v>
      </c>
      <c r="B14" s="20" t="s">
        <v>14</v>
      </c>
      <c r="C14" s="21">
        <v>544.5</v>
      </c>
      <c r="D14" s="16">
        <f t="shared" si="0"/>
        <v>5612.798211217044</v>
      </c>
      <c r="E14" s="17"/>
      <c r="F14" s="18">
        <f t="shared" si="1"/>
        <v>0</v>
      </c>
      <c r="G14" s="19">
        <f t="shared" si="2"/>
        <v>544.5</v>
      </c>
      <c r="H14" s="42">
        <v>20018</v>
      </c>
    </row>
    <row r="15" spans="1:8" ht="15">
      <c r="A15" s="10">
        <v>8</v>
      </c>
      <c r="B15" s="10" t="s">
        <v>15</v>
      </c>
      <c r="C15" s="15">
        <v>299</v>
      </c>
      <c r="D15" s="16">
        <f t="shared" si="0"/>
        <v>3082.142635728</v>
      </c>
      <c r="E15" s="17"/>
      <c r="F15" s="18">
        <f t="shared" si="1"/>
        <v>0</v>
      </c>
      <c r="G15" s="19">
        <f t="shared" si="2"/>
        <v>299</v>
      </c>
      <c r="H15" s="42">
        <v>10992</v>
      </c>
    </row>
    <row r="16" spans="1:8" ht="15">
      <c r="A16" s="10">
        <v>9</v>
      </c>
      <c r="B16" s="10" t="s">
        <v>16</v>
      </c>
      <c r="C16" s="15">
        <v>201</v>
      </c>
      <c r="D16" s="16">
        <f t="shared" si="0"/>
        <v>2071.942039402435</v>
      </c>
      <c r="E16" s="17"/>
      <c r="F16" s="18">
        <f t="shared" si="1"/>
        <v>0</v>
      </c>
      <c r="G16" s="19">
        <f t="shared" si="2"/>
        <v>201</v>
      </c>
      <c r="H16" s="42">
        <v>7390</v>
      </c>
    </row>
    <row r="17" spans="1:8" ht="15">
      <c r="A17" s="10">
        <v>10</v>
      </c>
      <c r="B17" s="10" t="s">
        <v>17</v>
      </c>
      <c r="C17" s="15">
        <v>224.1</v>
      </c>
      <c r="D17" s="16">
        <f t="shared" si="0"/>
        <v>2310.060751393461</v>
      </c>
      <c r="E17" s="17"/>
      <c r="F17" s="18">
        <f t="shared" si="1"/>
        <v>0</v>
      </c>
      <c r="G17" s="19">
        <f t="shared" si="2"/>
        <v>224.1</v>
      </c>
      <c r="H17" s="42">
        <v>8239</v>
      </c>
    </row>
    <row r="18" spans="1:8" ht="15">
      <c r="A18" s="10">
        <v>11</v>
      </c>
      <c r="B18" s="10" t="s">
        <v>18</v>
      </c>
      <c r="C18" s="15">
        <v>1119</v>
      </c>
      <c r="D18" s="16">
        <f t="shared" si="0"/>
        <v>11534.841502941914</v>
      </c>
      <c r="E18" s="17"/>
      <c r="F18" s="18">
        <f t="shared" si="1"/>
        <v>0</v>
      </c>
      <c r="G18" s="19">
        <f t="shared" si="2"/>
        <v>1119</v>
      </c>
      <c r="H18" s="42">
        <v>41139</v>
      </c>
    </row>
    <row r="19" spans="1:8" ht="15">
      <c r="A19" s="10">
        <v>12</v>
      </c>
      <c r="B19" s="10" t="s">
        <v>19</v>
      </c>
      <c r="C19" s="15">
        <v>352.5</v>
      </c>
      <c r="D19" s="16">
        <f t="shared" si="0"/>
        <v>3633.6296959669567</v>
      </c>
      <c r="E19" s="17"/>
      <c r="F19" s="18">
        <f t="shared" si="1"/>
        <v>0</v>
      </c>
      <c r="G19" s="19">
        <f t="shared" si="2"/>
        <v>352.5</v>
      </c>
      <c r="H19" s="42">
        <v>12960</v>
      </c>
    </row>
    <row r="20" spans="1:8" ht="15">
      <c r="A20" s="10">
        <v>13</v>
      </c>
      <c r="B20" s="10" t="s">
        <v>20</v>
      </c>
      <c r="C20" s="15">
        <v>717</v>
      </c>
      <c r="D20" s="16">
        <f t="shared" si="0"/>
        <v>7390.957424137044</v>
      </c>
      <c r="E20" s="17"/>
      <c r="F20" s="18">
        <f t="shared" si="1"/>
        <v>0</v>
      </c>
      <c r="G20" s="19">
        <f t="shared" si="2"/>
        <v>717</v>
      </c>
      <c r="H20" s="42">
        <v>26360</v>
      </c>
    </row>
    <row r="21" spans="1:8" ht="15">
      <c r="A21" s="10">
        <v>14</v>
      </c>
      <c r="B21" s="10" t="s">
        <v>21</v>
      </c>
      <c r="C21" s="15">
        <v>291.17</v>
      </c>
      <c r="D21" s="16">
        <f t="shared" si="0"/>
        <v>3001.4296697154577</v>
      </c>
      <c r="E21" s="17"/>
      <c r="F21" s="18">
        <f t="shared" si="1"/>
        <v>0</v>
      </c>
      <c r="G21" s="19">
        <f t="shared" si="2"/>
        <v>291.17</v>
      </c>
      <c r="H21" s="42">
        <v>10704</v>
      </c>
    </row>
    <row r="22" spans="1:8" ht="15">
      <c r="A22" s="10">
        <v>15</v>
      </c>
      <c r="B22" s="10" t="s">
        <v>22</v>
      </c>
      <c r="C22" s="15">
        <v>1058.19</v>
      </c>
      <c r="D22" s="16">
        <f t="shared" si="0"/>
        <v>10908.00172475255</v>
      </c>
      <c r="E22" s="17">
        <v>60</v>
      </c>
      <c r="F22" s="18">
        <f t="shared" si="1"/>
        <v>3941.166666666667</v>
      </c>
      <c r="G22" s="19">
        <f t="shared" si="2"/>
        <v>1118.19</v>
      </c>
      <c r="H22" s="42">
        <v>53271</v>
      </c>
    </row>
    <row r="23" spans="1:8" ht="15">
      <c r="A23" s="10">
        <v>16</v>
      </c>
      <c r="B23" s="10" t="s">
        <v>23</v>
      </c>
      <c r="C23" s="15">
        <v>1079</v>
      </c>
      <c r="D23" s="16">
        <f t="shared" si="0"/>
        <v>11122.51472893148</v>
      </c>
      <c r="E23" s="17">
        <v>30</v>
      </c>
      <c r="F23" s="18">
        <f t="shared" si="1"/>
        <v>1970.5833333333335</v>
      </c>
      <c r="G23" s="19">
        <f t="shared" si="2"/>
        <v>1109</v>
      </c>
      <c r="H23" s="42">
        <v>46852</v>
      </c>
    </row>
    <row r="24" spans="1:8" ht="15">
      <c r="A24" s="10">
        <v>17</v>
      </c>
      <c r="B24" s="10" t="s">
        <v>24</v>
      </c>
      <c r="C24" s="15">
        <v>1420</v>
      </c>
      <c r="D24" s="16">
        <f t="shared" si="0"/>
        <v>14637.600477370435</v>
      </c>
      <c r="E24" s="17">
        <v>30</v>
      </c>
      <c r="F24" s="18">
        <f t="shared" si="1"/>
        <v>1970.5833333333335</v>
      </c>
      <c r="G24" s="19">
        <f t="shared" si="2"/>
        <v>1450</v>
      </c>
      <c r="H24" s="42">
        <v>59388</v>
      </c>
    </row>
    <row r="25" spans="1:8" ht="15">
      <c r="A25" s="10">
        <v>18</v>
      </c>
      <c r="B25" s="10" t="s">
        <v>25</v>
      </c>
      <c r="C25" s="15">
        <v>349.75</v>
      </c>
      <c r="D25" s="16">
        <f t="shared" si="0"/>
        <v>3605.2822302537393</v>
      </c>
      <c r="E25" s="17">
        <v>30</v>
      </c>
      <c r="F25" s="18">
        <f t="shared" si="1"/>
        <v>1970.5833333333335</v>
      </c>
      <c r="G25" s="19">
        <f t="shared" si="2"/>
        <v>379.75</v>
      </c>
      <c r="H25" s="42">
        <v>20042</v>
      </c>
    </row>
    <row r="26" spans="1:8" ht="15">
      <c r="A26" s="20">
        <v>19</v>
      </c>
      <c r="B26" s="22" t="s">
        <v>26</v>
      </c>
      <c r="C26" s="23">
        <v>266</v>
      </c>
      <c r="D26" s="16">
        <f t="shared" si="0"/>
        <v>2741.9730471693915</v>
      </c>
      <c r="E26" s="17"/>
      <c r="F26" s="18">
        <f t="shared" si="1"/>
        <v>0</v>
      </c>
      <c r="G26" s="19">
        <f t="shared" si="2"/>
        <v>266</v>
      </c>
      <c r="H26" s="42">
        <v>9779</v>
      </c>
    </row>
    <row r="27" spans="1:8" s="1" customFormat="1" ht="15">
      <c r="A27" s="20">
        <v>20</v>
      </c>
      <c r="B27" s="20" t="s">
        <v>27</v>
      </c>
      <c r="C27" s="21">
        <v>225.17</v>
      </c>
      <c r="D27" s="16">
        <f t="shared" si="0"/>
        <v>2321.09049259824</v>
      </c>
      <c r="E27" s="17"/>
      <c r="F27" s="18">
        <f t="shared" si="1"/>
        <v>0</v>
      </c>
      <c r="G27" s="19">
        <f t="shared" si="2"/>
        <v>225.17</v>
      </c>
      <c r="H27" s="42">
        <v>8278</v>
      </c>
    </row>
    <row r="28" spans="1:8" ht="15">
      <c r="A28" s="20">
        <v>21</v>
      </c>
      <c r="B28" s="20" t="s">
        <v>28</v>
      </c>
      <c r="C28" s="21">
        <v>787.17</v>
      </c>
      <c r="D28" s="16">
        <f t="shared" si="0"/>
        <v>8114.281667444849</v>
      </c>
      <c r="E28" s="17">
        <v>30</v>
      </c>
      <c r="F28" s="18">
        <f t="shared" si="1"/>
        <v>1970.5833333333335</v>
      </c>
      <c r="G28" s="19">
        <f t="shared" si="2"/>
        <v>817.17</v>
      </c>
      <c r="H28" s="42">
        <v>36124</v>
      </c>
    </row>
    <row r="29" spans="1:8" ht="15">
      <c r="A29" s="20">
        <v>22</v>
      </c>
      <c r="B29" s="20" t="s">
        <v>29</v>
      </c>
      <c r="C29" s="21">
        <v>430.17</v>
      </c>
      <c r="D29" s="16">
        <f t="shared" si="0"/>
        <v>4434.2652094017185</v>
      </c>
      <c r="E29" s="17">
        <v>30</v>
      </c>
      <c r="F29" s="18">
        <f t="shared" si="1"/>
        <v>1970.5833333333335</v>
      </c>
      <c r="G29" s="19">
        <f t="shared" si="2"/>
        <v>460.17</v>
      </c>
      <c r="H29" s="42">
        <v>22999</v>
      </c>
    </row>
    <row r="30" spans="1:8" ht="15">
      <c r="A30" s="10">
        <v>23</v>
      </c>
      <c r="B30" s="10" t="s">
        <v>30</v>
      </c>
      <c r="C30" s="15">
        <v>1019.83</v>
      </c>
      <c r="D30" s="16">
        <f t="shared" si="0"/>
        <v>10512.580348476544</v>
      </c>
      <c r="E30" s="17">
        <v>30</v>
      </c>
      <c r="F30" s="18">
        <f t="shared" si="1"/>
        <v>1970.5833333333335</v>
      </c>
      <c r="G30" s="19">
        <f t="shared" si="2"/>
        <v>1049.83</v>
      </c>
      <c r="H30" s="42">
        <v>44677</v>
      </c>
    </row>
    <row r="31" spans="1:8" ht="15">
      <c r="A31" s="10">
        <v>24</v>
      </c>
      <c r="B31" s="10" t="s">
        <v>31</v>
      </c>
      <c r="C31" s="15">
        <v>0</v>
      </c>
      <c r="D31" s="16">
        <f t="shared" si="0"/>
        <v>0</v>
      </c>
      <c r="E31" s="17"/>
      <c r="F31" s="18">
        <f t="shared" si="1"/>
        <v>0</v>
      </c>
      <c r="G31" s="19">
        <f t="shared" si="2"/>
        <v>0</v>
      </c>
      <c r="H31" s="42">
        <v>16857</v>
      </c>
    </row>
    <row r="32" spans="1:247" ht="15">
      <c r="A32" s="10">
        <v>25</v>
      </c>
      <c r="B32" s="17" t="s">
        <v>32</v>
      </c>
      <c r="C32" s="15">
        <v>852</v>
      </c>
      <c r="D32" s="16">
        <f t="shared" si="0"/>
        <v>8782.560286422262</v>
      </c>
      <c r="E32" s="17">
        <v>30</v>
      </c>
      <c r="F32" s="18">
        <f t="shared" si="1"/>
        <v>1970.5833333333335</v>
      </c>
      <c r="G32" s="19">
        <f t="shared" si="2"/>
        <v>882</v>
      </c>
      <c r="H32" s="42">
        <v>38506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</row>
    <row r="33" spans="1:8" s="2" customFormat="1" ht="12.75">
      <c r="A33" s="7">
        <v>25</v>
      </c>
      <c r="B33" s="7" t="s">
        <v>33</v>
      </c>
      <c r="C33" s="24">
        <f>SUM(C8:C32)</f>
        <v>20646.439999999995</v>
      </c>
      <c r="D33" s="24">
        <f>SUM(D8:D32)</f>
        <v>212827.00000000006</v>
      </c>
      <c r="E33" s="24">
        <f>SUM(E8:E32)</f>
        <v>360</v>
      </c>
      <c r="F33" s="24">
        <f>SUM(F8:F32)</f>
        <v>23647</v>
      </c>
      <c r="G33" s="24">
        <f>SUM(G8:G32)</f>
        <v>21006.439999999995</v>
      </c>
      <c r="H33" s="42">
        <v>862106</v>
      </c>
    </row>
    <row r="34" spans="1:8" s="2" customFormat="1" ht="12.75">
      <c r="A34" s="7"/>
      <c r="B34" s="7"/>
      <c r="C34" s="25"/>
      <c r="D34" s="25"/>
      <c r="E34" s="25"/>
      <c r="F34" s="25"/>
      <c r="G34" s="25"/>
      <c r="H34" s="42"/>
    </row>
    <row r="35" spans="1:8" s="2" customFormat="1" ht="12.75">
      <c r="A35" s="7"/>
      <c r="B35" s="7"/>
      <c r="C35" s="25"/>
      <c r="D35" s="25"/>
      <c r="E35" s="25"/>
      <c r="F35" s="25"/>
      <c r="G35" s="25"/>
      <c r="H35" s="42"/>
    </row>
    <row r="36" spans="1:8" s="2" customFormat="1" ht="12.75">
      <c r="A36" s="7"/>
      <c r="B36" s="7"/>
      <c r="C36" s="25"/>
      <c r="D36" s="25"/>
      <c r="E36" s="25"/>
      <c r="F36" s="25"/>
      <c r="G36" s="25"/>
      <c r="H36" s="42"/>
    </row>
    <row r="37" spans="1:8" s="2" customFormat="1" ht="12.75">
      <c r="A37" s="7"/>
      <c r="B37" s="7"/>
      <c r="C37" s="25"/>
      <c r="D37" s="26">
        <v>4826</v>
      </c>
      <c r="E37" s="25"/>
      <c r="F37" s="25"/>
      <c r="G37" s="25"/>
      <c r="H37" s="42"/>
    </row>
    <row r="38" spans="1:8" s="2" customFormat="1" ht="12.75">
      <c r="A38" s="10"/>
      <c r="B38" s="10" t="s">
        <v>34</v>
      </c>
      <c r="C38" s="10"/>
      <c r="D38" s="27">
        <f>D37/C48</f>
        <v>4.521732612504568</v>
      </c>
      <c r="E38" s="10"/>
      <c r="F38" s="14"/>
      <c r="G38" s="14"/>
      <c r="H38" s="42"/>
    </row>
    <row r="39" spans="1:8" s="2" customFormat="1" ht="12.75">
      <c r="A39" s="10">
        <v>1</v>
      </c>
      <c r="B39" s="10" t="s">
        <v>35</v>
      </c>
      <c r="C39" s="10">
        <v>127.39</v>
      </c>
      <c r="D39" s="16">
        <f>C39*$D$38</f>
        <v>576.023517506957</v>
      </c>
      <c r="E39" s="10"/>
      <c r="F39" s="14"/>
      <c r="G39" s="10">
        <f>C39</f>
        <v>127.39</v>
      </c>
      <c r="H39" s="42">
        <v>2100</v>
      </c>
    </row>
    <row r="40" spans="1:8" s="2" customFormat="1" ht="12.75">
      <c r="A40" s="10">
        <v>2</v>
      </c>
      <c r="B40" s="10" t="s">
        <v>36</v>
      </c>
      <c r="C40" s="10">
        <v>198.57</v>
      </c>
      <c r="D40" s="16">
        <f aca="true" t="shared" si="3" ref="D40:D47">C40*$D$38</f>
        <v>897.880444865032</v>
      </c>
      <c r="E40" s="10"/>
      <c r="F40" s="28"/>
      <c r="G40" s="10">
        <f>C40</f>
        <v>198.57</v>
      </c>
      <c r="H40" s="42">
        <v>3273</v>
      </c>
    </row>
    <row r="41" spans="1:8" s="2" customFormat="1" ht="12.75">
      <c r="A41" s="10">
        <v>3</v>
      </c>
      <c r="B41" s="10" t="s">
        <v>37</v>
      </c>
      <c r="C41" s="10">
        <v>117.23</v>
      </c>
      <c r="D41" s="16">
        <f t="shared" si="3"/>
        <v>530.0827141639105</v>
      </c>
      <c r="E41" s="10"/>
      <c r="F41" s="14"/>
      <c r="G41" s="10">
        <f aca="true" t="shared" si="4" ref="G41:G47">C41</f>
        <v>117.23</v>
      </c>
      <c r="H41" s="42">
        <v>1932</v>
      </c>
    </row>
    <row r="42" spans="1:8" s="2" customFormat="1" ht="12.75">
      <c r="A42" s="10">
        <v>4</v>
      </c>
      <c r="B42" s="10" t="s">
        <v>38</v>
      </c>
      <c r="C42" s="10">
        <v>45.64</v>
      </c>
      <c r="D42" s="16">
        <f t="shared" si="3"/>
        <v>206.3718764347085</v>
      </c>
      <c r="E42" s="10"/>
      <c r="F42" s="14"/>
      <c r="G42" s="10">
        <f t="shared" si="4"/>
        <v>45.64</v>
      </c>
      <c r="H42" s="42">
        <v>756</v>
      </c>
    </row>
    <row r="43" spans="1:8" s="2" customFormat="1" ht="12.75" customHeight="1">
      <c r="A43" s="10">
        <v>5</v>
      </c>
      <c r="B43" s="10" t="s">
        <v>39</v>
      </c>
      <c r="C43" s="10">
        <v>95.57</v>
      </c>
      <c r="D43" s="16">
        <f t="shared" si="3"/>
        <v>432.14198577706156</v>
      </c>
      <c r="E43" s="10"/>
      <c r="F43" s="14"/>
      <c r="G43" s="10">
        <f t="shared" si="4"/>
        <v>95.57</v>
      </c>
      <c r="H43" s="42">
        <v>1575</v>
      </c>
    </row>
    <row r="44" spans="1:8" s="2" customFormat="1" ht="12.75">
      <c r="A44" s="10">
        <v>6</v>
      </c>
      <c r="B44" s="10" t="s">
        <v>40</v>
      </c>
      <c r="C44" s="10">
        <v>98.5</v>
      </c>
      <c r="D44" s="16">
        <f t="shared" si="3"/>
        <v>445.39066233169996</v>
      </c>
      <c r="E44" s="10"/>
      <c r="F44" s="14"/>
      <c r="G44" s="10">
        <f t="shared" si="4"/>
        <v>98.5</v>
      </c>
      <c r="H44" s="42">
        <v>1623</v>
      </c>
    </row>
    <row r="45" spans="1:8" s="2" customFormat="1" ht="12.75">
      <c r="A45" s="10">
        <v>7</v>
      </c>
      <c r="B45" s="10" t="s">
        <v>41</v>
      </c>
      <c r="C45" s="10">
        <v>100.07</v>
      </c>
      <c r="D45" s="16">
        <f t="shared" si="3"/>
        <v>452.4897825333321</v>
      </c>
      <c r="E45" s="10"/>
      <c r="F45" s="14"/>
      <c r="G45" s="10">
        <f t="shared" si="4"/>
        <v>100.07</v>
      </c>
      <c r="H45" s="42">
        <v>1649</v>
      </c>
    </row>
    <row r="46" spans="1:8" s="2" customFormat="1" ht="13.5" customHeight="1">
      <c r="A46" s="10">
        <v>8</v>
      </c>
      <c r="B46" s="10" t="s">
        <v>42</v>
      </c>
      <c r="C46" s="10">
        <v>132.75</v>
      </c>
      <c r="D46" s="16">
        <f t="shared" si="3"/>
        <v>600.2600043099814</v>
      </c>
      <c r="E46" s="10"/>
      <c r="F46" s="14"/>
      <c r="G46" s="10">
        <f t="shared" si="4"/>
        <v>132.75</v>
      </c>
      <c r="H46" s="42">
        <v>2188</v>
      </c>
    </row>
    <row r="47" spans="1:8" s="2" customFormat="1" ht="12.75">
      <c r="A47" s="10">
        <v>9</v>
      </c>
      <c r="B47" s="10" t="s">
        <v>43</v>
      </c>
      <c r="C47" s="10">
        <v>151.57</v>
      </c>
      <c r="D47" s="16">
        <f t="shared" si="3"/>
        <v>685.3590120773174</v>
      </c>
      <c r="E47" s="10"/>
      <c r="F47" s="14"/>
      <c r="G47" s="10">
        <f t="shared" si="4"/>
        <v>151.57</v>
      </c>
      <c r="H47" s="42">
        <v>2498</v>
      </c>
    </row>
    <row r="48" spans="1:8" s="2" customFormat="1" ht="12.75">
      <c r="A48" s="7">
        <v>9</v>
      </c>
      <c r="B48" s="7" t="s">
        <v>44</v>
      </c>
      <c r="C48" s="29">
        <f>SUM(C39:C47)</f>
        <v>1067.29</v>
      </c>
      <c r="D48" s="29">
        <f>SUM(D39:D47)</f>
        <v>4826</v>
      </c>
      <c r="E48" s="29">
        <f>SUM(E39:E47)</f>
        <v>0</v>
      </c>
      <c r="F48" s="29">
        <f>SUM(F39:F47)</f>
        <v>0</v>
      </c>
      <c r="G48" s="29">
        <f>SUM(G39:G47)</f>
        <v>1067.29</v>
      </c>
      <c r="H48" s="42">
        <v>17594</v>
      </c>
    </row>
    <row r="49" spans="1:8" s="2" customFormat="1" ht="12.75">
      <c r="A49" s="7"/>
      <c r="B49" s="7"/>
      <c r="C49" s="25"/>
      <c r="D49" s="25"/>
      <c r="E49" s="25"/>
      <c r="F49" s="25"/>
      <c r="G49" s="25"/>
      <c r="H49" s="42"/>
    </row>
    <row r="50" spans="1:8" s="2" customFormat="1" ht="12.75">
      <c r="A50" s="7"/>
      <c r="B50" s="7"/>
      <c r="C50" s="25"/>
      <c r="D50" s="25"/>
      <c r="E50" s="25"/>
      <c r="F50" s="25"/>
      <c r="G50" s="25"/>
      <c r="H50" s="42"/>
    </row>
    <row r="51" spans="1:8" ht="12.75">
      <c r="A51" s="10"/>
      <c r="B51" s="10"/>
      <c r="C51" s="10"/>
      <c r="D51" s="31"/>
      <c r="E51" s="10"/>
      <c r="F51" s="14"/>
      <c r="G51" s="14"/>
      <c r="H51" s="42"/>
    </row>
    <row r="52" spans="1:8" ht="12.75">
      <c r="A52" s="10"/>
      <c r="B52" s="10"/>
      <c r="C52" s="10"/>
      <c r="D52" s="32">
        <v>11430</v>
      </c>
      <c r="E52" s="10"/>
      <c r="F52" s="14"/>
      <c r="G52" s="14"/>
      <c r="H52" s="42"/>
    </row>
    <row r="53" spans="1:8" ht="12.75">
      <c r="A53" s="10"/>
      <c r="B53" s="10" t="s">
        <v>45</v>
      </c>
      <c r="C53" s="10"/>
      <c r="D53" s="33">
        <f>D52/C71</f>
        <v>12.032845562690808</v>
      </c>
      <c r="E53" s="10"/>
      <c r="F53" s="14"/>
      <c r="G53" s="14"/>
      <c r="H53" s="42"/>
    </row>
    <row r="54" spans="1:8" ht="12.75">
      <c r="A54" s="10">
        <v>1</v>
      </c>
      <c r="B54" s="10" t="s">
        <v>46</v>
      </c>
      <c r="C54" s="10">
        <v>110.58</v>
      </c>
      <c r="D54" s="16">
        <f aca="true" t="shared" si="5" ref="D54:D70">C54*$D$53</f>
        <v>1330.5920623223494</v>
      </c>
      <c r="E54" s="10"/>
      <c r="F54" s="14"/>
      <c r="G54" s="10">
        <f aca="true" t="shared" si="6" ref="G54:G70">C54</f>
        <v>110.58</v>
      </c>
      <c r="H54" s="42">
        <v>4851</v>
      </c>
    </row>
    <row r="55" spans="1:8" ht="12.75">
      <c r="A55" s="10">
        <v>2</v>
      </c>
      <c r="B55" s="10" t="s">
        <v>47</v>
      </c>
      <c r="C55" s="10">
        <v>94.49</v>
      </c>
      <c r="D55" s="16">
        <f t="shared" si="5"/>
        <v>1136.9835772186543</v>
      </c>
      <c r="E55" s="10"/>
      <c r="F55" s="14"/>
      <c r="G55" s="10">
        <f t="shared" si="6"/>
        <v>94.49</v>
      </c>
      <c r="H55" s="42">
        <v>4145</v>
      </c>
    </row>
    <row r="56" spans="1:8" ht="12.75">
      <c r="A56" s="10">
        <v>3</v>
      </c>
      <c r="B56" s="10" t="s">
        <v>48</v>
      </c>
      <c r="C56" s="10">
        <v>67.84</v>
      </c>
      <c r="D56" s="16">
        <f t="shared" si="5"/>
        <v>816.3082429729444</v>
      </c>
      <c r="E56" s="10"/>
      <c r="F56" s="14"/>
      <c r="G56" s="10">
        <f t="shared" si="6"/>
        <v>67.84</v>
      </c>
      <c r="H56" s="42">
        <v>2976</v>
      </c>
    </row>
    <row r="57" spans="1:8" ht="12.75">
      <c r="A57" s="10">
        <v>4</v>
      </c>
      <c r="B57" s="10" t="s">
        <v>8</v>
      </c>
      <c r="C57" s="10">
        <v>147.97</v>
      </c>
      <c r="D57" s="16">
        <f t="shared" si="5"/>
        <v>1780.5001579113589</v>
      </c>
      <c r="E57" s="10"/>
      <c r="F57" s="14"/>
      <c r="G57" s="10">
        <f t="shared" si="6"/>
        <v>147.97</v>
      </c>
      <c r="H57" s="42">
        <v>6492</v>
      </c>
    </row>
    <row r="58" spans="1:8" ht="12.75">
      <c r="A58" s="10">
        <v>5</v>
      </c>
      <c r="B58" s="10" t="s">
        <v>49</v>
      </c>
      <c r="C58" s="10">
        <v>51.64</v>
      </c>
      <c r="D58" s="16">
        <f t="shared" si="5"/>
        <v>621.3761448573533</v>
      </c>
      <c r="E58" s="10"/>
      <c r="F58" s="14"/>
      <c r="G58" s="10">
        <f t="shared" si="6"/>
        <v>51.64</v>
      </c>
      <c r="H58" s="42">
        <v>2265</v>
      </c>
    </row>
    <row r="59" spans="1:8" ht="12.75">
      <c r="A59" s="10">
        <v>6</v>
      </c>
      <c r="B59" s="10" t="s">
        <v>12</v>
      </c>
      <c r="C59" s="10">
        <v>111.68</v>
      </c>
      <c r="D59" s="16">
        <f t="shared" si="5"/>
        <v>1343.8281924413095</v>
      </c>
      <c r="E59" s="10"/>
      <c r="F59" s="14"/>
      <c r="G59" s="10">
        <f t="shared" si="6"/>
        <v>111.68</v>
      </c>
      <c r="H59" s="42">
        <v>4899</v>
      </c>
    </row>
    <row r="60" spans="1:8" ht="12.75">
      <c r="A60" s="10">
        <v>7</v>
      </c>
      <c r="B60" s="10" t="s">
        <v>14</v>
      </c>
      <c r="C60" s="10">
        <v>38.89</v>
      </c>
      <c r="D60" s="16">
        <f t="shared" si="5"/>
        <v>467.95736393304554</v>
      </c>
      <c r="E60" s="10"/>
      <c r="F60" s="14"/>
      <c r="G60" s="10">
        <f t="shared" si="6"/>
        <v>38.89</v>
      </c>
      <c r="H60" s="42">
        <v>1706</v>
      </c>
    </row>
    <row r="61" spans="1:8" ht="12.75">
      <c r="A61" s="10">
        <v>8</v>
      </c>
      <c r="B61" s="10" t="s">
        <v>15</v>
      </c>
      <c r="C61" s="10">
        <v>38.24</v>
      </c>
      <c r="D61" s="16">
        <f t="shared" si="5"/>
        <v>460.1360143172965</v>
      </c>
      <c r="E61" s="10"/>
      <c r="F61" s="14"/>
      <c r="G61" s="10">
        <f t="shared" si="6"/>
        <v>38.24</v>
      </c>
      <c r="H61" s="42">
        <v>1677</v>
      </c>
    </row>
    <row r="62" spans="1:8" ht="12.75">
      <c r="A62" s="10">
        <v>9</v>
      </c>
      <c r="B62" s="10" t="s">
        <v>17</v>
      </c>
      <c r="C62" s="10">
        <v>47.24</v>
      </c>
      <c r="D62" s="16">
        <f t="shared" si="5"/>
        <v>568.4316243815138</v>
      </c>
      <c r="E62" s="10"/>
      <c r="F62" s="14"/>
      <c r="G62" s="10">
        <f t="shared" si="6"/>
        <v>47.24</v>
      </c>
      <c r="H62" s="42">
        <v>2072</v>
      </c>
    </row>
    <row r="63" spans="1:8" ht="12.75">
      <c r="A63" s="10">
        <v>10</v>
      </c>
      <c r="B63" s="10" t="s">
        <v>16</v>
      </c>
      <c r="C63" s="10">
        <v>40.12</v>
      </c>
      <c r="D63" s="16">
        <f t="shared" si="5"/>
        <v>482.75776397515517</v>
      </c>
      <c r="E63" s="10"/>
      <c r="F63" s="14"/>
      <c r="G63" s="10">
        <f t="shared" si="6"/>
        <v>40.12</v>
      </c>
      <c r="H63" s="42">
        <v>1760</v>
      </c>
    </row>
    <row r="64" spans="1:8" ht="12.75">
      <c r="A64" s="10">
        <v>11</v>
      </c>
      <c r="B64" s="10" t="s">
        <v>50</v>
      </c>
      <c r="C64" s="10">
        <v>22.07</v>
      </c>
      <c r="D64" s="16">
        <f t="shared" si="5"/>
        <v>265.56490156858615</v>
      </c>
      <c r="E64" s="10"/>
      <c r="F64" s="14"/>
      <c r="G64" s="10">
        <f t="shared" si="6"/>
        <v>22.07</v>
      </c>
      <c r="H64" s="42">
        <v>969</v>
      </c>
    </row>
    <row r="65" spans="1:8" ht="12.75">
      <c r="A65" s="10">
        <v>12</v>
      </c>
      <c r="B65" s="10" t="s">
        <v>51</v>
      </c>
      <c r="C65" s="10">
        <v>35.39</v>
      </c>
      <c r="D65" s="16">
        <f t="shared" si="5"/>
        <v>425.8424044636277</v>
      </c>
      <c r="E65" s="10"/>
      <c r="F65" s="14"/>
      <c r="G65" s="10">
        <f t="shared" si="6"/>
        <v>35.39</v>
      </c>
      <c r="H65" s="42">
        <v>1553</v>
      </c>
    </row>
    <row r="66" spans="1:8" ht="12.75">
      <c r="A66" s="10">
        <v>13</v>
      </c>
      <c r="B66" s="10" t="s">
        <v>52</v>
      </c>
      <c r="C66" s="10">
        <v>33.44</v>
      </c>
      <c r="D66" s="16">
        <f t="shared" si="5"/>
        <v>402.3783556163806</v>
      </c>
      <c r="E66" s="10"/>
      <c r="F66" s="14"/>
      <c r="G66" s="10">
        <f t="shared" si="6"/>
        <v>33.44</v>
      </c>
      <c r="H66" s="42">
        <v>1467</v>
      </c>
    </row>
    <row r="67" spans="1:8" ht="12.75">
      <c r="A67" s="10">
        <v>14</v>
      </c>
      <c r="B67" s="10" t="s">
        <v>53</v>
      </c>
      <c r="C67" s="10">
        <v>26.79</v>
      </c>
      <c r="D67" s="16">
        <f t="shared" si="5"/>
        <v>322.3599326244867</v>
      </c>
      <c r="E67" s="10"/>
      <c r="F67" s="14"/>
      <c r="G67" s="10">
        <f t="shared" si="6"/>
        <v>26.79</v>
      </c>
      <c r="H67" s="42">
        <v>1175</v>
      </c>
    </row>
    <row r="68" spans="1:247" ht="15">
      <c r="A68" s="10">
        <v>15</v>
      </c>
      <c r="B68" s="34" t="s">
        <v>54</v>
      </c>
      <c r="C68" s="10">
        <v>31.77</v>
      </c>
      <c r="D68" s="16">
        <f t="shared" si="5"/>
        <v>382.28350352668696</v>
      </c>
      <c r="E68" s="10"/>
      <c r="F68" s="14"/>
      <c r="G68" s="10">
        <f t="shared" si="6"/>
        <v>31.77</v>
      </c>
      <c r="H68" s="42">
        <v>1393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</row>
    <row r="69" spans="1:247" ht="15">
      <c r="A69" s="10">
        <v>16</v>
      </c>
      <c r="B69" s="34" t="s">
        <v>55</v>
      </c>
      <c r="C69" s="10">
        <v>23.409999999999997</v>
      </c>
      <c r="D69" s="16">
        <f t="shared" si="5"/>
        <v>281.68891462259177</v>
      </c>
      <c r="E69" s="10"/>
      <c r="F69" s="14"/>
      <c r="G69" s="10">
        <f t="shared" si="6"/>
        <v>23.409999999999997</v>
      </c>
      <c r="H69" s="42">
        <v>1027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</row>
    <row r="70" spans="1:247" ht="15">
      <c r="A70" s="10">
        <v>17</v>
      </c>
      <c r="B70" s="34" t="s">
        <v>56</v>
      </c>
      <c r="C70" s="10">
        <v>28.34</v>
      </c>
      <c r="D70" s="16">
        <f t="shared" si="5"/>
        <v>341.0108432466575</v>
      </c>
      <c r="E70" s="10"/>
      <c r="F70" s="14"/>
      <c r="G70" s="10">
        <f t="shared" si="6"/>
        <v>28.34</v>
      </c>
      <c r="H70" s="42">
        <v>1243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</row>
    <row r="71" spans="1:8" s="2" customFormat="1" ht="12.75">
      <c r="A71" s="7">
        <v>17</v>
      </c>
      <c r="B71" s="7" t="s">
        <v>57</v>
      </c>
      <c r="C71" s="24">
        <f>SUM(C54:C70)</f>
        <v>949.9000000000001</v>
      </c>
      <c r="D71" s="24">
        <f>SUM(D54:D70)</f>
        <v>11429.999999999998</v>
      </c>
      <c r="E71" s="24">
        <f>SUM(E54:E70)</f>
        <v>0</v>
      </c>
      <c r="F71" s="24">
        <f>SUM(F54:F70)</f>
        <v>0</v>
      </c>
      <c r="G71" s="24">
        <f>SUM(G54:G70)</f>
        <v>949.9000000000001</v>
      </c>
      <c r="H71" s="42">
        <v>41670</v>
      </c>
    </row>
    <row r="72" spans="1:8" ht="12.75">
      <c r="A72" s="10"/>
      <c r="B72" s="10"/>
      <c r="C72" s="10"/>
      <c r="D72" s="31"/>
      <c r="E72" s="10"/>
      <c r="F72" s="14"/>
      <c r="G72" s="14"/>
      <c r="H72" s="42"/>
    </row>
    <row r="73" spans="1:8" ht="12.75">
      <c r="A73" s="10"/>
      <c r="B73" s="10"/>
      <c r="C73" s="10"/>
      <c r="D73" s="32">
        <v>1270</v>
      </c>
      <c r="E73" s="10"/>
      <c r="F73" s="14"/>
      <c r="G73" s="14"/>
      <c r="H73" s="42"/>
    </row>
    <row r="74" spans="1:8" ht="12.75">
      <c r="A74" s="10"/>
      <c r="B74" s="10" t="s">
        <v>58</v>
      </c>
      <c r="C74" s="10"/>
      <c r="D74" s="35">
        <f>D73/C80</f>
        <v>10.391948285737664</v>
      </c>
      <c r="E74" s="10"/>
      <c r="F74" s="14"/>
      <c r="G74" s="14"/>
      <c r="H74" s="42"/>
    </row>
    <row r="75" spans="1:8" ht="15">
      <c r="A75" s="10">
        <v>1</v>
      </c>
      <c r="B75" s="36" t="s">
        <v>59</v>
      </c>
      <c r="C75" s="15">
        <v>16.98</v>
      </c>
      <c r="D75" s="31">
        <f>C75*$D$74</f>
        <v>176.45528189182554</v>
      </c>
      <c r="E75" s="10"/>
      <c r="F75" s="14"/>
      <c r="G75" s="10">
        <f>C75</f>
        <v>16.98</v>
      </c>
      <c r="H75" s="42">
        <v>643</v>
      </c>
    </row>
    <row r="76" spans="1:8" ht="15">
      <c r="A76" s="10">
        <v>2</v>
      </c>
      <c r="B76" s="36" t="s">
        <v>60</v>
      </c>
      <c r="C76" s="15">
        <v>29.62</v>
      </c>
      <c r="D76" s="31">
        <f>C76*$D$74</f>
        <v>307.80950822354964</v>
      </c>
      <c r="E76" s="10"/>
      <c r="F76" s="14"/>
      <c r="G76" s="10">
        <f>C76</f>
        <v>29.62</v>
      </c>
      <c r="H76" s="42">
        <v>1122</v>
      </c>
    </row>
    <row r="77" spans="1:8" ht="15">
      <c r="A77" s="10">
        <v>3</v>
      </c>
      <c r="B77" s="36" t="s">
        <v>61</v>
      </c>
      <c r="C77" s="15">
        <v>29.62</v>
      </c>
      <c r="D77" s="31">
        <f>C77*$D$74</f>
        <v>307.80950822354964</v>
      </c>
      <c r="E77" s="10"/>
      <c r="F77" s="14"/>
      <c r="G77" s="10">
        <f>C77</f>
        <v>29.62</v>
      </c>
      <c r="H77" s="42">
        <v>1122</v>
      </c>
    </row>
    <row r="78" spans="1:8" ht="15">
      <c r="A78" s="10">
        <v>4</v>
      </c>
      <c r="B78" s="37" t="s">
        <v>62</v>
      </c>
      <c r="C78" s="15">
        <v>13.87</v>
      </c>
      <c r="D78" s="31">
        <f>C78*$D$74</f>
        <v>144.1363227231814</v>
      </c>
      <c r="E78" s="10"/>
      <c r="F78" s="14"/>
      <c r="G78" s="10">
        <f>C78</f>
        <v>13.87</v>
      </c>
      <c r="H78" s="42">
        <v>525</v>
      </c>
    </row>
    <row r="79" spans="1:8" ht="15">
      <c r="A79" s="10">
        <v>5</v>
      </c>
      <c r="B79" s="38" t="s">
        <v>63</v>
      </c>
      <c r="C79" s="15">
        <v>32.12</v>
      </c>
      <c r="D79" s="31">
        <f>C79*$D$74</f>
        <v>333.78937893789373</v>
      </c>
      <c r="E79" s="10"/>
      <c r="F79" s="14"/>
      <c r="G79" s="10">
        <f>C79</f>
        <v>32.12</v>
      </c>
      <c r="H79" s="42">
        <v>1218</v>
      </c>
    </row>
    <row r="80" spans="1:8" s="2" customFormat="1" ht="12.75">
      <c r="A80" s="7">
        <v>5</v>
      </c>
      <c r="B80" s="7" t="s">
        <v>64</v>
      </c>
      <c r="C80" s="30">
        <f>SUM(C75:C79)</f>
        <v>122.21000000000001</v>
      </c>
      <c r="D80" s="30">
        <f>SUM(D75:D79)</f>
        <v>1270</v>
      </c>
      <c r="E80" s="30">
        <f>SUM(E75:E79)</f>
        <v>0</v>
      </c>
      <c r="F80" s="30">
        <f>SUM(F75:F79)</f>
        <v>0</v>
      </c>
      <c r="G80" s="30">
        <f>SUM(G75:G79)</f>
        <v>122.21000000000001</v>
      </c>
      <c r="H80" s="42">
        <v>4630</v>
      </c>
    </row>
    <row r="81" spans="1:8" s="2" customFormat="1" ht="12.75">
      <c r="A81" s="7">
        <v>22</v>
      </c>
      <c r="B81" s="7" t="s">
        <v>65</v>
      </c>
      <c r="C81" s="26">
        <f>C71+C80</f>
        <v>1072.1100000000001</v>
      </c>
      <c r="D81" s="26">
        <f>D71+D80</f>
        <v>12699.999999999998</v>
      </c>
      <c r="E81" s="26">
        <f>E71+E80</f>
        <v>0</v>
      </c>
      <c r="F81" s="26">
        <f>F71+F80</f>
        <v>0</v>
      </c>
      <c r="G81" s="26">
        <f>G71+G80</f>
        <v>1072.1100000000001</v>
      </c>
      <c r="H81" s="42">
        <v>46300</v>
      </c>
    </row>
    <row r="82" spans="1:8" ht="12.75">
      <c r="A82" s="10"/>
      <c r="B82" s="10"/>
      <c r="C82" s="15"/>
      <c r="D82" s="15"/>
      <c r="E82" s="15"/>
      <c r="F82" s="15"/>
      <c r="G82" s="15"/>
      <c r="H82" s="42"/>
    </row>
    <row r="83" spans="1:8" ht="12.75">
      <c r="A83" s="10"/>
      <c r="B83" s="10"/>
      <c r="C83" s="15"/>
      <c r="D83" s="15"/>
      <c r="E83" s="15"/>
      <c r="F83" s="15"/>
      <c r="G83" s="15"/>
      <c r="H83" s="42"/>
    </row>
    <row r="84" spans="1:8" s="2" customFormat="1" ht="38.25">
      <c r="A84" s="29"/>
      <c r="B84" s="39" t="s">
        <v>66</v>
      </c>
      <c r="C84" s="30">
        <f>C33+C48+C81</f>
        <v>22785.839999999997</v>
      </c>
      <c r="D84" s="30">
        <f>D33+D48+D81</f>
        <v>230353.00000000006</v>
      </c>
      <c r="E84" s="30">
        <f>E33+E48+E81</f>
        <v>360</v>
      </c>
      <c r="F84" s="30">
        <f>F33+F48+F81</f>
        <v>23647</v>
      </c>
      <c r="G84" s="30">
        <f>G33+G48+G81</f>
        <v>23145.839999999997</v>
      </c>
      <c r="H84" s="42">
        <v>926000</v>
      </c>
    </row>
    <row r="85" ht="13.5" customHeight="1"/>
    <row r="86" spans="2:4" ht="12.75">
      <c r="B86" s="1" t="s">
        <v>67</v>
      </c>
      <c r="D86" s="3" t="s">
        <v>68</v>
      </c>
    </row>
    <row r="87" spans="2:4" ht="12.75">
      <c r="B87" s="1" t="s">
        <v>69</v>
      </c>
      <c r="D87" s="3" t="s">
        <v>70</v>
      </c>
    </row>
  </sheetData>
  <sheetProtection/>
  <printOptions/>
  <pageMargins left="0.7" right="0.7" top="0.75" bottom="0.75" header="0.3" footer="0.3"/>
  <pageSetup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Monica Balota</cp:lastModifiedBy>
  <cp:lastPrinted>2022-01-13T12:29:16Z</cp:lastPrinted>
  <dcterms:created xsi:type="dcterms:W3CDTF">2021-07-28T07:44:46Z</dcterms:created>
  <dcterms:modified xsi:type="dcterms:W3CDTF">2022-01-18T14:36:13Z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2057-10.2.0.7480</vt:lpwstr>
  </property>
</Properties>
</file>