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tabRatio="852" activeTab="0"/>
  </bookViews>
  <sheets>
    <sheet name="radiologie" sheetId="1" r:id="rId1"/>
  </sheets>
  <definedNames/>
  <calcPr fullCalcOnLoad="1"/>
</workbook>
</file>

<file path=xl/sharedStrings.xml><?xml version="1.0" encoding="utf-8"?>
<sst xmlns="http://schemas.openxmlformats.org/spreadsheetml/2006/main" count="89" uniqueCount="83">
  <si>
    <t>RADIOLOGIE SI IMAGISTICA</t>
  </si>
  <si>
    <t>Nr. crt.</t>
  </si>
  <si>
    <t>DENUMIRE FURNIZOR</t>
  </si>
  <si>
    <t>CRITERIU EVALUARE RESURSE puncte</t>
  </si>
  <si>
    <t>VALOARE CRITERIU EVALUARE RESURSE</t>
  </si>
  <si>
    <t>Criteriu
disponibilitate (10%) puncte</t>
  </si>
  <si>
    <t>VALOARE CRITERIU DISPONIBILITATE</t>
  </si>
  <si>
    <t>Total puncte</t>
  </si>
  <si>
    <t>VALORI CONTRACT RADIOLOGIE LUNA MAI-DEC 2022</t>
  </si>
  <si>
    <t>MAI</t>
  </si>
  <si>
    <t>IUN</t>
  </si>
  <si>
    <t>IUL</t>
  </si>
  <si>
    <t>AUG</t>
  </si>
  <si>
    <t>SEP</t>
  </si>
  <si>
    <t>OCT</t>
  </si>
  <si>
    <t>NOI</t>
  </si>
  <si>
    <t>DEC</t>
  </si>
  <si>
    <t>Spitalul Clinic Judetean de Urgenta</t>
  </si>
  <si>
    <t>Spitalul Clinic de Urgenta pt.Copii</t>
  </si>
  <si>
    <t>Spitalul Clinic de Pneumftiziologie</t>
  </si>
  <si>
    <t>Spitalul Clinic de Boli Infectioase</t>
  </si>
  <si>
    <t>Spitalul Clinic Municipal Cluj</t>
  </si>
  <si>
    <t>Institutul Oncologic”I.Chiricuta”</t>
  </si>
  <si>
    <t>Spitalul Municipal Dej</t>
  </si>
  <si>
    <t>Spitalul Municipal Turda</t>
  </si>
  <si>
    <t>Spitalul Municipal Gherla</t>
  </si>
  <si>
    <t>Spitalul Orasenesc Huedin</t>
  </si>
  <si>
    <t>Institutul Regional de Gastroenterologie si Hepatologie “Prof.O.Fodor”</t>
  </si>
  <si>
    <t>Spitalul Municipal Campia Turzii</t>
  </si>
  <si>
    <t>Institutul Inimii N. Stancioiu</t>
  </si>
  <si>
    <t>S.C. MEDSTAR S.R.L.</t>
  </si>
  <si>
    <t>INTERSERVISAN</t>
  </si>
  <si>
    <t>Central medical TRANSILVANIA*</t>
  </si>
  <si>
    <t>S.C. HIPERDIA S.A.</t>
  </si>
  <si>
    <t>OMNIMEDICAL</t>
  </si>
  <si>
    <t>S.C. Salvosan Ciobanca</t>
  </si>
  <si>
    <t>Centrul Medical Rivmed</t>
  </si>
  <si>
    <t>S.C. MEDLIFE S.A.</t>
  </si>
  <si>
    <t>MEDISPROF</t>
  </si>
  <si>
    <t>CM UNIREA SRL</t>
  </si>
  <si>
    <t>PROMEDICAL CENTER</t>
  </si>
  <si>
    <t xml:space="preserve">SC CARDIOMED SRL </t>
  </si>
  <si>
    <t>POLARIS MEDICAL</t>
  </si>
  <si>
    <t>TOTAL GENERAL RADIOLOGIE</t>
  </si>
  <si>
    <t>radiogr dentare</t>
  </si>
  <si>
    <t>S.C.Stomarix S.R.L</t>
  </si>
  <si>
    <t>S.C.ANADENT</t>
  </si>
  <si>
    <t>S.C. Smile Office S.R.L.</t>
  </si>
  <si>
    <t>S.C. VAREXDENT SRL</t>
  </si>
  <si>
    <t>CMD Dr. Jiman Paula</t>
  </si>
  <si>
    <t>SC RAUS X SRL</t>
  </si>
  <si>
    <t>SC DENTAL RAD SRL</t>
  </si>
  <si>
    <t>SBDENTAL APHD SRL</t>
  </si>
  <si>
    <t>HATDENT SRL</t>
  </si>
  <si>
    <t>TOTAL GENERAL RADIOGRAFII DENTARE</t>
  </si>
  <si>
    <t>ecografii clinic</t>
  </si>
  <si>
    <t>Spitalul Clinic de Boli Infectioase Cluj</t>
  </si>
  <si>
    <t xml:space="preserve">Spitalul Clinic de Recuperare </t>
  </si>
  <si>
    <t>Institutul Inimii de Urgenta pt. Boli Cardiovasculare « N.Stancioiu »</t>
  </si>
  <si>
    <t>Institutul Regional de Gastroenterologie si Hepatologie “Prof.O Fodor”</t>
  </si>
  <si>
    <t>Spitalul Clinic de Urgenta pentru Copii</t>
  </si>
  <si>
    <t>Higeea Medica</t>
  </si>
  <si>
    <t>S.C. Recardio SRL</t>
  </si>
  <si>
    <t>CUORE MEDICAL</t>
  </si>
  <si>
    <t xml:space="preserve">SPITALUL CFR </t>
  </si>
  <si>
    <t xml:space="preserve">ANGIOCARE SRL </t>
  </si>
  <si>
    <t xml:space="preserve">CM GARIBALDI </t>
  </si>
  <si>
    <t>Total ecografii clinic</t>
  </si>
  <si>
    <t>ecografii medici familie</t>
  </si>
  <si>
    <t>Centrul Medical Sanradex</t>
  </si>
  <si>
    <t>CMI G &amp; R Todea Dr. Todea Remus</t>
  </si>
  <si>
    <t>CMI G &amp; R Todea Gabriella</t>
  </si>
  <si>
    <t>CMI Dr. Persa Voichita</t>
  </si>
  <si>
    <t>S.C.Dr. Petre Muresan S.R.L</t>
  </si>
  <si>
    <t>Total ecografii medici familie</t>
  </si>
  <si>
    <t>TOTAL GENERAL ECOGRAFII</t>
  </si>
  <si>
    <t>TOTAL GENERAL 
(RADIOLOGIE SI IMAGISTICA MEDICALA +ECOGRAFII)</t>
  </si>
  <si>
    <t>Intocmit</t>
  </si>
  <si>
    <t>Anexa3</t>
  </si>
  <si>
    <t>Anexa 6</t>
  </si>
  <si>
    <t>VALORI CONTRACT LUNA MAI-DECEMBRIE 2022</t>
  </si>
  <si>
    <t>Ec. Bruck Kinga</t>
  </si>
  <si>
    <t>valoare noua de ctr urmare diminuarii sumei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</si>
</sst>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#.00"/>
    <numFmt numFmtId="177" formatCode="#,##0.00000000"/>
    <numFmt numFmtId="178" formatCode="#,##0.0000000"/>
    <numFmt numFmtId="179" formatCode="0.000000"/>
    <numFmt numFmtId="180" formatCode="0.00000000"/>
    <numFmt numFmtId="181" formatCode="_(* #,##0.0000_);_(* \(#,##0.0000\);_(* &quot;-&quot;??.00_);_(@_)"/>
    <numFmt numFmtId="182" formatCode="#,##0.00000"/>
    <numFmt numFmtId="183" formatCode="#,##0.0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rgb="FFFFFFF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5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1" fillId="32" borderId="6" applyNumberFormat="0" applyFont="0" applyAlignment="0" applyProtection="0"/>
    <xf numFmtId="0" fontId="42" fillId="27" borderId="7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43" fontId="0" fillId="0" borderId="0" xfId="42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33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wrapText="1"/>
    </xf>
    <xf numFmtId="176" fontId="2" fillId="0" borderId="10" xfId="0" applyNumberFormat="1" applyFont="1" applyFill="1" applyBorder="1" applyAlignment="1">
      <alignment wrapText="1"/>
    </xf>
    <xf numFmtId="4" fontId="2" fillId="34" borderId="11" xfId="0" applyNumberFormat="1" applyFont="1" applyFill="1" applyBorder="1" applyAlignment="1">
      <alignment wrapText="1"/>
    </xf>
    <xf numFmtId="0" fontId="0" fillId="33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43" fontId="0" fillId="35" borderId="9" xfId="42" applyFill="1" applyBorder="1" applyAlignment="1">
      <alignment/>
    </xf>
    <xf numFmtId="43" fontId="0" fillId="0" borderId="9" xfId="42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177" fontId="0" fillId="0" borderId="9" xfId="57" applyNumberFormat="1" applyFont="1" applyFill="1" applyBorder="1" applyAlignment="1">
      <alignment horizontal="right"/>
      <protection/>
    </xf>
    <xf numFmtId="178" fontId="0" fillId="0" borderId="9" xfId="57" applyNumberFormat="1" applyFont="1" applyFill="1" applyBorder="1" applyAlignment="1">
      <alignment horizontal="center"/>
      <protection/>
    </xf>
    <xf numFmtId="39" fontId="0" fillId="0" borderId="10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 horizontal="center" vertical="center"/>
    </xf>
    <xf numFmtId="4" fontId="0" fillId="0" borderId="9" xfId="57" applyNumberFormat="1" applyFont="1" applyFill="1" applyBorder="1" applyAlignment="1">
      <alignment horizontal="right"/>
      <protection/>
    </xf>
    <xf numFmtId="0" fontId="4" fillId="0" borderId="9" xfId="0" applyFont="1" applyFill="1" applyBorder="1" applyAlignment="1">
      <alignment horizontal="center" vertical="center" wrapText="1"/>
    </xf>
    <xf numFmtId="4" fontId="0" fillId="0" borderId="9" xfId="57" applyNumberFormat="1" applyFont="1" applyFill="1" applyBorder="1" applyAlignment="1">
      <alignment/>
      <protection/>
    </xf>
    <xf numFmtId="4" fontId="2" fillId="0" borderId="10" xfId="57" applyNumberFormat="1" applyFont="1" applyFill="1" applyBorder="1" applyAlignment="1">
      <alignment horizontal="right"/>
      <protection/>
    </xf>
    <xf numFmtId="4" fontId="2" fillId="34" borderId="11" xfId="57" applyNumberFormat="1" applyFont="1" applyFill="1" applyBorder="1" applyAlignment="1">
      <alignment horizontal="right"/>
      <protection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2" fillId="33" borderId="9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  <xf numFmtId="0" fontId="1" fillId="0" borderId="9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76" fontId="2" fillId="35" borderId="9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10" xfId="0" applyNumberFormat="1" applyFont="1" applyFill="1" applyBorder="1" applyAlignment="1">
      <alignment/>
    </xf>
    <xf numFmtId="4" fontId="2" fillId="35" borderId="9" xfId="0" applyNumberFormat="1" applyFont="1" applyFill="1" applyBorder="1" applyAlignment="1">
      <alignment/>
    </xf>
    <xf numFmtId="179" fontId="0" fillId="0" borderId="9" xfId="0" applyNumberFormat="1" applyFont="1" applyFill="1" applyBorder="1" applyAlignment="1">
      <alignment horizontal="right"/>
    </xf>
    <xf numFmtId="39" fontId="0" fillId="0" borderId="9" xfId="0" applyNumberFormat="1" applyFont="1" applyFill="1" applyBorder="1" applyAlignment="1">
      <alignment/>
    </xf>
    <xf numFmtId="43" fontId="2" fillId="0" borderId="10" xfId="42" applyFont="1" applyFill="1" applyBorder="1" applyAlignment="1">
      <alignment/>
    </xf>
    <xf numFmtId="39" fontId="5" fillId="0" borderId="9" xfId="0" applyNumberFormat="1" applyFont="1" applyFill="1" applyBorder="1" applyAlignment="1">
      <alignment/>
    </xf>
    <xf numFmtId="0" fontId="2" fillId="35" borderId="9" xfId="0" applyFont="1" applyFill="1" applyBorder="1" applyAlignment="1">
      <alignment/>
    </xf>
    <xf numFmtId="43" fontId="2" fillId="35" borderId="9" xfId="42" applyFont="1" applyFill="1" applyBorder="1" applyAlignment="1">
      <alignment/>
    </xf>
    <xf numFmtId="43" fontId="0" fillId="35" borderId="10" xfId="42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39" fontId="0" fillId="0" borderId="9" xfId="0" applyNumberFormat="1" applyFont="1" applyFill="1" applyBorder="1" applyAlignment="1">
      <alignment horizontal="right"/>
    </xf>
    <xf numFmtId="39" fontId="2" fillId="35" borderId="9" xfId="0" applyNumberFormat="1" applyFont="1" applyFill="1" applyBorder="1" applyAlignment="1">
      <alignment horizontal="right"/>
    </xf>
    <xf numFmtId="180" fontId="0" fillId="0" borderId="9" xfId="0" applyNumberFormat="1" applyFont="1" applyFill="1" applyBorder="1" applyAlignment="1">
      <alignment horizontal="right"/>
    </xf>
    <xf numFmtId="0" fontId="6" fillId="0" borderId="9" xfId="0" applyFont="1" applyFill="1" applyBorder="1" applyAlignment="1">
      <alignment horizontal="center" vertical="center" wrapText="1"/>
    </xf>
    <xf numFmtId="43" fontId="0" fillId="0" borderId="9" xfId="42" applyFill="1" applyBorder="1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43" fontId="0" fillId="33" borderId="9" xfId="42" applyFill="1" applyBorder="1" applyAlignment="1" applyProtection="1">
      <alignment horizontal="right"/>
      <protection/>
    </xf>
    <xf numFmtId="39" fontId="0" fillId="33" borderId="9" xfId="0" applyNumberFormat="1" applyFont="1" applyFill="1" applyBorder="1" applyAlignment="1">
      <alignment/>
    </xf>
    <xf numFmtId="4" fontId="2" fillId="36" borderId="11" xfId="57" applyNumberFormat="1" applyFont="1" applyFill="1" applyBorder="1" applyAlignment="1">
      <alignment horizontal="right"/>
      <protection/>
    </xf>
    <xf numFmtId="43" fontId="0" fillId="2" borderId="0" xfId="42" applyFill="1" applyAlignment="1">
      <alignment/>
    </xf>
    <xf numFmtId="0" fontId="0" fillId="2" borderId="11" xfId="0" applyFill="1" applyBorder="1" applyAlignment="1">
      <alignment/>
    </xf>
    <xf numFmtId="43" fontId="0" fillId="2" borderId="11" xfId="42" applyFill="1" applyBorder="1" applyAlignment="1">
      <alignment/>
    </xf>
    <xf numFmtId="43" fontId="0" fillId="3" borderId="11" xfId="42" applyFill="1" applyBorder="1" applyAlignment="1">
      <alignment/>
    </xf>
    <xf numFmtId="43" fontId="0" fillId="4" borderId="11" xfId="42" applyFill="1" applyBorder="1" applyAlignment="1">
      <alignment/>
    </xf>
    <xf numFmtId="43" fontId="0" fillId="0" borderId="11" xfId="42" applyFill="1" applyBorder="1" applyAlignment="1">
      <alignment/>
    </xf>
    <xf numFmtId="181" fontId="0" fillId="0" borderId="11" xfId="42" applyNumberFormat="1" applyFill="1" applyBorder="1" applyAlignment="1">
      <alignment/>
    </xf>
    <xf numFmtId="2" fontId="6" fillId="0" borderId="9" xfId="0" applyNumberFormat="1" applyFont="1" applyFill="1" applyBorder="1" applyAlignment="1">
      <alignment horizontal="center" vertical="center" wrapText="1"/>
    </xf>
    <xf numFmtId="0" fontId="7" fillId="37" borderId="9" xfId="0" applyFont="1" applyFill="1" applyBorder="1" applyAlignment="1" applyProtection="1">
      <alignment wrapText="1"/>
      <protection locked="0"/>
    </xf>
    <xf numFmtId="176" fontId="2" fillId="35" borderId="10" xfId="0" applyNumberFormat="1" applyFont="1" applyFill="1" applyBorder="1" applyAlignment="1">
      <alignment/>
    </xf>
    <xf numFmtId="176" fontId="2" fillId="35" borderId="11" xfId="0" applyNumberFormat="1" applyFont="1" applyFill="1" applyBorder="1" applyAlignment="1">
      <alignment/>
    </xf>
    <xf numFmtId="182" fontId="0" fillId="0" borderId="9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8" fillId="0" borderId="9" xfId="0" applyFont="1" applyFill="1" applyBorder="1" applyAlignment="1">
      <alignment wrapText="1"/>
    </xf>
    <xf numFmtId="4" fontId="2" fillId="35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0" fillId="0" borderId="9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2" fillId="35" borderId="9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4" fontId="9" fillId="20" borderId="11" xfId="0" applyNumberFormat="1" applyFont="1" applyFill="1" applyBorder="1" applyAlignment="1">
      <alignment/>
    </xf>
    <xf numFmtId="0" fontId="0" fillId="35" borderId="9" xfId="0" applyFont="1" applyFill="1" applyBorder="1" applyAlignment="1">
      <alignment/>
    </xf>
    <xf numFmtId="0" fontId="0" fillId="38" borderId="9" xfId="0" applyFont="1" applyFill="1" applyBorder="1" applyAlignment="1">
      <alignment/>
    </xf>
    <xf numFmtId="4" fontId="2" fillId="38" borderId="9" xfId="0" applyNumberFormat="1" applyFont="1" applyFill="1" applyBorder="1" applyAlignment="1">
      <alignment/>
    </xf>
    <xf numFmtId="4" fontId="0" fillId="35" borderId="9" xfId="57" applyNumberFormat="1" applyFont="1" applyFill="1" applyBorder="1" applyAlignment="1">
      <alignment horizontal="right"/>
      <protection/>
    </xf>
    <xf numFmtId="0" fontId="4" fillId="35" borderId="9" xfId="0" applyFont="1" applyFill="1" applyBorder="1" applyAlignment="1">
      <alignment horizontal="center" vertical="center" wrapText="1"/>
    </xf>
    <xf numFmtId="4" fontId="0" fillId="35" borderId="9" xfId="57" applyNumberFormat="1" applyFont="1" applyFill="1" applyBorder="1" applyAlignment="1">
      <alignment/>
      <protection/>
    </xf>
    <xf numFmtId="4" fontId="2" fillId="35" borderId="10" xfId="57" applyNumberFormat="1" applyFont="1" applyFill="1" applyBorder="1" applyAlignment="1">
      <alignment horizontal="right"/>
      <protection/>
    </xf>
    <xf numFmtId="43" fontId="0" fillId="35" borderId="11" xfId="42" applyFill="1" applyBorder="1" applyAlignment="1">
      <alignment/>
    </xf>
    <xf numFmtId="43" fontId="0" fillId="33" borderId="11" xfId="42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108"/>
  <sheetViews>
    <sheetView tabSelected="1" view="pageBreakPreview" zoomScaleSheetLayoutView="100" zoomScalePageLayoutView="0" workbookViewId="0" topLeftCell="A67">
      <selection activeCell="C1" sqref="C1:G16384"/>
    </sheetView>
  </sheetViews>
  <sheetFormatPr defaultColWidth="12.57421875" defaultRowHeight="12.75"/>
  <cols>
    <col min="1" max="1" width="4.8515625" style="3" bestFit="1" customWidth="1"/>
    <col min="2" max="2" width="37.7109375" style="1" customWidth="1"/>
    <col min="3" max="3" width="13.8515625" style="1" hidden="1" customWidth="1"/>
    <col min="4" max="4" width="15.57421875" style="4" hidden="1" customWidth="1"/>
    <col min="5" max="5" width="13.00390625" style="1" hidden="1" customWidth="1"/>
    <col min="6" max="6" width="14.140625" style="4" hidden="1" customWidth="1"/>
    <col min="7" max="7" width="15.140625" style="5" hidden="1" customWidth="1"/>
    <col min="8" max="8" width="15.8515625" style="6" customWidth="1"/>
    <col min="9" max="9" width="14.7109375" style="6" customWidth="1"/>
    <col min="10" max="10" width="15.421875" style="1" customWidth="1"/>
    <col min="11" max="13" width="16.00390625" style="7" customWidth="1"/>
    <col min="14" max="14" width="15.8515625" style="7" customWidth="1"/>
    <col min="15" max="15" width="16.8515625" style="7" bestFit="1" customWidth="1"/>
    <col min="16" max="16" width="14.421875" style="7" bestFit="1" customWidth="1"/>
    <col min="17" max="17" width="13.8515625" style="7" customWidth="1"/>
    <col min="18" max="18" width="13.8515625" style="1" hidden="1" customWidth="1"/>
    <col min="19" max="19" width="13.8515625" style="7" hidden="1" customWidth="1"/>
    <col min="20" max="250" width="11.57421875" style="1" bestFit="1" customWidth="1"/>
    <col min="251" max="16384" width="12.57421875" style="1" customWidth="1"/>
  </cols>
  <sheetData>
    <row r="1" spans="8:10" ht="12.75">
      <c r="H1" s="6" t="s">
        <v>78</v>
      </c>
      <c r="J1" s="7"/>
    </row>
    <row r="2" spans="2:16" ht="15.75">
      <c r="B2" s="8" t="s">
        <v>0</v>
      </c>
      <c r="J2" s="7"/>
      <c r="P2" s="7" t="s">
        <v>79</v>
      </c>
    </row>
    <row r="3" spans="2:10" ht="15.75">
      <c r="B3" s="9" t="s">
        <v>80</v>
      </c>
      <c r="J3" s="59"/>
    </row>
    <row r="4" spans="2:10" ht="15.75">
      <c r="B4" s="9"/>
      <c r="J4" s="7"/>
    </row>
    <row r="5" ht="12.75">
      <c r="J5" s="7"/>
    </row>
    <row r="6" spans="1:17" ht="63.75">
      <c r="A6" s="10" t="s">
        <v>1</v>
      </c>
      <c r="B6" s="11" t="s">
        <v>2</v>
      </c>
      <c r="C6" s="12" t="s">
        <v>3</v>
      </c>
      <c r="D6" s="12" t="s">
        <v>4</v>
      </c>
      <c r="E6" s="12" t="s">
        <v>5</v>
      </c>
      <c r="F6" s="12" t="s">
        <v>6</v>
      </c>
      <c r="G6" s="13" t="s">
        <v>7</v>
      </c>
      <c r="H6" s="14" t="s">
        <v>8</v>
      </c>
      <c r="I6" s="14" t="s">
        <v>82</v>
      </c>
      <c r="J6" s="60" t="s">
        <v>9</v>
      </c>
      <c r="K6" s="61" t="s">
        <v>10</v>
      </c>
      <c r="L6" s="62" t="s">
        <v>11</v>
      </c>
      <c r="M6" s="62" t="s">
        <v>12</v>
      </c>
      <c r="N6" s="62" t="s">
        <v>13</v>
      </c>
      <c r="O6" s="63" t="s">
        <v>14</v>
      </c>
      <c r="P6" s="63" t="s">
        <v>15</v>
      </c>
      <c r="Q6" s="63" t="s">
        <v>16</v>
      </c>
    </row>
    <row r="7" spans="1:17" ht="12.75">
      <c r="A7" s="15"/>
      <c r="B7" s="16"/>
      <c r="C7" s="16"/>
      <c r="D7" s="17">
        <v>6625695</v>
      </c>
      <c r="E7" s="18"/>
      <c r="F7" s="17">
        <v>736188</v>
      </c>
      <c r="G7" s="19"/>
      <c r="H7" s="20"/>
      <c r="I7" s="20"/>
      <c r="J7" s="64"/>
      <c r="K7" s="64"/>
      <c r="L7" s="64"/>
      <c r="M7" s="64"/>
      <c r="N7" s="64"/>
      <c r="O7" s="64"/>
      <c r="P7" s="64"/>
      <c r="Q7" s="64"/>
    </row>
    <row r="8" spans="1:17" ht="12.75">
      <c r="A8" s="15"/>
      <c r="B8" s="16"/>
      <c r="C8" s="16"/>
      <c r="D8" s="21">
        <f>D7/C35</f>
        <v>277.1417779718613</v>
      </c>
      <c r="E8" s="16"/>
      <c r="F8" s="22">
        <f>F7/E35</f>
        <v>1752.8285714285714</v>
      </c>
      <c r="G8" s="23"/>
      <c r="H8" s="20"/>
      <c r="I8" s="20"/>
      <c r="J8" s="65">
        <v>14.2518</v>
      </c>
      <c r="K8" s="65">
        <v>14.2518</v>
      </c>
      <c r="L8" s="65">
        <v>12.6463</v>
      </c>
      <c r="M8" s="65">
        <v>12.6463</v>
      </c>
      <c r="N8" s="65">
        <v>12.6463</v>
      </c>
      <c r="O8" s="65">
        <v>12.6463</v>
      </c>
      <c r="P8" s="65">
        <v>11.8891</v>
      </c>
      <c r="Q8" s="65">
        <v>9.0227</v>
      </c>
    </row>
    <row r="9" spans="1:19" ht="15">
      <c r="A9" s="15">
        <v>1</v>
      </c>
      <c r="B9" s="15" t="s">
        <v>17</v>
      </c>
      <c r="C9" s="24">
        <v>3925.25</v>
      </c>
      <c r="D9" s="25">
        <f aca="true" t="shared" si="0" ref="D9:D34">C9*$D$8</f>
        <v>1087850.7639840485</v>
      </c>
      <c r="E9" s="26">
        <v>60</v>
      </c>
      <c r="F9" s="27">
        <f aca="true" t="shared" si="1" ref="F9:F34">E9*$F$8</f>
        <v>105169.71428571429</v>
      </c>
      <c r="G9" s="28">
        <f>C9+E9</f>
        <v>3985.25</v>
      </c>
      <c r="H9" s="29">
        <v>1193020</v>
      </c>
      <c r="I9" s="29"/>
      <c r="J9" s="64">
        <v>170027</v>
      </c>
      <c r="K9" s="64">
        <v>170027</v>
      </c>
      <c r="L9" s="64">
        <v>150870</v>
      </c>
      <c r="M9" s="64">
        <v>150870</v>
      </c>
      <c r="N9" s="64">
        <v>150870</v>
      </c>
      <c r="O9" s="64">
        <v>150870</v>
      </c>
      <c r="P9" s="64">
        <f>141838+1.02</f>
        <v>141839.02</v>
      </c>
      <c r="Q9" s="64">
        <f>107642+6-1.02</f>
        <v>107646.98</v>
      </c>
      <c r="R9" s="7">
        <f aca="true" t="shared" si="2" ref="R9:R72">H9-J9-K9-L9-M9-N9-O9-P9</f>
        <v>107646.98000000001</v>
      </c>
      <c r="S9" s="7">
        <f>Q9-R9</f>
        <v>0</v>
      </c>
    </row>
    <row r="10" spans="1:19" ht="15">
      <c r="A10" s="15">
        <v>2</v>
      </c>
      <c r="B10" s="15" t="s">
        <v>18</v>
      </c>
      <c r="C10" s="24">
        <v>967.12</v>
      </c>
      <c r="D10" s="25">
        <f t="shared" si="0"/>
        <v>268029.3563121465</v>
      </c>
      <c r="E10" s="26"/>
      <c r="F10" s="27">
        <f t="shared" si="1"/>
        <v>0</v>
      </c>
      <c r="G10" s="28">
        <f aca="true" t="shared" si="3" ref="G10:G34">C10+E10</f>
        <v>967.12</v>
      </c>
      <c r="H10" s="29">
        <v>268029</v>
      </c>
      <c r="I10" s="29"/>
      <c r="J10" s="64">
        <v>38199</v>
      </c>
      <c r="K10" s="64">
        <v>38199</v>
      </c>
      <c r="L10" s="64">
        <v>33895</v>
      </c>
      <c r="M10" s="64">
        <v>33895</v>
      </c>
      <c r="N10" s="64">
        <v>33895</v>
      </c>
      <c r="O10" s="64">
        <v>33895</v>
      </c>
      <c r="P10" s="64">
        <v>31866</v>
      </c>
      <c r="Q10" s="64">
        <v>24185</v>
      </c>
      <c r="R10" s="7">
        <f t="shared" si="2"/>
        <v>24185</v>
      </c>
      <c r="S10" s="7">
        <f aca="true" t="shared" si="4" ref="S10:S73">Q10-R10</f>
        <v>0</v>
      </c>
    </row>
    <row r="11" spans="1:19" ht="15">
      <c r="A11" s="15">
        <v>3</v>
      </c>
      <c r="B11" s="15" t="s">
        <v>19</v>
      </c>
      <c r="C11" s="24">
        <v>445</v>
      </c>
      <c r="D11" s="25">
        <f t="shared" si="0"/>
        <v>123328.09119747828</v>
      </c>
      <c r="E11" s="26"/>
      <c r="F11" s="27">
        <f t="shared" si="1"/>
        <v>0</v>
      </c>
      <c r="G11" s="28">
        <f t="shared" si="3"/>
        <v>445</v>
      </c>
      <c r="H11" s="29">
        <v>123328</v>
      </c>
      <c r="I11" s="29"/>
      <c r="J11" s="64">
        <v>17576</v>
      </c>
      <c r="K11" s="64">
        <v>17576</v>
      </c>
      <c r="L11" s="64">
        <v>15596</v>
      </c>
      <c r="M11" s="64">
        <v>15596</v>
      </c>
      <c r="N11" s="64">
        <v>15596</v>
      </c>
      <c r="O11" s="64">
        <v>15596</v>
      </c>
      <c r="P11" s="64">
        <v>14663</v>
      </c>
      <c r="Q11" s="64">
        <v>11129</v>
      </c>
      <c r="R11" s="7">
        <f t="shared" si="2"/>
        <v>11129</v>
      </c>
      <c r="S11" s="7">
        <f t="shared" si="4"/>
        <v>0</v>
      </c>
    </row>
    <row r="12" spans="1:19" ht="15">
      <c r="A12" s="15">
        <v>4</v>
      </c>
      <c r="B12" s="15" t="s">
        <v>20</v>
      </c>
      <c r="C12" s="24">
        <v>1548.35</v>
      </c>
      <c r="D12" s="25">
        <f t="shared" si="0"/>
        <v>429112.47192273143</v>
      </c>
      <c r="E12" s="26"/>
      <c r="F12" s="27">
        <f t="shared" si="1"/>
        <v>0</v>
      </c>
      <c r="G12" s="28">
        <f t="shared" si="3"/>
        <v>1548.35</v>
      </c>
      <c r="H12" s="29">
        <v>429112</v>
      </c>
      <c r="I12" s="29"/>
      <c r="J12" s="64">
        <v>61156</v>
      </c>
      <c r="K12" s="64">
        <v>61156</v>
      </c>
      <c r="L12" s="64">
        <v>54266</v>
      </c>
      <c r="M12" s="64">
        <v>54266</v>
      </c>
      <c r="N12" s="64">
        <v>54266</v>
      </c>
      <c r="O12" s="64">
        <v>54266</v>
      </c>
      <c r="P12" s="64">
        <v>51017</v>
      </c>
      <c r="Q12" s="64">
        <v>38719</v>
      </c>
      <c r="R12" s="7">
        <f t="shared" si="2"/>
        <v>38719</v>
      </c>
      <c r="S12" s="7">
        <f t="shared" si="4"/>
        <v>0</v>
      </c>
    </row>
    <row r="13" spans="1:19" ht="15">
      <c r="A13" s="15">
        <v>5</v>
      </c>
      <c r="B13" s="15" t="s">
        <v>21</v>
      </c>
      <c r="C13" s="24">
        <v>1493</v>
      </c>
      <c r="D13" s="25">
        <f t="shared" si="0"/>
        <v>413772.67451198894</v>
      </c>
      <c r="E13" s="26">
        <v>30</v>
      </c>
      <c r="F13" s="27">
        <f t="shared" si="1"/>
        <v>52584.857142857145</v>
      </c>
      <c r="G13" s="28">
        <f t="shared" si="3"/>
        <v>1523</v>
      </c>
      <c r="H13" s="29">
        <v>466358</v>
      </c>
      <c r="I13" s="29"/>
      <c r="J13" s="64">
        <v>66464</v>
      </c>
      <c r="K13" s="64">
        <v>66464</v>
      </c>
      <c r="L13" s="64">
        <v>58977</v>
      </c>
      <c r="M13" s="64">
        <v>58977</v>
      </c>
      <c r="N13" s="64">
        <v>58977</v>
      </c>
      <c r="O13" s="64">
        <v>58977</v>
      </c>
      <c r="P13" s="64">
        <v>55445</v>
      </c>
      <c r="Q13" s="64">
        <v>42077</v>
      </c>
      <c r="R13" s="7">
        <f t="shared" si="2"/>
        <v>42077</v>
      </c>
      <c r="S13" s="7">
        <f t="shared" si="4"/>
        <v>0</v>
      </c>
    </row>
    <row r="14" spans="1:19" ht="15">
      <c r="A14" s="15">
        <v>6</v>
      </c>
      <c r="B14" s="15" t="s">
        <v>22</v>
      </c>
      <c r="C14" s="24">
        <v>1728.25</v>
      </c>
      <c r="D14" s="25">
        <f t="shared" si="0"/>
        <v>478970.27777986927</v>
      </c>
      <c r="E14" s="26"/>
      <c r="F14" s="27">
        <f t="shared" si="1"/>
        <v>0</v>
      </c>
      <c r="G14" s="28">
        <f t="shared" si="3"/>
        <v>1728.25</v>
      </c>
      <c r="H14" s="29">
        <v>478970</v>
      </c>
      <c r="I14" s="29"/>
      <c r="J14" s="64">
        <v>68261</v>
      </c>
      <c r="K14" s="64">
        <v>68261</v>
      </c>
      <c r="L14" s="64">
        <v>60572</v>
      </c>
      <c r="M14" s="64">
        <v>60572</v>
      </c>
      <c r="N14" s="64">
        <v>60572</v>
      </c>
      <c r="O14" s="64">
        <v>60572</v>
      </c>
      <c r="P14" s="64">
        <v>56945</v>
      </c>
      <c r="Q14" s="64">
        <v>43215</v>
      </c>
      <c r="R14" s="7">
        <f t="shared" si="2"/>
        <v>43215</v>
      </c>
      <c r="S14" s="7">
        <f t="shared" si="4"/>
        <v>0</v>
      </c>
    </row>
    <row r="15" spans="1:19" ht="15">
      <c r="A15" s="15">
        <v>7</v>
      </c>
      <c r="B15" s="15" t="s">
        <v>23</v>
      </c>
      <c r="C15" s="24">
        <v>544.5</v>
      </c>
      <c r="D15" s="25">
        <f t="shared" si="0"/>
        <v>150903.6981056785</v>
      </c>
      <c r="E15" s="26"/>
      <c r="F15" s="27">
        <f t="shared" si="1"/>
        <v>0</v>
      </c>
      <c r="G15" s="28">
        <f t="shared" si="3"/>
        <v>544.5</v>
      </c>
      <c r="H15" s="29">
        <v>150904</v>
      </c>
      <c r="I15" s="29"/>
      <c r="J15" s="64">
        <v>21506</v>
      </c>
      <c r="K15" s="64">
        <v>21506</v>
      </c>
      <c r="L15" s="64">
        <v>19084</v>
      </c>
      <c r="M15" s="64">
        <v>19084</v>
      </c>
      <c r="N15" s="64">
        <v>19084</v>
      </c>
      <c r="O15" s="64">
        <v>19084</v>
      </c>
      <c r="P15" s="64">
        <v>17941</v>
      </c>
      <c r="Q15" s="64">
        <v>13615</v>
      </c>
      <c r="R15" s="7">
        <f t="shared" si="2"/>
        <v>13615</v>
      </c>
      <c r="S15" s="7">
        <f t="shared" si="4"/>
        <v>0</v>
      </c>
    </row>
    <row r="16" spans="1:19" ht="15">
      <c r="A16" s="15">
        <v>8</v>
      </c>
      <c r="B16" s="15" t="s">
        <v>24</v>
      </c>
      <c r="C16" s="24">
        <v>306</v>
      </c>
      <c r="D16" s="25">
        <f t="shared" si="0"/>
        <v>84805.38405938956</v>
      </c>
      <c r="E16" s="26"/>
      <c r="F16" s="27">
        <f t="shared" si="1"/>
        <v>0</v>
      </c>
      <c r="G16" s="28">
        <f t="shared" si="3"/>
        <v>306</v>
      </c>
      <c r="H16" s="29">
        <v>84805</v>
      </c>
      <c r="I16" s="29"/>
      <c r="J16" s="64">
        <v>12086</v>
      </c>
      <c r="K16" s="64">
        <v>12086</v>
      </c>
      <c r="L16" s="64">
        <v>10725</v>
      </c>
      <c r="M16" s="64">
        <v>10725</v>
      </c>
      <c r="N16" s="64">
        <v>10725</v>
      </c>
      <c r="O16" s="64">
        <v>10725</v>
      </c>
      <c r="P16" s="64">
        <v>10082</v>
      </c>
      <c r="Q16" s="64">
        <v>7651</v>
      </c>
      <c r="R16" s="7">
        <f t="shared" si="2"/>
        <v>7651</v>
      </c>
      <c r="S16" s="7">
        <f t="shared" si="4"/>
        <v>0</v>
      </c>
    </row>
    <row r="17" spans="1:19" ht="15">
      <c r="A17" s="15">
        <v>9</v>
      </c>
      <c r="B17" s="15" t="s">
        <v>25</v>
      </c>
      <c r="C17" s="24">
        <v>181</v>
      </c>
      <c r="D17" s="25">
        <f t="shared" si="0"/>
        <v>50162.661812906896</v>
      </c>
      <c r="E17" s="26"/>
      <c r="F17" s="27">
        <f t="shared" si="1"/>
        <v>0</v>
      </c>
      <c r="G17" s="28">
        <f t="shared" si="3"/>
        <v>181</v>
      </c>
      <c r="H17" s="29">
        <v>50163</v>
      </c>
      <c r="I17" s="29"/>
      <c r="J17" s="64">
        <v>7149</v>
      </c>
      <c r="K17" s="64">
        <v>7149</v>
      </c>
      <c r="L17" s="64">
        <v>6344</v>
      </c>
      <c r="M17" s="64">
        <v>6344</v>
      </c>
      <c r="N17" s="64">
        <v>6344</v>
      </c>
      <c r="O17" s="64">
        <v>6344</v>
      </c>
      <c r="P17" s="64">
        <v>5964</v>
      </c>
      <c r="Q17" s="64">
        <v>4525</v>
      </c>
      <c r="R17" s="7">
        <f t="shared" si="2"/>
        <v>4525</v>
      </c>
      <c r="S17" s="7">
        <f t="shared" si="4"/>
        <v>0</v>
      </c>
    </row>
    <row r="18" spans="1:19" ht="15">
      <c r="A18" s="15">
        <v>10</v>
      </c>
      <c r="B18" s="15" t="s">
        <v>26</v>
      </c>
      <c r="C18" s="24">
        <v>236.1</v>
      </c>
      <c r="D18" s="25">
        <f t="shared" si="0"/>
        <v>65433.17377915645</v>
      </c>
      <c r="E18" s="26"/>
      <c r="F18" s="27">
        <f t="shared" si="1"/>
        <v>0</v>
      </c>
      <c r="G18" s="28">
        <f t="shared" si="3"/>
        <v>236.1</v>
      </c>
      <c r="H18" s="29">
        <v>65433</v>
      </c>
      <c r="I18" s="29"/>
      <c r="J18" s="64">
        <v>9325</v>
      </c>
      <c r="K18" s="64">
        <v>9325</v>
      </c>
      <c r="L18" s="64">
        <v>8275</v>
      </c>
      <c r="M18" s="64">
        <v>8275</v>
      </c>
      <c r="N18" s="64">
        <v>8275</v>
      </c>
      <c r="O18" s="64">
        <v>8275</v>
      </c>
      <c r="P18" s="64">
        <v>7779</v>
      </c>
      <c r="Q18" s="64">
        <v>5904</v>
      </c>
      <c r="R18" s="7">
        <f t="shared" si="2"/>
        <v>5904</v>
      </c>
      <c r="S18" s="7">
        <f t="shared" si="4"/>
        <v>0</v>
      </c>
    </row>
    <row r="19" spans="1:19" ht="15">
      <c r="A19" s="15">
        <v>11</v>
      </c>
      <c r="B19" s="15" t="s">
        <v>27</v>
      </c>
      <c r="C19" s="24">
        <v>1169</v>
      </c>
      <c r="D19" s="25">
        <f t="shared" si="0"/>
        <v>323978.7384491059</v>
      </c>
      <c r="E19" s="26"/>
      <c r="F19" s="27">
        <f t="shared" si="1"/>
        <v>0</v>
      </c>
      <c r="G19" s="28">
        <f t="shared" si="3"/>
        <v>1169</v>
      </c>
      <c r="H19" s="29">
        <v>323979</v>
      </c>
      <c r="I19" s="29"/>
      <c r="J19" s="64">
        <v>46173</v>
      </c>
      <c r="K19" s="64">
        <v>46173</v>
      </c>
      <c r="L19" s="64">
        <v>40971</v>
      </c>
      <c r="M19" s="64">
        <v>40971</v>
      </c>
      <c r="N19" s="64">
        <v>40971</v>
      </c>
      <c r="O19" s="64">
        <v>40971</v>
      </c>
      <c r="P19" s="64">
        <v>38518</v>
      </c>
      <c r="Q19" s="64">
        <v>29231</v>
      </c>
      <c r="R19" s="7">
        <f t="shared" si="2"/>
        <v>29231</v>
      </c>
      <c r="S19" s="7">
        <f t="shared" si="4"/>
        <v>0</v>
      </c>
    </row>
    <row r="20" spans="1:19" ht="15">
      <c r="A20" s="15">
        <v>12</v>
      </c>
      <c r="B20" s="15" t="s">
        <v>28</v>
      </c>
      <c r="C20" s="24">
        <v>382.5</v>
      </c>
      <c r="D20" s="25">
        <f t="shared" si="0"/>
        <v>106006.73007423696</v>
      </c>
      <c r="E20" s="26"/>
      <c r="F20" s="27">
        <f t="shared" si="1"/>
        <v>0</v>
      </c>
      <c r="G20" s="28">
        <f t="shared" si="3"/>
        <v>382.5</v>
      </c>
      <c r="H20" s="29">
        <v>106007</v>
      </c>
      <c r="I20" s="29"/>
      <c r="J20" s="64">
        <v>15108</v>
      </c>
      <c r="K20" s="64">
        <v>15108</v>
      </c>
      <c r="L20" s="64">
        <v>13406</v>
      </c>
      <c r="M20" s="64">
        <v>13406</v>
      </c>
      <c r="N20" s="64">
        <v>13406</v>
      </c>
      <c r="O20" s="64">
        <v>13406</v>
      </c>
      <c r="P20" s="64">
        <v>12603</v>
      </c>
      <c r="Q20" s="64">
        <v>9564</v>
      </c>
      <c r="R20" s="7">
        <f t="shared" si="2"/>
        <v>9564</v>
      </c>
      <c r="S20" s="7">
        <f t="shared" si="4"/>
        <v>0</v>
      </c>
    </row>
    <row r="21" spans="1:19" ht="15">
      <c r="A21" s="15">
        <v>13</v>
      </c>
      <c r="B21" s="15" t="s">
        <v>29</v>
      </c>
      <c r="C21" s="30">
        <v>906.67</v>
      </c>
      <c r="D21" s="25">
        <f t="shared" si="0"/>
        <v>251276.13583374748</v>
      </c>
      <c r="E21" s="26"/>
      <c r="F21" s="27">
        <f t="shared" si="1"/>
        <v>0</v>
      </c>
      <c r="G21" s="28">
        <f t="shared" si="3"/>
        <v>906.67</v>
      </c>
      <c r="H21" s="29">
        <v>251276</v>
      </c>
      <c r="I21" s="29"/>
      <c r="J21" s="64">
        <v>35811</v>
      </c>
      <c r="K21" s="64">
        <v>35811</v>
      </c>
      <c r="L21" s="64">
        <v>31777</v>
      </c>
      <c r="M21" s="64">
        <v>31777</v>
      </c>
      <c r="N21" s="64">
        <v>31777</v>
      </c>
      <c r="O21" s="64">
        <v>31777</v>
      </c>
      <c r="P21" s="64">
        <v>29874</v>
      </c>
      <c r="Q21" s="64">
        <v>22672</v>
      </c>
      <c r="R21" s="7">
        <f t="shared" si="2"/>
        <v>22672</v>
      </c>
      <c r="S21" s="7">
        <f t="shared" si="4"/>
        <v>0</v>
      </c>
    </row>
    <row r="22" spans="1:19" ht="15">
      <c r="A22" s="15">
        <v>14</v>
      </c>
      <c r="B22" s="15" t="s">
        <v>30</v>
      </c>
      <c r="C22" s="31">
        <v>291.17</v>
      </c>
      <c r="D22" s="25">
        <f t="shared" si="0"/>
        <v>80695.37149206686</v>
      </c>
      <c r="E22" s="26"/>
      <c r="F22" s="27">
        <f t="shared" si="1"/>
        <v>0</v>
      </c>
      <c r="G22" s="28">
        <f t="shared" si="3"/>
        <v>291.17</v>
      </c>
      <c r="H22" s="29">
        <v>80695</v>
      </c>
      <c r="I22" s="29"/>
      <c r="J22" s="64">
        <v>11500</v>
      </c>
      <c r="K22" s="64">
        <v>11500</v>
      </c>
      <c r="L22" s="64">
        <v>10205</v>
      </c>
      <c r="M22" s="64">
        <v>10205</v>
      </c>
      <c r="N22" s="64">
        <v>10205</v>
      </c>
      <c r="O22" s="64">
        <v>10205</v>
      </c>
      <c r="P22" s="64">
        <v>9594</v>
      </c>
      <c r="Q22" s="64">
        <v>7281</v>
      </c>
      <c r="R22" s="7">
        <f t="shared" si="2"/>
        <v>7281</v>
      </c>
      <c r="S22" s="7">
        <f t="shared" si="4"/>
        <v>0</v>
      </c>
    </row>
    <row r="23" spans="1:19" ht="15">
      <c r="A23" s="15">
        <v>15</v>
      </c>
      <c r="B23" s="15" t="s">
        <v>31</v>
      </c>
      <c r="C23" s="32">
        <v>1090.94</v>
      </c>
      <c r="D23" s="25">
        <f t="shared" si="0"/>
        <v>302345.0512606224</v>
      </c>
      <c r="E23" s="26">
        <v>60</v>
      </c>
      <c r="F23" s="27">
        <f t="shared" si="1"/>
        <v>105169.71428571429</v>
      </c>
      <c r="G23" s="28">
        <f t="shared" si="3"/>
        <v>1150.94</v>
      </c>
      <c r="H23" s="29">
        <v>407515</v>
      </c>
      <c r="I23" s="29"/>
      <c r="J23" s="64">
        <v>58078</v>
      </c>
      <c r="K23" s="64">
        <v>58078</v>
      </c>
      <c r="L23" s="64">
        <v>51535</v>
      </c>
      <c r="M23" s="64">
        <v>51535</v>
      </c>
      <c r="N23" s="64">
        <v>51535</v>
      </c>
      <c r="O23" s="64">
        <v>51535</v>
      </c>
      <c r="P23" s="64">
        <v>48450</v>
      </c>
      <c r="Q23" s="64">
        <v>36769</v>
      </c>
      <c r="R23" s="7">
        <f t="shared" si="2"/>
        <v>36769</v>
      </c>
      <c r="S23" s="7">
        <f t="shared" si="4"/>
        <v>0</v>
      </c>
    </row>
    <row r="24" spans="1:19" ht="15">
      <c r="A24" s="15">
        <v>16</v>
      </c>
      <c r="B24" s="15" t="s">
        <v>32</v>
      </c>
      <c r="C24" s="32">
        <v>1895</v>
      </c>
      <c r="D24" s="25">
        <f t="shared" si="0"/>
        <v>525183.6692566772</v>
      </c>
      <c r="E24" s="26">
        <v>60</v>
      </c>
      <c r="F24" s="27">
        <f t="shared" si="1"/>
        <v>105169.71428571429</v>
      </c>
      <c r="G24" s="28">
        <f t="shared" si="3"/>
        <v>1955</v>
      </c>
      <c r="H24" s="29">
        <v>630353</v>
      </c>
      <c r="I24" s="29"/>
      <c r="J24" s="64">
        <v>89836</v>
      </c>
      <c r="K24" s="64">
        <v>89836</v>
      </c>
      <c r="L24" s="64">
        <v>79716</v>
      </c>
      <c r="M24" s="64">
        <v>79716</v>
      </c>
      <c r="N24" s="64">
        <v>79716</v>
      </c>
      <c r="O24" s="64">
        <v>79716</v>
      </c>
      <c r="P24" s="64">
        <v>74943</v>
      </c>
      <c r="Q24" s="64">
        <v>56874</v>
      </c>
      <c r="R24" s="7">
        <f t="shared" si="2"/>
        <v>56874</v>
      </c>
      <c r="S24" s="7">
        <f t="shared" si="4"/>
        <v>0</v>
      </c>
    </row>
    <row r="25" spans="1:19" ht="15">
      <c r="A25" s="15">
        <v>17</v>
      </c>
      <c r="B25" s="15" t="s">
        <v>33</v>
      </c>
      <c r="C25" s="32">
        <v>1443.2</v>
      </c>
      <c r="D25" s="25">
        <f t="shared" si="0"/>
        <v>399971.01396899024</v>
      </c>
      <c r="E25" s="26">
        <v>30</v>
      </c>
      <c r="F25" s="27">
        <f t="shared" si="1"/>
        <v>52584.857142857145</v>
      </c>
      <c r="G25" s="28">
        <f t="shared" si="3"/>
        <v>1473.2</v>
      </c>
      <c r="H25" s="29">
        <v>452556</v>
      </c>
      <c r="I25" s="29"/>
      <c r="J25" s="64">
        <v>64497</v>
      </c>
      <c r="K25" s="64">
        <v>64497</v>
      </c>
      <c r="L25" s="64">
        <v>57231</v>
      </c>
      <c r="M25" s="64">
        <v>57231</v>
      </c>
      <c r="N25" s="64">
        <v>57231</v>
      </c>
      <c r="O25" s="64">
        <v>57231</v>
      </c>
      <c r="P25" s="64">
        <v>53805</v>
      </c>
      <c r="Q25" s="64">
        <v>40833</v>
      </c>
      <c r="R25" s="7">
        <f t="shared" si="2"/>
        <v>40833</v>
      </c>
      <c r="S25" s="7">
        <f t="shared" si="4"/>
        <v>0</v>
      </c>
    </row>
    <row r="26" spans="1:19" ht="15">
      <c r="A26" s="15">
        <v>18</v>
      </c>
      <c r="B26" s="15" t="s">
        <v>34</v>
      </c>
      <c r="C26" s="32">
        <v>347.5</v>
      </c>
      <c r="D26" s="25">
        <f t="shared" si="0"/>
        <v>96306.7678452218</v>
      </c>
      <c r="E26" s="26">
        <v>30</v>
      </c>
      <c r="F26" s="27">
        <f t="shared" si="1"/>
        <v>52584.857142857145</v>
      </c>
      <c r="G26" s="28">
        <f t="shared" si="3"/>
        <v>377.5</v>
      </c>
      <c r="H26" s="29">
        <v>148892</v>
      </c>
      <c r="I26" s="29"/>
      <c r="J26" s="64">
        <v>21220</v>
      </c>
      <c r="K26" s="64">
        <v>21220</v>
      </c>
      <c r="L26" s="64">
        <v>18829</v>
      </c>
      <c r="M26" s="64">
        <v>18829</v>
      </c>
      <c r="N26" s="64">
        <v>18829</v>
      </c>
      <c r="O26" s="64">
        <v>18829</v>
      </c>
      <c r="P26" s="64">
        <v>17702</v>
      </c>
      <c r="Q26" s="64">
        <v>13434</v>
      </c>
      <c r="R26" s="7">
        <f t="shared" si="2"/>
        <v>13434</v>
      </c>
      <c r="S26" s="7">
        <f t="shared" si="4"/>
        <v>0</v>
      </c>
    </row>
    <row r="27" spans="1:19" ht="15">
      <c r="A27" s="83">
        <v>19</v>
      </c>
      <c r="B27" s="84" t="s">
        <v>35</v>
      </c>
      <c r="C27" s="85">
        <v>293</v>
      </c>
      <c r="D27" s="86">
        <f t="shared" si="0"/>
        <v>81202.54094575536</v>
      </c>
      <c r="E27" s="87"/>
      <c r="F27" s="88">
        <f t="shared" si="1"/>
        <v>0</v>
      </c>
      <c r="G27" s="89">
        <f t="shared" si="3"/>
        <v>293</v>
      </c>
      <c r="H27" s="58">
        <v>81203</v>
      </c>
      <c r="I27" s="58">
        <v>78986</v>
      </c>
      <c r="J27" s="91">
        <v>11573</v>
      </c>
      <c r="K27" s="90">
        <v>9356</v>
      </c>
      <c r="L27" s="91">
        <v>10269</v>
      </c>
      <c r="M27" s="91">
        <v>10269</v>
      </c>
      <c r="N27" s="91">
        <v>10269</v>
      </c>
      <c r="O27" s="91">
        <v>10269</v>
      </c>
      <c r="P27" s="91">
        <v>9654</v>
      </c>
      <c r="Q27" s="91">
        <v>7327</v>
      </c>
      <c r="R27" s="7">
        <v>7327</v>
      </c>
      <c r="S27" s="7">
        <f t="shared" si="4"/>
        <v>0</v>
      </c>
    </row>
    <row r="28" spans="1:19" ht="15">
      <c r="A28" s="15">
        <v>20</v>
      </c>
      <c r="B28" s="15" t="s">
        <v>36</v>
      </c>
      <c r="C28" s="32">
        <v>225.17</v>
      </c>
      <c r="D28" s="25">
        <f t="shared" si="0"/>
        <v>62404.014145924004</v>
      </c>
      <c r="E28" s="26"/>
      <c r="F28" s="27">
        <f t="shared" si="1"/>
        <v>0</v>
      </c>
      <c r="G28" s="28">
        <f t="shared" si="3"/>
        <v>225.17</v>
      </c>
      <c r="H28" s="29">
        <v>62404</v>
      </c>
      <c r="I28" s="29"/>
      <c r="J28" s="64">
        <v>8894</v>
      </c>
      <c r="K28" s="64">
        <v>8894</v>
      </c>
      <c r="L28" s="64">
        <v>7892</v>
      </c>
      <c r="M28" s="64">
        <v>7892</v>
      </c>
      <c r="N28" s="64">
        <v>7892</v>
      </c>
      <c r="O28" s="64">
        <v>7892</v>
      </c>
      <c r="P28" s="64">
        <v>7419</v>
      </c>
      <c r="Q28" s="64">
        <v>5629</v>
      </c>
      <c r="R28" s="7">
        <f t="shared" si="2"/>
        <v>5629</v>
      </c>
      <c r="S28" s="7">
        <f t="shared" si="4"/>
        <v>0</v>
      </c>
    </row>
    <row r="29" spans="1:19" ht="15">
      <c r="A29" s="15">
        <v>21</v>
      </c>
      <c r="B29" s="15" t="s">
        <v>37</v>
      </c>
      <c r="C29" s="32">
        <v>847.17</v>
      </c>
      <c r="D29" s="25">
        <f t="shared" si="0"/>
        <v>234786.20004442174</v>
      </c>
      <c r="E29" s="26">
        <v>30</v>
      </c>
      <c r="F29" s="27">
        <f t="shared" si="1"/>
        <v>52584.857142857145</v>
      </c>
      <c r="G29" s="28">
        <f t="shared" si="3"/>
        <v>877.17</v>
      </c>
      <c r="H29" s="29">
        <v>287371</v>
      </c>
      <c r="I29" s="29"/>
      <c r="J29" s="64">
        <v>40955</v>
      </c>
      <c r="K29" s="64">
        <v>40955</v>
      </c>
      <c r="L29" s="64">
        <v>36342</v>
      </c>
      <c r="M29" s="64">
        <v>36342</v>
      </c>
      <c r="N29" s="64">
        <v>36342</v>
      </c>
      <c r="O29" s="64">
        <v>36342</v>
      </c>
      <c r="P29" s="64">
        <v>34166</v>
      </c>
      <c r="Q29" s="64">
        <v>25927</v>
      </c>
      <c r="R29" s="7">
        <f t="shared" si="2"/>
        <v>25927</v>
      </c>
      <c r="S29" s="7">
        <f t="shared" si="4"/>
        <v>0</v>
      </c>
    </row>
    <row r="30" spans="1:19" ht="15">
      <c r="A30" s="15">
        <v>22</v>
      </c>
      <c r="B30" s="15" t="s">
        <v>38</v>
      </c>
      <c r="C30" s="32">
        <v>445.17</v>
      </c>
      <c r="D30" s="25">
        <f t="shared" si="0"/>
        <v>123375.2052997335</v>
      </c>
      <c r="E30" s="26">
        <v>30</v>
      </c>
      <c r="F30" s="27">
        <f t="shared" si="1"/>
        <v>52584.857142857145</v>
      </c>
      <c r="G30" s="28">
        <f t="shared" si="3"/>
        <v>475.17</v>
      </c>
      <c r="H30" s="29">
        <v>175960</v>
      </c>
      <c r="I30" s="29"/>
      <c r="J30" s="64">
        <v>25077</v>
      </c>
      <c r="K30" s="64">
        <v>25077</v>
      </c>
      <c r="L30" s="64">
        <v>22252</v>
      </c>
      <c r="M30" s="64">
        <v>22252</v>
      </c>
      <c r="N30" s="64">
        <v>22252</v>
      </c>
      <c r="O30" s="64">
        <v>22252</v>
      </c>
      <c r="P30" s="64">
        <v>20920</v>
      </c>
      <c r="Q30" s="64">
        <v>15878</v>
      </c>
      <c r="R30" s="7">
        <f t="shared" si="2"/>
        <v>15878</v>
      </c>
      <c r="S30" s="7">
        <f t="shared" si="4"/>
        <v>0</v>
      </c>
    </row>
    <row r="31" spans="1:19" ht="15">
      <c r="A31" s="15">
        <v>23</v>
      </c>
      <c r="B31" s="16" t="s">
        <v>39</v>
      </c>
      <c r="C31" s="33">
        <v>1005.83</v>
      </c>
      <c r="D31" s="25">
        <f t="shared" si="0"/>
        <v>278757.51453743724</v>
      </c>
      <c r="E31" s="26">
        <v>30</v>
      </c>
      <c r="F31" s="27">
        <f t="shared" si="1"/>
        <v>52584.857142857145</v>
      </c>
      <c r="G31" s="28">
        <f t="shared" si="3"/>
        <v>1035.83</v>
      </c>
      <c r="H31" s="29">
        <v>331342</v>
      </c>
      <c r="I31" s="29"/>
      <c r="J31" s="64">
        <v>47222</v>
      </c>
      <c r="K31" s="64">
        <v>47222</v>
      </c>
      <c r="L31" s="64">
        <v>41902</v>
      </c>
      <c r="M31" s="64">
        <v>41902</v>
      </c>
      <c r="N31" s="64">
        <v>41902</v>
      </c>
      <c r="O31" s="64">
        <v>41902</v>
      </c>
      <c r="P31" s="64">
        <v>39393</v>
      </c>
      <c r="Q31" s="64">
        <v>29897</v>
      </c>
      <c r="R31" s="7">
        <f t="shared" si="2"/>
        <v>29897</v>
      </c>
      <c r="S31" s="7">
        <f t="shared" si="4"/>
        <v>0</v>
      </c>
    </row>
    <row r="32" spans="1:19" ht="15">
      <c r="A32" s="15">
        <v>24</v>
      </c>
      <c r="B32" s="16" t="s">
        <v>40</v>
      </c>
      <c r="C32" s="33">
        <v>921.5</v>
      </c>
      <c r="D32" s="25">
        <f t="shared" si="0"/>
        <v>255386.14840107018</v>
      </c>
      <c r="E32" s="26">
        <v>30</v>
      </c>
      <c r="F32" s="27">
        <f t="shared" si="1"/>
        <v>52584.857142857145</v>
      </c>
      <c r="G32" s="28">
        <f t="shared" si="3"/>
        <v>951.5</v>
      </c>
      <c r="H32" s="29">
        <v>307971</v>
      </c>
      <c r="I32" s="29"/>
      <c r="J32" s="64">
        <v>43891</v>
      </c>
      <c r="K32" s="64">
        <v>43891</v>
      </c>
      <c r="L32" s="64">
        <v>38947</v>
      </c>
      <c r="M32" s="64">
        <v>38947</v>
      </c>
      <c r="N32" s="64">
        <v>38947</v>
      </c>
      <c r="O32" s="64">
        <v>38947</v>
      </c>
      <c r="P32" s="64">
        <v>36615</v>
      </c>
      <c r="Q32" s="64">
        <v>27786</v>
      </c>
      <c r="R32" s="7">
        <f t="shared" si="2"/>
        <v>27786</v>
      </c>
      <c r="S32" s="7">
        <f t="shared" si="4"/>
        <v>0</v>
      </c>
    </row>
    <row r="33" spans="1:248" ht="15">
      <c r="A33" s="15">
        <v>25</v>
      </c>
      <c r="B33" s="34" t="s">
        <v>41</v>
      </c>
      <c r="C33" s="33">
        <v>867</v>
      </c>
      <c r="D33" s="25">
        <f t="shared" si="0"/>
        <v>240281.92150160373</v>
      </c>
      <c r="E33" s="35">
        <v>30</v>
      </c>
      <c r="F33" s="27">
        <f t="shared" si="1"/>
        <v>52584.857142857145</v>
      </c>
      <c r="G33" s="28">
        <f t="shared" si="3"/>
        <v>897</v>
      </c>
      <c r="H33" s="29">
        <v>292867</v>
      </c>
      <c r="I33" s="29"/>
      <c r="J33" s="64">
        <v>41739</v>
      </c>
      <c r="K33" s="64">
        <v>41739</v>
      </c>
      <c r="L33" s="64">
        <v>37037</v>
      </c>
      <c r="M33" s="64">
        <v>37037</v>
      </c>
      <c r="N33" s="64">
        <v>37037</v>
      </c>
      <c r="O33" s="64">
        <v>37037</v>
      </c>
      <c r="P33" s="64">
        <v>34819</v>
      </c>
      <c r="Q33" s="64">
        <v>26422</v>
      </c>
      <c r="R33" s="7">
        <f t="shared" si="2"/>
        <v>26422</v>
      </c>
      <c r="S33" s="7">
        <f t="shared" si="4"/>
        <v>0</v>
      </c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</row>
    <row r="34" spans="1:19" ht="15">
      <c r="A34" s="15">
        <v>26</v>
      </c>
      <c r="B34" s="36" t="s">
        <v>42</v>
      </c>
      <c r="C34" s="33">
        <v>401.85</v>
      </c>
      <c r="D34" s="25">
        <f t="shared" si="0"/>
        <v>111369.42347799247</v>
      </c>
      <c r="E34" s="37">
        <v>0</v>
      </c>
      <c r="F34" s="27">
        <f t="shared" si="1"/>
        <v>0</v>
      </c>
      <c r="G34" s="28">
        <f t="shared" si="3"/>
        <v>401.85</v>
      </c>
      <c r="H34" s="29">
        <v>111370</v>
      </c>
      <c r="I34" s="29"/>
      <c r="J34" s="64">
        <v>15872</v>
      </c>
      <c r="K34" s="64">
        <v>15872</v>
      </c>
      <c r="L34" s="64">
        <v>14084</v>
      </c>
      <c r="M34" s="64">
        <v>14084</v>
      </c>
      <c r="N34" s="64">
        <v>14084</v>
      </c>
      <c r="O34" s="64">
        <v>14084</v>
      </c>
      <c r="P34" s="64">
        <v>13241</v>
      </c>
      <c r="Q34" s="64">
        <v>10049</v>
      </c>
      <c r="R34" s="7">
        <f t="shared" si="2"/>
        <v>10049</v>
      </c>
      <c r="S34" s="7">
        <f t="shared" si="4"/>
        <v>0</v>
      </c>
    </row>
    <row r="35" spans="1:19" s="2" customFormat="1" ht="12.75">
      <c r="A35" s="10"/>
      <c r="B35" s="11" t="s">
        <v>43</v>
      </c>
      <c r="C35" s="38">
        <f aca="true" t="shared" si="5" ref="C35:Q35">SUM(C9:C34)</f>
        <v>23907.239999999994</v>
      </c>
      <c r="D35" s="38">
        <f t="shared" si="5"/>
        <v>6625695.000000001</v>
      </c>
      <c r="E35" s="38">
        <f t="shared" si="5"/>
        <v>420</v>
      </c>
      <c r="F35" s="38">
        <f t="shared" si="5"/>
        <v>736188.0000000001</v>
      </c>
      <c r="G35" s="38">
        <f t="shared" si="5"/>
        <v>24327.23999999999</v>
      </c>
      <c r="H35" s="38">
        <f t="shared" si="5"/>
        <v>7361883</v>
      </c>
      <c r="I35" s="38"/>
      <c r="J35" s="38">
        <f t="shared" si="5"/>
        <v>1049195</v>
      </c>
      <c r="K35" s="38">
        <f t="shared" si="5"/>
        <v>1046978</v>
      </c>
      <c r="L35" s="38">
        <f t="shared" si="5"/>
        <v>930999</v>
      </c>
      <c r="M35" s="38">
        <f t="shared" si="5"/>
        <v>930999</v>
      </c>
      <c r="N35" s="38">
        <f t="shared" si="5"/>
        <v>930999</v>
      </c>
      <c r="O35" s="38">
        <f t="shared" si="5"/>
        <v>930999</v>
      </c>
      <c r="P35" s="38">
        <f t="shared" si="5"/>
        <v>875257.02</v>
      </c>
      <c r="Q35" s="38">
        <f t="shared" si="5"/>
        <v>664239.98</v>
      </c>
      <c r="R35" s="7">
        <f t="shared" si="2"/>
        <v>666456.98</v>
      </c>
      <c r="S35" s="7">
        <f t="shared" si="4"/>
        <v>-2217</v>
      </c>
    </row>
    <row r="36" spans="1:19" s="2" customFormat="1" ht="12.75">
      <c r="A36" s="10"/>
      <c r="B36" s="11"/>
      <c r="C36" s="39"/>
      <c r="D36" s="39"/>
      <c r="E36" s="39"/>
      <c r="F36" s="39"/>
      <c r="G36" s="40"/>
      <c r="H36" s="20"/>
      <c r="I36" s="20"/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>
        <v>0</v>
      </c>
      <c r="Q36" s="64">
        <v>0</v>
      </c>
      <c r="R36" s="7">
        <f t="shared" si="2"/>
        <v>0</v>
      </c>
      <c r="S36" s="7">
        <f t="shared" si="4"/>
        <v>0</v>
      </c>
    </row>
    <row r="37" spans="1:19" s="2" customFormat="1" ht="12.75">
      <c r="A37" s="10"/>
      <c r="B37" s="11"/>
      <c r="C37" s="39"/>
      <c r="D37" s="39"/>
      <c r="E37" s="39"/>
      <c r="F37" s="39"/>
      <c r="G37" s="40"/>
      <c r="H37" s="20"/>
      <c r="I37" s="20"/>
      <c r="J37" s="64">
        <v>0</v>
      </c>
      <c r="K37" s="64">
        <v>0</v>
      </c>
      <c r="L37" s="64">
        <v>0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7">
        <f t="shared" si="2"/>
        <v>0</v>
      </c>
      <c r="S37" s="7">
        <f t="shared" si="4"/>
        <v>0</v>
      </c>
    </row>
    <row r="38" spans="1:19" s="2" customFormat="1" ht="12.75">
      <c r="A38" s="10"/>
      <c r="B38" s="11"/>
      <c r="C38" s="39"/>
      <c r="D38" s="39"/>
      <c r="E38" s="39"/>
      <c r="F38" s="39"/>
      <c r="G38" s="40"/>
      <c r="H38" s="20"/>
      <c r="I38" s="20"/>
      <c r="J38" s="64">
        <v>0</v>
      </c>
      <c r="K38" s="64">
        <v>0</v>
      </c>
      <c r="L38" s="64">
        <v>0</v>
      </c>
      <c r="M38" s="64">
        <v>0</v>
      </c>
      <c r="N38" s="64">
        <v>0</v>
      </c>
      <c r="O38" s="64">
        <v>0</v>
      </c>
      <c r="P38" s="64">
        <v>0</v>
      </c>
      <c r="Q38" s="64">
        <v>0</v>
      </c>
      <c r="R38" s="7">
        <f t="shared" si="2"/>
        <v>0</v>
      </c>
      <c r="S38" s="7">
        <f t="shared" si="4"/>
        <v>0</v>
      </c>
    </row>
    <row r="39" spans="1:19" s="2" customFormat="1" ht="12.75">
      <c r="A39" s="10"/>
      <c r="B39" s="11"/>
      <c r="C39" s="39"/>
      <c r="D39" s="41">
        <v>150242</v>
      </c>
      <c r="E39" s="39"/>
      <c r="F39" s="39"/>
      <c r="G39" s="40"/>
      <c r="H39" s="20"/>
      <c r="I39" s="20"/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7">
        <f t="shared" si="2"/>
        <v>0</v>
      </c>
      <c r="S39" s="7">
        <f t="shared" si="4"/>
        <v>0</v>
      </c>
    </row>
    <row r="40" spans="1:19" s="2" customFormat="1" ht="12.75">
      <c r="A40" s="15"/>
      <c r="B40" s="16" t="s">
        <v>44</v>
      </c>
      <c r="C40" s="16"/>
      <c r="D40" s="42">
        <f>D39/C50</f>
        <v>142.8006577259032</v>
      </c>
      <c r="E40" s="16"/>
      <c r="F40" s="43"/>
      <c r="G40" s="23"/>
      <c r="H40" s="20"/>
      <c r="I40" s="20"/>
      <c r="J40" s="64">
        <v>0</v>
      </c>
      <c r="K40" s="64">
        <v>0</v>
      </c>
      <c r="L40" s="64">
        <v>0</v>
      </c>
      <c r="M40" s="64">
        <v>0</v>
      </c>
      <c r="N40" s="64">
        <v>0</v>
      </c>
      <c r="O40" s="64">
        <v>0</v>
      </c>
      <c r="P40" s="64">
        <v>0</v>
      </c>
      <c r="Q40" s="64">
        <v>0</v>
      </c>
      <c r="R40" s="7">
        <f t="shared" si="2"/>
        <v>0</v>
      </c>
      <c r="S40" s="7">
        <f t="shared" si="4"/>
        <v>0</v>
      </c>
    </row>
    <row r="41" spans="1:19" s="2" customFormat="1" ht="12.75">
      <c r="A41" s="15">
        <v>1</v>
      </c>
      <c r="B41" s="16" t="s">
        <v>45</v>
      </c>
      <c r="C41" s="11">
        <v>149.28</v>
      </c>
      <c r="D41" s="25">
        <f aca="true" t="shared" si="6" ref="D41:D49">C41*$D$40</f>
        <v>21317.282185322827</v>
      </c>
      <c r="E41" s="16"/>
      <c r="F41" s="43"/>
      <c r="G41" s="44">
        <f aca="true" t="shared" si="7" ref="G41:G49">C41</f>
        <v>149.28</v>
      </c>
      <c r="H41" s="29">
        <v>21317</v>
      </c>
      <c r="I41" s="29"/>
      <c r="J41" s="64">
        <v>3039</v>
      </c>
      <c r="K41" s="64">
        <v>3039</v>
      </c>
      <c r="L41" s="64">
        <v>2696</v>
      </c>
      <c r="M41" s="64">
        <v>2696</v>
      </c>
      <c r="N41" s="64">
        <v>2696</v>
      </c>
      <c r="O41" s="64">
        <v>2696</v>
      </c>
      <c r="P41" s="64">
        <v>2534</v>
      </c>
      <c r="Q41" s="64">
        <v>1921</v>
      </c>
      <c r="R41" s="7">
        <f t="shared" si="2"/>
        <v>1921</v>
      </c>
      <c r="S41" s="7">
        <f t="shared" si="4"/>
        <v>0</v>
      </c>
    </row>
    <row r="42" spans="1:19" s="2" customFormat="1" ht="12.75">
      <c r="A42" s="15">
        <v>2</v>
      </c>
      <c r="B42" s="16" t="s">
        <v>46</v>
      </c>
      <c r="C42" s="11">
        <v>171.32</v>
      </c>
      <c r="D42" s="25">
        <f t="shared" si="6"/>
        <v>24464.608681601734</v>
      </c>
      <c r="E42" s="16"/>
      <c r="F42" s="45"/>
      <c r="G42" s="44">
        <f t="shared" si="7"/>
        <v>171.32</v>
      </c>
      <c r="H42" s="29">
        <v>24465</v>
      </c>
      <c r="I42" s="29"/>
      <c r="J42" s="64">
        <v>3487</v>
      </c>
      <c r="K42" s="64">
        <v>3487</v>
      </c>
      <c r="L42" s="64">
        <v>3094</v>
      </c>
      <c r="M42" s="64">
        <v>3094</v>
      </c>
      <c r="N42" s="64">
        <v>3094</v>
      </c>
      <c r="O42" s="64">
        <v>3094</v>
      </c>
      <c r="P42" s="64">
        <v>2909</v>
      </c>
      <c r="Q42" s="64">
        <v>2206</v>
      </c>
      <c r="R42" s="7">
        <f t="shared" si="2"/>
        <v>2206</v>
      </c>
      <c r="S42" s="7">
        <f t="shared" si="4"/>
        <v>0</v>
      </c>
    </row>
    <row r="43" spans="1:19" s="2" customFormat="1" ht="12.75">
      <c r="A43" s="15">
        <v>3</v>
      </c>
      <c r="B43" s="16" t="s">
        <v>47</v>
      </c>
      <c r="C43" s="11">
        <v>112.23</v>
      </c>
      <c r="D43" s="25">
        <f t="shared" si="6"/>
        <v>16026.517816578116</v>
      </c>
      <c r="E43" s="16"/>
      <c r="F43" s="43"/>
      <c r="G43" s="44">
        <f t="shared" si="7"/>
        <v>112.23</v>
      </c>
      <c r="H43" s="29">
        <v>16027</v>
      </c>
      <c r="I43" s="29"/>
      <c r="J43" s="64">
        <v>2284</v>
      </c>
      <c r="K43" s="64">
        <v>2284</v>
      </c>
      <c r="L43" s="64">
        <v>2027</v>
      </c>
      <c r="M43" s="64">
        <v>2027</v>
      </c>
      <c r="N43" s="64">
        <v>2027</v>
      </c>
      <c r="O43" s="64">
        <v>2027</v>
      </c>
      <c r="P43" s="64">
        <v>1905</v>
      </c>
      <c r="Q43" s="64">
        <v>1446</v>
      </c>
      <c r="R43" s="7">
        <f t="shared" si="2"/>
        <v>1446</v>
      </c>
      <c r="S43" s="7">
        <f t="shared" si="4"/>
        <v>0</v>
      </c>
    </row>
    <row r="44" spans="1:19" s="2" customFormat="1" ht="12.75">
      <c r="A44" s="15">
        <v>4</v>
      </c>
      <c r="B44" s="16" t="s">
        <v>48</v>
      </c>
      <c r="C44" s="11">
        <v>50.82</v>
      </c>
      <c r="D44" s="25">
        <f t="shared" si="6"/>
        <v>7257.1294256304</v>
      </c>
      <c r="E44" s="16"/>
      <c r="F44" s="43"/>
      <c r="G44" s="44">
        <f t="shared" si="7"/>
        <v>50.82</v>
      </c>
      <c r="H44" s="29">
        <v>7257</v>
      </c>
      <c r="I44" s="29"/>
      <c r="J44" s="64">
        <v>1034</v>
      </c>
      <c r="K44" s="64">
        <v>1034</v>
      </c>
      <c r="L44" s="64">
        <v>918</v>
      </c>
      <c r="M44" s="64">
        <v>918</v>
      </c>
      <c r="N44" s="64">
        <v>918</v>
      </c>
      <c r="O44" s="64">
        <v>918</v>
      </c>
      <c r="P44" s="64">
        <v>863</v>
      </c>
      <c r="Q44" s="64">
        <v>654</v>
      </c>
      <c r="R44" s="7">
        <f t="shared" si="2"/>
        <v>654</v>
      </c>
      <c r="S44" s="7">
        <f t="shared" si="4"/>
        <v>0</v>
      </c>
    </row>
    <row r="45" spans="1:19" s="2" customFormat="1" ht="12.75" customHeight="1">
      <c r="A45" s="15">
        <v>5</v>
      </c>
      <c r="B45" s="16" t="s">
        <v>49</v>
      </c>
      <c r="C45" s="11">
        <v>118.07</v>
      </c>
      <c r="D45" s="25">
        <f t="shared" si="6"/>
        <v>16860.47365769739</v>
      </c>
      <c r="E45" s="16"/>
      <c r="F45" s="43"/>
      <c r="G45" s="44">
        <f t="shared" si="7"/>
        <v>118.07</v>
      </c>
      <c r="H45" s="29">
        <v>16860</v>
      </c>
      <c r="I45" s="29"/>
      <c r="J45" s="64">
        <v>2403</v>
      </c>
      <c r="K45" s="64">
        <v>2403</v>
      </c>
      <c r="L45" s="64">
        <v>2132</v>
      </c>
      <c r="M45" s="64">
        <v>2132</v>
      </c>
      <c r="N45" s="64">
        <v>2132</v>
      </c>
      <c r="O45" s="64">
        <v>2132</v>
      </c>
      <c r="P45" s="64">
        <v>2004</v>
      </c>
      <c r="Q45" s="64">
        <v>1522</v>
      </c>
      <c r="R45" s="7">
        <f t="shared" si="2"/>
        <v>1522</v>
      </c>
      <c r="S45" s="7">
        <f t="shared" si="4"/>
        <v>0</v>
      </c>
    </row>
    <row r="46" spans="1:19" s="2" customFormat="1" ht="12.75">
      <c r="A46" s="15">
        <v>6</v>
      </c>
      <c r="B46" s="16" t="s">
        <v>50</v>
      </c>
      <c r="C46" s="11">
        <v>80.75</v>
      </c>
      <c r="D46" s="25">
        <f t="shared" si="6"/>
        <v>11531.153111366682</v>
      </c>
      <c r="E46" s="16"/>
      <c r="F46" s="43"/>
      <c r="G46" s="44">
        <f t="shared" si="7"/>
        <v>80.75</v>
      </c>
      <c r="H46" s="29">
        <v>11531</v>
      </c>
      <c r="I46" s="29"/>
      <c r="J46" s="64">
        <v>1643</v>
      </c>
      <c r="K46" s="64">
        <v>1643</v>
      </c>
      <c r="L46" s="64">
        <v>1458</v>
      </c>
      <c r="M46" s="64">
        <v>1458</v>
      </c>
      <c r="N46" s="64">
        <v>1458</v>
      </c>
      <c r="O46" s="64">
        <v>1458</v>
      </c>
      <c r="P46" s="64">
        <v>1371</v>
      </c>
      <c r="Q46" s="64">
        <v>1042</v>
      </c>
      <c r="R46" s="7">
        <f t="shared" si="2"/>
        <v>1042</v>
      </c>
      <c r="S46" s="7">
        <f t="shared" si="4"/>
        <v>0</v>
      </c>
    </row>
    <row r="47" spans="1:19" s="2" customFormat="1" ht="12.75">
      <c r="A47" s="15">
        <v>7</v>
      </c>
      <c r="B47" s="16" t="s">
        <v>51</v>
      </c>
      <c r="C47" s="11">
        <v>89.07</v>
      </c>
      <c r="D47" s="25">
        <f t="shared" si="6"/>
        <v>12719.254583646196</v>
      </c>
      <c r="E47" s="16"/>
      <c r="F47" s="43"/>
      <c r="G47" s="44">
        <f t="shared" si="7"/>
        <v>89.07</v>
      </c>
      <c r="H47" s="29">
        <v>12719</v>
      </c>
      <c r="I47" s="29"/>
      <c r="J47" s="64">
        <v>1813</v>
      </c>
      <c r="K47" s="64">
        <v>1813</v>
      </c>
      <c r="L47" s="64">
        <v>1608</v>
      </c>
      <c r="M47" s="64">
        <v>1608</v>
      </c>
      <c r="N47" s="64">
        <v>1608</v>
      </c>
      <c r="O47" s="64">
        <v>1608</v>
      </c>
      <c r="P47" s="64">
        <v>1512</v>
      </c>
      <c r="Q47" s="64">
        <v>1149</v>
      </c>
      <c r="R47" s="7">
        <f t="shared" si="2"/>
        <v>1149</v>
      </c>
      <c r="S47" s="7">
        <f t="shared" si="4"/>
        <v>0</v>
      </c>
    </row>
    <row r="48" spans="1:19" s="2" customFormat="1" ht="13.5" customHeight="1">
      <c r="A48" s="15">
        <v>8</v>
      </c>
      <c r="B48" s="16" t="s">
        <v>52</v>
      </c>
      <c r="C48" s="11">
        <v>137</v>
      </c>
      <c r="D48" s="25">
        <f t="shared" si="6"/>
        <v>19563.690108448736</v>
      </c>
      <c r="E48" s="16"/>
      <c r="F48" s="43"/>
      <c r="G48" s="44">
        <f t="shared" si="7"/>
        <v>137</v>
      </c>
      <c r="H48" s="29">
        <v>19564</v>
      </c>
      <c r="I48" s="29"/>
      <c r="J48" s="64">
        <v>2788</v>
      </c>
      <c r="K48" s="64">
        <v>2788</v>
      </c>
      <c r="L48" s="64">
        <v>2474</v>
      </c>
      <c r="M48" s="64">
        <v>2474</v>
      </c>
      <c r="N48" s="64">
        <v>2474</v>
      </c>
      <c r="O48" s="64">
        <v>2474</v>
      </c>
      <c r="P48" s="64">
        <v>2326</v>
      </c>
      <c r="Q48" s="64">
        <v>1766</v>
      </c>
      <c r="R48" s="7">
        <f t="shared" si="2"/>
        <v>1766</v>
      </c>
      <c r="S48" s="7">
        <f t="shared" si="4"/>
        <v>0</v>
      </c>
    </row>
    <row r="49" spans="1:19" s="2" customFormat="1" ht="12.75">
      <c r="A49" s="15">
        <v>9</v>
      </c>
      <c r="B49" s="16" t="s">
        <v>53</v>
      </c>
      <c r="C49" s="11">
        <v>143.57</v>
      </c>
      <c r="D49" s="25">
        <f t="shared" si="6"/>
        <v>20501.89042970792</v>
      </c>
      <c r="E49" s="16"/>
      <c r="F49" s="43"/>
      <c r="G49" s="44">
        <f t="shared" si="7"/>
        <v>143.57</v>
      </c>
      <c r="H49" s="29">
        <v>20502</v>
      </c>
      <c r="I49" s="29"/>
      <c r="J49" s="64">
        <v>2922</v>
      </c>
      <c r="K49" s="64">
        <v>2922</v>
      </c>
      <c r="L49" s="64">
        <v>2593</v>
      </c>
      <c r="M49" s="64">
        <v>2593</v>
      </c>
      <c r="N49" s="64">
        <v>2593</v>
      </c>
      <c r="O49" s="64">
        <v>2593</v>
      </c>
      <c r="P49" s="64">
        <v>2437</v>
      </c>
      <c r="Q49" s="64">
        <v>1849</v>
      </c>
      <c r="R49" s="7">
        <f t="shared" si="2"/>
        <v>1849</v>
      </c>
      <c r="S49" s="7">
        <f t="shared" si="4"/>
        <v>0</v>
      </c>
    </row>
    <row r="50" spans="1:19" s="2" customFormat="1" ht="12.75">
      <c r="A50" s="10">
        <v>9</v>
      </c>
      <c r="B50" s="11" t="s">
        <v>54</v>
      </c>
      <c r="C50" s="46">
        <f aca="true" t="shared" si="8" ref="C50:Q50">SUM(C41:C49)</f>
        <v>1052.11</v>
      </c>
      <c r="D50" s="47">
        <f t="shared" si="8"/>
        <v>150242</v>
      </c>
      <c r="E50" s="46">
        <f t="shared" si="8"/>
        <v>0</v>
      </c>
      <c r="F50" s="46">
        <f t="shared" si="8"/>
        <v>0</v>
      </c>
      <c r="G50" s="48">
        <f t="shared" si="8"/>
        <v>1052.11</v>
      </c>
      <c r="H50" s="49">
        <f t="shared" si="8"/>
        <v>150242</v>
      </c>
      <c r="I50" s="49"/>
      <c r="J50" s="49">
        <f t="shared" si="8"/>
        <v>21413</v>
      </c>
      <c r="K50" s="49">
        <f t="shared" si="8"/>
        <v>21413</v>
      </c>
      <c r="L50" s="49">
        <f t="shared" si="8"/>
        <v>19000</v>
      </c>
      <c r="M50" s="49">
        <f t="shared" si="8"/>
        <v>19000</v>
      </c>
      <c r="N50" s="49">
        <f t="shared" si="8"/>
        <v>19000</v>
      </c>
      <c r="O50" s="49">
        <f t="shared" si="8"/>
        <v>19000</v>
      </c>
      <c r="P50" s="49">
        <f t="shared" si="8"/>
        <v>17861</v>
      </c>
      <c r="Q50" s="49">
        <f t="shared" si="8"/>
        <v>13555</v>
      </c>
      <c r="R50" s="7">
        <f t="shared" si="2"/>
        <v>13555</v>
      </c>
      <c r="S50" s="7">
        <f t="shared" si="4"/>
        <v>0</v>
      </c>
    </row>
    <row r="51" spans="1:19" s="2" customFormat="1" ht="12.75">
      <c r="A51" s="10"/>
      <c r="B51" s="11"/>
      <c r="C51" s="39"/>
      <c r="D51" s="39"/>
      <c r="E51" s="39"/>
      <c r="F51" s="39"/>
      <c r="G51" s="40"/>
      <c r="H51" s="20"/>
      <c r="I51" s="20"/>
      <c r="J51" s="64">
        <v>0</v>
      </c>
      <c r="K51" s="64">
        <v>0</v>
      </c>
      <c r="L51" s="64">
        <v>0</v>
      </c>
      <c r="M51" s="64">
        <v>0</v>
      </c>
      <c r="N51" s="64">
        <v>0</v>
      </c>
      <c r="O51" s="64">
        <v>0</v>
      </c>
      <c r="P51" s="64">
        <v>0</v>
      </c>
      <c r="Q51" s="64">
        <v>0</v>
      </c>
      <c r="R51" s="7">
        <f t="shared" si="2"/>
        <v>0</v>
      </c>
      <c r="S51" s="7">
        <f t="shared" si="4"/>
        <v>0</v>
      </c>
    </row>
    <row r="52" spans="1:19" s="2" customFormat="1" ht="12.75">
      <c r="A52" s="10"/>
      <c r="B52" s="11"/>
      <c r="C52" s="39"/>
      <c r="D52" s="39"/>
      <c r="E52" s="39"/>
      <c r="F52" s="39"/>
      <c r="G52" s="40"/>
      <c r="H52" s="20"/>
      <c r="I52" s="20"/>
      <c r="J52" s="64">
        <v>0</v>
      </c>
      <c r="K52" s="64">
        <v>0</v>
      </c>
      <c r="L52" s="64">
        <v>0</v>
      </c>
      <c r="M52" s="64">
        <v>0</v>
      </c>
      <c r="N52" s="64">
        <v>0</v>
      </c>
      <c r="O52" s="64">
        <v>0</v>
      </c>
      <c r="P52" s="64">
        <v>0</v>
      </c>
      <c r="Q52" s="64">
        <v>0</v>
      </c>
      <c r="R52" s="7">
        <f t="shared" si="2"/>
        <v>0</v>
      </c>
      <c r="S52" s="7">
        <f t="shared" si="4"/>
        <v>0</v>
      </c>
    </row>
    <row r="53" spans="1:19" ht="12.75">
      <c r="A53" s="15"/>
      <c r="B53" s="16"/>
      <c r="C53" s="16"/>
      <c r="D53" s="50"/>
      <c r="E53" s="16"/>
      <c r="F53" s="43"/>
      <c r="G53" s="23"/>
      <c r="H53" s="20"/>
      <c r="I53" s="20"/>
      <c r="J53" s="64">
        <v>0</v>
      </c>
      <c r="K53" s="64">
        <v>0</v>
      </c>
      <c r="L53" s="64">
        <v>0</v>
      </c>
      <c r="M53" s="64">
        <v>0</v>
      </c>
      <c r="N53" s="64">
        <v>0</v>
      </c>
      <c r="O53" s="64">
        <v>0</v>
      </c>
      <c r="P53" s="64">
        <v>0</v>
      </c>
      <c r="Q53" s="64">
        <v>0</v>
      </c>
      <c r="R53" s="7">
        <f t="shared" si="2"/>
        <v>0</v>
      </c>
      <c r="S53" s="7">
        <f t="shared" si="4"/>
        <v>0</v>
      </c>
    </row>
    <row r="54" spans="1:19" ht="12.75">
      <c r="A54" s="15"/>
      <c r="B54" s="16"/>
      <c r="C54" s="16"/>
      <c r="D54" s="51">
        <v>355838</v>
      </c>
      <c r="E54" s="16"/>
      <c r="F54" s="43"/>
      <c r="G54" s="23"/>
      <c r="H54" s="20"/>
      <c r="I54" s="20"/>
      <c r="J54" s="64">
        <v>0</v>
      </c>
      <c r="K54" s="64">
        <v>0</v>
      </c>
      <c r="L54" s="64">
        <v>0</v>
      </c>
      <c r="M54" s="64">
        <v>0</v>
      </c>
      <c r="N54" s="64">
        <v>0</v>
      </c>
      <c r="O54" s="64">
        <v>0</v>
      </c>
      <c r="P54" s="64">
        <v>0</v>
      </c>
      <c r="Q54" s="64">
        <v>0</v>
      </c>
      <c r="R54" s="7">
        <f t="shared" si="2"/>
        <v>0</v>
      </c>
      <c r="S54" s="7">
        <f t="shared" si="4"/>
        <v>0</v>
      </c>
    </row>
    <row r="55" spans="1:19" ht="12.75">
      <c r="A55" s="15"/>
      <c r="B55" s="16" t="s">
        <v>55</v>
      </c>
      <c r="C55" s="16"/>
      <c r="D55" s="52">
        <f>D54/C73</f>
        <v>367.9414334534513</v>
      </c>
      <c r="E55" s="16"/>
      <c r="F55" s="43"/>
      <c r="G55" s="23"/>
      <c r="H55" s="20"/>
      <c r="I55" s="20"/>
      <c r="J55" s="64">
        <v>0</v>
      </c>
      <c r="K55" s="64">
        <v>0</v>
      </c>
      <c r="L55" s="64">
        <v>0</v>
      </c>
      <c r="M55" s="64">
        <v>0</v>
      </c>
      <c r="N55" s="64">
        <v>0</v>
      </c>
      <c r="O55" s="64">
        <v>0</v>
      </c>
      <c r="P55" s="64">
        <v>0</v>
      </c>
      <c r="Q55" s="64">
        <v>0</v>
      </c>
      <c r="R55" s="7">
        <f t="shared" si="2"/>
        <v>0</v>
      </c>
      <c r="S55" s="7">
        <f t="shared" si="4"/>
        <v>0</v>
      </c>
    </row>
    <row r="56" spans="1:19" ht="15.75">
      <c r="A56" s="15">
        <v>1</v>
      </c>
      <c r="B56" s="16" t="s">
        <v>56</v>
      </c>
      <c r="C56" s="53">
        <v>125.51</v>
      </c>
      <c r="D56" s="54">
        <f aca="true" t="shared" si="9" ref="D56:D72">C56*$D$55</f>
        <v>46180.32931274267</v>
      </c>
      <c r="E56" s="16"/>
      <c r="F56" s="43"/>
      <c r="G56" s="55">
        <f aca="true" t="shared" si="10" ref="G56:G65">C56</f>
        <v>125.51</v>
      </c>
      <c r="H56" s="29">
        <v>46180</v>
      </c>
      <c r="I56" s="29"/>
      <c r="J56" s="64">
        <v>6581</v>
      </c>
      <c r="K56" s="64">
        <v>6581</v>
      </c>
      <c r="L56" s="64">
        <v>5840</v>
      </c>
      <c r="M56" s="64">
        <v>5840</v>
      </c>
      <c r="N56" s="64">
        <v>5840</v>
      </c>
      <c r="O56" s="64">
        <v>5840</v>
      </c>
      <c r="P56" s="64">
        <v>5490</v>
      </c>
      <c r="Q56" s="64">
        <v>4168</v>
      </c>
      <c r="R56" s="7">
        <f t="shared" si="2"/>
        <v>4168</v>
      </c>
      <c r="S56" s="7">
        <f t="shared" si="4"/>
        <v>0</v>
      </c>
    </row>
    <row r="57" spans="1:19" ht="15.75">
      <c r="A57" s="15">
        <v>2</v>
      </c>
      <c r="B57" s="16" t="s">
        <v>57</v>
      </c>
      <c r="C57" s="53">
        <v>92.18</v>
      </c>
      <c r="D57" s="54">
        <f t="shared" si="9"/>
        <v>33916.84133573914</v>
      </c>
      <c r="E57" s="16"/>
      <c r="F57" s="43"/>
      <c r="G57" s="55">
        <f t="shared" si="10"/>
        <v>92.18</v>
      </c>
      <c r="H57" s="29">
        <v>33917</v>
      </c>
      <c r="I57" s="29"/>
      <c r="J57" s="64">
        <v>4834</v>
      </c>
      <c r="K57" s="64">
        <v>4834</v>
      </c>
      <c r="L57" s="64">
        <v>4289</v>
      </c>
      <c r="M57" s="64">
        <v>4289</v>
      </c>
      <c r="N57" s="64">
        <v>4289</v>
      </c>
      <c r="O57" s="64">
        <v>4289</v>
      </c>
      <c r="P57" s="64">
        <v>4032</v>
      </c>
      <c r="Q57" s="64">
        <v>3061</v>
      </c>
      <c r="R57" s="7">
        <f t="shared" si="2"/>
        <v>3061</v>
      </c>
      <c r="S57" s="7">
        <f t="shared" si="4"/>
        <v>0</v>
      </c>
    </row>
    <row r="58" spans="1:19" ht="15.75">
      <c r="A58" s="15">
        <v>3</v>
      </c>
      <c r="B58" s="16" t="s">
        <v>58</v>
      </c>
      <c r="C58" s="53">
        <v>64.14</v>
      </c>
      <c r="D58" s="54">
        <f t="shared" si="9"/>
        <v>23599.763541704364</v>
      </c>
      <c r="E58" s="16"/>
      <c r="F58" s="43"/>
      <c r="G58" s="55">
        <f t="shared" si="10"/>
        <v>64.14</v>
      </c>
      <c r="H58" s="29">
        <v>23600</v>
      </c>
      <c r="I58" s="29"/>
      <c r="J58" s="64">
        <v>3363</v>
      </c>
      <c r="K58" s="64">
        <v>3363</v>
      </c>
      <c r="L58" s="64">
        <v>2985</v>
      </c>
      <c r="M58" s="64">
        <v>2985</v>
      </c>
      <c r="N58" s="64">
        <v>2985</v>
      </c>
      <c r="O58" s="64">
        <v>2985</v>
      </c>
      <c r="P58" s="64">
        <v>2806</v>
      </c>
      <c r="Q58" s="64">
        <v>2128</v>
      </c>
      <c r="R58" s="7">
        <f t="shared" si="2"/>
        <v>2128</v>
      </c>
      <c r="S58" s="7">
        <f t="shared" si="4"/>
        <v>0</v>
      </c>
    </row>
    <row r="59" spans="1:19" ht="15.75">
      <c r="A59" s="15">
        <v>4</v>
      </c>
      <c r="B59" s="16" t="s">
        <v>17</v>
      </c>
      <c r="C59" s="53">
        <v>174.08</v>
      </c>
      <c r="D59" s="54">
        <f t="shared" si="9"/>
        <v>64051.2447355768</v>
      </c>
      <c r="E59" s="16"/>
      <c r="F59" s="43"/>
      <c r="G59" s="55">
        <f t="shared" si="10"/>
        <v>174.08</v>
      </c>
      <c r="H59" s="29">
        <v>64051</v>
      </c>
      <c r="I59" s="29"/>
      <c r="J59" s="64">
        <v>9128</v>
      </c>
      <c r="K59" s="64">
        <v>9128</v>
      </c>
      <c r="L59" s="64">
        <v>8100</v>
      </c>
      <c r="M59" s="64">
        <v>8100</v>
      </c>
      <c r="N59" s="64">
        <v>8100</v>
      </c>
      <c r="O59" s="64">
        <v>8100</v>
      </c>
      <c r="P59" s="64">
        <v>7615</v>
      </c>
      <c r="Q59" s="64">
        <v>5780</v>
      </c>
      <c r="R59" s="7">
        <f t="shared" si="2"/>
        <v>5780</v>
      </c>
      <c r="S59" s="7">
        <f t="shared" si="4"/>
        <v>0</v>
      </c>
    </row>
    <row r="60" spans="1:19" ht="15.75">
      <c r="A60" s="15">
        <v>5</v>
      </c>
      <c r="B60" s="16" t="s">
        <v>59</v>
      </c>
      <c r="C60" s="53">
        <v>51.64</v>
      </c>
      <c r="D60" s="54">
        <f t="shared" si="9"/>
        <v>19000.495623536226</v>
      </c>
      <c r="E60" s="16"/>
      <c r="F60" s="43"/>
      <c r="G60" s="55">
        <f t="shared" si="10"/>
        <v>51.64</v>
      </c>
      <c r="H60" s="29">
        <v>19000</v>
      </c>
      <c r="I60" s="29"/>
      <c r="J60" s="64">
        <v>2708</v>
      </c>
      <c r="K60" s="64">
        <v>2708</v>
      </c>
      <c r="L60" s="64">
        <v>2403</v>
      </c>
      <c r="M60" s="64">
        <v>2403</v>
      </c>
      <c r="N60" s="64">
        <v>2403</v>
      </c>
      <c r="O60" s="64">
        <v>2403</v>
      </c>
      <c r="P60" s="64">
        <v>2259</v>
      </c>
      <c r="Q60" s="64">
        <v>1713</v>
      </c>
      <c r="R60" s="7">
        <f t="shared" si="2"/>
        <v>1713</v>
      </c>
      <c r="S60" s="7">
        <f t="shared" si="4"/>
        <v>0</v>
      </c>
    </row>
    <row r="61" spans="1:19" s="3" customFormat="1" ht="15.75">
      <c r="A61" s="15">
        <v>6</v>
      </c>
      <c r="B61" s="15" t="s">
        <v>21</v>
      </c>
      <c r="C61" s="53">
        <v>119.6</v>
      </c>
      <c r="D61" s="56">
        <f t="shared" si="9"/>
        <v>44005.79544103277</v>
      </c>
      <c r="E61" s="15"/>
      <c r="F61" s="57"/>
      <c r="G61" s="55">
        <f t="shared" si="10"/>
        <v>119.6</v>
      </c>
      <c r="H61" s="58">
        <v>44006</v>
      </c>
      <c r="I61" s="58"/>
      <c r="J61" s="64">
        <v>6272</v>
      </c>
      <c r="K61" s="64">
        <v>6272</v>
      </c>
      <c r="L61" s="64">
        <v>5565</v>
      </c>
      <c r="M61" s="64">
        <v>5565</v>
      </c>
      <c r="N61" s="64">
        <v>5565</v>
      </c>
      <c r="O61" s="64">
        <v>5565</v>
      </c>
      <c r="P61" s="64">
        <v>5232</v>
      </c>
      <c r="Q61" s="64">
        <v>3970</v>
      </c>
      <c r="R61" s="7">
        <f t="shared" si="2"/>
        <v>3970</v>
      </c>
      <c r="S61" s="7">
        <f t="shared" si="4"/>
        <v>0</v>
      </c>
    </row>
    <row r="62" spans="1:19" ht="15.75">
      <c r="A62" s="15">
        <v>7</v>
      </c>
      <c r="B62" s="16" t="s">
        <v>23</v>
      </c>
      <c r="C62" s="53">
        <v>40.22</v>
      </c>
      <c r="D62" s="54">
        <f t="shared" si="9"/>
        <v>14798.60445349781</v>
      </c>
      <c r="E62" s="16"/>
      <c r="F62" s="43"/>
      <c r="G62" s="55">
        <f t="shared" si="10"/>
        <v>40.22</v>
      </c>
      <c r="H62" s="29">
        <v>14799</v>
      </c>
      <c r="I62" s="29"/>
      <c r="J62" s="64">
        <v>2109</v>
      </c>
      <c r="K62" s="64">
        <v>2109</v>
      </c>
      <c r="L62" s="64">
        <v>1872</v>
      </c>
      <c r="M62" s="64">
        <v>1872</v>
      </c>
      <c r="N62" s="64">
        <v>1872</v>
      </c>
      <c r="O62" s="64">
        <v>1872</v>
      </c>
      <c r="P62" s="64">
        <v>1759</v>
      </c>
      <c r="Q62" s="64">
        <v>1334</v>
      </c>
      <c r="R62" s="7">
        <f t="shared" si="2"/>
        <v>1334</v>
      </c>
      <c r="S62" s="7">
        <f t="shared" si="4"/>
        <v>0</v>
      </c>
    </row>
    <row r="63" spans="1:19" ht="15.75">
      <c r="A63" s="15">
        <v>8</v>
      </c>
      <c r="B63" s="16" t="s">
        <v>24</v>
      </c>
      <c r="C63" s="53">
        <v>49.68</v>
      </c>
      <c r="D63" s="54">
        <f t="shared" si="9"/>
        <v>18279.33041396746</v>
      </c>
      <c r="E63" s="16"/>
      <c r="F63" s="43"/>
      <c r="G63" s="55">
        <f t="shared" si="10"/>
        <v>49.68</v>
      </c>
      <c r="H63" s="29">
        <v>18279</v>
      </c>
      <c r="I63" s="29"/>
      <c r="J63" s="64">
        <v>2605</v>
      </c>
      <c r="K63" s="64">
        <v>2605</v>
      </c>
      <c r="L63" s="64">
        <v>2312</v>
      </c>
      <c r="M63" s="64">
        <v>2312</v>
      </c>
      <c r="N63" s="64">
        <v>2312</v>
      </c>
      <c r="O63" s="64">
        <v>2312</v>
      </c>
      <c r="P63" s="64">
        <v>2173</v>
      </c>
      <c r="Q63" s="64">
        <v>1648</v>
      </c>
      <c r="R63" s="7">
        <f t="shared" si="2"/>
        <v>1648</v>
      </c>
      <c r="S63" s="7">
        <f t="shared" si="4"/>
        <v>0</v>
      </c>
    </row>
    <row r="64" spans="1:19" ht="15.75">
      <c r="A64" s="15">
        <v>9</v>
      </c>
      <c r="B64" s="16" t="s">
        <v>26</v>
      </c>
      <c r="C64" s="53">
        <v>44.69</v>
      </c>
      <c r="D64" s="54">
        <f t="shared" si="9"/>
        <v>16443.302661034737</v>
      </c>
      <c r="E64" s="16"/>
      <c r="F64" s="43"/>
      <c r="G64" s="55">
        <f t="shared" si="10"/>
        <v>44.69</v>
      </c>
      <c r="H64" s="29">
        <v>16443</v>
      </c>
      <c r="I64" s="29"/>
      <c r="J64" s="64">
        <v>2343</v>
      </c>
      <c r="K64" s="64">
        <v>2343</v>
      </c>
      <c r="L64" s="64">
        <v>2079</v>
      </c>
      <c r="M64" s="64">
        <v>2079</v>
      </c>
      <c r="N64" s="64">
        <v>2079</v>
      </c>
      <c r="O64" s="64">
        <v>2079</v>
      </c>
      <c r="P64" s="64">
        <v>1955</v>
      </c>
      <c r="Q64" s="64">
        <v>1486</v>
      </c>
      <c r="R64" s="7">
        <f t="shared" si="2"/>
        <v>1486</v>
      </c>
      <c r="S64" s="7">
        <f t="shared" si="4"/>
        <v>0</v>
      </c>
    </row>
    <row r="65" spans="1:19" ht="15.75">
      <c r="A65" s="15">
        <v>10</v>
      </c>
      <c r="B65" s="16" t="s">
        <v>25</v>
      </c>
      <c r="C65" s="53">
        <v>37.79</v>
      </c>
      <c r="D65" s="54">
        <f t="shared" si="9"/>
        <v>13904.506770205924</v>
      </c>
      <c r="E65" s="16"/>
      <c r="F65" s="43"/>
      <c r="G65" s="55">
        <f t="shared" si="10"/>
        <v>37.79</v>
      </c>
      <c r="H65" s="29">
        <v>13905</v>
      </c>
      <c r="I65" s="29"/>
      <c r="J65" s="64">
        <v>1982</v>
      </c>
      <c r="K65" s="64">
        <v>1982</v>
      </c>
      <c r="L65" s="64">
        <v>1758</v>
      </c>
      <c r="M65" s="64">
        <v>1758</v>
      </c>
      <c r="N65" s="64">
        <v>1758</v>
      </c>
      <c r="O65" s="64">
        <v>1758</v>
      </c>
      <c r="P65" s="64">
        <v>1653</v>
      </c>
      <c r="Q65" s="64">
        <v>1256</v>
      </c>
      <c r="R65" s="7">
        <f t="shared" si="2"/>
        <v>1256</v>
      </c>
      <c r="S65" s="7">
        <f t="shared" si="4"/>
        <v>0</v>
      </c>
    </row>
    <row r="66" spans="1:19" ht="15.75">
      <c r="A66" s="15">
        <v>11</v>
      </c>
      <c r="B66" s="16" t="s">
        <v>60</v>
      </c>
      <c r="C66" s="66">
        <v>19.585</v>
      </c>
      <c r="D66" s="54">
        <f t="shared" si="9"/>
        <v>7206.1329741858435</v>
      </c>
      <c r="E66" s="16"/>
      <c r="F66" s="43"/>
      <c r="G66" s="55">
        <v>19.59</v>
      </c>
      <c r="H66" s="29">
        <v>7206</v>
      </c>
      <c r="I66" s="29"/>
      <c r="J66" s="64">
        <v>1027</v>
      </c>
      <c r="K66" s="64">
        <v>1027</v>
      </c>
      <c r="L66" s="64">
        <v>911</v>
      </c>
      <c r="M66" s="64">
        <v>911</v>
      </c>
      <c r="N66" s="64">
        <v>911</v>
      </c>
      <c r="O66" s="64">
        <v>911</v>
      </c>
      <c r="P66" s="64">
        <v>857</v>
      </c>
      <c r="Q66" s="64">
        <v>651</v>
      </c>
      <c r="R66" s="7">
        <f t="shared" si="2"/>
        <v>651</v>
      </c>
      <c r="S66" s="7">
        <f t="shared" si="4"/>
        <v>0</v>
      </c>
    </row>
    <row r="67" spans="1:19" ht="15.75">
      <c r="A67" s="15">
        <v>12</v>
      </c>
      <c r="B67" s="16" t="s">
        <v>61</v>
      </c>
      <c r="C67" s="53">
        <v>33.78</v>
      </c>
      <c r="D67" s="54">
        <f t="shared" si="9"/>
        <v>12429.061622057585</v>
      </c>
      <c r="E67" s="16"/>
      <c r="F67" s="43"/>
      <c r="G67" s="55">
        <f aca="true" t="shared" si="11" ref="G67:G72">C67</f>
        <v>33.78</v>
      </c>
      <c r="H67" s="29">
        <v>12429</v>
      </c>
      <c r="I67" s="29"/>
      <c r="J67" s="64">
        <v>1771</v>
      </c>
      <c r="K67" s="64">
        <v>1771</v>
      </c>
      <c r="L67" s="64">
        <v>1572</v>
      </c>
      <c r="M67" s="64">
        <v>1572</v>
      </c>
      <c r="N67" s="64">
        <v>1572</v>
      </c>
      <c r="O67" s="64">
        <v>1572</v>
      </c>
      <c r="P67" s="64">
        <v>1478</v>
      </c>
      <c r="Q67" s="64">
        <v>1121</v>
      </c>
      <c r="R67" s="7">
        <f t="shared" si="2"/>
        <v>1121</v>
      </c>
      <c r="S67" s="7">
        <f t="shared" si="4"/>
        <v>0</v>
      </c>
    </row>
    <row r="68" spans="1:19" ht="15.75">
      <c r="A68" s="15">
        <v>13</v>
      </c>
      <c r="B68" s="16" t="s">
        <v>62</v>
      </c>
      <c r="C68" s="53">
        <v>31.59</v>
      </c>
      <c r="D68" s="54">
        <f t="shared" si="9"/>
        <v>11623.269882794526</v>
      </c>
      <c r="E68" s="16"/>
      <c r="F68" s="43"/>
      <c r="G68" s="55">
        <f t="shared" si="11"/>
        <v>31.59</v>
      </c>
      <c r="H68" s="29">
        <v>11623</v>
      </c>
      <c r="I68" s="29"/>
      <c r="J68" s="64">
        <v>1656</v>
      </c>
      <c r="K68" s="64">
        <v>1656</v>
      </c>
      <c r="L68" s="64">
        <v>1470</v>
      </c>
      <c r="M68" s="64">
        <v>1470</v>
      </c>
      <c r="N68" s="64">
        <v>1470</v>
      </c>
      <c r="O68" s="64">
        <v>1470</v>
      </c>
      <c r="P68" s="64">
        <v>1382</v>
      </c>
      <c r="Q68" s="64">
        <v>1049</v>
      </c>
      <c r="R68" s="7">
        <f t="shared" si="2"/>
        <v>1049</v>
      </c>
      <c r="S68" s="7">
        <f t="shared" si="4"/>
        <v>0</v>
      </c>
    </row>
    <row r="69" spans="1:19" ht="15.75">
      <c r="A69" s="15">
        <v>14</v>
      </c>
      <c r="B69" s="16" t="s">
        <v>63</v>
      </c>
      <c r="C69" s="53"/>
      <c r="D69" s="54">
        <f t="shared" si="9"/>
        <v>0</v>
      </c>
      <c r="E69" s="16"/>
      <c r="F69" s="43"/>
      <c r="G69" s="55">
        <f t="shared" si="11"/>
        <v>0</v>
      </c>
      <c r="H69" s="29">
        <v>0</v>
      </c>
      <c r="I69" s="29"/>
      <c r="J69" s="64">
        <v>0</v>
      </c>
      <c r="K69" s="64">
        <v>0</v>
      </c>
      <c r="L69" s="64">
        <v>0</v>
      </c>
      <c r="M69" s="64">
        <v>0</v>
      </c>
      <c r="N69" s="64">
        <v>0</v>
      </c>
      <c r="O69" s="64">
        <v>0</v>
      </c>
      <c r="P69" s="64">
        <v>0</v>
      </c>
      <c r="Q69" s="64">
        <v>0</v>
      </c>
      <c r="R69" s="7">
        <f t="shared" si="2"/>
        <v>0</v>
      </c>
      <c r="S69" s="7">
        <f t="shared" si="4"/>
        <v>0</v>
      </c>
    </row>
    <row r="70" spans="1:248" ht="15.75">
      <c r="A70" s="15">
        <v>15</v>
      </c>
      <c r="B70" s="67" t="s">
        <v>64</v>
      </c>
      <c r="C70" s="53">
        <v>30.619999999999997</v>
      </c>
      <c r="D70" s="54">
        <f t="shared" si="9"/>
        <v>11266.366692344678</v>
      </c>
      <c r="E70" s="16"/>
      <c r="F70" s="43"/>
      <c r="G70" s="55">
        <f t="shared" si="11"/>
        <v>30.619999999999997</v>
      </c>
      <c r="H70" s="29">
        <v>11266</v>
      </c>
      <c r="I70" s="29"/>
      <c r="J70" s="64">
        <v>1606</v>
      </c>
      <c r="K70" s="64">
        <v>1606</v>
      </c>
      <c r="L70" s="64">
        <v>1425</v>
      </c>
      <c r="M70" s="64">
        <v>1425</v>
      </c>
      <c r="N70" s="64">
        <v>1425</v>
      </c>
      <c r="O70" s="64">
        <v>1425</v>
      </c>
      <c r="P70" s="64">
        <v>1339</v>
      </c>
      <c r="Q70" s="64">
        <v>1015</v>
      </c>
      <c r="R70" s="7">
        <f t="shared" si="2"/>
        <v>1015</v>
      </c>
      <c r="S70" s="7">
        <f t="shared" si="4"/>
        <v>0</v>
      </c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</row>
    <row r="71" spans="1:248" ht="15.75">
      <c r="A71" s="15">
        <v>16</v>
      </c>
      <c r="B71" s="67" t="s">
        <v>65</v>
      </c>
      <c r="C71" s="53">
        <v>23.659999999999997</v>
      </c>
      <c r="D71" s="54">
        <f t="shared" si="9"/>
        <v>8705.494315508657</v>
      </c>
      <c r="E71" s="16"/>
      <c r="F71" s="43"/>
      <c r="G71" s="55">
        <f t="shared" si="11"/>
        <v>23.659999999999997</v>
      </c>
      <c r="H71" s="29">
        <v>8705</v>
      </c>
      <c r="I71" s="29"/>
      <c r="J71" s="64">
        <v>1241</v>
      </c>
      <c r="K71" s="64">
        <v>1241</v>
      </c>
      <c r="L71" s="64">
        <v>1101</v>
      </c>
      <c r="M71" s="64">
        <v>1101</v>
      </c>
      <c r="N71" s="64">
        <v>1101</v>
      </c>
      <c r="O71" s="64">
        <v>1101</v>
      </c>
      <c r="P71" s="64">
        <v>1035</v>
      </c>
      <c r="Q71" s="64">
        <v>784</v>
      </c>
      <c r="R71" s="7">
        <f t="shared" si="2"/>
        <v>784</v>
      </c>
      <c r="S71" s="7">
        <f t="shared" si="4"/>
        <v>0</v>
      </c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</row>
    <row r="72" spans="1:248" ht="15.75">
      <c r="A72" s="15">
        <v>17</v>
      </c>
      <c r="B72" s="67" t="s">
        <v>66</v>
      </c>
      <c r="C72" s="53">
        <v>28.34</v>
      </c>
      <c r="D72" s="54">
        <f t="shared" si="9"/>
        <v>10427.46022407081</v>
      </c>
      <c r="E72" s="16"/>
      <c r="F72" s="43"/>
      <c r="G72" s="55">
        <f t="shared" si="11"/>
        <v>28.34</v>
      </c>
      <c r="H72" s="29">
        <v>10429</v>
      </c>
      <c r="I72" s="29"/>
      <c r="J72" s="64">
        <v>1486</v>
      </c>
      <c r="K72" s="64">
        <v>1486</v>
      </c>
      <c r="L72" s="64">
        <v>1319</v>
      </c>
      <c r="M72" s="64">
        <v>1319</v>
      </c>
      <c r="N72" s="64">
        <v>1319</v>
      </c>
      <c r="O72" s="64">
        <v>1319</v>
      </c>
      <c r="P72" s="64">
        <v>1240</v>
      </c>
      <c r="Q72" s="64">
        <v>941</v>
      </c>
      <c r="R72" s="7">
        <f t="shared" si="2"/>
        <v>941</v>
      </c>
      <c r="S72" s="7">
        <f t="shared" si="4"/>
        <v>0</v>
      </c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</row>
    <row r="73" spans="1:19" s="2" customFormat="1" ht="12.75">
      <c r="A73" s="10">
        <v>17</v>
      </c>
      <c r="B73" s="11" t="s">
        <v>67</v>
      </c>
      <c r="C73" s="38">
        <f aca="true" t="shared" si="12" ref="C73:Q73">SUM(C56:C72)</f>
        <v>967.105</v>
      </c>
      <c r="D73" s="38">
        <f t="shared" si="12"/>
        <v>355837.99999999994</v>
      </c>
      <c r="E73" s="38">
        <f t="shared" si="12"/>
        <v>0</v>
      </c>
      <c r="F73" s="38">
        <f t="shared" si="12"/>
        <v>0</v>
      </c>
      <c r="G73" s="68">
        <f t="shared" si="12"/>
        <v>967.11</v>
      </c>
      <c r="H73" s="69">
        <f t="shared" si="12"/>
        <v>355838</v>
      </c>
      <c r="I73" s="69"/>
      <c r="J73" s="69">
        <f t="shared" si="12"/>
        <v>50712</v>
      </c>
      <c r="K73" s="69">
        <f t="shared" si="12"/>
        <v>50712</v>
      </c>
      <c r="L73" s="69">
        <f t="shared" si="12"/>
        <v>45001</v>
      </c>
      <c r="M73" s="69">
        <f t="shared" si="12"/>
        <v>45001</v>
      </c>
      <c r="N73" s="69">
        <f t="shared" si="12"/>
        <v>45001</v>
      </c>
      <c r="O73" s="69">
        <f t="shared" si="12"/>
        <v>45001</v>
      </c>
      <c r="P73" s="69">
        <f t="shared" si="12"/>
        <v>42305</v>
      </c>
      <c r="Q73" s="69">
        <f t="shared" si="12"/>
        <v>32105</v>
      </c>
      <c r="R73" s="7">
        <f aca="true" t="shared" si="13" ref="R73:R86">H73-J73-K73-L73-M73-N73-O73-P73</f>
        <v>32105</v>
      </c>
      <c r="S73" s="7">
        <f t="shared" si="4"/>
        <v>0</v>
      </c>
    </row>
    <row r="74" spans="1:19" ht="12.75">
      <c r="A74" s="15"/>
      <c r="B74" s="16"/>
      <c r="C74" s="16"/>
      <c r="D74" s="50"/>
      <c r="E74" s="16"/>
      <c r="F74" s="43"/>
      <c r="G74" s="23"/>
      <c r="H74" s="20"/>
      <c r="I74" s="20"/>
      <c r="J74" s="64">
        <v>0</v>
      </c>
      <c r="K74" s="64">
        <v>0</v>
      </c>
      <c r="L74" s="64">
        <v>0</v>
      </c>
      <c r="M74" s="64">
        <v>0</v>
      </c>
      <c r="N74" s="64">
        <v>0</v>
      </c>
      <c r="O74" s="64">
        <v>0</v>
      </c>
      <c r="P74" s="64">
        <v>0</v>
      </c>
      <c r="Q74" s="64">
        <v>0</v>
      </c>
      <c r="R74" s="7">
        <f t="shared" si="13"/>
        <v>0</v>
      </c>
      <c r="S74" s="7">
        <f aca="true" t="shared" si="14" ref="S74:S86">Q74-R74</f>
        <v>0</v>
      </c>
    </row>
    <row r="75" spans="1:19" ht="12.75">
      <c r="A75" s="15"/>
      <c r="B75" s="16"/>
      <c r="C75" s="16"/>
      <c r="D75" s="51">
        <v>39537</v>
      </c>
      <c r="E75" s="16"/>
      <c r="F75" s="43"/>
      <c r="G75" s="23"/>
      <c r="H75" s="20"/>
      <c r="I75" s="20"/>
      <c r="J75" s="64">
        <v>0</v>
      </c>
      <c r="K75" s="64">
        <v>0</v>
      </c>
      <c r="L75" s="64">
        <v>0</v>
      </c>
      <c r="M75" s="64">
        <v>0</v>
      </c>
      <c r="N75" s="64">
        <v>0</v>
      </c>
      <c r="O75" s="64">
        <v>0</v>
      </c>
      <c r="P75" s="64">
        <v>0</v>
      </c>
      <c r="Q75" s="64">
        <v>0</v>
      </c>
      <c r="R75" s="7">
        <f t="shared" si="13"/>
        <v>0</v>
      </c>
      <c r="S75" s="7">
        <f t="shared" si="14"/>
        <v>0</v>
      </c>
    </row>
    <row r="76" spans="1:19" ht="12.75">
      <c r="A76" s="15"/>
      <c r="B76" s="16" t="s">
        <v>68</v>
      </c>
      <c r="C76" s="16"/>
      <c r="D76" s="70">
        <f>D75/C82</f>
        <v>319.15563448498546</v>
      </c>
      <c r="E76" s="16"/>
      <c r="F76" s="43"/>
      <c r="G76" s="23"/>
      <c r="H76" s="20"/>
      <c r="I76" s="20"/>
      <c r="J76" s="64">
        <v>0</v>
      </c>
      <c r="K76" s="64">
        <v>0</v>
      </c>
      <c r="L76" s="64">
        <v>0</v>
      </c>
      <c r="M76" s="64">
        <v>0</v>
      </c>
      <c r="N76" s="64">
        <v>0</v>
      </c>
      <c r="O76" s="64">
        <v>0</v>
      </c>
      <c r="P76" s="64">
        <v>0</v>
      </c>
      <c r="Q76" s="64">
        <v>0</v>
      </c>
      <c r="R76" s="7">
        <f t="shared" si="13"/>
        <v>0</v>
      </c>
      <c r="S76" s="7">
        <f t="shared" si="14"/>
        <v>0</v>
      </c>
    </row>
    <row r="77" spans="1:19" ht="15">
      <c r="A77" s="15">
        <v>1</v>
      </c>
      <c r="B77" s="71" t="s">
        <v>69</v>
      </c>
      <c r="C77" s="33">
        <v>16.43</v>
      </c>
      <c r="D77" s="50">
        <f>C77*$D$76</f>
        <v>5243.727074588311</v>
      </c>
      <c r="E77" s="16"/>
      <c r="F77" s="43"/>
      <c r="G77" s="55">
        <f>C77</f>
        <v>16.43</v>
      </c>
      <c r="H77" s="29">
        <v>5244</v>
      </c>
      <c r="I77" s="29"/>
      <c r="J77" s="64">
        <v>748</v>
      </c>
      <c r="K77" s="64">
        <v>748</v>
      </c>
      <c r="L77" s="64">
        <v>664</v>
      </c>
      <c r="M77" s="64">
        <v>664</v>
      </c>
      <c r="N77" s="64">
        <v>664</v>
      </c>
      <c r="O77" s="64">
        <v>664</v>
      </c>
      <c r="P77" s="64">
        <v>623</v>
      </c>
      <c r="Q77" s="64">
        <v>469</v>
      </c>
      <c r="R77" s="7">
        <f t="shared" si="13"/>
        <v>469</v>
      </c>
      <c r="S77" s="7">
        <f t="shared" si="14"/>
        <v>0</v>
      </c>
    </row>
    <row r="78" spans="1:19" ht="15">
      <c r="A78" s="15">
        <v>2</v>
      </c>
      <c r="B78" s="71" t="s">
        <v>70</v>
      </c>
      <c r="C78" s="33">
        <v>29.62</v>
      </c>
      <c r="D78" s="50">
        <f>C78*$D$76</f>
        <v>9453.38989344527</v>
      </c>
      <c r="E78" s="16"/>
      <c r="F78" s="43"/>
      <c r="G78" s="55">
        <f>C78</f>
        <v>29.62</v>
      </c>
      <c r="H78" s="29">
        <v>9453</v>
      </c>
      <c r="I78" s="29"/>
      <c r="J78" s="64">
        <v>1347</v>
      </c>
      <c r="K78" s="64">
        <v>1347</v>
      </c>
      <c r="L78" s="64">
        <v>1195</v>
      </c>
      <c r="M78" s="64">
        <v>1195</v>
      </c>
      <c r="N78" s="64">
        <v>1195</v>
      </c>
      <c r="O78" s="64">
        <v>1195</v>
      </c>
      <c r="P78" s="64">
        <v>1124</v>
      </c>
      <c r="Q78" s="64">
        <v>855</v>
      </c>
      <c r="R78" s="7">
        <f t="shared" si="13"/>
        <v>855</v>
      </c>
      <c r="S78" s="7">
        <f t="shared" si="14"/>
        <v>0</v>
      </c>
    </row>
    <row r="79" spans="1:19" ht="15">
      <c r="A79" s="15">
        <v>3</v>
      </c>
      <c r="B79" s="71" t="s">
        <v>71</v>
      </c>
      <c r="C79" s="33">
        <v>29.62</v>
      </c>
      <c r="D79" s="50">
        <f>C79*$D$76</f>
        <v>9453.38989344527</v>
      </c>
      <c r="E79" s="16"/>
      <c r="F79" s="43"/>
      <c r="G79" s="55">
        <f>C79</f>
        <v>29.62</v>
      </c>
      <c r="H79" s="29">
        <v>9453</v>
      </c>
      <c r="I79" s="29"/>
      <c r="J79" s="64">
        <v>1347</v>
      </c>
      <c r="K79" s="64">
        <v>1347</v>
      </c>
      <c r="L79" s="64">
        <v>1195</v>
      </c>
      <c r="M79" s="64">
        <v>1195</v>
      </c>
      <c r="N79" s="64">
        <v>1195</v>
      </c>
      <c r="O79" s="64">
        <v>1195</v>
      </c>
      <c r="P79" s="64">
        <v>1124</v>
      </c>
      <c r="Q79" s="64">
        <v>855</v>
      </c>
      <c r="R79" s="7">
        <f t="shared" si="13"/>
        <v>855</v>
      </c>
      <c r="S79" s="7">
        <f t="shared" si="14"/>
        <v>0</v>
      </c>
    </row>
    <row r="80" spans="1:19" ht="15">
      <c r="A80" s="15">
        <v>4</v>
      </c>
      <c r="B80" s="72" t="s">
        <v>72</v>
      </c>
      <c r="C80" s="33">
        <v>14.6</v>
      </c>
      <c r="D80" s="50">
        <f>C80*$D$76</f>
        <v>4659.6722634807875</v>
      </c>
      <c r="E80" s="16"/>
      <c r="F80" s="43"/>
      <c r="G80" s="55">
        <f>C80</f>
        <v>14.6</v>
      </c>
      <c r="H80" s="29">
        <v>4660</v>
      </c>
      <c r="I80" s="29"/>
      <c r="J80" s="64">
        <v>664</v>
      </c>
      <c r="K80" s="64">
        <v>664</v>
      </c>
      <c r="L80" s="64">
        <v>589</v>
      </c>
      <c r="M80" s="64">
        <v>589</v>
      </c>
      <c r="N80" s="64">
        <v>589</v>
      </c>
      <c r="O80" s="64">
        <v>589</v>
      </c>
      <c r="P80" s="64">
        <v>554</v>
      </c>
      <c r="Q80" s="64">
        <v>422</v>
      </c>
      <c r="R80" s="7">
        <f t="shared" si="13"/>
        <v>422</v>
      </c>
      <c r="S80" s="7">
        <f t="shared" si="14"/>
        <v>0</v>
      </c>
    </row>
    <row r="81" spans="1:19" ht="15">
      <c r="A81" s="15">
        <v>5</v>
      </c>
      <c r="B81" s="73" t="s">
        <v>73</v>
      </c>
      <c r="C81" s="33">
        <v>33.61</v>
      </c>
      <c r="D81" s="50">
        <f>C81*$D$76</f>
        <v>10726.820875040361</v>
      </c>
      <c r="E81" s="16"/>
      <c r="F81" s="43"/>
      <c r="G81" s="55">
        <f>C81</f>
        <v>33.61</v>
      </c>
      <c r="H81" s="29">
        <v>10727</v>
      </c>
      <c r="I81" s="29"/>
      <c r="J81" s="64">
        <v>1529</v>
      </c>
      <c r="K81" s="64">
        <v>1529</v>
      </c>
      <c r="L81" s="64">
        <v>1357</v>
      </c>
      <c r="M81" s="64">
        <v>1357</v>
      </c>
      <c r="N81" s="64">
        <v>1357</v>
      </c>
      <c r="O81" s="64">
        <v>1357</v>
      </c>
      <c r="P81" s="64">
        <v>1275</v>
      </c>
      <c r="Q81" s="64">
        <v>966</v>
      </c>
      <c r="R81" s="7">
        <f t="shared" si="13"/>
        <v>966</v>
      </c>
      <c r="S81" s="7">
        <f t="shared" si="14"/>
        <v>0</v>
      </c>
    </row>
    <row r="82" spans="1:19" s="2" customFormat="1" ht="12.75">
      <c r="A82" s="10">
        <v>5</v>
      </c>
      <c r="B82" s="11" t="s">
        <v>74</v>
      </c>
      <c r="C82" s="41">
        <f aca="true" t="shared" si="15" ref="C82:Q82">SUM(C77:C81)</f>
        <v>123.88</v>
      </c>
      <c r="D82" s="41">
        <f t="shared" si="15"/>
        <v>39537</v>
      </c>
      <c r="E82" s="41">
        <f t="shared" si="15"/>
        <v>0</v>
      </c>
      <c r="F82" s="41">
        <f t="shared" si="15"/>
        <v>0</v>
      </c>
      <c r="G82" s="74">
        <f t="shared" si="15"/>
        <v>123.88</v>
      </c>
      <c r="H82" s="49">
        <f t="shared" si="15"/>
        <v>39537</v>
      </c>
      <c r="I82" s="49"/>
      <c r="J82" s="49">
        <f t="shared" si="15"/>
        <v>5635</v>
      </c>
      <c r="K82" s="49">
        <f t="shared" si="15"/>
        <v>5635</v>
      </c>
      <c r="L82" s="49">
        <f t="shared" si="15"/>
        <v>5000</v>
      </c>
      <c r="M82" s="49">
        <f t="shared" si="15"/>
        <v>5000</v>
      </c>
      <c r="N82" s="49">
        <f t="shared" si="15"/>
        <v>5000</v>
      </c>
      <c r="O82" s="49">
        <f t="shared" si="15"/>
        <v>5000</v>
      </c>
      <c r="P82" s="49">
        <f t="shared" si="15"/>
        <v>4700</v>
      </c>
      <c r="Q82" s="49">
        <f t="shared" si="15"/>
        <v>3567</v>
      </c>
      <c r="R82" s="7">
        <f t="shared" si="13"/>
        <v>3567</v>
      </c>
      <c r="S82" s="7">
        <f t="shared" si="14"/>
        <v>0</v>
      </c>
    </row>
    <row r="83" spans="1:19" s="2" customFormat="1" ht="12.75">
      <c r="A83" s="10">
        <v>22</v>
      </c>
      <c r="B83" s="11" t="s">
        <v>75</v>
      </c>
      <c r="C83" s="33">
        <f aca="true" t="shared" si="16" ref="C83:Q83">C73+C82</f>
        <v>1090.9850000000001</v>
      </c>
      <c r="D83" s="33">
        <f t="shared" si="16"/>
        <v>395374.99999999994</v>
      </c>
      <c r="E83" s="33">
        <f t="shared" si="16"/>
        <v>0</v>
      </c>
      <c r="F83" s="33">
        <f t="shared" si="16"/>
        <v>0</v>
      </c>
      <c r="G83" s="75">
        <f t="shared" si="16"/>
        <v>1090.99</v>
      </c>
      <c r="H83" s="76">
        <f t="shared" si="16"/>
        <v>395375</v>
      </c>
      <c r="I83" s="76"/>
      <c r="J83" s="76">
        <f t="shared" si="16"/>
        <v>56347</v>
      </c>
      <c r="K83" s="76">
        <f t="shared" si="16"/>
        <v>56347</v>
      </c>
      <c r="L83" s="76">
        <f t="shared" si="16"/>
        <v>50001</v>
      </c>
      <c r="M83" s="76">
        <f t="shared" si="16"/>
        <v>50001</v>
      </c>
      <c r="N83" s="76">
        <f t="shared" si="16"/>
        <v>50001</v>
      </c>
      <c r="O83" s="76">
        <f t="shared" si="16"/>
        <v>50001</v>
      </c>
      <c r="P83" s="76">
        <f t="shared" si="16"/>
        <v>47005</v>
      </c>
      <c r="Q83" s="76">
        <f t="shared" si="16"/>
        <v>35672</v>
      </c>
      <c r="R83" s="7">
        <f t="shared" si="13"/>
        <v>35672</v>
      </c>
      <c r="S83" s="7">
        <f t="shared" si="14"/>
        <v>0</v>
      </c>
    </row>
    <row r="84" spans="1:19" ht="12.75">
      <c r="A84" s="15"/>
      <c r="B84" s="16"/>
      <c r="C84" s="77"/>
      <c r="D84" s="77"/>
      <c r="E84" s="77"/>
      <c r="F84" s="77"/>
      <c r="G84" s="78"/>
      <c r="H84" s="79"/>
      <c r="I84" s="79"/>
      <c r="J84" s="64">
        <v>0</v>
      </c>
      <c r="K84" s="64">
        <v>0</v>
      </c>
      <c r="L84" s="64">
        <v>0</v>
      </c>
      <c r="M84" s="64">
        <v>0</v>
      </c>
      <c r="N84" s="64">
        <v>0</v>
      </c>
      <c r="O84" s="64">
        <v>0</v>
      </c>
      <c r="P84" s="64">
        <v>0</v>
      </c>
      <c r="Q84" s="64">
        <v>0</v>
      </c>
      <c r="R84" s="7">
        <f t="shared" si="13"/>
        <v>0</v>
      </c>
      <c r="S84" s="7">
        <f t="shared" si="14"/>
        <v>0</v>
      </c>
    </row>
    <row r="85" spans="1:19" ht="12.75">
      <c r="A85" s="15"/>
      <c r="B85" s="16"/>
      <c r="C85" s="77"/>
      <c r="D85" s="77"/>
      <c r="E85" s="77"/>
      <c r="F85" s="77"/>
      <c r="G85" s="78"/>
      <c r="H85" s="79"/>
      <c r="I85" s="79"/>
      <c r="J85" s="64">
        <v>0</v>
      </c>
      <c r="K85" s="64">
        <v>0</v>
      </c>
      <c r="L85" s="64">
        <v>0</v>
      </c>
      <c r="M85" s="64">
        <v>0</v>
      </c>
      <c r="N85" s="64">
        <v>0</v>
      </c>
      <c r="O85" s="64">
        <v>0</v>
      </c>
      <c r="P85" s="64">
        <v>0</v>
      </c>
      <c r="Q85" s="64">
        <v>0</v>
      </c>
      <c r="R85" s="7">
        <f t="shared" si="13"/>
        <v>0</v>
      </c>
      <c r="S85" s="7">
        <f t="shared" si="14"/>
        <v>0</v>
      </c>
    </row>
    <row r="86" spans="1:19" s="2" customFormat="1" ht="38.25">
      <c r="A86" s="10"/>
      <c r="B86" s="80" t="s">
        <v>76</v>
      </c>
      <c r="C86" s="41">
        <f aca="true" t="shared" si="17" ref="C86:Q86">C35+C50+C83</f>
        <v>26050.334999999995</v>
      </c>
      <c r="D86" s="41">
        <f t="shared" si="17"/>
        <v>7171312.000000001</v>
      </c>
      <c r="E86" s="41">
        <f t="shared" si="17"/>
        <v>420</v>
      </c>
      <c r="F86" s="41">
        <f t="shared" si="17"/>
        <v>736188.0000000001</v>
      </c>
      <c r="G86" s="74">
        <f t="shared" si="17"/>
        <v>26470.339999999993</v>
      </c>
      <c r="H86" s="49">
        <f t="shared" si="17"/>
        <v>7907500</v>
      </c>
      <c r="I86" s="49"/>
      <c r="J86" s="49">
        <f t="shared" si="17"/>
        <v>1126955</v>
      </c>
      <c r="K86" s="49">
        <f t="shared" si="17"/>
        <v>1124738</v>
      </c>
      <c r="L86" s="49">
        <f t="shared" si="17"/>
        <v>1000000</v>
      </c>
      <c r="M86" s="49">
        <f t="shared" si="17"/>
        <v>1000000</v>
      </c>
      <c r="N86" s="49">
        <f t="shared" si="17"/>
        <v>1000000</v>
      </c>
      <c r="O86" s="49">
        <f t="shared" si="17"/>
        <v>1000000</v>
      </c>
      <c r="P86" s="49">
        <f t="shared" si="17"/>
        <v>940123.02</v>
      </c>
      <c r="Q86" s="49">
        <f t="shared" si="17"/>
        <v>713466.98</v>
      </c>
      <c r="R86" s="7">
        <f t="shared" si="13"/>
        <v>715683.98</v>
      </c>
      <c r="S86" s="7">
        <f t="shared" si="14"/>
        <v>-2217</v>
      </c>
    </row>
    <row r="87" spans="2:19" s="2" customFormat="1" ht="12.75">
      <c r="B87" s="81"/>
      <c r="C87" s="4"/>
      <c r="D87" s="4"/>
      <c r="E87" s="4"/>
      <c r="F87" s="4"/>
      <c r="G87" s="4"/>
      <c r="H87" s="4" t="s">
        <v>77</v>
      </c>
      <c r="I87" s="4"/>
      <c r="J87" s="6"/>
      <c r="K87" s="6"/>
      <c r="L87" s="6"/>
      <c r="M87" s="6"/>
      <c r="N87" s="6"/>
      <c r="O87" s="6"/>
      <c r="P87" s="6"/>
      <c r="Q87" s="6"/>
      <c r="R87" s="7"/>
      <c r="S87" s="7"/>
    </row>
    <row r="88" spans="2:19" s="2" customFormat="1" ht="12.75">
      <c r="B88" s="81"/>
      <c r="C88" s="4"/>
      <c r="D88" s="4"/>
      <c r="E88" s="4"/>
      <c r="F88" s="4"/>
      <c r="G88" s="4"/>
      <c r="H88" s="4" t="s">
        <v>81</v>
      </c>
      <c r="I88" s="4"/>
      <c r="J88" s="6"/>
      <c r="K88" s="6"/>
      <c r="L88" s="6"/>
      <c r="M88" s="6"/>
      <c r="N88" s="6"/>
      <c r="O88" s="6"/>
      <c r="P88" s="6"/>
      <c r="Q88" s="6"/>
      <c r="R88" s="7"/>
      <c r="S88" s="7"/>
    </row>
    <row r="89" ht="12.75">
      <c r="J89" s="7"/>
    </row>
    <row r="90" spans="2:17" ht="12.75">
      <c r="B90" s="92"/>
      <c r="C90" s="93"/>
      <c r="D90" s="93"/>
      <c r="E90" s="4"/>
      <c r="G90" s="4"/>
      <c r="H90" s="4"/>
      <c r="I90" s="4"/>
      <c r="J90" s="82"/>
      <c r="K90" s="82"/>
      <c r="L90" s="82"/>
      <c r="M90" s="82"/>
      <c r="N90" s="82"/>
      <c r="O90" s="82"/>
      <c r="P90" s="82"/>
      <c r="Q90" s="82"/>
    </row>
    <row r="91" spans="2:9" ht="12.75">
      <c r="B91" s="92"/>
      <c r="C91" s="93"/>
      <c r="D91" s="93"/>
      <c r="E91" s="4"/>
      <c r="G91" s="4"/>
      <c r="H91" s="4"/>
      <c r="I91" s="4"/>
    </row>
    <row r="92" spans="2:10" ht="12.75">
      <c r="B92" s="94"/>
      <c r="C92" s="94"/>
      <c r="D92" s="93"/>
      <c r="J92" s="7"/>
    </row>
    <row r="93" spans="2:4" ht="12.75">
      <c r="B93" s="94"/>
      <c r="C93" s="94"/>
      <c r="D93" s="93"/>
    </row>
    <row r="94" spans="2:4" ht="12.75">
      <c r="B94" s="94"/>
      <c r="C94" s="95"/>
      <c r="D94" s="93"/>
    </row>
    <row r="95" spans="2:4" ht="12.75">
      <c r="B95" s="94"/>
      <c r="C95" s="95"/>
      <c r="D95" s="93"/>
    </row>
    <row r="96" spans="2:4" ht="12.75">
      <c r="B96" s="94"/>
      <c r="C96" s="95"/>
      <c r="D96" s="93"/>
    </row>
    <row r="97" spans="2:4" ht="12.75">
      <c r="B97" s="94"/>
      <c r="C97" s="95"/>
      <c r="D97" s="93"/>
    </row>
    <row r="98" spans="2:4" ht="12.75">
      <c r="B98" s="94"/>
      <c r="C98" s="95"/>
      <c r="D98" s="93"/>
    </row>
    <row r="99" spans="2:4" ht="12.75">
      <c r="B99" s="94"/>
      <c r="C99" s="95"/>
      <c r="D99" s="93"/>
    </row>
    <row r="100" spans="2:4" ht="12.75">
      <c r="B100" s="94"/>
      <c r="C100" s="95"/>
      <c r="D100" s="93"/>
    </row>
    <row r="101" spans="2:4" ht="12.75">
      <c r="B101" s="94"/>
      <c r="C101" s="95"/>
      <c r="D101" s="93"/>
    </row>
    <row r="102" spans="2:4" ht="31.5" customHeight="1">
      <c r="B102" s="96"/>
      <c r="C102" s="95"/>
      <c r="D102" s="93"/>
    </row>
    <row r="103" spans="2:4" ht="12.75">
      <c r="B103" s="94"/>
      <c r="C103" s="97"/>
      <c r="D103" s="93"/>
    </row>
    <row r="104" spans="2:4" ht="12.75">
      <c r="B104" s="94"/>
      <c r="C104" s="95"/>
      <c r="D104" s="93"/>
    </row>
    <row r="105" spans="2:4" ht="12.75">
      <c r="B105" s="98"/>
      <c r="C105" s="97"/>
      <c r="D105" s="93"/>
    </row>
    <row r="106" spans="2:4" ht="12.75">
      <c r="B106" s="98"/>
      <c r="C106" s="97"/>
      <c r="D106" s="93"/>
    </row>
    <row r="107" spans="2:4" ht="12.75">
      <c r="B107" s="98"/>
      <c r="C107" s="97"/>
      <c r="D107" s="93"/>
    </row>
    <row r="108" spans="2:4" ht="12.75">
      <c r="B108" s="94"/>
      <c r="C108" s="94"/>
      <c r="D108" s="93"/>
    </row>
  </sheetData>
  <sheetProtection/>
  <printOptions/>
  <pageMargins left="0.7" right="0.7" top="0.75" bottom="0.75" header="0.3" footer="0.3"/>
  <pageSetup orientation="landscape" scale="44" r:id="rId1"/>
  <colBreaks count="1" manualBreakCount="1">
    <brk id="12" max="1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Balota</dc:creator>
  <cp:keywords/>
  <dc:description/>
  <cp:lastModifiedBy>Monica Balota</cp:lastModifiedBy>
  <cp:lastPrinted>2022-05-17T08:34:45Z</cp:lastPrinted>
  <dcterms:created xsi:type="dcterms:W3CDTF">2021-07-28T07:44:46Z</dcterms:created>
  <dcterms:modified xsi:type="dcterms:W3CDTF">2022-06-27T11:08:35Z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2057-10.2.0.7480</vt:lpwstr>
  </property>
</Properties>
</file>