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05" activeTab="0"/>
  </bookViews>
  <sheets>
    <sheet name="plata partial septembrie " sheetId="1" r:id="rId1"/>
  </sheets>
  <definedNames>
    <definedName name="_xlfn._FV" hidden="1">#NAME?</definedName>
    <definedName name="_xlnm.Print_Area" localSheetId="0">'plata partial septembrie '!$A$1:$I$150</definedName>
    <definedName name="_xlnm.Print_Titles" localSheetId="0">'plata partial septembrie '!$10:$11</definedName>
  </definedNames>
  <calcPr fullCalcOnLoad="1"/>
</workbook>
</file>

<file path=xl/sharedStrings.xml><?xml version="1.0" encoding="utf-8"?>
<sst xmlns="http://schemas.openxmlformats.org/spreadsheetml/2006/main" count="423" uniqueCount="232">
  <si>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</si>
  <si>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</si>
  <si>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</si>
  <si>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</si>
  <si>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Nr.
 Crt.</t>
  </si>
  <si>
    <t>Denumire furnizor</t>
  </si>
  <si>
    <t>Cod fiscal</t>
  </si>
  <si>
    <t>Cont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</si>
  <si>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</si>
  <si>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</si>
  <si>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</si>
  <si>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</si>
  <si>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</si>
  <si>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</si>
  <si>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</si>
  <si>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>CENTRUL MEDICAL TRANSILVANIA</t>
  </si>
  <si>
    <t>RO90TREZ2165069XXX025934</t>
  </si>
  <si>
    <t>CLINIC MED DIAGNOSIS SRL</t>
  </si>
  <si>
    <t>RO43TREZ2195069XXX006321</t>
  </si>
  <si>
    <t>RO29TREZ1665069XXX001129</t>
  </si>
  <si>
    <t>INSTREGDE GASTROHEPATO PROF DR OFODOR</t>
  </si>
  <si>
    <t>RO13TREZ21620F332100XXXX</t>
  </si>
  <si>
    <t>INSTITUTUL INIMII DE URGENTA PENTRU BOLI CARDIOVAS</t>
  </si>
  <si>
    <t>INSTITUTUL ONCOLOGIC I CHIRICUTA CLUJNAPOCA</t>
  </si>
  <si>
    <t>INTERSERVISAN</t>
  </si>
  <si>
    <t>RO06TREZ2165069XXX020559</t>
  </si>
  <si>
    <t>JIMAN PAULA ARGENTINA</t>
  </si>
  <si>
    <t>RO80RNCB0106141848050001</t>
  </si>
  <si>
    <t>LABORATOARELE SYNLAB</t>
  </si>
  <si>
    <t>RO63TREZ7005069XXX005336</t>
  </si>
  <si>
    <t>MED LIFE SA</t>
  </si>
  <si>
    <t>RO12TREZ7005069XXX006060</t>
  </si>
  <si>
    <t>OMNIMEDICAL CLINIC SRL</t>
  </si>
  <si>
    <t>RO14TREZ2165069XXX038263</t>
  </si>
  <si>
    <t>POLARIS MEDICAL SA</t>
  </si>
  <si>
    <t>RO22TREZ2165069XXX032202</t>
  </si>
  <si>
    <t>RIVMED</t>
  </si>
  <si>
    <t>RO05TREZ2165069XXX014369</t>
  </si>
  <si>
    <t>SC HIPERDIA SA</t>
  </si>
  <si>
    <t>RO05TREZ1315069XXX003634</t>
  </si>
  <si>
    <t>SC MEDSTAR SRL</t>
  </si>
  <si>
    <t>RO84TREZ2165069XXX014111</t>
  </si>
  <si>
    <t>SC PROMEDICAL CENTER</t>
  </si>
  <si>
    <t>RO46TREZ2165069XXX008781</t>
  </si>
  <si>
    <t>RO89TREZ2165069XXX026146</t>
  </si>
  <si>
    <t>SC ANADENT RX SRL</t>
  </si>
  <si>
    <t>RO07TREZ2165069XXX024518</t>
  </si>
  <si>
    <t>SC Biogen SRL</t>
  </si>
  <si>
    <t>RO96TREZ2165069XXX008948</t>
  </si>
  <si>
    <t>SC CENTRUL MEDICAL SANRADEX SRL</t>
  </si>
  <si>
    <t>RO73TREZ2175069XXX000182</t>
  </si>
  <si>
    <t>SC CENTRUL MEDICAL UNIREA SRL</t>
  </si>
  <si>
    <t>RO62TREZ7005069XXX005742</t>
  </si>
  <si>
    <t>SC DENTAL RAD SRL</t>
  </si>
  <si>
    <t>RO62TREZ2165069XXX036332</t>
  </si>
  <si>
    <t>SC HATDENT SRL</t>
  </si>
  <si>
    <t>RO02TREZ2195069XXX008029</t>
  </si>
  <si>
    <t>SC LABORATOARELE BIOCLINICA SRL</t>
  </si>
  <si>
    <t>RO89TREZ6215069XXX016071</t>
  </si>
  <si>
    <t>SC MEDISPROF SRL</t>
  </si>
  <si>
    <t>RO77TREZ2165069XXX009096</t>
  </si>
  <si>
    <t>SC PEDIPAT SRL</t>
  </si>
  <si>
    <t>RO91TREZ2165069XXX009523</t>
  </si>
  <si>
    <t>SC RAUS  X SRL</t>
  </si>
  <si>
    <t>RO57TREZ2165069XXX036228</t>
  </si>
  <si>
    <t>SC SALVOSAN CIOBANCA SRL</t>
  </si>
  <si>
    <t>RO50TREZ5615069XXX000705</t>
  </si>
  <si>
    <t>SC STOMARIX SRL</t>
  </si>
  <si>
    <t>RO45TREZ2165069XXX020148</t>
  </si>
  <si>
    <t>SC VAREXDENT SRL</t>
  </si>
  <si>
    <t>RO72TREZ2165069XXX033630</t>
  </si>
  <si>
    <t>SMILE OFFICE SRL</t>
  </si>
  <si>
    <t>RO38TREZ2165069XXX030459</t>
  </si>
  <si>
    <t>SOCIETATEA CIVILA MEDICALA RADUSAN</t>
  </si>
  <si>
    <t>RO88TREZ2165069XXX009480</t>
  </si>
  <si>
    <t>SPITALUL CLINIC DE BOLI INFECTIOASE CLUJ</t>
  </si>
  <si>
    <t>RO85TREZ21621F332100XXXX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</si>
  <si>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</si>
  <si>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</si>
  <si>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</si>
  <si>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</si>
  <si>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</si>
  <si>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</si>
  <si>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</si>
  <si>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</si>
  <si>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</si>
  <si>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</si>
  <si>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</si>
  <si>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</si>
  <si>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</si>
  <si>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 xml:space="preserve"> TOTAL</t>
  </si>
  <si>
    <t>Director ,Direcţia Relaţii Contractuale</t>
  </si>
  <si>
    <t>Sef Serviciu</t>
  </si>
  <si>
    <t>Ec. Florina Filipas</t>
  </si>
  <si>
    <t>Ec. Mascasan Anicuta</t>
  </si>
  <si>
    <t>Intocmit, (3ex)</t>
  </si>
  <si>
    <t>SC CLINICA SANTE SRL</t>
  </si>
  <si>
    <t>SC SYNEVO ROMANIA SRL</t>
  </si>
  <si>
    <t>RO95TREZ7005069XXX001656</t>
  </si>
  <si>
    <t>SC MULTIMEDICA SRL</t>
  </si>
  <si>
    <t>RO65TREZ2195069XXX000493</t>
  </si>
  <si>
    <t>RADIOTHERAPY CENTER CLUJ</t>
  </si>
  <si>
    <t>RO15TREZ4215069XXX019036</t>
  </si>
  <si>
    <t>Ec. Bruck Kinga</t>
  </si>
  <si>
    <t>CENTRU MEDICAL GARIBALDI SRL</t>
  </si>
  <si>
    <t>RO30TREZ2165069XXX040594</t>
  </si>
  <si>
    <t>PERSA VOICHITA CMF</t>
  </si>
  <si>
    <t>RO78BRDE130SV16045151300</t>
  </si>
  <si>
    <t>SC DR PETRE MURESAN SRL</t>
  </si>
  <si>
    <t>RO48TREZ2165069XXX008939</t>
  </si>
  <si>
    <t>SC HIGEEA MEDICA SRL</t>
  </si>
  <si>
    <t>RO68TREZ2195069XXX002573</t>
  </si>
  <si>
    <t>TODEA GABRIELLA NEGUSINA CMF</t>
  </si>
  <si>
    <t>RO94BTRL05201202H00540XX</t>
  </si>
  <si>
    <t>TODEA REMUS HOREA CMF</t>
  </si>
  <si>
    <t>RO46BTRL05201202H00539XX</t>
  </si>
  <si>
    <t>ANGIOCARE  SRL</t>
  </si>
  <si>
    <t>RO15TREZ2165069XXX039506</t>
  </si>
  <si>
    <t>RECARDIO SRL</t>
  </si>
  <si>
    <t>RO82TREZ2165069XXX017639</t>
  </si>
  <si>
    <t>SPITALUL UNIVERSITAR CF CLUJ</t>
  </si>
  <si>
    <t>SPITALUL CLINIC DE RECUPERARE CLUJNAPOCA</t>
  </si>
  <si>
    <t>SC BIOCLINICA GREEN SRL</t>
  </si>
  <si>
    <t>ONCOPAT DIAGNOSTIC</t>
  </si>
  <si>
    <t>RO74TREZ2165069XXX043391</t>
  </si>
  <si>
    <t>RO71TREZ2165069XXX043348</t>
  </si>
  <si>
    <t>CENTRALIZATORUL PLATILOR PENTRU SERVICII PARACLINICE AFERENTE LUNII SEPTEMBRIE 2023</t>
  </si>
  <si>
    <t>de specialitate-  servicii SEPTEMBRIE 2023</t>
  </si>
  <si>
    <t>Cap 6605 04 Paraclinice cval fact 20232046/13.10.2023</t>
  </si>
  <si>
    <t>Cap 6605 04 Paraclinice cval fact 127/16.10.2023</t>
  </si>
  <si>
    <t>Cap 6605 04 Paraclinice cval fact 00111/16.10.2023</t>
  </si>
  <si>
    <t>Cap 6605 04 Paraclinice cval fact 1152/16.10.20233</t>
  </si>
  <si>
    <t>Cap 6605 04 Paraclinice cval fact 560/13.10.2023</t>
  </si>
  <si>
    <t>Cap 6605 04 Paraclinice cval fact 2300148/13.10.2023</t>
  </si>
  <si>
    <t>Cap 6605 04 Paraclinice cval fact 330/13.10.2023</t>
  </si>
  <si>
    <t>Cap 660404 Paraclinice cval fact 20230113/12.10.2023</t>
  </si>
  <si>
    <t>Cap 6605 04 Paraclinice cval fact 144/11.10.2023</t>
  </si>
  <si>
    <t>Cap 660404 Paraclinice cval fact 3/11.10.2023</t>
  </si>
  <si>
    <t>Cap 6605 04 Paraclinice cval fact 407468/10.10.2023</t>
  </si>
  <si>
    <t>Cap 6605 04 Paraclinice cval fact 2023011/17.10.2023</t>
  </si>
  <si>
    <t>Cap 6605 04 Paraclinice cval fact 109/13.10.2023</t>
  </si>
  <si>
    <t>Cap 660404 Paraclinice cval fact 2/11.10.2023</t>
  </si>
  <si>
    <t>Cap 6605 04 Paraclinice cval fact 43/12.10.2023</t>
  </si>
  <si>
    <t>Cap 6605 04 Paraclinice cval fact 247/12.10.2023</t>
  </si>
  <si>
    <t>Cap 6605 04 Paraclinice cval fact 1291/16.10.2023</t>
  </si>
  <si>
    <t>Cap 6605 04 Paraclinice cval fact 2009013/12.10.2023</t>
  </si>
  <si>
    <t>Cap 6605 04 Paraclinice cval fact 5401/12.10.2023</t>
  </si>
  <si>
    <t>Cap 660404 Paraclinice cval fact 6006482/12.10.2023</t>
  </si>
  <si>
    <t>Cap 6605 04 Paraclinice cval fact 10706/10.10.2023</t>
  </si>
  <si>
    <t>Cap 6605 04 Paraclinice cval fact 2509725/12.10.2023</t>
  </si>
  <si>
    <t>Cap 660404 Paraclinice cval fact  5/16.10.2023</t>
  </si>
  <si>
    <t>Cap 6605 04 Paraclinice cval fact 135/16.10.2023</t>
  </si>
  <si>
    <t>Cap 6605 04 Paraclinice cval fact 269/13.10.2023</t>
  </si>
  <si>
    <t>Cap 6605 04 Paraclinice cval fact 133/11.10.2023</t>
  </si>
  <si>
    <t>Cap 6605 04 Paraclinice cval fact 140/12.10.2023</t>
  </si>
  <si>
    <t>Cap 6605 04 Paraclinice cval fact 126/12.10.2023</t>
  </si>
  <si>
    <t>Cap 6605 04 Paraclinice cval fact 54/03.10.2023</t>
  </si>
  <si>
    <t>Cap 660404 Paraclinice cval fact 2023221/03.10.2023</t>
  </si>
  <si>
    <t>Cap 6605 04 Paraclinice cval fact 828/10.10.2023</t>
  </si>
  <si>
    <t>Cap 6605 04 Paraclinice cval fact 244/12.10.2023</t>
  </si>
  <si>
    <t>Cap 660404 Paraclinice cval fact 2981/12.10.2023</t>
  </si>
  <si>
    <t>Cap 6605 04 Paraclinice cval fact 3163/13.10.2023</t>
  </si>
  <si>
    <t>Cap 6605 04 Paraclinice cval fact 834/09.10.2023</t>
  </si>
  <si>
    <t>Cap 6605 04 Paraclinice cval fact 5399/05.10.2023</t>
  </si>
  <si>
    <t>Cap 6605 04 Paraclinice cval fact,1085/10.10.2023</t>
  </si>
  <si>
    <t>Cap 6605 04 Paraclinice cval fact 2023110/06.10.2023</t>
  </si>
  <si>
    <t>Cap 6605 04 Paraclinice cval fact 220219/06.10.2023</t>
  </si>
  <si>
    <t>Cap 6605 04 02 Paraclinic cval fact 1139/05.10.2023</t>
  </si>
  <si>
    <t>Cap 6605 04 Paraclinice cval fact 320/09.10.2023</t>
  </si>
  <si>
    <t>Cap 660404 Paraclinice cval fact 4986/05.10.2023</t>
  </si>
  <si>
    <t>Cap 6605 04 Paraclinice cval fact 787/09.10.2023</t>
  </si>
  <si>
    <t>Cap 6605 04 Paraclinice cval fact 526/04.09.2023</t>
  </si>
  <si>
    <t>Cap 6605 04 Paraclinice cval fact 512/10.10.2023</t>
  </si>
  <si>
    <t>Cap 6605 04 Paraclinice cval fact 1222/09.10.2023</t>
  </si>
  <si>
    <t>Cap 660404 Paraclinice cval fact 441/06.10.2023</t>
  </si>
  <si>
    <t>Cap 660404 Paraclinice cval fact 19121/09.10.2023</t>
  </si>
  <si>
    <t>Cap 6605 04 Paraclinice cval fact 265/16.10.2023</t>
  </si>
  <si>
    <t>Cap 6605 04 Paraclinice cval fact 276/17.10.2023</t>
  </si>
  <si>
    <t>SC INTERMED SERVICE LAB SRL</t>
  </si>
  <si>
    <t xml:space="preserve">Cap 6605 04 Paraclinice cval fact, 1088/12.10.2023 </t>
  </si>
  <si>
    <t>Cap 6605 04 Paraclinice cval fact 832/13.10.2023</t>
  </si>
  <si>
    <t>Cap 660404 Paraclinice cval fact  2983/13.10.2023</t>
  </si>
  <si>
    <t>Cap 6605 04 Paraclinice cval fact 886/13.10.2023</t>
  </si>
  <si>
    <t>Cap 6605 04 Paraclinice cval fact 02925/13.10.2023</t>
  </si>
  <si>
    <t>Cap 6605 04 Paraclinice cval fact 3162/12.10.2023</t>
  </si>
  <si>
    <t>Cap 6605 04 Paraclinice cval fact 2023120/12.10.2023</t>
  </si>
  <si>
    <t>Cap 6605 04 Paraclinice cval fact 842/11.10.2023</t>
  </si>
  <si>
    <t>Cap 6605 04 Paraclinice cval fact 259/12.10.2023</t>
  </si>
  <si>
    <t>Cap 6605 04 Paraclinice cval fact 120631/11.10.2023</t>
  </si>
  <si>
    <t>Cap 6605 04 Paraclinice cval fact 695/12.10.2023</t>
  </si>
  <si>
    <t>Cap 660404 Paraclinice cval fact 05033/13.10.2023</t>
  </si>
  <si>
    <t>Cap 6605 04 Paraclinice cval fact10493/11.10.2023</t>
  </si>
  <si>
    <t>Cap 6605 04 Paraclinice cval fact139/11.10.2023</t>
  </si>
  <si>
    <t>Cap 6605 04 Paraclinice cval fact 012135/12.10.2023</t>
  </si>
  <si>
    <t>Cap 6605 04 Paraclinice cval fact 5415/13.10.2023</t>
  </si>
  <si>
    <t>Cap 6605 04 Paraclinice cval fact 1226/10.10.2023</t>
  </si>
  <si>
    <t>Cap 6605 04 Paraclinice cval fact 1331/11.10.2023</t>
  </si>
  <si>
    <t>Cap 6605 04 Paraclinice cval fact 220226/11.10.2023</t>
  </si>
  <si>
    <t>Cap 6605 04 Paraclinice cval fact 1089/12.10.2023</t>
  </si>
  <si>
    <t>Cap 6605 04 Paraclinice cval fact  885/13.10.2023</t>
  </si>
  <si>
    <t>Cap 660404 Paraclinice cval fact  2982/13.10.2023</t>
  </si>
  <si>
    <t>Cap 6605 04 Paraclinice cval fact 833/13.10.2023</t>
  </si>
  <si>
    <t>Cap 6605 04 Paraclinice cval fact 02923/13.10.2023</t>
  </si>
  <si>
    <t>Cap 6605 04 Paraclinice cval fact 1234/11.10.2023</t>
  </si>
  <si>
    <t>Cap 6605 04 Paraclinice cval fact 3160/12.10.2023</t>
  </si>
  <si>
    <t>Cap 6605 04 Paraclinice cval fact  840/11.10.2023</t>
  </si>
  <si>
    <t>Cap 6605 04 Paraclinice cval fact 120630/11.10.2023</t>
  </si>
  <si>
    <t>Cap 6605 04 Paraclinice cval fact 258/12.10.2023</t>
  </si>
  <si>
    <t>Cap 6605 04 Paraclinice cval fact 10492/11.10.2023</t>
  </si>
  <si>
    <t>Cap 6605 04 Paraclinice cval fact 140/11.10.2023</t>
  </si>
  <si>
    <t>Cap 6605 04 Paraclinice cval fact  220225/11.10.2023</t>
  </si>
  <si>
    <t>Cap 6605 04 Paraclinice cval fact  691/11.10.2023</t>
  </si>
  <si>
    <t>Cap 6605 04 Paraclinice cval fact 2023119/12.10.2023</t>
  </si>
  <si>
    <t>Cap 6605 04 Paraclinice cval fact 5414/13.10.2023</t>
  </si>
  <si>
    <t>Cap 660404 Paraclinice cval fact 5032/13.10.2023</t>
  </si>
  <si>
    <t>Cap 6605 04 Paraclinice cval fact  012134/12.10.2023</t>
  </si>
  <si>
    <t>Cap 6605 04 Paraclinice cval fact 1090/12.10.2023</t>
  </si>
  <si>
    <t>Cap 660404 Paraclinice cval fact  2984/13.10.2023</t>
  </si>
  <si>
    <t>Cap 6605 04 Paraclinice cval fact  02924/13.10.2023</t>
  </si>
  <si>
    <t>Cap 6605 04 Paraclinice cval fact 3161/12.10.2023</t>
  </si>
  <si>
    <t>Cap 6605 04 Paraclinice cval fact  841/11.10.2023</t>
  </si>
  <si>
    <t>Cap 6605 04 Paraclinice cval fact 1330/11.10.2023</t>
  </si>
  <si>
    <t>Cap 6605 04 Paraclinice cval fact 2023118/12.10.2023</t>
  </si>
  <si>
    <t>SUMA DE PLATA</t>
  </si>
  <si>
    <t>REST DE PLATA</t>
  </si>
  <si>
    <t xml:space="preserve">La ordonantarea de plata nr.3104/19.10.2023 a sumei reprezentand servicii de investigatii medicale paraclinice in asistenta medicala de specialitate din ambulatoriu </t>
  </si>
  <si>
    <t>19.10.2023</t>
  </si>
  <si>
    <t>TOTAL</t>
  </si>
  <si>
    <t>SUBTOTAL -PARTIALE</t>
  </si>
  <si>
    <t>lab</t>
  </si>
  <si>
    <t xml:space="preserve">rad </t>
  </si>
  <si>
    <t>ap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</si>
</sst>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l_e_i_-;\-* #,##0.00\ _l_e_i_-;_-* &quot;-&quot;??\ _l_e_i_-;_-@_-"/>
    <numFmt numFmtId="177" formatCode="_-* #,##0\ _l_e_i_-;\-* #,##0\ _l_e_i_-;_-* &quot;-&quot;??\ _l_e_i_-;_-@_-"/>
    <numFmt numFmtId="178" formatCode="_(* #,##0.00000_);_(* \(#,##0.00000\);_(* &quot;-&quot;?????_);_(@_)"/>
    <numFmt numFmtId="179" formatCode="_(* #,##0.0000_);_(* \(#,##0.0000\);_(* &quot;-&quot;??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20" fillId="17" borderId="0" applyNumberFormat="0" applyBorder="0" applyAlignment="0" applyProtection="0"/>
    <xf numFmtId="0" fontId="8" fillId="9" borderId="1" applyNumberFormat="0" applyAlignment="0" applyProtection="0"/>
    <xf numFmtId="0" fontId="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7" fillId="0" borderId="3" applyNumberFormat="0" applyFill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5" applyNumberFormat="0" applyFill="0" applyAlignment="0" applyProtection="0"/>
    <xf numFmtId="0" fontId="4" fillId="10" borderId="0" applyNumberFormat="0" applyBorder="0" applyAlignment="0" applyProtection="0"/>
    <xf numFmtId="0" fontId="27" fillId="0" borderId="0">
      <alignment/>
      <protection/>
    </xf>
    <xf numFmtId="0" fontId="1" fillId="5" borderId="6" applyNumberFormat="0" applyFont="0" applyAlignment="0" applyProtection="0"/>
    <xf numFmtId="0" fontId="19" fillId="9" borderId="7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3" fontId="0" fillId="0" borderId="0" xfId="42" applyFont="1" applyFill="1" applyAlignment="1">
      <alignment/>
    </xf>
    <xf numFmtId="176" fontId="0" fillId="0" borderId="0" xfId="42" applyNumberFormat="1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9" xfId="0" applyBorder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176" fontId="2" fillId="0" borderId="0" xfId="42" applyNumberFormat="1" applyFont="1" applyAlignment="1">
      <alignment horizontal="right"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18" borderId="0" xfId="0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43" fontId="21" fillId="0" borderId="0" xfId="42" applyFont="1" applyFill="1" applyAlignment="1">
      <alignment/>
    </xf>
    <xf numFmtId="176" fontId="22" fillId="0" borderId="0" xfId="42" applyNumberFormat="1" applyFont="1" applyAlignment="1">
      <alignment/>
    </xf>
    <xf numFmtId="176" fontId="21" fillId="0" borderId="0" xfId="42" applyNumberFormat="1" applyFont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2" fillId="0" borderId="9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left" wrapText="1"/>
    </xf>
    <xf numFmtId="0" fontId="22" fillId="0" borderId="9" xfId="0" applyFont="1" applyFill="1" applyBorder="1" applyAlignment="1">
      <alignment horizontal="center"/>
    </xf>
    <xf numFmtId="43" fontId="22" fillId="0" borderId="9" xfId="42" applyFont="1" applyFill="1" applyBorder="1" applyAlignment="1">
      <alignment wrapText="1"/>
    </xf>
    <xf numFmtId="176" fontId="22" fillId="0" borderId="9" xfId="42" applyNumberFormat="1" applyFont="1" applyBorder="1" applyAlignment="1">
      <alignment wrapText="1"/>
    </xf>
    <xf numFmtId="176" fontId="22" fillId="0" borderId="9" xfId="42" applyNumberFormat="1" applyFont="1" applyBorder="1" applyAlignment="1">
      <alignment wrapText="1"/>
    </xf>
    <xf numFmtId="43" fontId="22" fillId="0" borderId="9" xfId="42" applyFont="1" applyFill="1" applyBorder="1" applyAlignment="1">
      <alignment horizontal="center" wrapText="1"/>
    </xf>
    <xf numFmtId="177" fontId="22" fillId="0" borderId="9" xfId="42" applyNumberFormat="1" applyFont="1" applyBorder="1" applyAlignment="1">
      <alignment horizontal="center" wrapText="1"/>
    </xf>
    <xf numFmtId="177" fontId="22" fillId="0" borderId="9" xfId="42" applyNumberFormat="1" applyFont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horizontal="left"/>
    </xf>
    <xf numFmtId="0" fontId="21" fillId="0" borderId="9" xfId="0" applyFont="1" applyFill="1" applyBorder="1" applyAlignment="1">
      <alignment/>
    </xf>
    <xf numFmtId="43" fontId="21" fillId="0" borderId="9" xfId="42" applyFont="1" applyFill="1" applyBorder="1" applyAlignment="1">
      <alignment/>
    </xf>
    <xf numFmtId="4" fontId="22" fillId="0" borderId="9" xfId="0" applyNumberFormat="1" applyFont="1" applyFill="1" applyBorder="1" applyAlignment="1">
      <alignment/>
    </xf>
    <xf numFmtId="4" fontId="21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 horizontal="right" wrapText="1"/>
    </xf>
    <xf numFmtId="43" fontId="22" fillId="0" borderId="9" xfId="42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9" xfId="0" applyFont="1" applyFill="1" applyBorder="1" applyAlignment="1">
      <alignment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vertical="center"/>
    </xf>
    <xf numFmtId="43" fontId="21" fillId="0" borderId="9" xfId="42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2" fontId="21" fillId="0" borderId="9" xfId="0" applyNumberFormat="1" applyFont="1" applyFill="1" applyBorder="1" applyAlignment="1">
      <alignment wrapText="1"/>
    </xf>
    <xf numFmtId="0" fontId="21" fillId="18" borderId="9" xfId="0" applyFont="1" applyFill="1" applyBorder="1" applyAlignment="1">
      <alignment horizontal="center" wrapText="1"/>
    </xf>
    <xf numFmtId="2" fontId="21" fillId="19" borderId="9" xfId="0" applyNumberFormat="1" applyFont="1" applyFill="1" applyBorder="1" applyAlignment="1">
      <alignment wrapText="1"/>
    </xf>
    <xf numFmtId="0" fontId="21" fillId="19" borderId="9" xfId="0" applyFont="1" applyFill="1" applyBorder="1" applyAlignment="1">
      <alignment horizontal="left"/>
    </xf>
    <xf numFmtId="0" fontId="21" fillId="19" borderId="9" xfId="0" applyFont="1" applyFill="1" applyBorder="1" applyAlignment="1">
      <alignment/>
    </xf>
    <xf numFmtId="43" fontId="22" fillId="19" borderId="9" xfId="0" applyNumberFormat="1" applyFont="1" applyFill="1" applyBorder="1" applyAlignment="1">
      <alignment wrapText="1"/>
    </xf>
    <xf numFmtId="43" fontId="22" fillId="19" borderId="9" xfId="42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43" fontId="25" fillId="0" borderId="10" xfId="42" applyFont="1" applyFill="1" applyBorder="1" applyAlignment="1">
      <alignment/>
    </xf>
    <xf numFmtId="43" fontId="25" fillId="0" borderId="10" xfId="42" applyFont="1" applyFill="1" applyBorder="1" applyAlignment="1">
      <alignment/>
    </xf>
    <xf numFmtId="43" fontId="26" fillId="0" borderId="10" xfId="42" applyFont="1" applyFill="1" applyBorder="1" applyAlignment="1">
      <alignment/>
    </xf>
    <xf numFmtId="0" fontId="21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1" fillId="0" borderId="9" xfId="0" applyFont="1" applyBorder="1" applyAlignment="1">
      <alignment horizontal="left"/>
    </xf>
    <xf numFmtId="43" fontId="23" fillId="0" borderId="9" xfId="42" applyFont="1" applyFill="1" applyBorder="1" applyAlignment="1" applyProtection="1">
      <alignment horizontal="right" wrapText="1"/>
      <protection/>
    </xf>
    <xf numFmtId="43" fontId="22" fillId="0" borderId="9" xfId="42" applyFont="1" applyBorder="1" applyAlignment="1">
      <alignment/>
    </xf>
    <xf numFmtId="43" fontId="21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Fill="1" applyAlignment="1">
      <alignment vertical="center"/>
    </xf>
    <xf numFmtId="43" fontId="21" fillId="18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tabSelected="1" view="pageBreakPreview" zoomScaleSheetLayoutView="100" zoomScalePageLayoutView="0" workbookViewId="0" topLeftCell="A11">
      <pane ySplit="1170" topLeftCell="A1" activePane="bottomLeft" state="split"/>
      <selection pane="topLeft" activeCell="A11" sqref="A11"/>
      <selection pane="bottomLeft" activeCell="H6" sqref="H6"/>
    </sheetView>
  </sheetViews>
  <sheetFormatPr defaultColWidth="9.140625" defaultRowHeight="12.75" outlineLevelRow="2"/>
  <cols>
    <col min="1" max="1" width="6.28125" style="0" customWidth="1"/>
    <col min="2" max="2" width="32.140625" style="23" customWidth="1"/>
    <col min="3" max="3" width="11.57421875" style="14" bestFit="1" customWidth="1"/>
    <col min="4" max="4" width="35.57421875" style="0" bestFit="1" customWidth="1"/>
    <col min="5" max="5" width="46.28125" style="0" customWidth="1"/>
    <col min="6" max="7" width="16.140625" style="10" bestFit="1" customWidth="1"/>
    <col min="8" max="8" width="16.421875" style="19" customWidth="1"/>
    <col min="9" max="9" width="16.28125" style="0" customWidth="1"/>
    <col min="10" max="10" width="11.00390625" style="0" hidden="1" customWidth="1"/>
    <col min="11" max="11" width="9.28125" style="0" hidden="1" customWidth="1"/>
    <col min="12" max="13" width="16.140625" style="0" hidden="1" customWidth="1"/>
    <col min="14" max="14" width="12.8515625" style="0" hidden="1" customWidth="1"/>
    <col min="15" max="15" width="9.140625" style="0" hidden="1" customWidth="1"/>
  </cols>
  <sheetData>
    <row r="1" spans="1:12" s="1" customFormat="1" ht="12.75">
      <c r="A1" s="2" t="s">
        <v>0</v>
      </c>
      <c r="B1" s="21"/>
      <c r="C1" s="13"/>
      <c r="F1" s="3"/>
      <c r="G1" s="3"/>
      <c r="H1" s="18"/>
      <c r="I1" s="4"/>
      <c r="L1" s="3"/>
    </row>
    <row r="2" spans="1:12" s="1" customFormat="1" ht="12.75">
      <c r="A2" s="2" t="s">
        <v>1</v>
      </c>
      <c r="B2" s="21"/>
      <c r="C2" s="13"/>
      <c r="F2" s="3"/>
      <c r="G2" s="3"/>
      <c r="H2" s="18"/>
      <c r="I2" s="4"/>
      <c r="L2" s="3"/>
    </row>
    <row r="3" spans="1:12" s="1" customFormat="1" ht="12.75">
      <c r="A3" s="2" t="s">
        <v>2</v>
      </c>
      <c r="B3" s="21"/>
      <c r="C3" s="13"/>
      <c r="F3" s="3"/>
      <c r="G3" s="3"/>
      <c r="H3" s="18"/>
      <c r="I3" s="4"/>
      <c r="L3" s="3"/>
    </row>
    <row r="4" spans="1:12" s="1" customFormat="1" ht="12.75">
      <c r="A4" s="2" t="s">
        <v>3</v>
      </c>
      <c r="B4" s="21"/>
      <c r="C4" s="13"/>
      <c r="F4" s="3"/>
      <c r="G4" s="3"/>
      <c r="H4" s="18"/>
      <c r="I4" s="4"/>
      <c r="L4" s="3"/>
    </row>
    <row r="5" spans="1:12" s="1" customFormat="1" ht="12.75">
      <c r="A5" s="5"/>
      <c r="B5" s="21"/>
      <c r="C5" s="13"/>
      <c r="F5" s="3"/>
      <c r="G5" s="3"/>
      <c r="H5" s="18"/>
      <c r="I5" s="4"/>
      <c r="L5" s="3"/>
    </row>
    <row r="6" spans="1:12" s="1" customFormat="1" ht="12.75">
      <c r="A6" s="2"/>
      <c r="B6" s="83" t="s">
        <v>126</v>
      </c>
      <c r="C6" s="84"/>
      <c r="D6" s="84"/>
      <c r="E6" s="84"/>
      <c r="F6" s="3"/>
      <c r="G6" s="3"/>
      <c r="H6" s="18"/>
      <c r="I6" s="4"/>
      <c r="L6" s="3"/>
    </row>
    <row r="7" spans="2:12" s="1" customFormat="1" ht="12.75">
      <c r="B7" s="22"/>
      <c r="C7" s="13"/>
      <c r="F7" s="3"/>
      <c r="G7" s="3"/>
      <c r="H7" s="18"/>
      <c r="I7" s="4"/>
      <c r="L7" s="3"/>
    </row>
    <row r="8" spans="1:12" s="1" customFormat="1" ht="15.75">
      <c r="A8" s="24" t="s">
        <v>225</v>
      </c>
      <c r="B8" s="25"/>
      <c r="C8" s="26"/>
      <c r="D8" s="27"/>
      <c r="E8" s="27"/>
      <c r="F8" s="28"/>
      <c r="G8" s="28"/>
      <c r="H8" s="29"/>
      <c r="I8" s="30"/>
      <c r="J8" s="27"/>
      <c r="K8" s="27"/>
      <c r="L8" s="28"/>
    </row>
    <row r="9" spans="1:12" s="1" customFormat="1" ht="15.75">
      <c r="A9" s="31" t="s">
        <v>127</v>
      </c>
      <c r="B9" s="32"/>
      <c r="C9" s="26"/>
      <c r="D9" s="27"/>
      <c r="E9" s="27"/>
      <c r="F9" s="28"/>
      <c r="G9" s="28"/>
      <c r="H9" s="29"/>
      <c r="I9" s="30"/>
      <c r="J9" s="27"/>
      <c r="K9" s="27"/>
      <c r="L9" s="28"/>
    </row>
    <row r="10" spans="1:14" s="1" customFormat="1" ht="47.25">
      <c r="A10" s="33" t="s">
        <v>4</v>
      </c>
      <c r="B10" s="33" t="s">
        <v>5</v>
      </c>
      <c r="C10" s="34" t="s">
        <v>6</v>
      </c>
      <c r="D10" s="33" t="s">
        <v>7</v>
      </c>
      <c r="E10" s="35" t="s">
        <v>8</v>
      </c>
      <c r="F10" s="36" t="s">
        <v>9</v>
      </c>
      <c r="G10" s="36" t="s">
        <v>223</v>
      </c>
      <c r="H10" s="37" t="s">
        <v>10</v>
      </c>
      <c r="I10" s="38" t="s">
        <v>224</v>
      </c>
      <c r="J10" s="33" t="s">
        <v>11</v>
      </c>
      <c r="K10" s="33" t="s">
        <v>12</v>
      </c>
      <c r="L10" s="28" t="s">
        <v>229</v>
      </c>
      <c r="M10" s="1" t="s">
        <v>230</v>
      </c>
      <c r="N10" s="1" t="s">
        <v>231</v>
      </c>
    </row>
    <row r="11" spans="1:12" s="1" customFormat="1" ht="15.75" outlineLevel="2">
      <c r="A11" s="33">
        <v>1</v>
      </c>
      <c r="B11" s="33">
        <v>2</v>
      </c>
      <c r="C11" s="34">
        <v>3</v>
      </c>
      <c r="D11" s="33">
        <v>4</v>
      </c>
      <c r="E11" s="35">
        <v>5</v>
      </c>
      <c r="F11" s="39">
        <v>8</v>
      </c>
      <c r="G11" s="39">
        <v>9</v>
      </c>
      <c r="H11" s="40">
        <v>10</v>
      </c>
      <c r="I11" s="41">
        <v>11</v>
      </c>
      <c r="J11" s="33">
        <v>6</v>
      </c>
      <c r="K11" s="33">
        <v>7</v>
      </c>
      <c r="L11" s="28"/>
    </row>
    <row r="12" spans="1:13" s="1" customFormat="1" ht="30.75" outlineLevel="2">
      <c r="A12" s="42">
        <v>1</v>
      </c>
      <c r="B12" s="43" t="s">
        <v>13</v>
      </c>
      <c r="C12" s="44">
        <v>23666661</v>
      </c>
      <c r="D12" s="45" t="s">
        <v>14</v>
      </c>
      <c r="E12" s="43" t="s">
        <v>128</v>
      </c>
      <c r="F12" s="46">
        <v>114668</v>
      </c>
      <c r="G12" s="46">
        <f>ROUND(F12*89.5647%,)</f>
        <v>102702</v>
      </c>
      <c r="H12" s="47">
        <f>G12</f>
        <v>102702</v>
      </c>
      <c r="I12" s="48">
        <f>F12-H12</f>
        <v>11966</v>
      </c>
      <c r="J12" s="45"/>
      <c r="K12" s="45"/>
      <c r="L12" s="28"/>
      <c r="M12" s="78">
        <f>G12</f>
        <v>102702</v>
      </c>
    </row>
    <row r="13" spans="1:12" s="1" customFormat="1" ht="15.75" outlineLevel="2">
      <c r="A13" s="42"/>
      <c r="B13" s="43"/>
      <c r="C13" s="44"/>
      <c r="D13" s="45"/>
      <c r="E13" s="49" t="s">
        <v>227</v>
      </c>
      <c r="F13" s="50">
        <v>114668</v>
      </c>
      <c r="G13" s="50">
        <f>ROUND(F13*89.5647%,)</f>
        <v>102702</v>
      </c>
      <c r="H13" s="47">
        <f>G13</f>
        <v>102702</v>
      </c>
      <c r="I13" s="47">
        <f>F13-H13</f>
        <v>11966</v>
      </c>
      <c r="J13" s="45" t="s">
        <v>226</v>
      </c>
      <c r="K13" s="45"/>
      <c r="L13" s="28"/>
    </row>
    <row r="14" spans="1:13" s="1" customFormat="1" ht="30.75" outlineLevel="2">
      <c r="A14" s="42">
        <v>2</v>
      </c>
      <c r="B14" s="43" t="s">
        <v>15</v>
      </c>
      <c r="C14" s="44">
        <v>26599613</v>
      </c>
      <c r="D14" s="45" t="s">
        <v>16</v>
      </c>
      <c r="E14" s="43" t="s">
        <v>192</v>
      </c>
      <c r="F14" s="46">
        <v>223313</v>
      </c>
      <c r="G14" s="46">
        <f aca="true" t="shared" si="0" ref="G14:G111">ROUND(F14*89.5647%,)</f>
        <v>200010</v>
      </c>
      <c r="H14" s="47"/>
      <c r="I14" s="48"/>
      <c r="J14" s="45"/>
      <c r="K14" s="45"/>
      <c r="L14" s="28"/>
      <c r="M14" s="79">
        <f>G14</f>
        <v>200010</v>
      </c>
    </row>
    <row r="15" spans="1:12" s="1" customFormat="1" ht="30.75" outlineLevel="2">
      <c r="A15" s="42">
        <v>3</v>
      </c>
      <c r="B15" s="43" t="s">
        <v>15</v>
      </c>
      <c r="C15" s="44">
        <v>26599613</v>
      </c>
      <c r="D15" s="45" t="s">
        <v>16</v>
      </c>
      <c r="E15" s="43" t="s">
        <v>209</v>
      </c>
      <c r="F15" s="46">
        <v>23405.98</v>
      </c>
      <c r="G15" s="46">
        <f t="shared" si="0"/>
        <v>20963</v>
      </c>
      <c r="H15" s="47"/>
      <c r="I15" s="48"/>
      <c r="J15" s="45"/>
      <c r="K15" s="45"/>
      <c r="L15" s="28">
        <f>G15</f>
        <v>20963</v>
      </c>
    </row>
    <row r="16" spans="1:12" s="1" customFormat="1" ht="15.75" outlineLevel="2">
      <c r="A16" s="42"/>
      <c r="B16" s="43"/>
      <c r="C16" s="44"/>
      <c r="D16" s="45"/>
      <c r="E16" s="49" t="s">
        <v>227</v>
      </c>
      <c r="F16" s="50">
        <f>SUM(F14:F15)</f>
        <v>246718.98</v>
      </c>
      <c r="G16" s="50">
        <f>SUM(G14:G15)</f>
        <v>220973</v>
      </c>
      <c r="H16" s="50">
        <f>G16</f>
        <v>220973</v>
      </c>
      <c r="I16" s="47">
        <f>F16-H16</f>
        <v>25745.98000000001</v>
      </c>
      <c r="J16" s="45" t="s">
        <v>226</v>
      </c>
      <c r="K16" s="45"/>
      <c r="L16" s="28"/>
    </row>
    <row r="17" spans="1:12" s="1" customFormat="1" ht="30.75" outlineLevel="2">
      <c r="A17" s="42">
        <v>4</v>
      </c>
      <c r="B17" s="43" t="s">
        <v>17</v>
      </c>
      <c r="C17" s="44">
        <v>28832676</v>
      </c>
      <c r="D17" s="45" t="s">
        <v>18</v>
      </c>
      <c r="E17" s="43" t="s">
        <v>144</v>
      </c>
      <c r="F17" s="46">
        <v>64266</v>
      </c>
      <c r="G17" s="46">
        <f t="shared" si="0"/>
        <v>57560</v>
      </c>
      <c r="H17" s="47"/>
      <c r="I17" s="48"/>
      <c r="J17" s="45"/>
      <c r="K17" s="45"/>
      <c r="L17" s="28">
        <f>G17</f>
        <v>57560</v>
      </c>
    </row>
    <row r="18" spans="1:12" s="1" customFormat="1" ht="15.75" outlineLevel="2">
      <c r="A18" s="42"/>
      <c r="B18" s="43"/>
      <c r="C18" s="44"/>
      <c r="D18" s="45"/>
      <c r="E18" s="49" t="s">
        <v>227</v>
      </c>
      <c r="F18" s="50">
        <f>SUM(F17)</f>
        <v>64266</v>
      </c>
      <c r="G18" s="50">
        <f>ROUND(F18*89.5647%,)</f>
        <v>57560</v>
      </c>
      <c r="H18" s="47">
        <f>G18</f>
        <v>57560</v>
      </c>
      <c r="I18" s="47">
        <f>F18-H18</f>
        <v>6706</v>
      </c>
      <c r="J18" s="45" t="s">
        <v>226</v>
      </c>
      <c r="K18" s="45"/>
      <c r="L18" s="28"/>
    </row>
    <row r="19" spans="1:13" s="16" customFormat="1" ht="45.75">
      <c r="A19" s="42">
        <v>5</v>
      </c>
      <c r="B19" s="43" t="s">
        <v>22</v>
      </c>
      <c r="C19" s="44">
        <v>4617719</v>
      </c>
      <c r="D19" s="45" t="s">
        <v>21</v>
      </c>
      <c r="E19" s="43" t="s">
        <v>194</v>
      </c>
      <c r="F19" s="46">
        <v>63033</v>
      </c>
      <c r="G19" s="46">
        <f t="shared" si="0"/>
        <v>56455</v>
      </c>
      <c r="H19" s="47"/>
      <c r="I19" s="48"/>
      <c r="J19" s="45"/>
      <c r="K19" s="45"/>
      <c r="L19" s="51"/>
      <c r="M19" s="80">
        <f>G19</f>
        <v>56455</v>
      </c>
    </row>
    <row r="20" spans="1:12" s="16" customFormat="1" ht="45.75">
      <c r="A20" s="42">
        <v>6</v>
      </c>
      <c r="B20" s="43" t="s">
        <v>22</v>
      </c>
      <c r="C20" s="44">
        <v>4617719</v>
      </c>
      <c r="D20" s="45" t="s">
        <v>21</v>
      </c>
      <c r="E20" s="43" t="s">
        <v>213</v>
      </c>
      <c r="F20" s="46">
        <v>39933.19</v>
      </c>
      <c r="G20" s="46">
        <f t="shared" si="0"/>
        <v>35766</v>
      </c>
      <c r="H20" s="47"/>
      <c r="I20" s="48"/>
      <c r="J20" s="45"/>
      <c r="K20" s="45"/>
      <c r="L20" s="76">
        <f>G20</f>
        <v>35766</v>
      </c>
    </row>
    <row r="21" spans="1:12" s="16" customFormat="1" ht="15.75">
      <c r="A21" s="42"/>
      <c r="B21" s="43"/>
      <c r="C21" s="44"/>
      <c r="D21" s="45"/>
      <c r="E21" s="49" t="s">
        <v>227</v>
      </c>
      <c r="F21" s="50">
        <f>SUM(F19:F20)</f>
        <v>102966.19</v>
      </c>
      <c r="G21" s="50">
        <f>SUM(G19:G20)</f>
        <v>92221</v>
      </c>
      <c r="H21" s="50">
        <f>G21</f>
        <v>92221</v>
      </c>
      <c r="I21" s="47">
        <f>F21-H21</f>
        <v>10745.190000000002</v>
      </c>
      <c r="J21" s="45" t="s">
        <v>226</v>
      </c>
      <c r="K21" s="45"/>
      <c r="L21" s="51"/>
    </row>
    <row r="22" spans="1:13" s="16" customFormat="1" ht="30.75">
      <c r="A22" s="42">
        <v>7</v>
      </c>
      <c r="B22" s="43" t="s">
        <v>23</v>
      </c>
      <c r="C22" s="44">
        <v>4547125</v>
      </c>
      <c r="D22" s="45" t="s">
        <v>21</v>
      </c>
      <c r="E22" s="43" t="s">
        <v>196</v>
      </c>
      <c r="F22" s="46">
        <v>110651</v>
      </c>
      <c r="G22" s="46">
        <f t="shared" si="0"/>
        <v>99104</v>
      </c>
      <c r="H22" s="47"/>
      <c r="I22" s="48"/>
      <c r="J22" s="45"/>
      <c r="K22" s="45"/>
      <c r="L22" s="51"/>
      <c r="M22" s="80">
        <f>G22</f>
        <v>99104</v>
      </c>
    </row>
    <row r="23" spans="1:14" s="16" customFormat="1" ht="30.75">
      <c r="A23" s="42">
        <v>8</v>
      </c>
      <c r="B23" s="43" t="s">
        <v>23</v>
      </c>
      <c r="C23" s="44">
        <v>4547125</v>
      </c>
      <c r="D23" s="45" t="s">
        <v>21</v>
      </c>
      <c r="E23" s="43" t="s">
        <v>221</v>
      </c>
      <c r="F23" s="46">
        <v>11379.2</v>
      </c>
      <c r="G23" s="46">
        <f t="shared" si="0"/>
        <v>10192</v>
      </c>
      <c r="H23" s="47"/>
      <c r="I23" s="48"/>
      <c r="J23" s="45"/>
      <c r="K23" s="45"/>
      <c r="L23" s="51"/>
      <c r="N23" s="80">
        <f>G23</f>
        <v>10192</v>
      </c>
    </row>
    <row r="24" spans="1:12" s="16" customFormat="1" ht="15.75">
      <c r="A24" s="42"/>
      <c r="B24" s="43"/>
      <c r="C24" s="44"/>
      <c r="D24" s="45"/>
      <c r="E24" s="49" t="s">
        <v>227</v>
      </c>
      <c r="F24" s="50">
        <f>SUM(F22:F23)</f>
        <v>122030.2</v>
      </c>
      <c r="G24" s="50">
        <f>SUM(G22:G23)</f>
        <v>109296</v>
      </c>
      <c r="H24" s="50">
        <f>G24</f>
        <v>109296</v>
      </c>
      <c r="I24" s="47">
        <f>F24-H24</f>
        <v>12734.199999999997</v>
      </c>
      <c r="J24" s="45" t="s">
        <v>226</v>
      </c>
      <c r="K24" s="45"/>
      <c r="L24" s="51"/>
    </row>
    <row r="25" spans="1:13" s="1" customFormat="1" ht="30.75" outlineLevel="2">
      <c r="A25" s="42">
        <v>9</v>
      </c>
      <c r="B25" s="43" t="s">
        <v>24</v>
      </c>
      <c r="C25" s="44">
        <v>2880513</v>
      </c>
      <c r="D25" s="45" t="s">
        <v>25</v>
      </c>
      <c r="E25" s="43" t="s">
        <v>187</v>
      </c>
      <c r="F25" s="46">
        <v>150258</v>
      </c>
      <c r="G25" s="46">
        <f t="shared" si="0"/>
        <v>134578</v>
      </c>
      <c r="H25" s="47"/>
      <c r="I25" s="48"/>
      <c r="J25" s="45"/>
      <c r="K25" s="45"/>
      <c r="L25" s="28"/>
      <c r="M25" s="79">
        <f>G25</f>
        <v>134578</v>
      </c>
    </row>
    <row r="26" spans="1:12" s="1" customFormat="1" ht="30.75" outlineLevel="2">
      <c r="A26" s="42">
        <v>10</v>
      </c>
      <c r="B26" s="43" t="s">
        <v>24</v>
      </c>
      <c r="C26" s="44">
        <v>2880513</v>
      </c>
      <c r="D26" s="45" t="s">
        <v>25</v>
      </c>
      <c r="E26" s="43" t="s">
        <v>207</v>
      </c>
      <c r="F26" s="46">
        <v>51670.49</v>
      </c>
      <c r="G26" s="46">
        <f t="shared" si="0"/>
        <v>46279</v>
      </c>
      <c r="H26" s="47"/>
      <c r="I26" s="48"/>
      <c r="J26" s="45"/>
      <c r="K26" s="45"/>
      <c r="L26" s="28">
        <f>G26</f>
        <v>46279</v>
      </c>
    </row>
    <row r="27" spans="1:12" s="1" customFormat="1" ht="15.75" outlineLevel="2">
      <c r="A27" s="42"/>
      <c r="B27" s="43"/>
      <c r="C27" s="44"/>
      <c r="D27" s="45"/>
      <c r="E27" s="49" t="s">
        <v>227</v>
      </c>
      <c r="F27" s="50">
        <f>SUM(F25:F26)</f>
        <v>201928.49</v>
      </c>
      <c r="G27" s="50">
        <f>SUM(G25:G26)</f>
        <v>180857</v>
      </c>
      <c r="H27" s="50">
        <f>G27</f>
        <v>180857</v>
      </c>
      <c r="I27" s="47">
        <f>F27-H27</f>
        <v>21071.48999999999</v>
      </c>
      <c r="J27" s="45" t="s">
        <v>226</v>
      </c>
      <c r="K27" s="45"/>
      <c r="L27" s="28"/>
    </row>
    <row r="28" spans="1:12" s="1" customFormat="1" ht="30.75" outlineLevel="2">
      <c r="A28" s="42">
        <v>12</v>
      </c>
      <c r="B28" s="43" t="s">
        <v>28</v>
      </c>
      <c r="C28" s="44">
        <v>17656582</v>
      </c>
      <c r="D28" s="45" t="s">
        <v>29</v>
      </c>
      <c r="E28" s="43" t="s">
        <v>146</v>
      </c>
      <c r="F28" s="46">
        <v>87539</v>
      </c>
      <c r="G28" s="46">
        <f t="shared" si="0"/>
        <v>78404</v>
      </c>
      <c r="H28" s="47"/>
      <c r="I28" s="48"/>
      <c r="J28" s="45"/>
      <c r="K28" s="45"/>
      <c r="L28" s="28">
        <f>G28</f>
        <v>78404</v>
      </c>
    </row>
    <row r="29" spans="1:12" s="1" customFormat="1" ht="15.75" outlineLevel="2">
      <c r="A29" s="42"/>
      <c r="B29" s="43"/>
      <c r="C29" s="44"/>
      <c r="D29" s="45"/>
      <c r="E29" s="49" t="s">
        <v>227</v>
      </c>
      <c r="F29" s="50">
        <f>SUM(F28)</f>
        <v>87539</v>
      </c>
      <c r="G29" s="50">
        <f>ROUND(F29*89.5647%,)</f>
        <v>78404</v>
      </c>
      <c r="H29" s="47">
        <f>G29</f>
        <v>78404</v>
      </c>
      <c r="I29" s="47">
        <f>F29-H29</f>
        <v>9135</v>
      </c>
      <c r="J29" s="45" t="s">
        <v>226</v>
      </c>
      <c r="K29" s="45"/>
      <c r="L29" s="28"/>
    </row>
    <row r="30" spans="1:13" s="1" customFormat="1" ht="30.75" outlineLevel="2">
      <c r="A30" s="42">
        <v>13</v>
      </c>
      <c r="B30" s="43" t="s">
        <v>30</v>
      </c>
      <c r="C30" s="44">
        <v>8422035</v>
      </c>
      <c r="D30" s="45" t="s">
        <v>31</v>
      </c>
      <c r="E30" s="43" t="s">
        <v>182</v>
      </c>
      <c r="F30" s="46">
        <v>105949</v>
      </c>
      <c r="G30" s="46">
        <f t="shared" si="0"/>
        <v>94893</v>
      </c>
      <c r="H30" s="47"/>
      <c r="I30" s="48"/>
      <c r="J30" s="45"/>
      <c r="K30" s="45"/>
      <c r="L30" s="28"/>
      <c r="M30" s="79">
        <f>G30</f>
        <v>94893</v>
      </c>
    </row>
    <row r="31" spans="1:12" s="1" customFormat="1" ht="30.75" outlineLevel="2">
      <c r="A31" s="42">
        <v>14</v>
      </c>
      <c r="B31" s="43" t="s">
        <v>30</v>
      </c>
      <c r="C31" s="44">
        <v>8422035</v>
      </c>
      <c r="D31" s="45" t="s">
        <v>31</v>
      </c>
      <c r="E31" s="43" t="s">
        <v>199</v>
      </c>
      <c r="F31" s="46">
        <v>157587</v>
      </c>
      <c r="G31" s="46">
        <f t="shared" si="0"/>
        <v>141142</v>
      </c>
      <c r="H31" s="47"/>
      <c r="I31" s="48"/>
      <c r="J31" s="45"/>
      <c r="K31" s="45"/>
      <c r="L31" s="28">
        <f>G31</f>
        <v>141142</v>
      </c>
    </row>
    <row r="32" spans="1:12" s="1" customFormat="1" ht="15.75" outlineLevel="2">
      <c r="A32" s="42"/>
      <c r="B32" s="43"/>
      <c r="C32" s="44"/>
      <c r="D32" s="45"/>
      <c r="E32" s="49" t="s">
        <v>227</v>
      </c>
      <c r="F32" s="50">
        <f>SUM(F30:F31)</f>
        <v>263536</v>
      </c>
      <c r="G32" s="50">
        <f>SUM(G30:G31)</f>
        <v>236035</v>
      </c>
      <c r="H32" s="50">
        <f>G32</f>
        <v>236035</v>
      </c>
      <c r="I32" s="47">
        <f>F32-H32</f>
        <v>27501</v>
      </c>
      <c r="J32" s="45" t="s">
        <v>226</v>
      </c>
      <c r="K32" s="45"/>
      <c r="L32" s="28"/>
    </row>
    <row r="33" spans="1:13" s="1" customFormat="1" ht="30.75" outlineLevel="2">
      <c r="A33" s="42">
        <v>15</v>
      </c>
      <c r="B33" s="43" t="s">
        <v>32</v>
      </c>
      <c r="C33" s="44">
        <v>39742617</v>
      </c>
      <c r="D33" s="45" t="s">
        <v>33</v>
      </c>
      <c r="E33" s="43" t="s">
        <v>136</v>
      </c>
      <c r="F33" s="46">
        <v>18197</v>
      </c>
      <c r="G33" s="46">
        <f t="shared" si="0"/>
        <v>16298</v>
      </c>
      <c r="H33" s="47"/>
      <c r="I33" s="48"/>
      <c r="J33" s="45"/>
      <c r="K33" s="45"/>
      <c r="L33" s="28"/>
      <c r="M33" s="79">
        <f>G33</f>
        <v>16298</v>
      </c>
    </row>
    <row r="34" spans="1:12" s="1" customFormat="1" ht="15.75" outlineLevel="2">
      <c r="A34" s="42"/>
      <c r="B34" s="43"/>
      <c r="C34" s="44"/>
      <c r="D34" s="45"/>
      <c r="E34" s="49" t="s">
        <v>227</v>
      </c>
      <c r="F34" s="50">
        <f>SUM(F33)</f>
        <v>18197</v>
      </c>
      <c r="G34" s="50">
        <f>SUM(G33)</f>
        <v>16298</v>
      </c>
      <c r="H34" s="50">
        <f>G34</f>
        <v>16298</v>
      </c>
      <c r="I34" s="47">
        <f>F34-H34</f>
        <v>1899</v>
      </c>
      <c r="J34" s="45" t="s">
        <v>226</v>
      </c>
      <c r="K34" s="45"/>
      <c r="L34" s="28"/>
    </row>
    <row r="35" spans="1:13" s="1" customFormat="1" ht="13.5" customHeight="1" outlineLevel="2">
      <c r="A35" s="42">
        <v>16</v>
      </c>
      <c r="B35" s="43" t="s">
        <v>34</v>
      </c>
      <c r="C35" s="44">
        <v>33092124</v>
      </c>
      <c r="D35" s="45" t="s">
        <v>35</v>
      </c>
      <c r="E35" s="43" t="s">
        <v>133</v>
      </c>
      <c r="F35" s="46">
        <v>102797</v>
      </c>
      <c r="G35" s="46">
        <f t="shared" si="0"/>
        <v>92070</v>
      </c>
      <c r="H35" s="47"/>
      <c r="I35" s="48"/>
      <c r="J35" s="45"/>
      <c r="K35" s="45"/>
      <c r="L35" s="28"/>
      <c r="M35" s="79">
        <f>G35</f>
        <v>92070</v>
      </c>
    </row>
    <row r="36" spans="1:12" s="1" customFormat="1" ht="13.5" customHeight="1" outlineLevel="2">
      <c r="A36" s="42"/>
      <c r="B36" s="43"/>
      <c r="C36" s="44"/>
      <c r="D36" s="45"/>
      <c r="E36" s="49" t="s">
        <v>227</v>
      </c>
      <c r="F36" s="50">
        <f>SUM(F35)</f>
        <v>102797</v>
      </c>
      <c r="G36" s="50">
        <f>SUM(G35)</f>
        <v>92070</v>
      </c>
      <c r="H36" s="50">
        <f>G36</f>
        <v>92070</v>
      </c>
      <c r="I36" s="47">
        <f>F36-H36</f>
        <v>10727</v>
      </c>
      <c r="J36" s="45" t="s">
        <v>226</v>
      </c>
      <c r="K36" s="45"/>
      <c r="L36" s="28"/>
    </row>
    <row r="37" spans="1:13" s="1" customFormat="1" ht="30.75" outlineLevel="2">
      <c r="A37" s="42">
        <v>17</v>
      </c>
      <c r="B37" s="43" t="s">
        <v>36</v>
      </c>
      <c r="C37" s="44">
        <v>14571643</v>
      </c>
      <c r="D37" s="45" t="s">
        <v>37</v>
      </c>
      <c r="E37" s="43" t="s">
        <v>138</v>
      </c>
      <c r="F37" s="46">
        <v>12427.11</v>
      </c>
      <c r="G37" s="46">
        <f t="shared" si="0"/>
        <v>11130</v>
      </c>
      <c r="H37" s="47"/>
      <c r="I37" s="48"/>
      <c r="J37" s="45"/>
      <c r="K37" s="45"/>
      <c r="L37" s="28"/>
      <c r="M37" s="79">
        <f>G37</f>
        <v>11130</v>
      </c>
    </row>
    <row r="38" spans="1:12" s="1" customFormat="1" ht="15.75" outlineLevel="2">
      <c r="A38" s="42"/>
      <c r="B38" s="43"/>
      <c r="C38" s="44"/>
      <c r="D38" s="45"/>
      <c r="E38" s="49" t="s">
        <v>227</v>
      </c>
      <c r="F38" s="50">
        <f>SUM(F37)</f>
        <v>12427.11</v>
      </c>
      <c r="G38" s="50">
        <f>SUM(G37)</f>
        <v>11130</v>
      </c>
      <c r="H38" s="50">
        <f>G38</f>
        <v>11130</v>
      </c>
      <c r="I38" s="47">
        <f>F38-H38</f>
        <v>1297.1100000000006</v>
      </c>
      <c r="J38" s="45" t="s">
        <v>226</v>
      </c>
      <c r="K38" s="45"/>
      <c r="L38" s="28"/>
    </row>
    <row r="39" spans="1:12" s="1" customFormat="1" ht="30.75" outlineLevel="2">
      <c r="A39" s="42">
        <v>18</v>
      </c>
      <c r="B39" s="43" t="s">
        <v>96</v>
      </c>
      <c r="C39" s="44">
        <v>11963146</v>
      </c>
      <c r="D39" s="45" t="s">
        <v>19</v>
      </c>
      <c r="E39" s="43" t="s">
        <v>142</v>
      </c>
      <c r="F39" s="46">
        <v>108646</v>
      </c>
      <c r="G39" s="46">
        <f t="shared" si="0"/>
        <v>97308</v>
      </c>
      <c r="H39" s="47"/>
      <c r="I39" s="48"/>
      <c r="J39" s="45"/>
      <c r="K39" s="45"/>
      <c r="L39" s="28">
        <f>G39</f>
        <v>97308</v>
      </c>
    </row>
    <row r="40" spans="1:12" s="1" customFormat="1" ht="15.75" outlineLevel="2">
      <c r="A40" s="42"/>
      <c r="B40" s="43"/>
      <c r="C40" s="44"/>
      <c r="D40" s="45"/>
      <c r="E40" s="49" t="s">
        <v>227</v>
      </c>
      <c r="F40" s="50">
        <f>SUM(F39)</f>
        <v>108646</v>
      </c>
      <c r="G40" s="50">
        <f>SUM(G39)</f>
        <v>97308</v>
      </c>
      <c r="H40" s="50">
        <f>G40</f>
        <v>97308</v>
      </c>
      <c r="I40" s="47">
        <f>F40-H40</f>
        <v>11338</v>
      </c>
      <c r="J40" s="45" t="s">
        <v>226</v>
      </c>
      <c r="K40" s="45"/>
      <c r="L40" s="28"/>
    </row>
    <row r="41" spans="1:13" s="1" customFormat="1" ht="30.75" outlineLevel="2">
      <c r="A41" s="42">
        <v>19</v>
      </c>
      <c r="B41" s="43" t="s">
        <v>38</v>
      </c>
      <c r="C41" s="44">
        <v>9205492</v>
      </c>
      <c r="D41" s="45" t="s">
        <v>39</v>
      </c>
      <c r="E41" s="43" t="s">
        <v>191</v>
      </c>
      <c r="F41" s="46">
        <v>169676</v>
      </c>
      <c r="G41" s="46">
        <f t="shared" si="0"/>
        <v>151970</v>
      </c>
      <c r="H41" s="47"/>
      <c r="I41" s="48"/>
      <c r="J41" s="45"/>
      <c r="K41" s="45"/>
      <c r="L41" s="28"/>
      <c r="M41" s="79">
        <f>G41</f>
        <v>151970</v>
      </c>
    </row>
    <row r="42" spans="1:12" s="1" customFormat="1" ht="30.75" outlineLevel="2">
      <c r="A42" s="42">
        <v>20</v>
      </c>
      <c r="B42" s="43" t="s">
        <v>38</v>
      </c>
      <c r="C42" s="44">
        <v>9205492</v>
      </c>
      <c r="D42" s="45" t="s">
        <v>39</v>
      </c>
      <c r="E42" s="43" t="s">
        <v>208</v>
      </c>
      <c r="F42" s="46">
        <v>73036</v>
      </c>
      <c r="G42" s="46">
        <f t="shared" si="0"/>
        <v>65414</v>
      </c>
      <c r="H42" s="47"/>
      <c r="I42" s="48"/>
      <c r="J42" s="45"/>
      <c r="K42" s="45"/>
      <c r="L42" s="28">
        <f>G42</f>
        <v>65414</v>
      </c>
    </row>
    <row r="43" spans="1:12" s="1" customFormat="1" ht="12" customHeight="1" outlineLevel="2">
      <c r="A43" s="42"/>
      <c r="B43" s="43"/>
      <c r="C43" s="44"/>
      <c r="D43" s="45"/>
      <c r="E43" s="49" t="s">
        <v>227</v>
      </c>
      <c r="F43" s="50">
        <f>SUM(F41:F42)</f>
        <v>242712</v>
      </c>
      <c r="G43" s="50">
        <f>SUM(G41:G42)</f>
        <v>217384</v>
      </c>
      <c r="H43" s="50">
        <f>G43</f>
        <v>217384</v>
      </c>
      <c r="I43" s="47">
        <f>F43-H43</f>
        <v>25328</v>
      </c>
      <c r="J43" s="45" t="s">
        <v>226</v>
      </c>
      <c r="K43" s="45"/>
      <c r="L43" s="28"/>
    </row>
    <row r="44" spans="1:12" s="1" customFormat="1" ht="30.75" outlineLevel="2">
      <c r="A44" s="42">
        <v>21</v>
      </c>
      <c r="B44" s="43" t="s">
        <v>40</v>
      </c>
      <c r="C44" s="44">
        <v>16285931</v>
      </c>
      <c r="D44" s="45" t="s">
        <v>41</v>
      </c>
      <c r="E44" s="43" t="s">
        <v>188</v>
      </c>
      <c r="F44" s="46">
        <v>22947.27</v>
      </c>
      <c r="G44" s="46">
        <f t="shared" si="0"/>
        <v>20553</v>
      </c>
      <c r="H44" s="47"/>
      <c r="I44" s="48"/>
      <c r="J44" s="45"/>
      <c r="K44" s="45"/>
      <c r="L44" s="28">
        <f>G44</f>
        <v>20553</v>
      </c>
    </row>
    <row r="45" spans="1:13" s="1" customFormat="1" ht="30.75" outlineLevel="2">
      <c r="A45" s="42">
        <v>22</v>
      </c>
      <c r="B45" s="43" t="s">
        <v>40</v>
      </c>
      <c r="C45" s="44">
        <v>16285931</v>
      </c>
      <c r="D45" s="45" t="s">
        <v>41</v>
      </c>
      <c r="E45" s="43" t="s">
        <v>206</v>
      </c>
      <c r="F45" s="46">
        <v>101855</v>
      </c>
      <c r="G45" s="46">
        <f t="shared" si="0"/>
        <v>91226</v>
      </c>
      <c r="H45" s="47"/>
      <c r="I45" s="48"/>
      <c r="J45" s="45"/>
      <c r="K45" s="45"/>
      <c r="L45" s="28"/>
      <c r="M45" s="79">
        <f>G45</f>
        <v>91226</v>
      </c>
    </row>
    <row r="46" spans="1:12" s="1" customFormat="1" ht="15.75" outlineLevel="2">
      <c r="A46" s="42"/>
      <c r="B46" s="43"/>
      <c r="C46" s="44"/>
      <c r="D46" s="45"/>
      <c r="E46" s="49" t="s">
        <v>227</v>
      </c>
      <c r="F46" s="50">
        <f>SUM(F44:F45)</f>
        <v>124802.27</v>
      </c>
      <c r="G46" s="50">
        <f>SUM(G44:G45)</f>
        <v>111779</v>
      </c>
      <c r="H46" s="50">
        <f>G46</f>
        <v>111779</v>
      </c>
      <c r="I46" s="47">
        <f>F46-H46</f>
        <v>13023.270000000004</v>
      </c>
      <c r="J46" s="45" t="s">
        <v>226</v>
      </c>
      <c r="K46" s="45"/>
      <c r="L46" s="28"/>
    </row>
    <row r="47" spans="1:13" s="1" customFormat="1" ht="30.75" outlineLevel="2">
      <c r="A47" s="42">
        <v>23</v>
      </c>
      <c r="B47" s="43" t="s">
        <v>42</v>
      </c>
      <c r="C47" s="44">
        <v>16082325</v>
      </c>
      <c r="D47" s="45" t="s">
        <v>43</v>
      </c>
      <c r="E47" s="43" t="s">
        <v>193</v>
      </c>
      <c r="F47" s="46">
        <v>122553</v>
      </c>
      <c r="G47" s="46">
        <f t="shared" si="0"/>
        <v>109764</v>
      </c>
      <c r="H47" s="47"/>
      <c r="I47" s="48"/>
      <c r="J47" s="45"/>
      <c r="K47" s="45"/>
      <c r="L47" s="28"/>
      <c r="M47" s="79">
        <f>G47</f>
        <v>109764</v>
      </c>
    </row>
    <row r="48" spans="1:12" s="1" customFormat="1" ht="15.75" customHeight="1" outlineLevel="2">
      <c r="A48" s="42">
        <v>24</v>
      </c>
      <c r="B48" s="43" t="s">
        <v>42</v>
      </c>
      <c r="C48" s="44">
        <v>16082325</v>
      </c>
      <c r="D48" s="45" t="s">
        <v>43</v>
      </c>
      <c r="E48" s="43" t="s">
        <v>215</v>
      </c>
      <c r="F48" s="46">
        <v>48080.03</v>
      </c>
      <c r="G48" s="46">
        <f t="shared" si="0"/>
        <v>43063</v>
      </c>
      <c r="H48" s="47"/>
      <c r="I48" s="48"/>
      <c r="J48" s="45"/>
      <c r="K48" s="45"/>
      <c r="L48" s="28">
        <f>G48</f>
        <v>43063</v>
      </c>
    </row>
    <row r="49" spans="1:12" s="1" customFormat="1" ht="15.75" customHeight="1" outlineLevel="2">
      <c r="A49" s="42"/>
      <c r="B49" s="43"/>
      <c r="C49" s="44"/>
      <c r="D49" s="45"/>
      <c r="E49" s="49" t="s">
        <v>227</v>
      </c>
      <c r="F49" s="50">
        <f>SUM(F47:F48)</f>
        <v>170633.03</v>
      </c>
      <c r="G49" s="50">
        <f>SUM(G47:G48)</f>
        <v>152827</v>
      </c>
      <c r="H49" s="50">
        <f>G49</f>
        <v>152827</v>
      </c>
      <c r="I49" s="47">
        <f>F49-H49</f>
        <v>17806.03</v>
      </c>
      <c r="J49" s="45" t="s">
        <v>226</v>
      </c>
      <c r="K49" s="45"/>
      <c r="L49" s="28"/>
    </row>
    <row r="50" spans="1:12" s="1" customFormat="1" ht="30.75" outlineLevel="2">
      <c r="A50" s="42">
        <v>25</v>
      </c>
      <c r="B50" s="43" t="s">
        <v>178</v>
      </c>
      <c r="C50" s="44">
        <v>26273640</v>
      </c>
      <c r="D50" s="45" t="s">
        <v>44</v>
      </c>
      <c r="E50" s="43" t="s">
        <v>148</v>
      </c>
      <c r="F50" s="46">
        <v>61719.28</v>
      </c>
      <c r="G50" s="46">
        <f t="shared" si="0"/>
        <v>55279</v>
      </c>
      <c r="H50" s="47"/>
      <c r="I50" s="48"/>
      <c r="J50" s="45" t="s">
        <v>226</v>
      </c>
      <c r="K50" s="45"/>
      <c r="L50" s="28">
        <f>G50</f>
        <v>55279</v>
      </c>
    </row>
    <row r="51" spans="1:12" s="1" customFormat="1" ht="15.75" outlineLevel="2">
      <c r="A51" s="42"/>
      <c r="B51" s="43"/>
      <c r="C51" s="44"/>
      <c r="D51" s="45"/>
      <c r="E51" s="49" t="s">
        <v>227</v>
      </c>
      <c r="F51" s="50">
        <f>SUM(F50)</f>
        <v>61719.28</v>
      </c>
      <c r="G51" s="50">
        <f>SUM(G50)</f>
        <v>55279</v>
      </c>
      <c r="H51" s="50">
        <f>G51</f>
        <v>55279</v>
      </c>
      <c r="I51" s="47">
        <f>F51-H51</f>
        <v>6440.279999999999</v>
      </c>
      <c r="J51" s="45" t="s">
        <v>226</v>
      </c>
      <c r="K51" s="45"/>
      <c r="L51" s="28"/>
    </row>
    <row r="52" spans="1:12" s="1" customFormat="1" ht="30.75" outlineLevel="2">
      <c r="A52" s="42">
        <v>27</v>
      </c>
      <c r="B52" s="43" t="s">
        <v>47</v>
      </c>
      <c r="C52" s="44">
        <v>15448720</v>
      </c>
      <c r="D52" s="45" t="s">
        <v>48</v>
      </c>
      <c r="E52" s="43" t="s">
        <v>145</v>
      </c>
      <c r="F52" s="46">
        <v>81427.08</v>
      </c>
      <c r="G52" s="46">
        <f t="shared" si="0"/>
        <v>72930</v>
      </c>
      <c r="H52" s="47"/>
      <c r="I52" s="48"/>
      <c r="J52" s="45" t="s">
        <v>226</v>
      </c>
      <c r="K52" s="45"/>
      <c r="L52" s="28">
        <f>G52</f>
        <v>72930</v>
      </c>
    </row>
    <row r="53" spans="1:12" s="1" customFormat="1" ht="15.75" outlineLevel="2">
      <c r="A53" s="42"/>
      <c r="B53" s="43"/>
      <c r="C53" s="44"/>
      <c r="D53" s="45"/>
      <c r="E53" s="49" t="s">
        <v>227</v>
      </c>
      <c r="F53" s="50">
        <f>SUM(F52)</f>
        <v>81427.08</v>
      </c>
      <c r="G53" s="50">
        <f>SUM(G52)</f>
        <v>72930</v>
      </c>
      <c r="H53" s="50">
        <f>G53</f>
        <v>72930</v>
      </c>
      <c r="I53" s="47">
        <f>F53-H53</f>
        <v>8497.080000000002</v>
      </c>
      <c r="J53" s="45" t="s">
        <v>226</v>
      </c>
      <c r="K53" s="45"/>
      <c r="L53" s="28"/>
    </row>
    <row r="54" spans="1:12" s="1" customFormat="1" ht="30.75" outlineLevel="2">
      <c r="A54" s="42">
        <v>28</v>
      </c>
      <c r="B54" s="43" t="s">
        <v>49</v>
      </c>
      <c r="C54" s="44">
        <v>13863330</v>
      </c>
      <c r="D54" s="45" t="s">
        <v>50</v>
      </c>
      <c r="E54" s="43" t="s">
        <v>143</v>
      </c>
      <c r="F54" s="46">
        <v>57787.51</v>
      </c>
      <c r="G54" s="46">
        <f t="shared" si="0"/>
        <v>51757</v>
      </c>
      <c r="H54" s="47"/>
      <c r="I54" s="48"/>
      <c r="J54" s="45" t="s">
        <v>226</v>
      </c>
      <c r="K54" s="45"/>
      <c r="L54" s="28">
        <f>G54</f>
        <v>51757</v>
      </c>
    </row>
    <row r="55" spans="1:12" s="1" customFormat="1" ht="15.75" outlineLevel="2">
      <c r="A55" s="42"/>
      <c r="B55" s="43"/>
      <c r="C55" s="44"/>
      <c r="D55" s="45"/>
      <c r="E55" s="49" t="s">
        <v>227</v>
      </c>
      <c r="F55" s="50">
        <f>SUM(F54)</f>
        <v>57787.51</v>
      </c>
      <c r="G55" s="50">
        <f>SUM(G54)</f>
        <v>51757</v>
      </c>
      <c r="H55" s="50">
        <f>G55</f>
        <v>51757</v>
      </c>
      <c r="I55" s="47">
        <f>F55-H55</f>
        <v>6030.510000000002</v>
      </c>
      <c r="J55" s="45" t="s">
        <v>226</v>
      </c>
      <c r="K55" s="45"/>
      <c r="L55" s="28"/>
    </row>
    <row r="56" spans="1:13" s="1" customFormat="1" ht="30.75" outlineLevel="2">
      <c r="A56" s="42">
        <v>29</v>
      </c>
      <c r="B56" s="43" t="s">
        <v>51</v>
      </c>
      <c r="C56" s="44">
        <v>5919324</v>
      </c>
      <c r="D56" s="45" t="s">
        <v>52</v>
      </c>
      <c r="E56" s="43" t="s">
        <v>183</v>
      </c>
      <c r="F56" s="46">
        <v>106831</v>
      </c>
      <c r="G56" s="46">
        <f t="shared" si="0"/>
        <v>95683</v>
      </c>
      <c r="H56" s="47"/>
      <c r="I56" s="48"/>
      <c r="J56" s="45"/>
      <c r="K56" s="45"/>
      <c r="L56" s="28"/>
      <c r="M56" s="79">
        <f>G56</f>
        <v>95683</v>
      </c>
    </row>
    <row r="57" spans="1:14" s="1" customFormat="1" ht="30.75" outlineLevel="2">
      <c r="A57" s="42">
        <v>30</v>
      </c>
      <c r="B57" s="43" t="s">
        <v>51</v>
      </c>
      <c r="C57" s="44">
        <v>5919324</v>
      </c>
      <c r="D57" s="45" t="s">
        <v>52</v>
      </c>
      <c r="E57" s="43" t="s">
        <v>218</v>
      </c>
      <c r="F57" s="46">
        <v>9488</v>
      </c>
      <c r="G57" s="46">
        <f t="shared" si="0"/>
        <v>8498</v>
      </c>
      <c r="H57" s="47"/>
      <c r="I57" s="48"/>
      <c r="J57" s="45"/>
      <c r="K57" s="45"/>
      <c r="L57" s="28"/>
      <c r="N57" s="79">
        <f>G57</f>
        <v>8498</v>
      </c>
    </row>
    <row r="58" spans="1:12" s="1" customFormat="1" ht="30.75" outlineLevel="2">
      <c r="A58" s="42">
        <v>31</v>
      </c>
      <c r="B58" s="43" t="s">
        <v>51</v>
      </c>
      <c r="C58" s="44">
        <v>5919324</v>
      </c>
      <c r="D58" s="45" t="s">
        <v>52</v>
      </c>
      <c r="E58" s="43" t="s">
        <v>202</v>
      </c>
      <c r="F58" s="46">
        <v>205977</v>
      </c>
      <c r="G58" s="46">
        <f t="shared" si="0"/>
        <v>184483</v>
      </c>
      <c r="H58" s="47"/>
      <c r="I58" s="48"/>
      <c r="J58" s="45"/>
      <c r="K58" s="45"/>
      <c r="L58" s="28">
        <f>G58</f>
        <v>184483</v>
      </c>
    </row>
    <row r="59" spans="1:12" s="1" customFormat="1" ht="15.75" outlineLevel="2">
      <c r="A59" s="42"/>
      <c r="B59" s="43"/>
      <c r="C59" s="44"/>
      <c r="D59" s="45"/>
      <c r="E59" s="49" t="s">
        <v>227</v>
      </c>
      <c r="F59" s="50">
        <f>SUM(F56:F58)</f>
        <v>322296</v>
      </c>
      <c r="G59" s="50">
        <f>SUM(G56:G58)</f>
        <v>288664</v>
      </c>
      <c r="H59" s="47">
        <f>G59</f>
        <v>288664</v>
      </c>
      <c r="I59" s="47">
        <f>F59-H59</f>
        <v>33632</v>
      </c>
      <c r="J59" s="52" t="s">
        <v>226</v>
      </c>
      <c r="K59" s="45"/>
      <c r="L59" s="28"/>
    </row>
    <row r="60" spans="1:12" s="1" customFormat="1" ht="30.75" outlineLevel="2">
      <c r="A60" s="42">
        <v>34</v>
      </c>
      <c r="B60" s="43" t="s">
        <v>57</v>
      </c>
      <c r="C60" s="44">
        <v>16927632</v>
      </c>
      <c r="D60" s="45" t="s">
        <v>58</v>
      </c>
      <c r="E60" s="43" t="s">
        <v>149</v>
      </c>
      <c r="F60" s="46">
        <v>155433</v>
      </c>
      <c r="G60" s="46">
        <f t="shared" si="0"/>
        <v>139213</v>
      </c>
      <c r="H60" s="47"/>
      <c r="I60" s="48"/>
      <c r="J60" s="45"/>
      <c r="K60" s="45"/>
      <c r="L60" s="28">
        <f>G60</f>
        <v>139213</v>
      </c>
    </row>
    <row r="61" spans="1:12" s="1" customFormat="1" ht="15.75" outlineLevel="2">
      <c r="A61" s="42"/>
      <c r="B61" s="43"/>
      <c r="C61" s="44"/>
      <c r="D61" s="45"/>
      <c r="E61" s="49" t="s">
        <v>227</v>
      </c>
      <c r="F61" s="50">
        <f>SUM(F60)</f>
        <v>155433</v>
      </c>
      <c r="G61" s="50">
        <f>SUM(G60)</f>
        <v>139213</v>
      </c>
      <c r="H61" s="50">
        <f>G61</f>
        <v>139213</v>
      </c>
      <c r="I61" s="47">
        <f>F61-H61</f>
        <v>16220</v>
      </c>
      <c r="J61" s="45" t="s">
        <v>226</v>
      </c>
      <c r="K61" s="45"/>
      <c r="L61" s="28"/>
    </row>
    <row r="62" spans="1:13" s="1" customFormat="1" ht="30.75" outlineLevel="2">
      <c r="A62" s="42">
        <v>35</v>
      </c>
      <c r="B62" s="43" t="s">
        <v>59</v>
      </c>
      <c r="C62" s="44">
        <v>15190728</v>
      </c>
      <c r="D62" s="45" t="s">
        <v>60</v>
      </c>
      <c r="E62" s="43" t="s">
        <v>130</v>
      </c>
      <c r="F62" s="46">
        <v>58450</v>
      </c>
      <c r="G62" s="46">
        <f t="shared" si="0"/>
        <v>52351</v>
      </c>
      <c r="H62" s="47"/>
      <c r="I62" s="48"/>
      <c r="J62" s="45"/>
      <c r="K62" s="45"/>
      <c r="L62" s="28"/>
      <c r="M62" s="79">
        <f>G62</f>
        <v>52351</v>
      </c>
    </row>
    <row r="63" spans="1:12" s="1" customFormat="1" ht="15.75" outlineLevel="2">
      <c r="A63" s="42"/>
      <c r="B63" s="43"/>
      <c r="C63" s="44"/>
      <c r="D63" s="45"/>
      <c r="E63" s="49" t="s">
        <v>227</v>
      </c>
      <c r="F63" s="50">
        <f>SUM(F62)</f>
        <v>58450</v>
      </c>
      <c r="G63" s="50">
        <f>SUM(G62)</f>
        <v>52351</v>
      </c>
      <c r="H63" s="50">
        <f>G63</f>
        <v>52351</v>
      </c>
      <c r="I63" s="47">
        <f>F63-H63</f>
        <v>6099</v>
      </c>
      <c r="J63" s="45" t="s">
        <v>226</v>
      </c>
      <c r="K63" s="45"/>
      <c r="L63" s="28"/>
    </row>
    <row r="64" spans="1:14" s="16" customFormat="1" ht="30.75">
      <c r="A64" s="42">
        <v>36</v>
      </c>
      <c r="B64" s="43" t="s">
        <v>61</v>
      </c>
      <c r="C64" s="44">
        <v>14266062</v>
      </c>
      <c r="D64" s="45" t="s">
        <v>62</v>
      </c>
      <c r="E64" s="43" t="s">
        <v>140</v>
      </c>
      <c r="F64" s="46">
        <v>4450</v>
      </c>
      <c r="G64" s="46">
        <f t="shared" si="0"/>
        <v>3986</v>
      </c>
      <c r="H64" s="47"/>
      <c r="I64" s="48"/>
      <c r="J64" s="45"/>
      <c r="K64" s="45"/>
      <c r="L64" s="51"/>
      <c r="N64" s="80">
        <f>G64</f>
        <v>3986</v>
      </c>
    </row>
    <row r="65" spans="1:12" s="16" customFormat="1" ht="15.75">
      <c r="A65" s="42"/>
      <c r="B65" s="43"/>
      <c r="C65" s="44"/>
      <c r="D65" s="45"/>
      <c r="E65" s="49" t="s">
        <v>227</v>
      </c>
      <c r="F65" s="50">
        <f>SUM(F64)</f>
        <v>4450</v>
      </c>
      <c r="G65" s="50">
        <f>SUM(G64)</f>
        <v>3986</v>
      </c>
      <c r="H65" s="50">
        <f>G65</f>
        <v>3986</v>
      </c>
      <c r="I65" s="47">
        <f>F65-H65</f>
        <v>464</v>
      </c>
      <c r="J65" s="45" t="s">
        <v>226</v>
      </c>
      <c r="K65" s="45"/>
      <c r="L65" s="51"/>
    </row>
    <row r="66" spans="1:13" s="16" customFormat="1" ht="30.75">
      <c r="A66" s="42">
        <v>38</v>
      </c>
      <c r="B66" s="43" t="s">
        <v>65</v>
      </c>
      <c r="C66" s="44">
        <v>672664</v>
      </c>
      <c r="D66" s="45" t="s">
        <v>66</v>
      </c>
      <c r="E66" s="43" t="s">
        <v>189</v>
      </c>
      <c r="F66" s="46">
        <v>25685</v>
      </c>
      <c r="G66" s="46">
        <f t="shared" si="0"/>
        <v>23005</v>
      </c>
      <c r="H66" s="47"/>
      <c r="I66" s="48"/>
      <c r="J66" s="45"/>
      <c r="K66" s="45"/>
      <c r="L66" s="51"/>
      <c r="M66" s="80">
        <f>G66</f>
        <v>23005</v>
      </c>
    </row>
    <row r="67" spans="1:12" s="16" customFormat="1" ht="30.75">
      <c r="A67" s="42">
        <v>39</v>
      </c>
      <c r="B67" s="43" t="s">
        <v>65</v>
      </c>
      <c r="C67" s="44">
        <v>672664</v>
      </c>
      <c r="D67" s="45" t="s">
        <v>66</v>
      </c>
      <c r="E67" s="43" t="s">
        <v>211</v>
      </c>
      <c r="F67" s="46">
        <v>34444.38</v>
      </c>
      <c r="G67" s="46">
        <f t="shared" si="0"/>
        <v>30850</v>
      </c>
      <c r="H67" s="47"/>
      <c r="I67" s="48"/>
      <c r="J67" s="45"/>
      <c r="K67" s="45"/>
      <c r="L67" s="76">
        <f>G67</f>
        <v>30850</v>
      </c>
    </row>
    <row r="68" spans="1:12" s="16" customFormat="1" ht="15.75">
      <c r="A68" s="42"/>
      <c r="B68" s="43"/>
      <c r="C68" s="44"/>
      <c r="D68" s="45"/>
      <c r="E68" s="49" t="s">
        <v>227</v>
      </c>
      <c r="F68" s="50">
        <f>SUM(F66:F67)</f>
        <v>60129.38</v>
      </c>
      <c r="G68" s="50">
        <f>SUM(G66:G67)</f>
        <v>53855</v>
      </c>
      <c r="H68" s="50">
        <f>G68</f>
        <v>53855</v>
      </c>
      <c r="I68" s="47">
        <f>F68-H68</f>
        <v>6274.379999999997</v>
      </c>
      <c r="J68" s="45" t="s">
        <v>226</v>
      </c>
      <c r="K68" s="45"/>
      <c r="L68" s="51"/>
    </row>
    <row r="69" spans="1:14" s="16" customFormat="1" ht="30.75">
      <c r="A69" s="42">
        <v>44</v>
      </c>
      <c r="B69" s="43" t="s">
        <v>73</v>
      </c>
      <c r="C69" s="44">
        <v>14383747</v>
      </c>
      <c r="D69" s="45" t="s">
        <v>74</v>
      </c>
      <c r="E69" s="43" t="s">
        <v>139</v>
      </c>
      <c r="F69" s="46">
        <v>5746.6</v>
      </c>
      <c r="G69" s="46">
        <f t="shared" si="0"/>
        <v>5147</v>
      </c>
      <c r="H69" s="47">
        <f>G69</f>
        <v>5147</v>
      </c>
      <c r="I69" s="48">
        <f>F69-H69</f>
        <v>599.6000000000004</v>
      </c>
      <c r="J69" s="45" t="s">
        <v>226</v>
      </c>
      <c r="K69" s="45"/>
      <c r="L69" s="51"/>
      <c r="N69" s="80">
        <f>G69</f>
        <v>5147</v>
      </c>
    </row>
    <row r="70" spans="1:12" s="16" customFormat="1" ht="15.75">
      <c r="A70" s="42"/>
      <c r="B70" s="43"/>
      <c r="C70" s="44"/>
      <c r="D70" s="45"/>
      <c r="E70" s="49" t="s">
        <v>227</v>
      </c>
      <c r="F70" s="50">
        <f>SUM(F69)</f>
        <v>5746.6</v>
      </c>
      <c r="G70" s="50">
        <f>SUM(G69)</f>
        <v>5147</v>
      </c>
      <c r="H70" s="50">
        <f>G70</f>
        <v>5147</v>
      </c>
      <c r="I70" s="47">
        <f>F70-H70</f>
        <v>599.6000000000004</v>
      </c>
      <c r="J70" s="45" t="s">
        <v>226</v>
      </c>
      <c r="K70" s="45"/>
      <c r="L70" s="51"/>
    </row>
    <row r="71" spans="1:13" s="16" customFormat="1" ht="30.75">
      <c r="A71" s="42">
        <v>45</v>
      </c>
      <c r="B71" s="43" t="s">
        <v>75</v>
      </c>
      <c r="C71" s="44">
        <v>4485715</v>
      </c>
      <c r="D71" s="45" t="s">
        <v>76</v>
      </c>
      <c r="E71" s="43" t="s">
        <v>179</v>
      </c>
      <c r="F71" s="46">
        <v>153855</v>
      </c>
      <c r="G71" s="46">
        <f t="shared" si="0"/>
        <v>137800</v>
      </c>
      <c r="H71" s="47"/>
      <c r="I71" s="48"/>
      <c r="J71" s="45"/>
      <c r="K71" s="45"/>
      <c r="L71" s="51"/>
      <c r="M71" s="80">
        <f>G71</f>
        <v>137800</v>
      </c>
    </row>
    <row r="72" spans="1:14" s="16" customFormat="1" ht="30.75">
      <c r="A72" s="42">
        <v>46</v>
      </c>
      <c r="B72" s="43" t="s">
        <v>75</v>
      </c>
      <c r="C72" s="44">
        <v>4485715</v>
      </c>
      <c r="D72" s="45" t="s">
        <v>76</v>
      </c>
      <c r="E72" s="43" t="s">
        <v>216</v>
      </c>
      <c r="F72" s="46">
        <v>5530.9</v>
      </c>
      <c r="G72" s="46">
        <f t="shared" si="0"/>
        <v>4954</v>
      </c>
      <c r="H72" s="47"/>
      <c r="I72" s="48"/>
      <c r="J72" s="45"/>
      <c r="K72" s="45"/>
      <c r="L72" s="51"/>
      <c r="N72" s="80">
        <f>G72</f>
        <v>4954</v>
      </c>
    </row>
    <row r="73" spans="1:12" s="16" customFormat="1" ht="30.75">
      <c r="A73" s="42">
        <v>47</v>
      </c>
      <c r="B73" s="43" t="s">
        <v>75</v>
      </c>
      <c r="C73" s="44">
        <v>4485715</v>
      </c>
      <c r="D73" s="45" t="s">
        <v>76</v>
      </c>
      <c r="E73" s="43" t="s">
        <v>198</v>
      </c>
      <c r="F73" s="46">
        <v>140250.47</v>
      </c>
      <c r="G73" s="46">
        <f t="shared" si="0"/>
        <v>125615</v>
      </c>
      <c r="H73" s="47"/>
      <c r="I73" s="48"/>
      <c r="J73" s="45"/>
      <c r="K73" s="45"/>
      <c r="L73" s="76">
        <f>G73</f>
        <v>125615</v>
      </c>
    </row>
    <row r="74" spans="1:12" s="16" customFormat="1" ht="15.75">
      <c r="A74" s="42"/>
      <c r="B74" s="43"/>
      <c r="C74" s="44"/>
      <c r="D74" s="45"/>
      <c r="E74" s="49" t="s">
        <v>227</v>
      </c>
      <c r="F74" s="50">
        <f>SUM(F71:F73)</f>
        <v>299636.37</v>
      </c>
      <c r="G74" s="50">
        <f>SUM(G71:G73)</f>
        <v>268369</v>
      </c>
      <c r="H74" s="47">
        <f>G74</f>
        <v>268369</v>
      </c>
      <c r="I74" s="47">
        <f>F74-H74</f>
        <v>31267.369999999995</v>
      </c>
      <c r="J74" s="52" t="s">
        <v>226</v>
      </c>
      <c r="K74" s="45"/>
      <c r="L74" s="51"/>
    </row>
    <row r="75" spans="1:13" s="16" customFormat="1" ht="45.75">
      <c r="A75" s="42">
        <v>48</v>
      </c>
      <c r="B75" s="43" t="s">
        <v>77</v>
      </c>
      <c r="C75" s="44">
        <v>4426352</v>
      </c>
      <c r="D75" s="45" t="s">
        <v>76</v>
      </c>
      <c r="E75" s="43" t="s">
        <v>195</v>
      </c>
      <c r="F75" s="46">
        <v>55032.4</v>
      </c>
      <c r="G75" s="46">
        <f t="shared" si="0"/>
        <v>49290</v>
      </c>
      <c r="H75" s="47"/>
      <c r="I75" s="48"/>
      <c r="J75" s="45"/>
      <c r="K75" s="45"/>
      <c r="L75" s="51"/>
      <c r="M75" s="80">
        <f>G75</f>
        <v>49290</v>
      </c>
    </row>
    <row r="76" spans="1:12" s="16" customFormat="1" ht="45.75">
      <c r="A76" s="42">
        <v>49</v>
      </c>
      <c r="B76" s="43" t="s">
        <v>77</v>
      </c>
      <c r="C76" s="44">
        <v>4426352</v>
      </c>
      <c r="D76" s="45" t="s">
        <v>76</v>
      </c>
      <c r="E76" s="43" t="s">
        <v>203</v>
      </c>
      <c r="F76" s="46">
        <v>50268.32</v>
      </c>
      <c r="G76" s="46">
        <f t="shared" si="0"/>
        <v>45023</v>
      </c>
      <c r="H76" s="47"/>
      <c r="I76" s="48"/>
      <c r="J76" s="45"/>
      <c r="K76" s="45"/>
      <c r="L76" s="76">
        <f>G76</f>
        <v>45023</v>
      </c>
    </row>
    <row r="77" spans="1:12" s="16" customFormat="1" ht="15.75">
      <c r="A77" s="42"/>
      <c r="B77" s="43"/>
      <c r="C77" s="44"/>
      <c r="D77" s="45"/>
      <c r="E77" s="49" t="s">
        <v>227</v>
      </c>
      <c r="F77" s="50">
        <f>SUM(F75:F76)</f>
        <v>105300.72</v>
      </c>
      <c r="G77" s="50">
        <f>SUM(G75:G76)</f>
        <v>94313</v>
      </c>
      <c r="H77" s="50">
        <f>G77</f>
        <v>94313</v>
      </c>
      <c r="I77" s="47">
        <f>F77-H77</f>
        <v>10987.720000000001</v>
      </c>
      <c r="J77" s="45" t="s">
        <v>226</v>
      </c>
      <c r="K77" s="45"/>
      <c r="L77" s="51"/>
    </row>
    <row r="78" spans="1:13" s="16" customFormat="1" ht="45.75">
      <c r="A78" s="42">
        <v>50</v>
      </c>
      <c r="B78" s="43" t="s">
        <v>78</v>
      </c>
      <c r="C78" s="44">
        <v>4288080</v>
      </c>
      <c r="D78" s="45" t="s">
        <v>21</v>
      </c>
      <c r="E78" s="43" t="s">
        <v>184</v>
      </c>
      <c r="F78" s="46">
        <v>333117</v>
      </c>
      <c r="G78" s="46">
        <f t="shared" si="0"/>
        <v>298355</v>
      </c>
      <c r="H78" s="47"/>
      <c r="I78" s="48"/>
      <c r="J78" s="45"/>
      <c r="K78" s="45"/>
      <c r="L78" s="51"/>
      <c r="M78" s="80">
        <f>G78</f>
        <v>298355</v>
      </c>
    </row>
    <row r="79" spans="1:14" s="16" customFormat="1" ht="45.75">
      <c r="A79" s="42">
        <v>51</v>
      </c>
      <c r="B79" s="43" t="s">
        <v>78</v>
      </c>
      <c r="C79" s="44">
        <v>4288080</v>
      </c>
      <c r="D79" s="45" t="s">
        <v>21</v>
      </c>
      <c r="E79" s="43" t="s">
        <v>219</v>
      </c>
      <c r="F79" s="46">
        <v>13548.4</v>
      </c>
      <c r="G79" s="46">
        <f t="shared" si="0"/>
        <v>12135</v>
      </c>
      <c r="H79" s="47"/>
      <c r="I79" s="48"/>
      <c r="J79" s="45"/>
      <c r="K79" s="45"/>
      <c r="L79" s="51"/>
      <c r="N79" s="80">
        <f>G79</f>
        <v>12135</v>
      </c>
    </row>
    <row r="80" spans="1:12" s="16" customFormat="1" ht="45.75">
      <c r="A80" s="42">
        <v>52</v>
      </c>
      <c r="B80" s="43" t="s">
        <v>78</v>
      </c>
      <c r="C80" s="44">
        <v>4288080</v>
      </c>
      <c r="D80" s="45" t="s">
        <v>21</v>
      </c>
      <c r="E80" s="43" t="s">
        <v>204</v>
      </c>
      <c r="F80" s="46">
        <v>81742.88</v>
      </c>
      <c r="G80" s="46">
        <f t="shared" si="0"/>
        <v>73213</v>
      </c>
      <c r="H80" s="47"/>
      <c r="I80" s="48"/>
      <c r="J80" s="45"/>
      <c r="K80" s="45"/>
      <c r="L80" s="76">
        <f>G80</f>
        <v>73213</v>
      </c>
    </row>
    <row r="81" spans="1:12" s="16" customFormat="1" ht="15.75">
      <c r="A81" s="42"/>
      <c r="B81" s="43"/>
      <c r="C81" s="44"/>
      <c r="D81" s="45"/>
      <c r="E81" s="49" t="s">
        <v>227</v>
      </c>
      <c r="F81" s="50">
        <f>SUM(F78:F80)</f>
        <v>428408.28</v>
      </c>
      <c r="G81" s="50">
        <f>SUM(G78:G80)</f>
        <v>383703</v>
      </c>
      <c r="H81" s="47">
        <f>G81</f>
        <v>383703</v>
      </c>
      <c r="I81" s="47">
        <f>F81-H81</f>
        <v>44705.28000000003</v>
      </c>
      <c r="J81" s="52" t="s">
        <v>226</v>
      </c>
      <c r="K81" s="45"/>
      <c r="L81" s="51"/>
    </row>
    <row r="82" spans="1:13" s="16" customFormat="1" ht="45.75">
      <c r="A82" s="42">
        <v>53</v>
      </c>
      <c r="B82" s="43" t="s">
        <v>80</v>
      </c>
      <c r="C82" s="44">
        <v>4354540</v>
      </c>
      <c r="D82" s="45" t="s">
        <v>76</v>
      </c>
      <c r="E82" s="43" t="s">
        <v>132</v>
      </c>
      <c r="F82" s="46">
        <v>15520.05</v>
      </c>
      <c r="G82" s="46">
        <f t="shared" si="0"/>
        <v>13900</v>
      </c>
      <c r="H82" s="47"/>
      <c r="I82" s="48"/>
      <c r="J82" s="45"/>
      <c r="K82" s="45"/>
      <c r="L82" s="51"/>
      <c r="M82" s="80">
        <f>G82</f>
        <v>13900</v>
      </c>
    </row>
    <row r="83" spans="1:12" s="16" customFormat="1" ht="15.75">
      <c r="A83" s="42"/>
      <c r="B83" s="43"/>
      <c r="C83" s="44"/>
      <c r="D83" s="45"/>
      <c r="E83" s="49" t="s">
        <v>227</v>
      </c>
      <c r="F83" s="50">
        <f>SUM(F82)</f>
        <v>15520.05</v>
      </c>
      <c r="G83" s="50">
        <f>SUM(G82)</f>
        <v>13900</v>
      </c>
      <c r="H83" s="50">
        <f>G83</f>
        <v>13900</v>
      </c>
      <c r="I83" s="47">
        <f>F83-H83</f>
        <v>1620.0499999999993</v>
      </c>
      <c r="J83" s="45" t="s">
        <v>226</v>
      </c>
      <c r="K83" s="45"/>
      <c r="L83" s="51"/>
    </row>
    <row r="84" spans="1:13" s="16" customFormat="1" ht="45.75">
      <c r="A84" s="42">
        <v>54</v>
      </c>
      <c r="B84" s="43" t="s">
        <v>81</v>
      </c>
      <c r="C84" s="44">
        <v>4288268</v>
      </c>
      <c r="D84" s="45" t="s">
        <v>82</v>
      </c>
      <c r="E84" s="43" t="s">
        <v>134</v>
      </c>
      <c r="F84" s="46">
        <v>5285.85</v>
      </c>
      <c r="G84" s="46">
        <f t="shared" si="0"/>
        <v>4734</v>
      </c>
      <c r="H84" s="47"/>
      <c r="I84" s="48"/>
      <c r="J84" s="45"/>
      <c r="K84" s="45"/>
      <c r="L84" s="51"/>
      <c r="M84" s="80">
        <f>G84</f>
        <v>4734</v>
      </c>
    </row>
    <row r="85" spans="1:12" s="16" customFormat="1" ht="15.75">
      <c r="A85" s="42"/>
      <c r="B85" s="43"/>
      <c r="C85" s="44"/>
      <c r="D85" s="45"/>
      <c r="E85" s="49" t="s">
        <v>227</v>
      </c>
      <c r="F85" s="50">
        <f>SUM(F84)</f>
        <v>5285.85</v>
      </c>
      <c r="G85" s="50">
        <f>SUM(G84)</f>
        <v>4734</v>
      </c>
      <c r="H85" s="50">
        <f>G85</f>
        <v>4734</v>
      </c>
      <c r="I85" s="47">
        <f>F85-H85</f>
        <v>551.8500000000004</v>
      </c>
      <c r="J85" s="45" t="s">
        <v>226</v>
      </c>
      <c r="K85" s="45"/>
      <c r="L85" s="51"/>
    </row>
    <row r="86" spans="1:13" s="16" customFormat="1" ht="21.75" customHeight="1">
      <c r="A86" s="42">
        <v>55</v>
      </c>
      <c r="B86" s="43" t="s">
        <v>83</v>
      </c>
      <c r="C86" s="44">
        <v>4305997</v>
      </c>
      <c r="D86" s="45" t="s">
        <v>84</v>
      </c>
      <c r="E86" s="43" t="s">
        <v>185</v>
      </c>
      <c r="F86" s="46">
        <v>36500</v>
      </c>
      <c r="G86" s="46">
        <f t="shared" si="0"/>
        <v>32691</v>
      </c>
      <c r="H86" s="47"/>
      <c r="I86" s="48"/>
      <c r="J86" s="45"/>
      <c r="K86" s="45"/>
      <c r="L86" s="51"/>
      <c r="M86" s="80">
        <f>G86</f>
        <v>32691</v>
      </c>
    </row>
    <row r="87" spans="1:14" s="16" customFormat="1" ht="30.75">
      <c r="A87" s="42">
        <v>56</v>
      </c>
      <c r="B87" s="43" t="s">
        <v>83</v>
      </c>
      <c r="C87" s="44">
        <v>4305997</v>
      </c>
      <c r="D87" s="45" t="s">
        <v>84</v>
      </c>
      <c r="E87" s="43" t="s">
        <v>222</v>
      </c>
      <c r="F87" s="46">
        <v>2080.1</v>
      </c>
      <c r="G87" s="46">
        <f t="shared" si="0"/>
        <v>1863</v>
      </c>
      <c r="H87" s="47"/>
      <c r="I87" s="48"/>
      <c r="J87" s="45"/>
      <c r="K87" s="45"/>
      <c r="L87" s="51"/>
      <c r="N87" s="80">
        <f>G87</f>
        <v>1863</v>
      </c>
    </row>
    <row r="88" spans="1:12" s="16" customFormat="1" ht="30.75">
      <c r="A88" s="42">
        <v>57</v>
      </c>
      <c r="B88" s="43" t="s">
        <v>83</v>
      </c>
      <c r="C88" s="44">
        <v>4305997</v>
      </c>
      <c r="D88" s="45" t="s">
        <v>84</v>
      </c>
      <c r="E88" s="43" t="s">
        <v>212</v>
      </c>
      <c r="F88" s="46">
        <v>66779.72</v>
      </c>
      <c r="G88" s="46">
        <f t="shared" si="0"/>
        <v>59811</v>
      </c>
      <c r="H88" s="47"/>
      <c r="I88" s="48"/>
      <c r="J88" s="45"/>
      <c r="K88" s="45"/>
      <c r="L88" s="76">
        <f>G88</f>
        <v>59811</v>
      </c>
    </row>
    <row r="89" spans="1:12" s="16" customFormat="1" ht="15.75">
      <c r="A89" s="42"/>
      <c r="B89" s="43"/>
      <c r="C89" s="44"/>
      <c r="D89" s="45"/>
      <c r="E89" s="49" t="s">
        <v>227</v>
      </c>
      <c r="F89" s="50">
        <f>SUM(F86:F88)</f>
        <v>105359.82</v>
      </c>
      <c r="G89" s="50">
        <f>SUM(G86:G88)</f>
        <v>94365</v>
      </c>
      <c r="H89" s="47">
        <f>G89</f>
        <v>94365</v>
      </c>
      <c r="I89" s="47">
        <f>F89-H89</f>
        <v>10994.820000000007</v>
      </c>
      <c r="J89" s="52" t="s">
        <v>226</v>
      </c>
      <c r="K89" s="45"/>
      <c r="L89" s="51"/>
    </row>
    <row r="90" spans="1:13" s="16" customFormat="1" ht="30.75">
      <c r="A90" s="42">
        <v>58</v>
      </c>
      <c r="B90" s="43" t="s">
        <v>85</v>
      </c>
      <c r="C90" s="44">
        <v>4546995</v>
      </c>
      <c r="D90" s="45" t="s">
        <v>86</v>
      </c>
      <c r="E90" s="43" t="s">
        <v>180</v>
      </c>
      <c r="F90" s="46">
        <v>31733.01</v>
      </c>
      <c r="G90" s="46">
        <f t="shared" si="0"/>
        <v>28422</v>
      </c>
      <c r="H90" s="47"/>
      <c r="I90" s="48"/>
      <c r="J90" s="45"/>
      <c r="K90" s="45"/>
      <c r="L90" s="51"/>
      <c r="M90" s="80">
        <f>G90</f>
        <v>28422</v>
      </c>
    </row>
    <row r="91" spans="1:12" s="16" customFormat="1" ht="30.75">
      <c r="A91" s="42">
        <v>59</v>
      </c>
      <c r="B91" s="43" t="s">
        <v>85</v>
      </c>
      <c r="C91" s="44">
        <v>4546995</v>
      </c>
      <c r="D91" s="45" t="s">
        <v>86</v>
      </c>
      <c r="E91" s="43" t="s">
        <v>201</v>
      </c>
      <c r="F91" s="46">
        <v>41260.61</v>
      </c>
      <c r="G91" s="46">
        <f t="shared" si="0"/>
        <v>36955</v>
      </c>
      <c r="H91" s="47"/>
      <c r="I91" s="48"/>
      <c r="J91" s="45"/>
      <c r="K91" s="45"/>
      <c r="L91" s="76">
        <f>G91</f>
        <v>36955</v>
      </c>
    </row>
    <row r="92" spans="1:12" s="16" customFormat="1" ht="21" customHeight="1">
      <c r="A92" s="42"/>
      <c r="B92" s="43"/>
      <c r="C92" s="44"/>
      <c r="D92" s="45"/>
      <c r="E92" s="49" t="s">
        <v>227</v>
      </c>
      <c r="F92" s="50">
        <f>SUM(F90:F91)</f>
        <v>72993.62</v>
      </c>
      <c r="G92" s="50">
        <f>SUM(G90:G91)</f>
        <v>65377</v>
      </c>
      <c r="H92" s="50">
        <f>G92</f>
        <v>65377</v>
      </c>
      <c r="I92" s="47">
        <f>F92-H92</f>
        <v>7616.619999999995</v>
      </c>
      <c r="J92" s="45" t="s">
        <v>226</v>
      </c>
      <c r="K92" s="45"/>
      <c r="L92" s="51"/>
    </row>
    <row r="93" spans="1:13" s="16" customFormat="1" ht="30.75">
      <c r="A93" s="42">
        <v>60</v>
      </c>
      <c r="B93" s="43" t="s">
        <v>87</v>
      </c>
      <c r="C93" s="44">
        <v>4287971</v>
      </c>
      <c r="D93" s="45" t="s">
        <v>82</v>
      </c>
      <c r="E93" s="43" t="s">
        <v>186</v>
      </c>
      <c r="F93" s="46">
        <v>27864</v>
      </c>
      <c r="G93" s="46">
        <f t="shared" si="0"/>
        <v>24956</v>
      </c>
      <c r="H93" s="47"/>
      <c r="I93" s="48"/>
      <c r="J93" s="45"/>
      <c r="K93" s="45"/>
      <c r="L93" s="51"/>
      <c r="M93" s="80">
        <f>G93</f>
        <v>24956</v>
      </c>
    </row>
    <row r="94" spans="1:14" s="17" customFormat="1" ht="23.25" customHeight="1">
      <c r="A94" s="42">
        <v>61</v>
      </c>
      <c r="B94" s="53" t="s">
        <v>87</v>
      </c>
      <c r="C94" s="54">
        <v>4287971</v>
      </c>
      <c r="D94" s="55" t="s">
        <v>82</v>
      </c>
      <c r="E94" s="53" t="s">
        <v>220</v>
      </c>
      <c r="F94" s="56">
        <v>1595</v>
      </c>
      <c r="G94" s="46">
        <f t="shared" si="0"/>
        <v>1429</v>
      </c>
      <c r="H94" s="47"/>
      <c r="I94" s="48"/>
      <c r="J94" s="55"/>
      <c r="K94" s="55"/>
      <c r="L94" s="57"/>
      <c r="N94" s="81">
        <f>G94</f>
        <v>1429</v>
      </c>
    </row>
    <row r="95" spans="1:12" s="16" customFormat="1" ht="30.75">
      <c r="A95" s="42">
        <v>62</v>
      </c>
      <c r="B95" s="43" t="s">
        <v>87</v>
      </c>
      <c r="C95" s="44">
        <v>4287971</v>
      </c>
      <c r="D95" s="45" t="s">
        <v>82</v>
      </c>
      <c r="E95" s="43" t="s">
        <v>205</v>
      </c>
      <c r="F95" s="46">
        <v>21932.83</v>
      </c>
      <c r="G95" s="46">
        <f t="shared" si="0"/>
        <v>19644</v>
      </c>
      <c r="H95" s="47"/>
      <c r="I95" s="48"/>
      <c r="J95" s="45"/>
      <c r="K95" s="45"/>
      <c r="L95" s="76">
        <f>G95</f>
        <v>19644</v>
      </c>
    </row>
    <row r="96" spans="1:12" s="16" customFormat="1" ht="15.75">
      <c r="A96" s="42"/>
      <c r="B96" s="43"/>
      <c r="C96" s="44"/>
      <c r="D96" s="45"/>
      <c r="E96" s="49" t="s">
        <v>227</v>
      </c>
      <c r="F96" s="50">
        <f>SUM(F93:F95)</f>
        <v>51391.83</v>
      </c>
      <c r="G96" s="50">
        <f>SUM(G93:G95)</f>
        <v>46029</v>
      </c>
      <c r="H96" s="47">
        <f>G96</f>
        <v>46029</v>
      </c>
      <c r="I96" s="47">
        <f>F96-H96</f>
        <v>5362.830000000002</v>
      </c>
      <c r="J96" s="52" t="s">
        <v>226</v>
      </c>
      <c r="K96" s="45"/>
      <c r="L96" s="51"/>
    </row>
    <row r="97" spans="1:13" s="16" customFormat="1" ht="16.5" customHeight="1">
      <c r="A97" s="42">
        <v>63</v>
      </c>
      <c r="B97" s="43" t="s">
        <v>88</v>
      </c>
      <c r="C97" s="44">
        <v>4485618</v>
      </c>
      <c r="D97" s="45" t="s">
        <v>89</v>
      </c>
      <c r="E97" s="43" t="s">
        <v>197</v>
      </c>
      <c r="F97" s="46">
        <v>15831.73</v>
      </c>
      <c r="G97" s="46">
        <f t="shared" si="0"/>
        <v>14180</v>
      </c>
      <c r="H97" s="47"/>
      <c r="I97" s="48"/>
      <c r="J97" s="45"/>
      <c r="K97" s="45"/>
      <c r="L97" s="51"/>
      <c r="M97" s="80">
        <f>G97</f>
        <v>14180</v>
      </c>
    </row>
    <row r="98" spans="1:12" s="16" customFormat="1" ht="16.5" customHeight="1">
      <c r="A98" s="42">
        <v>64</v>
      </c>
      <c r="B98" s="43" t="s">
        <v>88</v>
      </c>
      <c r="C98" s="44">
        <v>4485618</v>
      </c>
      <c r="D98" s="45" t="s">
        <v>89</v>
      </c>
      <c r="E98" s="43" t="s">
        <v>210</v>
      </c>
      <c r="F98" s="46">
        <v>26470.46</v>
      </c>
      <c r="G98" s="46">
        <f t="shared" si="0"/>
        <v>23708</v>
      </c>
      <c r="H98" s="47"/>
      <c r="I98" s="48"/>
      <c r="J98" s="45"/>
      <c r="K98" s="45"/>
      <c r="L98" s="76">
        <f>G98</f>
        <v>23708</v>
      </c>
    </row>
    <row r="99" spans="1:12" s="16" customFormat="1" ht="16.5" customHeight="1">
      <c r="A99" s="42"/>
      <c r="B99" s="43"/>
      <c r="C99" s="44"/>
      <c r="D99" s="45"/>
      <c r="E99" s="49" t="s">
        <v>227</v>
      </c>
      <c r="F99" s="50">
        <f>SUM(F97:F98)</f>
        <v>42302.19</v>
      </c>
      <c r="G99" s="50">
        <f>SUM(G97:G98)</f>
        <v>37888</v>
      </c>
      <c r="H99" s="50">
        <f>G99</f>
        <v>37888</v>
      </c>
      <c r="I99" s="47">
        <f>F99-H99</f>
        <v>4414.190000000002</v>
      </c>
      <c r="J99" s="45" t="s">
        <v>226</v>
      </c>
      <c r="K99" s="45"/>
      <c r="L99" s="51"/>
    </row>
    <row r="100" spans="1:13" s="16" customFormat="1" ht="45.75">
      <c r="A100" s="42">
        <v>65</v>
      </c>
      <c r="B100" s="43" t="s">
        <v>20</v>
      </c>
      <c r="C100" s="44">
        <v>4354523</v>
      </c>
      <c r="D100" s="45" t="s">
        <v>21</v>
      </c>
      <c r="E100" s="43" t="s">
        <v>190</v>
      </c>
      <c r="F100" s="46">
        <v>88693</v>
      </c>
      <c r="G100" s="46">
        <f t="shared" si="0"/>
        <v>79438</v>
      </c>
      <c r="H100" s="47"/>
      <c r="I100" s="48"/>
      <c r="J100" s="45"/>
      <c r="K100" s="45"/>
      <c r="L100" s="51"/>
      <c r="M100" s="80">
        <f>G100</f>
        <v>79438</v>
      </c>
    </row>
    <row r="101" spans="1:12" s="16" customFormat="1" ht="45.75">
      <c r="A101" s="42">
        <v>66</v>
      </c>
      <c r="B101" s="43" t="s">
        <v>20</v>
      </c>
      <c r="C101" s="44">
        <v>4354523</v>
      </c>
      <c r="D101" s="45" t="s">
        <v>21</v>
      </c>
      <c r="E101" s="43" t="s">
        <v>214</v>
      </c>
      <c r="F101" s="46">
        <v>38488.9</v>
      </c>
      <c r="G101" s="46">
        <f t="shared" si="0"/>
        <v>34472</v>
      </c>
      <c r="H101" s="47"/>
      <c r="I101" s="48"/>
      <c r="J101" s="45"/>
      <c r="K101" s="45"/>
      <c r="L101" s="76">
        <f>G101</f>
        <v>34472</v>
      </c>
    </row>
    <row r="102" spans="1:12" s="16" customFormat="1" ht="15.75">
      <c r="A102" s="42"/>
      <c r="B102" s="43"/>
      <c r="C102" s="44"/>
      <c r="D102" s="45"/>
      <c r="E102" s="49" t="s">
        <v>227</v>
      </c>
      <c r="F102" s="50">
        <f>SUM(F100:F101)</f>
        <v>127181.9</v>
      </c>
      <c r="G102" s="50">
        <f>SUM(G100:G101)</f>
        <v>113910</v>
      </c>
      <c r="H102" s="50">
        <f>G102</f>
        <v>113910</v>
      </c>
      <c r="I102" s="47">
        <f>F102-H102</f>
        <v>13271.899999999994</v>
      </c>
      <c r="J102" s="45" t="s">
        <v>226</v>
      </c>
      <c r="K102" s="45"/>
      <c r="L102" s="51"/>
    </row>
    <row r="103" spans="1:13" s="16" customFormat="1" ht="30.75">
      <c r="A103" s="42">
        <v>67</v>
      </c>
      <c r="B103" s="43" t="s">
        <v>79</v>
      </c>
      <c r="C103" s="44">
        <v>4547117</v>
      </c>
      <c r="D103" s="45" t="s">
        <v>76</v>
      </c>
      <c r="E103" s="43" t="s">
        <v>181</v>
      </c>
      <c r="F103" s="46">
        <v>99358</v>
      </c>
      <c r="G103" s="46">
        <f t="shared" si="0"/>
        <v>88990</v>
      </c>
      <c r="H103" s="47"/>
      <c r="I103" s="48"/>
      <c r="J103" s="45"/>
      <c r="K103" s="45"/>
      <c r="L103" s="51"/>
      <c r="M103" s="80">
        <f>G103</f>
        <v>88990</v>
      </c>
    </row>
    <row r="104" spans="1:14" s="16" customFormat="1" ht="30.75">
      <c r="A104" s="42">
        <v>68</v>
      </c>
      <c r="B104" s="43" t="s">
        <v>79</v>
      </c>
      <c r="C104" s="44">
        <v>4547117</v>
      </c>
      <c r="D104" s="45" t="s">
        <v>76</v>
      </c>
      <c r="E104" s="43" t="s">
        <v>217</v>
      </c>
      <c r="F104" s="46">
        <v>5246</v>
      </c>
      <c r="G104" s="46">
        <f t="shared" si="0"/>
        <v>4699</v>
      </c>
      <c r="H104" s="47"/>
      <c r="I104" s="48"/>
      <c r="J104" s="45"/>
      <c r="K104" s="45"/>
      <c r="L104" s="51"/>
      <c r="N104" s="80">
        <f>G104</f>
        <v>4699</v>
      </c>
    </row>
    <row r="105" spans="1:12" s="16" customFormat="1" ht="30.75">
      <c r="A105" s="42">
        <v>69</v>
      </c>
      <c r="B105" s="43" t="s">
        <v>79</v>
      </c>
      <c r="C105" s="44">
        <v>4547117</v>
      </c>
      <c r="D105" s="45" t="s">
        <v>76</v>
      </c>
      <c r="E105" s="43" t="s">
        <v>200</v>
      </c>
      <c r="F105" s="46">
        <v>73890</v>
      </c>
      <c r="G105" s="46">
        <f t="shared" si="0"/>
        <v>66179</v>
      </c>
      <c r="H105" s="47"/>
      <c r="I105" s="48"/>
      <c r="J105" s="45"/>
      <c r="K105" s="45"/>
      <c r="L105" s="76">
        <f>G105</f>
        <v>66179</v>
      </c>
    </row>
    <row r="106" spans="1:12" s="16" customFormat="1" ht="15.75">
      <c r="A106" s="42"/>
      <c r="B106" s="43"/>
      <c r="C106" s="44"/>
      <c r="D106" s="45"/>
      <c r="E106" s="49" t="s">
        <v>227</v>
      </c>
      <c r="F106" s="50">
        <f>SUM(F103:F105)</f>
        <v>178494</v>
      </c>
      <c r="G106" s="50">
        <f>SUM(G103:G105)</f>
        <v>159868</v>
      </c>
      <c r="H106" s="47">
        <f>G106</f>
        <v>159868</v>
      </c>
      <c r="I106" s="47">
        <f>F106-H106</f>
        <v>18626</v>
      </c>
      <c r="J106" s="52" t="s">
        <v>226</v>
      </c>
      <c r="K106" s="45"/>
      <c r="L106" s="51"/>
    </row>
    <row r="107" spans="1:12" s="16" customFormat="1" ht="30.75">
      <c r="A107" s="42">
        <v>70</v>
      </c>
      <c r="B107" s="58" t="s">
        <v>97</v>
      </c>
      <c r="C107" s="44">
        <v>6479639</v>
      </c>
      <c r="D107" s="45" t="s">
        <v>98</v>
      </c>
      <c r="E107" s="43" t="s">
        <v>147</v>
      </c>
      <c r="F107" s="46">
        <v>125038</v>
      </c>
      <c r="G107" s="46">
        <f t="shared" si="0"/>
        <v>111990</v>
      </c>
      <c r="H107" s="47"/>
      <c r="I107" s="48"/>
      <c r="J107" s="45"/>
      <c r="K107" s="45"/>
      <c r="L107" s="76">
        <f>G107</f>
        <v>111990</v>
      </c>
    </row>
    <row r="108" spans="1:12" s="16" customFormat="1" ht="15.75">
      <c r="A108" s="42"/>
      <c r="B108" s="58"/>
      <c r="C108" s="44"/>
      <c r="D108" s="45"/>
      <c r="E108" s="49" t="s">
        <v>227</v>
      </c>
      <c r="F108" s="50">
        <f>SUM(F107)</f>
        <v>125038</v>
      </c>
      <c r="G108" s="50">
        <f>SUM(G107)</f>
        <v>111990</v>
      </c>
      <c r="H108" s="50">
        <f>G108</f>
        <v>111990</v>
      </c>
      <c r="I108" s="47">
        <f>F108-H108</f>
        <v>13048</v>
      </c>
      <c r="J108" s="45" t="s">
        <v>226</v>
      </c>
      <c r="K108" s="45"/>
      <c r="L108" s="51"/>
    </row>
    <row r="109" spans="1:13" s="16" customFormat="1" ht="30.75">
      <c r="A109" s="42">
        <v>71</v>
      </c>
      <c r="B109" s="58" t="s">
        <v>99</v>
      </c>
      <c r="C109" s="44">
        <v>16247725</v>
      </c>
      <c r="D109" s="45" t="s">
        <v>100</v>
      </c>
      <c r="E109" s="43" t="s">
        <v>137</v>
      </c>
      <c r="F109" s="46">
        <v>26008.09</v>
      </c>
      <c r="G109" s="46">
        <f t="shared" si="0"/>
        <v>23294</v>
      </c>
      <c r="H109" s="47"/>
      <c r="I109" s="48"/>
      <c r="J109" s="45"/>
      <c r="K109" s="45"/>
      <c r="L109" s="51"/>
      <c r="M109" s="80">
        <f>G109</f>
        <v>23294</v>
      </c>
    </row>
    <row r="110" spans="1:12" s="16" customFormat="1" ht="15.75">
      <c r="A110" s="42"/>
      <c r="B110" s="58"/>
      <c r="C110" s="44"/>
      <c r="D110" s="45"/>
      <c r="E110" s="49" t="s">
        <v>227</v>
      </c>
      <c r="F110" s="50">
        <f>SUM(F109)</f>
        <v>26008.09</v>
      </c>
      <c r="G110" s="50">
        <f>SUM(G109)</f>
        <v>23294</v>
      </c>
      <c r="H110" s="50">
        <f>G110</f>
        <v>23294</v>
      </c>
      <c r="I110" s="47">
        <f>F110-H110</f>
        <v>2714.09</v>
      </c>
      <c r="J110" s="45" t="s">
        <v>226</v>
      </c>
      <c r="K110" s="45"/>
      <c r="L110" s="51"/>
    </row>
    <row r="111" spans="1:13" s="16" customFormat="1" ht="30.75">
      <c r="A111" s="42">
        <v>72</v>
      </c>
      <c r="B111" s="58" t="s">
        <v>101</v>
      </c>
      <c r="C111" s="44">
        <v>29834217</v>
      </c>
      <c r="D111" s="45" t="s">
        <v>102</v>
      </c>
      <c r="E111" s="43" t="s">
        <v>135</v>
      </c>
      <c r="F111" s="46">
        <v>70326</v>
      </c>
      <c r="G111" s="46">
        <f t="shared" si="0"/>
        <v>62987</v>
      </c>
      <c r="H111" s="47"/>
      <c r="I111" s="48"/>
      <c r="J111" s="45"/>
      <c r="K111" s="45"/>
      <c r="L111" s="51"/>
      <c r="M111" s="80">
        <f>G111</f>
        <v>62987</v>
      </c>
    </row>
    <row r="112" spans="1:12" s="16" customFormat="1" ht="15.75">
      <c r="A112" s="42"/>
      <c r="B112" s="58"/>
      <c r="C112" s="44"/>
      <c r="D112" s="45"/>
      <c r="E112" s="49" t="s">
        <v>227</v>
      </c>
      <c r="F112" s="50">
        <f>SUM(F111)</f>
        <v>70326</v>
      </c>
      <c r="G112" s="50">
        <f>SUM(G111)</f>
        <v>62987</v>
      </c>
      <c r="H112" s="50">
        <f>G112</f>
        <v>62987</v>
      </c>
      <c r="I112" s="47">
        <f>F112-H112</f>
        <v>7339</v>
      </c>
      <c r="J112" s="45" t="s">
        <v>226</v>
      </c>
      <c r="K112" s="45"/>
      <c r="L112" s="51"/>
    </row>
    <row r="113" spans="1:14" s="16" customFormat="1" ht="30.75">
      <c r="A113" s="42">
        <v>74</v>
      </c>
      <c r="B113" s="58" t="s">
        <v>123</v>
      </c>
      <c r="C113" s="44">
        <v>35421037</v>
      </c>
      <c r="D113" s="45" t="s">
        <v>125</v>
      </c>
      <c r="E113" s="43" t="s">
        <v>141</v>
      </c>
      <c r="F113" s="46">
        <v>5006.2</v>
      </c>
      <c r="G113" s="46">
        <f>ROUND(F113*89.5647%,)+2.4</f>
        <v>4486.4</v>
      </c>
      <c r="H113" s="47"/>
      <c r="I113" s="48"/>
      <c r="J113" s="45"/>
      <c r="K113" s="45"/>
      <c r="L113" s="51"/>
      <c r="N113" s="80">
        <f>G113</f>
        <v>4486.4</v>
      </c>
    </row>
    <row r="114" spans="1:12" s="16" customFormat="1" ht="15.75">
      <c r="A114" s="42"/>
      <c r="B114" s="58"/>
      <c r="C114" s="44"/>
      <c r="D114" s="45"/>
      <c r="E114" s="49" t="s">
        <v>227</v>
      </c>
      <c r="F114" s="50">
        <f>SUM(F113)</f>
        <v>5006.2</v>
      </c>
      <c r="G114" s="50">
        <f>SUM(G113)</f>
        <v>4486.4</v>
      </c>
      <c r="H114" s="50">
        <f>G114</f>
        <v>4486.4</v>
      </c>
      <c r="I114" s="47">
        <f>F114-H114</f>
        <v>519.8000000000002</v>
      </c>
      <c r="J114" s="45" t="s">
        <v>226</v>
      </c>
      <c r="K114" s="45"/>
      <c r="L114" s="51"/>
    </row>
    <row r="115" spans="1:14" s="20" customFormat="1" ht="15.75">
      <c r="A115" s="59"/>
      <c r="B115" s="60"/>
      <c r="C115" s="61"/>
      <c r="D115" s="62"/>
      <c r="E115" s="63" t="s">
        <v>228</v>
      </c>
      <c r="F115" s="64">
        <f>F114+F112+F110+F108+F106+F102+F99+F96+F92+F89+F85+F83+F81+F77+F74+F70+F68+F65+F61+F59+F55+F53+F51+F49+F46+F43+F40+F38+F36+F34+F32+F29+F27+F24+F21+F18+F16+F13+F63</f>
        <v>4449559.039999999</v>
      </c>
      <c r="G115" s="64">
        <f>G114+G112+G110+G108+G106+G102+G99+G96+G92+G89+G85+G83+G81+G77+G74+G70+G68+G65+G61+G59+G55+G53+G51+G49+G46+G43+G40+G38+G36+G34+G32+G29+G27+G24+G21+G18+G16+G13+G63</f>
        <v>3985239.4</v>
      </c>
      <c r="H115" s="64">
        <f>H114+H112+H110+H108+H106+H102+H99+H96+H92+H89+H85+H83+H81+H77+H74+H70+H68+H65+H61+H59+H55+H53+H51+H49+H46+H43+H40+H38+H36+H34+H32+H29+H27+H24+H21+H18+H16+H13+H63</f>
        <v>3985239.4</v>
      </c>
      <c r="I115" s="64">
        <f>I114+I112+I110+I108+I106+I102+I99+I96+I92+I89+I85+I83+I81+I77+I74+I70+I68+I65+I61+I59+I55+I53+I51+I49+I46+I43+I40+I38+I36+I34+I32+I29+I27+I24+I21+I18+I16+I13+I63</f>
        <v>464319.64</v>
      </c>
      <c r="J115" s="62"/>
      <c r="K115" s="62"/>
      <c r="L115" s="82">
        <f>SUM(L12:L114)</f>
        <v>1737574</v>
      </c>
      <c r="M115" s="82">
        <f>SUM(M12:M114)</f>
        <v>2190276</v>
      </c>
      <c r="N115" s="82">
        <f>SUM(N12:N114)</f>
        <v>57389.4</v>
      </c>
    </row>
    <row r="116" spans="1:14" s="1" customFormat="1" ht="30.75" outlineLevel="2">
      <c r="A116" s="42">
        <v>11</v>
      </c>
      <c r="B116" s="43" t="s">
        <v>26</v>
      </c>
      <c r="C116" s="44">
        <v>23756152</v>
      </c>
      <c r="D116" s="45" t="s">
        <v>27</v>
      </c>
      <c r="E116" s="43" t="s">
        <v>155</v>
      </c>
      <c r="F116" s="46">
        <v>1920.9</v>
      </c>
      <c r="G116" s="46">
        <v>1920.9</v>
      </c>
      <c r="H116" s="47">
        <f aca="true" t="shared" si="1" ref="H116:H145">G116</f>
        <v>1920.9</v>
      </c>
      <c r="I116" s="48">
        <f>G116-H116</f>
        <v>0</v>
      </c>
      <c r="J116" s="45" t="s">
        <v>226</v>
      </c>
      <c r="K116" s="45"/>
      <c r="L116" s="28">
        <f>L107+L67+L60+L58+L54+L52+L50+L48+L44+L42+L39+L31+L28+L26+L17+L15</f>
        <v>1217188</v>
      </c>
      <c r="M116" s="79">
        <f>M111+M109+M66+M62+M56+M47+M45+M41+M37+M35+M33+M30+M25+M14+M12</f>
        <v>1261961</v>
      </c>
      <c r="N116" s="79">
        <f>N113+N69+N64+N57</f>
        <v>22117.4</v>
      </c>
    </row>
    <row r="117" spans="1:14" s="16" customFormat="1" ht="30.75">
      <c r="A117" s="42">
        <v>41</v>
      </c>
      <c r="B117" s="43" t="s">
        <v>67</v>
      </c>
      <c r="C117" s="44">
        <v>17195357</v>
      </c>
      <c r="D117" s="45" t="s">
        <v>68</v>
      </c>
      <c r="E117" s="43" t="s">
        <v>131</v>
      </c>
      <c r="F117" s="46">
        <v>4044</v>
      </c>
      <c r="G117" s="46">
        <v>4044</v>
      </c>
      <c r="H117" s="47">
        <f t="shared" si="1"/>
        <v>4044</v>
      </c>
      <c r="I117" s="48">
        <f aca="true" t="shared" si="2" ref="I117:I145">G117-H117</f>
        <v>0</v>
      </c>
      <c r="J117" s="45" t="s">
        <v>226</v>
      </c>
      <c r="K117" s="45"/>
      <c r="L117" s="76">
        <f>L115-L116</f>
        <v>520386</v>
      </c>
      <c r="M117" s="80">
        <f>M115-M116</f>
        <v>928315</v>
      </c>
      <c r="N117" s="80">
        <f>N115-N116</f>
        <v>35272</v>
      </c>
    </row>
    <row r="118" spans="1:12" s="16" customFormat="1" ht="30.75">
      <c r="A118" s="42">
        <v>42</v>
      </c>
      <c r="B118" s="43" t="s">
        <v>69</v>
      </c>
      <c r="C118" s="44">
        <v>32072196</v>
      </c>
      <c r="D118" s="45" t="s">
        <v>70</v>
      </c>
      <c r="E118" s="43" t="s">
        <v>129</v>
      </c>
      <c r="F118" s="46">
        <v>4387.74</v>
      </c>
      <c r="G118" s="46">
        <v>4387.74</v>
      </c>
      <c r="H118" s="47">
        <f t="shared" si="1"/>
        <v>4387.74</v>
      </c>
      <c r="I118" s="48">
        <f t="shared" si="2"/>
        <v>0</v>
      </c>
      <c r="J118" s="45" t="s">
        <v>226</v>
      </c>
      <c r="K118" s="45"/>
      <c r="L118" s="76"/>
    </row>
    <row r="119" spans="1:12" s="16" customFormat="1" ht="30.75">
      <c r="A119" s="42">
        <v>43</v>
      </c>
      <c r="B119" s="43" t="s">
        <v>71</v>
      </c>
      <c r="C119" s="44">
        <v>21896559</v>
      </c>
      <c r="D119" s="45" t="s">
        <v>72</v>
      </c>
      <c r="E119" s="43" t="s">
        <v>152</v>
      </c>
      <c r="F119" s="46">
        <v>283.08</v>
      </c>
      <c r="G119" s="46">
        <v>283.08</v>
      </c>
      <c r="H119" s="47">
        <f t="shared" si="1"/>
        <v>283.08</v>
      </c>
      <c r="I119" s="48">
        <f t="shared" si="2"/>
        <v>0</v>
      </c>
      <c r="J119" s="45" t="s">
        <v>226</v>
      </c>
      <c r="K119" s="45"/>
      <c r="L119" s="51"/>
    </row>
    <row r="120" spans="1:12" s="16" customFormat="1" ht="30.75">
      <c r="A120" s="42">
        <v>37</v>
      </c>
      <c r="B120" s="43" t="s">
        <v>63</v>
      </c>
      <c r="C120" s="44">
        <v>21896567</v>
      </c>
      <c r="D120" s="45" t="s">
        <v>64</v>
      </c>
      <c r="E120" s="43" t="s">
        <v>151</v>
      </c>
      <c r="F120" s="46">
        <v>2911.68</v>
      </c>
      <c r="G120" s="46">
        <v>2911.68</v>
      </c>
      <c r="H120" s="47">
        <f t="shared" si="1"/>
        <v>2911.68</v>
      </c>
      <c r="I120" s="48">
        <f t="shared" si="2"/>
        <v>0</v>
      </c>
      <c r="J120" s="45" t="s">
        <v>226</v>
      </c>
      <c r="K120" s="45"/>
      <c r="L120" s="51"/>
    </row>
    <row r="121" spans="1:12" s="1" customFormat="1" ht="30.75" outlineLevel="2">
      <c r="A121" s="42">
        <v>32</v>
      </c>
      <c r="B121" s="43" t="s">
        <v>53</v>
      </c>
      <c r="C121" s="44">
        <v>17402584</v>
      </c>
      <c r="D121" s="45" t="s">
        <v>54</v>
      </c>
      <c r="E121" s="43" t="s">
        <v>154</v>
      </c>
      <c r="F121" s="46">
        <v>3298.48</v>
      </c>
      <c r="G121" s="46">
        <v>3298.48</v>
      </c>
      <c r="H121" s="47">
        <f t="shared" si="1"/>
        <v>3298.48</v>
      </c>
      <c r="I121" s="48">
        <f t="shared" si="2"/>
        <v>0</v>
      </c>
      <c r="J121" s="45" t="s">
        <v>226</v>
      </c>
      <c r="K121" s="45"/>
      <c r="L121" s="28"/>
    </row>
    <row r="122" spans="1:12" s="1" customFormat="1" ht="30.75" outlineLevel="2">
      <c r="A122" s="42">
        <v>33</v>
      </c>
      <c r="B122" s="43" t="s">
        <v>55</v>
      </c>
      <c r="C122" s="44">
        <v>31468800</v>
      </c>
      <c r="D122" s="45" t="s">
        <v>56</v>
      </c>
      <c r="E122" s="43" t="s">
        <v>153</v>
      </c>
      <c r="F122" s="46">
        <v>3760.92</v>
      </c>
      <c r="G122" s="46">
        <v>3760.92</v>
      </c>
      <c r="H122" s="47">
        <f t="shared" si="1"/>
        <v>3760.92</v>
      </c>
      <c r="I122" s="48">
        <f t="shared" si="2"/>
        <v>0</v>
      </c>
      <c r="J122" s="45" t="s">
        <v>226</v>
      </c>
      <c r="K122" s="45"/>
      <c r="L122" s="28"/>
    </row>
    <row r="123" spans="1:12" s="1" customFormat="1" ht="30.75" outlineLevel="2">
      <c r="A123" s="42">
        <v>26</v>
      </c>
      <c r="B123" s="43" t="s">
        <v>45</v>
      </c>
      <c r="C123" s="44">
        <v>26085922</v>
      </c>
      <c r="D123" s="45" t="s">
        <v>46</v>
      </c>
      <c r="E123" s="43" t="s">
        <v>177</v>
      </c>
      <c r="F123" s="46">
        <v>5823.36</v>
      </c>
      <c r="G123" s="46">
        <v>5823.36</v>
      </c>
      <c r="H123" s="47">
        <f t="shared" si="1"/>
        <v>5823.36</v>
      </c>
      <c r="I123" s="48">
        <f t="shared" si="2"/>
        <v>0</v>
      </c>
      <c r="J123" s="45" t="s">
        <v>226</v>
      </c>
      <c r="K123" s="45"/>
      <c r="L123" s="28"/>
    </row>
    <row r="124" spans="1:12" s="16" customFormat="1" ht="30.75">
      <c r="A124" s="42">
        <v>73</v>
      </c>
      <c r="B124" s="58" t="s">
        <v>122</v>
      </c>
      <c r="C124" s="44">
        <v>37699359</v>
      </c>
      <c r="D124" s="45" t="s">
        <v>124</v>
      </c>
      <c r="E124" s="43" t="s">
        <v>150</v>
      </c>
      <c r="F124" s="46">
        <v>4860.66</v>
      </c>
      <c r="G124" s="46">
        <v>4860.66</v>
      </c>
      <c r="H124" s="47">
        <f t="shared" si="1"/>
        <v>4860.66</v>
      </c>
      <c r="I124" s="48">
        <f t="shared" si="2"/>
        <v>0</v>
      </c>
      <c r="J124" s="45" t="s">
        <v>226</v>
      </c>
      <c r="K124" s="45"/>
      <c r="L124" s="51"/>
    </row>
    <row r="125" spans="1:12" s="15" customFormat="1" ht="30.75" outlineLevel="2">
      <c r="A125" s="42">
        <v>75</v>
      </c>
      <c r="B125" s="43" t="s">
        <v>104</v>
      </c>
      <c r="C125" s="44">
        <v>39534357</v>
      </c>
      <c r="D125" s="45" t="s">
        <v>105</v>
      </c>
      <c r="E125" s="43" t="s">
        <v>156</v>
      </c>
      <c r="F125" s="46">
        <v>4596.68</v>
      </c>
      <c r="G125" s="46">
        <v>4596.68</v>
      </c>
      <c r="H125" s="47">
        <f t="shared" si="1"/>
        <v>4596.68</v>
      </c>
      <c r="I125" s="48">
        <f t="shared" si="2"/>
        <v>0</v>
      </c>
      <c r="J125" s="45" t="s">
        <v>226</v>
      </c>
      <c r="K125" s="45"/>
      <c r="L125" s="28"/>
    </row>
    <row r="126" spans="1:12" s="15" customFormat="1" ht="45.75">
      <c r="A126" s="42">
        <v>76</v>
      </c>
      <c r="B126" s="43" t="s">
        <v>22</v>
      </c>
      <c r="C126" s="44">
        <v>4617719</v>
      </c>
      <c r="D126" s="45" t="s">
        <v>21</v>
      </c>
      <c r="E126" s="43" t="s">
        <v>163</v>
      </c>
      <c r="F126" s="46">
        <v>6746.74</v>
      </c>
      <c r="G126" s="46">
        <v>6746.74</v>
      </c>
      <c r="H126" s="47">
        <f t="shared" si="1"/>
        <v>6746.74</v>
      </c>
      <c r="I126" s="48">
        <f t="shared" si="2"/>
        <v>0</v>
      </c>
      <c r="J126" s="45" t="s">
        <v>226</v>
      </c>
      <c r="K126" s="45"/>
      <c r="L126" s="51"/>
    </row>
    <row r="127" spans="1:12" s="15" customFormat="1" ht="30.75" outlineLevel="2">
      <c r="A127" s="42">
        <v>77</v>
      </c>
      <c r="B127" s="43" t="s">
        <v>106</v>
      </c>
      <c r="C127" s="44">
        <v>20127719</v>
      </c>
      <c r="D127" s="45" t="s">
        <v>107</v>
      </c>
      <c r="E127" s="43" t="s">
        <v>168</v>
      </c>
      <c r="F127" s="46">
        <v>1267.92</v>
      </c>
      <c r="G127" s="46">
        <v>1267.92</v>
      </c>
      <c r="H127" s="47">
        <f t="shared" si="1"/>
        <v>1267.92</v>
      </c>
      <c r="I127" s="48">
        <f t="shared" si="2"/>
        <v>0</v>
      </c>
      <c r="J127" s="45" t="s">
        <v>226</v>
      </c>
      <c r="K127" s="45"/>
      <c r="L127" s="28"/>
    </row>
    <row r="128" spans="1:12" s="15" customFormat="1" ht="30.75" outlineLevel="2">
      <c r="A128" s="42">
        <v>78</v>
      </c>
      <c r="B128" s="43" t="s">
        <v>49</v>
      </c>
      <c r="C128" s="44">
        <v>13863330</v>
      </c>
      <c r="D128" s="45" t="s">
        <v>50</v>
      </c>
      <c r="E128" s="43" t="s">
        <v>159</v>
      </c>
      <c r="F128" s="46">
        <v>493.08</v>
      </c>
      <c r="G128" s="46">
        <v>493.08</v>
      </c>
      <c r="H128" s="47">
        <f t="shared" si="1"/>
        <v>493.08</v>
      </c>
      <c r="I128" s="48">
        <f t="shared" si="2"/>
        <v>0</v>
      </c>
      <c r="J128" s="45" t="s">
        <v>226</v>
      </c>
      <c r="K128" s="45"/>
      <c r="L128" s="28"/>
    </row>
    <row r="129" spans="1:12" s="15" customFormat="1" ht="30.75" outlineLevel="2">
      <c r="A129" s="42">
        <v>79</v>
      </c>
      <c r="B129" s="43" t="s">
        <v>108</v>
      </c>
      <c r="C129" s="44">
        <v>15427051</v>
      </c>
      <c r="D129" s="45" t="s">
        <v>109</v>
      </c>
      <c r="E129" s="43" t="s">
        <v>176</v>
      </c>
      <c r="F129" s="46">
        <v>1761</v>
      </c>
      <c r="G129" s="46">
        <v>1761</v>
      </c>
      <c r="H129" s="47">
        <f t="shared" si="1"/>
        <v>1761</v>
      </c>
      <c r="I129" s="48">
        <f t="shared" si="2"/>
        <v>0</v>
      </c>
      <c r="J129" s="45" t="s">
        <v>226</v>
      </c>
      <c r="K129" s="45"/>
      <c r="L129" s="28"/>
    </row>
    <row r="130" spans="1:12" s="15" customFormat="1" ht="30.75" outlineLevel="2">
      <c r="A130" s="42">
        <v>80</v>
      </c>
      <c r="B130" s="43" t="s">
        <v>110</v>
      </c>
      <c r="C130" s="44">
        <v>18158047</v>
      </c>
      <c r="D130" s="45" t="s">
        <v>111</v>
      </c>
      <c r="E130" s="43" t="s">
        <v>170</v>
      </c>
      <c r="F130" s="46">
        <v>986.16</v>
      </c>
      <c r="G130" s="46">
        <v>986.16</v>
      </c>
      <c r="H130" s="47">
        <f t="shared" si="1"/>
        <v>986.16</v>
      </c>
      <c r="I130" s="48">
        <f t="shared" si="2"/>
        <v>0</v>
      </c>
      <c r="J130" s="45" t="s">
        <v>226</v>
      </c>
      <c r="K130" s="45"/>
      <c r="L130" s="28"/>
    </row>
    <row r="131" spans="1:12" s="15" customFormat="1" ht="30.75">
      <c r="A131" s="42">
        <v>81</v>
      </c>
      <c r="B131" s="43" t="s">
        <v>75</v>
      </c>
      <c r="C131" s="44">
        <v>4485715</v>
      </c>
      <c r="D131" s="45" t="s">
        <v>76</v>
      </c>
      <c r="E131" s="43" t="s">
        <v>164</v>
      </c>
      <c r="F131" s="46">
        <v>10540.12</v>
      </c>
      <c r="G131" s="46">
        <v>10540.12</v>
      </c>
      <c r="H131" s="47">
        <f t="shared" si="1"/>
        <v>10540.12</v>
      </c>
      <c r="I131" s="48">
        <f t="shared" si="2"/>
        <v>0</v>
      </c>
      <c r="J131" s="45" t="s">
        <v>226</v>
      </c>
      <c r="K131" s="45"/>
      <c r="L131" s="51"/>
    </row>
    <row r="132" spans="1:12" s="15" customFormat="1" ht="45.75">
      <c r="A132" s="42">
        <v>82</v>
      </c>
      <c r="B132" s="43" t="s">
        <v>77</v>
      </c>
      <c r="C132" s="44">
        <v>4426352</v>
      </c>
      <c r="D132" s="45" t="s">
        <v>76</v>
      </c>
      <c r="E132" s="43" t="s">
        <v>173</v>
      </c>
      <c r="F132" s="46">
        <v>1334.52</v>
      </c>
      <c r="G132" s="46">
        <v>1334.52</v>
      </c>
      <c r="H132" s="47">
        <f t="shared" si="1"/>
        <v>1334.52</v>
      </c>
      <c r="I132" s="48">
        <f t="shared" si="2"/>
        <v>0</v>
      </c>
      <c r="J132" s="45" t="s">
        <v>226</v>
      </c>
      <c r="K132" s="45"/>
      <c r="L132" s="51"/>
    </row>
    <row r="133" spans="1:12" s="15" customFormat="1" ht="45.75">
      <c r="A133" s="42">
        <v>83</v>
      </c>
      <c r="B133" s="43" t="s">
        <v>78</v>
      </c>
      <c r="C133" s="44">
        <v>4288080</v>
      </c>
      <c r="D133" s="45" t="s">
        <v>21</v>
      </c>
      <c r="E133" s="43" t="s">
        <v>161</v>
      </c>
      <c r="F133" s="46">
        <v>16916.94</v>
      </c>
      <c r="G133" s="46">
        <v>16916.94</v>
      </c>
      <c r="H133" s="47">
        <f t="shared" si="1"/>
        <v>16916.94</v>
      </c>
      <c r="I133" s="48">
        <f t="shared" si="2"/>
        <v>0</v>
      </c>
      <c r="J133" s="45" t="s">
        <v>226</v>
      </c>
      <c r="K133" s="45"/>
      <c r="L133" s="51"/>
    </row>
    <row r="134" spans="1:12" s="15" customFormat="1" ht="30.75">
      <c r="A134" s="42">
        <v>84</v>
      </c>
      <c r="B134" s="43" t="s">
        <v>83</v>
      </c>
      <c r="C134" s="44">
        <v>4305997</v>
      </c>
      <c r="D134" s="45" t="s">
        <v>84</v>
      </c>
      <c r="E134" s="43" t="s">
        <v>165</v>
      </c>
      <c r="F134" s="46">
        <v>2037.34</v>
      </c>
      <c r="G134" s="46">
        <v>2037.34</v>
      </c>
      <c r="H134" s="47">
        <f t="shared" si="1"/>
        <v>2037.34</v>
      </c>
      <c r="I134" s="48">
        <f t="shared" si="2"/>
        <v>0</v>
      </c>
      <c r="J134" s="45" t="s">
        <v>226</v>
      </c>
      <c r="K134" s="45"/>
      <c r="L134" s="51"/>
    </row>
    <row r="135" spans="1:12" s="15" customFormat="1" ht="30.75">
      <c r="A135" s="42">
        <v>85</v>
      </c>
      <c r="B135" s="43" t="s">
        <v>85</v>
      </c>
      <c r="C135" s="44">
        <v>4546995</v>
      </c>
      <c r="D135" s="45" t="s">
        <v>86</v>
      </c>
      <c r="E135" s="43" t="s">
        <v>158</v>
      </c>
      <c r="F135" s="46">
        <v>4610.16</v>
      </c>
      <c r="G135" s="46">
        <v>4610.16</v>
      </c>
      <c r="H135" s="47">
        <f t="shared" si="1"/>
        <v>4610.16</v>
      </c>
      <c r="I135" s="48">
        <f t="shared" si="2"/>
        <v>0</v>
      </c>
      <c r="J135" s="45" t="s">
        <v>226</v>
      </c>
      <c r="K135" s="45"/>
      <c r="L135" s="51"/>
    </row>
    <row r="136" spans="1:12" s="15" customFormat="1" ht="30.75">
      <c r="A136" s="42">
        <v>86</v>
      </c>
      <c r="B136" s="43" t="s">
        <v>87</v>
      </c>
      <c r="C136" s="44">
        <v>4287971</v>
      </c>
      <c r="D136" s="45" t="s">
        <v>82</v>
      </c>
      <c r="E136" s="43" t="s">
        <v>162</v>
      </c>
      <c r="F136" s="46">
        <v>808.8</v>
      </c>
      <c r="G136" s="46">
        <v>808.8</v>
      </c>
      <c r="H136" s="47">
        <f t="shared" si="1"/>
        <v>808.8</v>
      </c>
      <c r="I136" s="48">
        <f t="shared" si="2"/>
        <v>0</v>
      </c>
      <c r="J136" s="45" t="s">
        <v>226</v>
      </c>
      <c r="K136" s="45"/>
      <c r="L136" s="51"/>
    </row>
    <row r="137" spans="1:12" s="15" customFormat="1" ht="30.75">
      <c r="A137" s="42">
        <v>87</v>
      </c>
      <c r="B137" s="43" t="s">
        <v>88</v>
      </c>
      <c r="C137" s="44">
        <v>4485618</v>
      </c>
      <c r="D137" s="45" t="s">
        <v>89</v>
      </c>
      <c r="E137" s="43" t="s">
        <v>166</v>
      </c>
      <c r="F137" s="46">
        <v>5012.06</v>
      </c>
      <c r="G137" s="46">
        <v>5012.06</v>
      </c>
      <c r="H137" s="47">
        <f t="shared" si="1"/>
        <v>5012.06</v>
      </c>
      <c r="I137" s="48">
        <f t="shared" si="2"/>
        <v>0</v>
      </c>
      <c r="J137" s="45" t="s">
        <v>226</v>
      </c>
      <c r="K137" s="45"/>
      <c r="L137" s="51"/>
    </row>
    <row r="138" spans="1:12" s="15" customFormat="1" ht="30.75">
      <c r="A138" s="42">
        <v>88</v>
      </c>
      <c r="B138" s="43" t="s">
        <v>112</v>
      </c>
      <c r="C138" s="44">
        <v>19840998</v>
      </c>
      <c r="D138" s="45" t="s">
        <v>113</v>
      </c>
      <c r="E138" s="43" t="s">
        <v>172</v>
      </c>
      <c r="F138" s="46">
        <v>2676.72</v>
      </c>
      <c r="G138" s="46">
        <v>2676.72</v>
      </c>
      <c r="H138" s="47">
        <f t="shared" si="1"/>
        <v>2676.72</v>
      </c>
      <c r="I138" s="48">
        <f t="shared" si="2"/>
        <v>0</v>
      </c>
      <c r="J138" s="45" t="s">
        <v>226</v>
      </c>
      <c r="K138" s="45"/>
      <c r="L138" s="51"/>
    </row>
    <row r="139" spans="1:12" s="15" customFormat="1" ht="30.75">
      <c r="A139" s="42">
        <v>89</v>
      </c>
      <c r="B139" s="43" t="s">
        <v>114</v>
      </c>
      <c r="C139" s="44">
        <v>19840955</v>
      </c>
      <c r="D139" s="45" t="s">
        <v>115</v>
      </c>
      <c r="E139" s="43" t="s">
        <v>171</v>
      </c>
      <c r="F139" s="46">
        <v>2676.72</v>
      </c>
      <c r="G139" s="46">
        <v>2676.72</v>
      </c>
      <c r="H139" s="47">
        <f t="shared" si="1"/>
        <v>2676.72</v>
      </c>
      <c r="I139" s="48">
        <f t="shared" si="2"/>
        <v>0</v>
      </c>
      <c r="J139" s="45" t="s">
        <v>226</v>
      </c>
      <c r="K139" s="45"/>
      <c r="L139" s="51"/>
    </row>
    <row r="140" spans="1:12" s="15" customFormat="1" ht="30.75">
      <c r="A140" s="42">
        <v>90</v>
      </c>
      <c r="B140" s="43" t="s">
        <v>116</v>
      </c>
      <c r="C140" s="44">
        <v>41913883</v>
      </c>
      <c r="D140" s="45" t="s">
        <v>117</v>
      </c>
      <c r="E140" s="43" t="s">
        <v>175</v>
      </c>
      <c r="F140" s="46">
        <v>3113.88</v>
      </c>
      <c r="G140" s="46">
        <v>3113.88</v>
      </c>
      <c r="H140" s="47">
        <f t="shared" si="1"/>
        <v>3113.88</v>
      </c>
      <c r="I140" s="48">
        <f t="shared" si="2"/>
        <v>0</v>
      </c>
      <c r="J140" s="45" t="s">
        <v>226</v>
      </c>
      <c r="K140" s="45"/>
      <c r="L140" s="51"/>
    </row>
    <row r="141" spans="1:12" s="15" customFormat="1" ht="45.75">
      <c r="A141" s="42">
        <v>91</v>
      </c>
      <c r="B141" s="43" t="s">
        <v>20</v>
      </c>
      <c r="C141" s="44">
        <v>4354523</v>
      </c>
      <c r="D141" s="45" t="s">
        <v>21</v>
      </c>
      <c r="E141" s="43" t="s">
        <v>169</v>
      </c>
      <c r="F141" s="46">
        <v>563.52</v>
      </c>
      <c r="G141" s="46">
        <v>563.52</v>
      </c>
      <c r="H141" s="47">
        <f t="shared" si="1"/>
        <v>563.52</v>
      </c>
      <c r="I141" s="48">
        <f t="shared" si="2"/>
        <v>0</v>
      </c>
      <c r="J141" s="45" t="s">
        <v>226</v>
      </c>
      <c r="K141" s="45"/>
      <c r="L141" s="51"/>
    </row>
    <row r="142" spans="1:12" s="15" customFormat="1" ht="30.75">
      <c r="A142" s="42">
        <v>92</v>
      </c>
      <c r="B142" s="43" t="s">
        <v>118</v>
      </c>
      <c r="C142" s="44">
        <v>17994176</v>
      </c>
      <c r="D142" s="45" t="s">
        <v>119</v>
      </c>
      <c r="E142" s="43" t="s">
        <v>174</v>
      </c>
      <c r="F142" s="46">
        <v>2150.06</v>
      </c>
      <c r="G142" s="46">
        <v>2150.06</v>
      </c>
      <c r="H142" s="47">
        <f t="shared" si="1"/>
        <v>2150.06</v>
      </c>
      <c r="I142" s="48">
        <f t="shared" si="2"/>
        <v>0</v>
      </c>
      <c r="J142" s="45" t="s">
        <v>226</v>
      </c>
      <c r="K142" s="45"/>
      <c r="L142" s="51"/>
    </row>
    <row r="143" spans="1:12" s="15" customFormat="1" ht="30.75">
      <c r="A143" s="42">
        <v>93</v>
      </c>
      <c r="B143" s="43" t="s">
        <v>79</v>
      </c>
      <c r="C143" s="44">
        <v>4547117</v>
      </c>
      <c r="D143" s="45" t="s">
        <v>76</v>
      </c>
      <c r="E143" s="43" t="s">
        <v>160</v>
      </c>
      <c r="F143" s="46">
        <v>8013.86</v>
      </c>
      <c r="G143" s="46">
        <v>8013.86</v>
      </c>
      <c r="H143" s="47">
        <f t="shared" si="1"/>
        <v>8013.86</v>
      </c>
      <c r="I143" s="48">
        <f t="shared" si="2"/>
        <v>0</v>
      </c>
      <c r="J143" s="45" t="s">
        <v>226</v>
      </c>
      <c r="K143" s="45"/>
      <c r="L143" s="51"/>
    </row>
    <row r="144" spans="1:12" s="15" customFormat="1" ht="15.75" customHeight="1">
      <c r="A144" s="42">
        <v>94</v>
      </c>
      <c r="B144" s="43" t="s">
        <v>120</v>
      </c>
      <c r="C144" s="44">
        <v>4288349</v>
      </c>
      <c r="D144" s="45" t="s">
        <v>21</v>
      </c>
      <c r="E144" s="43" t="s">
        <v>157</v>
      </c>
      <c r="F144" s="46">
        <v>2016.72</v>
      </c>
      <c r="G144" s="46">
        <v>2016.72</v>
      </c>
      <c r="H144" s="47">
        <f t="shared" si="1"/>
        <v>2016.72</v>
      </c>
      <c r="I144" s="48">
        <f t="shared" si="2"/>
        <v>0</v>
      </c>
      <c r="J144" s="45" t="s">
        <v>226</v>
      </c>
      <c r="K144" s="45"/>
      <c r="L144" s="51"/>
    </row>
    <row r="145" spans="1:12" s="15" customFormat="1" ht="31.5">
      <c r="A145" s="42">
        <v>95</v>
      </c>
      <c r="B145" s="65" t="s">
        <v>121</v>
      </c>
      <c r="C145" s="66">
        <v>4288063</v>
      </c>
      <c r="D145" s="67" t="s">
        <v>76</v>
      </c>
      <c r="E145" s="67" t="s">
        <v>167</v>
      </c>
      <c r="F145" s="68">
        <v>10184.14</v>
      </c>
      <c r="G145" s="46">
        <v>10184.14</v>
      </c>
      <c r="H145" s="47">
        <f t="shared" si="1"/>
        <v>10184.14</v>
      </c>
      <c r="I145" s="48">
        <f t="shared" si="2"/>
        <v>0</v>
      </c>
      <c r="J145" s="45" t="s">
        <v>226</v>
      </c>
      <c r="K145" s="69"/>
      <c r="L145" s="51"/>
    </row>
    <row r="146" spans="1:13" s="15" customFormat="1" ht="15.75">
      <c r="A146" s="42"/>
      <c r="B146" s="65"/>
      <c r="C146" s="66"/>
      <c r="D146" s="67"/>
      <c r="E146" s="67"/>
      <c r="F146" s="70">
        <f>SUM(F116:F145)</f>
        <v>119797.96</v>
      </c>
      <c r="G146" s="70">
        <f>SUM(G116:G145)</f>
        <v>119797.96</v>
      </c>
      <c r="H146" s="70">
        <f>SUM(H116:H145)</f>
        <v>119797.96</v>
      </c>
      <c r="I146" s="70">
        <f>SUM(I116:I145)</f>
        <v>0</v>
      </c>
      <c r="J146" s="45"/>
      <c r="K146" s="69"/>
      <c r="L146" s="76"/>
      <c r="M146" s="77"/>
    </row>
    <row r="147" spans="1:12" s="6" customFormat="1" ht="19.5" customHeight="1">
      <c r="A147" s="71"/>
      <c r="B147" s="72"/>
      <c r="C147" s="73"/>
      <c r="D147" s="71"/>
      <c r="E147" s="74" t="s">
        <v>90</v>
      </c>
      <c r="F147" s="75">
        <f>F146+F115</f>
        <v>4569356.999999999</v>
      </c>
      <c r="G147" s="75">
        <f>G146+G115</f>
        <v>4105037.36</v>
      </c>
      <c r="H147" s="75">
        <f>H146+H115</f>
        <v>4105037.36</v>
      </c>
      <c r="I147" s="75">
        <f>I146+I115</f>
        <v>464319.64</v>
      </c>
      <c r="J147" s="71"/>
      <c r="K147" s="71"/>
      <c r="L147" s="71"/>
    </row>
    <row r="149" spans="2:5" ht="25.5">
      <c r="B149" s="7" t="s">
        <v>91</v>
      </c>
      <c r="D149" s="8" t="s">
        <v>92</v>
      </c>
      <c r="E149" s="9" t="s">
        <v>95</v>
      </c>
    </row>
    <row r="150" spans="2:5" ht="12.75">
      <c r="B150" s="11" t="s">
        <v>93</v>
      </c>
      <c r="D150" s="12" t="s">
        <v>94</v>
      </c>
      <c r="E150" s="9" t="s">
        <v>103</v>
      </c>
    </row>
  </sheetData>
  <sheetProtection/>
  <mergeCells count="1">
    <mergeCell ref="B6:E6"/>
  </mergeCells>
  <printOptions/>
  <pageMargins left="0.24" right="0.28" top="0.43" bottom="0.35" header="0.28" footer="0.2"/>
  <pageSetup fitToHeight="0" fitToWidth="1" horizontalDpi="600" verticalDpi="600" orientation="landscape" paperSize="9" scale="73" r:id="rId1"/>
  <headerFooter>
    <oddFooter>&amp;CPage &amp;P</oddFooter>
  </headerFooter>
  <rowBreaks count="1" manualBreakCount="1">
    <brk id="1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Cosma</dc:creator>
  <cp:keywords/>
  <dc:description/>
  <cp:lastModifiedBy>Kinga Bruck</cp:lastModifiedBy>
  <cp:lastPrinted>2023-10-19T09:18:30Z</cp:lastPrinted>
  <dcterms:created xsi:type="dcterms:W3CDTF">2022-02-18T06:41:25Z</dcterms:created>
  <dcterms:modified xsi:type="dcterms:W3CDTF">2023-10-27T10:05:48Z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