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plata aug" sheetId="1" r:id="rId1"/>
  </sheets>
  <definedNames>
    <definedName name="_xlnm.Print_Titles" localSheetId="0">'plata aug'!$10:$11</definedName>
  </definedNames>
  <calcPr fullCalcOnLoad="1"/>
</workbook>
</file>

<file path=xl/sharedStrings.xml><?xml version="1.0" encoding="utf-8"?>
<sst xmlns="http://schemas.openxmlformats.org/spreadsheetml/2006/main" count="303" uniqueCount="202">
  <si>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</si>
  <si>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</si>
  <si>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</si>
  <si>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</si>
  <si>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</si>
  <si>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</si>
  <si>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</si>
  <si>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</si>
  <si>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</si>
  <si>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</si>
  <si>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</si>
  <si>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</si>
  <si>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</si>
  <si>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</si>
  <si>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</si>
  <si>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</si>
  <si>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</si>
  <si>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</si>
  <si>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</si>
  <si>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</si>
  <si>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</si>
  <si>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</si>
  <si>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</si>
  <si>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</si>
  <si>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</si>
  <si>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</si>
  <si>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</si>
  <si>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</si>
  <si>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</si>
  <si>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</si>
  <si>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</si>
  <si>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</si>
  <si>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</si>
  <si>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</si>
  <si>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</si>
  <si>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</si>
  <si>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</si>
  <si>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</si>
  <si>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</si>
  <si>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</si>
  <si>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</si>
  <si>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</si>
  <si>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</si>
  <si>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</si>
  <si>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</si>
  <si>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</si>
  <si>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SC ANADENT RX SRL</t>
  </si>
  <si>
    <t>RO07TREZ2165069XXX024518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</si>
  <si>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</si>
  <si>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</si>
  <si>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</si>
  <si>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</si>
  <si>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</si>
  <si>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</si>
  <si>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DENTAL RAD SRL</t>
  </si>
  <si>
    <t>RO62TREZ2165069XXX036332</t>
  </si>
  <si>
    <t>SC HATDENT SRL</t>
  </si>
  <si>
    <t>RO02TREZ2195069XXX008029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</si>
  <si>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</si>
  <si>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</si>
  <si>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</si>
  <si>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</si>
  <si>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</si>
  <si>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</si>
  <si>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RAUS  X SRL</t>
  </si>
  <si>
    <t>RO57TREZ2165069XXX036228</t>
  </si>
  <si>
    <t>SC SALVOSAN CIOBANCA SRL</t>
  </si>
  <si>
    <t>RO50TREZ5615069XXX000705</t>
  </si>
  <si>
    <t>SC SBDENTAL APHD SRL</t>
  </si>
  <si>
    <t>RO92TREZ2165069XXX033755</t>
  </si>
  <si>
    <t>SC STOMARIX SRL</t>
  </si>
  <si>
    <t>RO45TREZ2165069XXX020148</t>
  </si>
  <si>
    <t>SC VAREXDENT SRL</t>
  </si>
  <si>
    <t>RO72TREZ2165069XXX033630</t>
  </si>
  <si>
    <t>SMILE OFFICE SRL</t>
  </si>
  <si>
    <t>RO38TREZ2165069XXX030459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</si>
  <si>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</si>
  <si>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</si>
  <si>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</si>
  <si>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</si>
  <si>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</si>
  <si>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</si>
  <si>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</si>
  <si>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</si>
  <si>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</si>
  <si>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</si>
  <si>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</si>
  <si>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</si>
  <si>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</si>
  <si>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</si>
  <si>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</si>
  <si>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</si>
  <si>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</si>
  <si>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 xml:space="preserve"> TOTAL</t>
  </si>
  <si>
    <t>Director ,Direcţia Relaţii Contractuale</t>
  </si>
  <si>
    <t>Sef Serviciu</t>
  </si>
  <si>
    <t>Ec. Florina Filipas</t>
  </si>
  <si>
    <t>Ec. Mascasan Anicuta</t>
  </si>
  <si>
    <t>Intocmit, (3ex)</t>
  </si>
  <si>
    <t>SC CLINICA SANTE SRL</t>
  </si>
  <si>
    <t>Cap 6605 04 Paraclinice cval fact 173/18.08.2023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</si>
  <si>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</si>
  <si>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</si>
  <si>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</si>
  <si>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</si>
  <si>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</si>
  <si>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</si>
  <si>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</si>
  <si>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CENTRU MEDICAL GARIBALDI SRL</t>
  </si>
  <si>
    <t>RO30TREZ2165069XXX040594</t>
  </si>
  <si>
    <t>PERSA VOICHITA CMF</t>
  </si>
  <si>
    <t>RO78BRDE130SV16045151300</t>
  </si>
  <si>
    <t>SC DR PETRE MURESAN SRL</t>
  </si>
  <si>
    <t>RO48TREZ2165069XXX008939</t>
  </si>
  <si>
    <t>SC HIGEEA MEDICA SRL</t>
  </si>
  <si>
    <t>RO68TREZ2195069XXX002573</t>
  </si>
  <si>
    <t>TODEA GABRIELLA NEGUSINA CMF</t>
  </si>
  <si>
    <t>RO94BTRL05201202H00540XX</t>
  </si>
  <si>
    <t>TODEA REMUS HOREA CMF</t>
  </si>
  <si>
    <t>RO46BTRL05201202H00539XX</t>
  </si>
  <si>
    <t>ANGIOCARE  SRL</t>
  </si>
  <si>
    <t>RO15TREZ2165069XXX039506</t>
  </si>
  <si>
    <t>RECARDIO SRL</t>
  </si>
  <si>
    <t>RO82TREZ2165069XXX017639</t>
  </si>
  <si>
    <t>SPITALUL UNIVERSITAR CF CLUJ</t>
  </si>
  <si>
    <t>SPITALUL CLINIC DE RECUPERARE CLUJNAPOCA</t>
  </si>
  <si>
    <t>Cap 6605 04 Paraclinice cval fact 2023010/06.09.2023</t>
  </si>
  <si>
    <t>Cap 6605 04 Paraclinice cval fact 828/08.09.2023, 827/08.09.2023, 826/08.09.2023</t>
  </si>
  <si>
    <t>Cap 6605 04 Paraclinice cval fact 825/07.09.2023</t>
  </si>
  <si>
    <t>Cap 6605 04 Paraclinice cval fact 1217/07.09.2023, 1216/07.09.2023</t>
  </si>
  <si>
    <t>Cap 660404 Paraclinice cval fact 438/06.09.2023</t>
  </si>
  <si>
    <t>Cap 6605 04 Paraclinice cval fact 317/05.09.2023</t>
  </si>
  <si>
    <t>Cap 660404 Paraclinice cval fact 4957/05.09.2023</t>
  </si>
  <si>
    <t>Cap 6605 04 Paraclinice cval fact 52/04.09.2023</t>
  </si>
  <si>
    <t>Cap 6605 04 Paraclinice cval fact 407379/05.09.2023</t>
  </si>
  <si>
    <t>Cap 6605 04 Paraclinice cval fact 139/05.09.2023</t>
  </si>
  <si>
    <t>Cap 6605 04 Paraclinice cval fact 125/05.09.2023</t>
  </si>
  <si>
    <t>Cap 6605 04 Paraclinice cval fact 2023100/05.09.2023</t>
  </si>
  <si>
    <t>Cap 6605 04 Paraclinice cval fact 131/05.09.2023</t>
  </si>
  <si>
    <t>Cap 6605 04 Paraclinice cval fact 220208/06.09.2023</t>
  </si>
  <si>
    <t>Cap 6605 04 Paraclinice cval fact 220212/07.09.2023, 220211/07.09.2023</t>
  </si>
  <si>
    <t>Cap 6605 04 Paraclinice cval fact 124/07.09.2023</t>
  </si>
  <si>
    <t>Cap 6605 04 Paraclinice cval fact 20232035/08.09.2023</t>
  </si>
  <si>
    <t>Cap 6605 04 Paraclinice cval fact 2023104/07.09.2023, 2023102/07.09.2023,2023103/07.09.2023</t>
  </si>
  <si>
    <t>Cap 6605 04 Paraclinice cval fact136/08.09.2023, 137/08.09.2023</t>
  </si>
  <si>
    <t>Cap 6605 04 Paraclinice cval fact 12070/08.09.2023, 12069/08.09.2023</t>
  </si>
  <si>
    <t>Cap 6605 04 Paraclinice cval fact 2009005/08.09.2023</t>
  </si>
  <si>
    <t>Cap 6605 04 Paraclinice cval fact 2509597/08.09.2023</t>
  </si>
  <si>
    <t>Cap 6605 04 Paraclinice cval fact 5350/08.09.2023</t>
  </si>
  <si>
    <t>Cap 660404 Paraclinice cval fact2/08.09.2023</t>
  </si>
  <si>
    <t>Cap 6605 04 Paraclinice cval fact 97/08.09.2023</t>
  </si>
  <si>
    <t>Cap 6605 04 Paraclinice cval fact 2906/08.09.2023, 2905/08.09.2023,2904/08.09.2023</t>
  </si>
  <si>
    <t>Cap 6605 04 Paraclinice cval fact 1310/08.09.2023,1311/08.09.2023</t>
  </si>
  <si>
    <t>Cap 6605 04 Paraclinice cval fact10488/08.09.2023, 10487/08.09.2023</t>
  </si>
  <si>
    <t>Cap 6605 04 Paraclinice cval fact 685/08.09.2023, 687/08.09.2023</t>
  </si>
  <si>
    <t>Cap 660404 Paraclinice cval fact 6006429/11.09.2023</t>
  </si>
  <si>
    <t>Cap 660404 Paraclinice cval fact 4961/08.09.2023, 4962/08.09.2023</t>
  </si>
  <si>
    <t>Cap 660404 Paraclinice cval fact 20230097/07.09.2023</t>
  </si>
  <si>
    <t>Cap 6605 04 Paraclinice cval fact 879/08.09.2023, 878/08.09.2023</t>
  </si>
  <si>
    <t>Cap 6605 04 Paraclinice cval fact 40/08.09.2023</t>
  </si>
  <si>
    <t>Cap 6605 04 Paraclinice cval fact 2300132/07.09.2023</t>
  </si>
  <si>
    <t>Cap 6605 04 Paraclinice cval fact 256/12.09.2023, 255/12.09.2023</t>
  </si>
  <si>
    <t>Cap 6605 04 Paraclinice cval fact, 1078/07.09.2023, , 1077/07.09.2023,1079/07.09.2023</t>
  </si>
  <si>
    <t>Cap 6605 04 Paraclinice cval fact,1074/05.09.2023</t>
  </si>
  <si>
    <t>Cap 6605 04 Paraclinice cval fact 1150/06.09.2023</t>
  </si>
  <si>
    <t>Cap 6605 04 Paraclinice cval fact 272/07.09.2023</t>
  </si>
  <si>
    <t>Cap 6605 04 Paraclinice cval fact 239/06.09.2023</t>
  </si>
  <si>
    <t>Cap 6605 04 Paraclinice cval fact 267/05.09.2023</t>
  </si>
  <si>
    <t>Cap 6605 04 Paraclinice cval fact 262/06.09.2023</t>
  </si>
  <si>
    <t>Cap 6605 04 Paraclinice cval fact 524/04.09.2023</t>
  </si>
  <si>
    <t>Cap 6605 04 Paraclinice cval fact 108/06.09.2023</t>
  </si>
  <si>
    <t>Cap 660404 Paraclinice cval fact 19101/04.09.2023</t>
  </si>
  <si>
    <t>Cap 6605 04 Paraclinice cval fact 141/04.09.2023</t>
  </si>
  <si>
    <t>Cap 6605 04 Paraclinice cval fact 509/04.09.2023</t>
  </si>
  <si>
    <t>Cap 6605 04 Paraclinice cval fact 120329/11.09.2023, 120330/11.09.2023</t>
  </si>
  <si>
    <t>Cap 660404 Paraclinice cval fact 2023199/06.09.2023</t>
  </si>
  <si>
    <t>Cap 6605 04 02 Paraclinic cval fact 1137/07.09.2023</t>
  </si>
  <si>
    <t>Cap 6605 04 Paraclinice cval fact 132/07.09.2023</t>
  </si>
  <si>
    <t>Cap 6605 04 Paraclinice cval fact 1286/08.09.2023</t>
  </si>
  <si>
    <t>Cap 6605 04 Paraclinice cval fact 782/08.09.2023</t>
  </si>
  <si>
    <t>Cap 6605 04 Paraclinice cval fact 275/11.09.2023</t>
  </si>
  <si>
    <t>Cap 6605 04 Paraclinice cval fact 549/07.09.2023</t>
  </si>
  <si>
    <t>Cap 6605 04 Paraclinice cval fact 5355/06.09.2023</t>
  </si>
  <si>
    <t>Cap 6605 04 Paraclinice cval fact 5362/08.09.2023, 5361/08.09.2023</t>
  </si>
  <si>
    <t>Cap 6605 04 Paraclinice cval fact 1214/07.09.2023</t>
  </si>
  <si>
    <t>Cap 6605 04 Paraclinice cval fact 10681/11.09.2023</t>
  </si>
  <si>
    <t>Cap 6605 04 Paraclinice cval fact 825/12.09.2023,824/07.09.2023</t>
  </si>
  <si>
    <t>Cap 6605 04 Paraclinice cval fact 822/07.09.2023</t>
  </si>
  <si>
    <t>Cap 6605 04 Paraclinice cval fact 3137/08.09.2023</t>
  </si>
  <si>
    <t>Cap 6605 04 Paraclinice cval fact 3136/08.09.2023,3134/08.09.2023,3135.08.09.2023</t>
  </si>
  <si>
    <t>Cap 660404 Paraclinice cval fact 2939/07.09.2023</t>
  </si>
  <si>
    <t>Cap 660404 Paraclinice cval fact  29+43/07.09.2023,2942/07.09.2023,2944/07.09.2023</t>
  </si>
  <si>
    <t>SC BIOCLINICA GREEN SRL</t>
  </si>
  <si>
    <t>Cap 660404 Paraclinice cval fact 1/31.08.2023, 4/06.09.2023</t>
  </si>
  <si>
    <t>ONCOPAT DIAGNOSTIC</t>
  </si>
  <si>
    <t>Cap 660404 Paraclinice cval fact 1/06.09.2023</t>
  </si>
  <si>
    <t>CENTRALIZATORUL PLATILOR PENTRU SERVICII PARACLINICE AFERENTE LUNII AUGUST 2023</t>
  </si>
  <si>
    <t>de specialitate-  servicii AUGUST 2023+IULIE BIOCLINICA GREEN</t>
  </si>
  <si>
    <t>18.09.2023</t>
  </si>
  <si>
    <t>RO74TREZ2165069XXX043391</t>
  </si>
  <si>
    <t>RO71TREZ2165069XXX043348</t>
  </si>
  <si>
    <t xml:space="preserve">La ordonantarea de plata nr.3094/18.09.2023 a sumei reprezentand servicii de investigatii medicale paraclinice in asistenta medicala de specialitate din ambulatoriu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</si>
</sst>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21" fillId="17" borderId="0" applyNumberFormat="0" applyBorder="0" applyAlignment="0" applyProtection="0"/>
    <xf numFmtId="0" fontId="9" fillId="9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8" fillId="0" borderId="3" applyNumberFormat="0" applyFill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5" applyNumberFormat="0" applyFill="0" applyAlignment="0" applyProtection="0"/>
    <xf numFmtId="0" fontId="5" fillId="10" borderId="0" applyNumberFormat="0" applyBorder="0" applyAlignment="0" applyProtection="0"/>
    <xf numFmtId="0" fontId="24" fillId="0" borderId="0">
      <alignment/>
      <protection/>
    </xf>
    <xf numFmtId="0" fontId="1" fillId="5" borderId="6" applyNumberFormat="0" applyFont="0" applyAlignment="0" applyProtection="0"/>
    <xf numFmtId="0" fontId="20" fillId="9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43" fontId="2" fillId="0" borderId="9" xfId="42" applyFont="1" applyFill="1" applyBorder="1" applyAlignment="1">
      <alignment wrapText="1"/>
    </xf>
    <xf numFmtId="176" fontId="2" fillId="0" borderId="9" xfId="42" applyNumberFormat="1" applyFont="1" applyBorder="1" applyAlignment="1">
      <alignment wrapText="1"/>
    </xf>
    <xf numFmtId="177" fontId="2" fillId="0" borderId="9" xfId="42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2" fontId="0" fillId="0" borderId="9" xfId="0" applyNumberFormat="1" applyBorder="1" applyAlignment="1">
      <alignment wrapText="1"/>
    </xf>
    <xf numFmtId="4" fontId="0" fillId="0" borderId="9" xfId="0" applyNumberFormat="1" applyBorder="1" applyAlignment="1">
      <alignment/>
    </xf>
    <xf numFmtId="43" fontId="3" fillId="0" borderId="9" xfId="42" applyFont="1" applyFill="1" applyBorder="1" applyAlignment="1" applyProtection="1">
      <alignment horizontal="right" wrapText="1"/>
      <protection/>
    </xf>
    <xf numFmtId="43" fontId="22" fillId="0" borderId="9" xfId="42" applyFont="1" applyBorder="1" applyAlignment="1">
      <alignment/>
    </xf>
    <xf numFmtId="0" fontId="0" fillId="18" borderId="9" xfId="0" applyFont="1" applyFill="1" applyBorder="1" applyAlignment="1">
      <alignment wrapText="1"/>
    </xf>
    <xf numFmtId="43" fontId="2" fillId="0" borderId="9" xfId="42" applyFont="1" applyFill="1" applyBorder="1" applyAlignment="1">
      <alignment horizontal="center" wrapText="1"/>
    </xf>
    <xf numFmtId="43" fontId="0" fillId="0" borderId="9" xfId="42" applyFont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3" fontId="23" fillId="0" borderId="10" xfId="42" applyFont="1" applyFill="1" applyBorder="1" applyAlignment="1">
      <alignment/>
    </xf>
    <xf numFmtId="43" fontId="23" fillId="0" borderId="10" xfId="42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view="pageBreakPreview" zoomScaleSheetLayoutView="100" zoomScalePageLayoutView="0" workbookViewId="0" topLeftCell="A55">
      <selection activeCell="B39" sqref="B39"/>
    </sheetView>
  </sheetViews>
  <sheetFormatPr defaultColWidth="9.140625" defaultRowHeight="12.75" outlineLevelRow="2"/>
  <cols>
    <col min="1" max="1" width="6.28125" style="0" customWidth="1"/>
    <col min="2" max="2" width="46.7109375" style="0" customWidth="1"/>
    <col min="3" max="3" width="10.57421875" style="31" customWidth="1"/>
    <col min="4" max="4" width="30.00390625" style="0" customWidth="1"/>
    <col min="5" max="5" width="62.421875" style="0" customWidth="1"/>
    <col min="6" max="6" width="11.00390625" style="0" customWidth="1"/>
    <col min="8" max="8" width="14.421875" style="17" bestFit="1" customWidth="1"/>
    <col min="9" max="9" width="16.421875" style="0" customWidth="1"/>
  </cols>
  <sheetData>
    <row r="1" spans="1:10" s="1" customFormat="1" ht="12.75">
      <c r="A1" s="2" t="s">
        <v>0</v>
      </c>
      <c r="B1" s="3"/>
      <c r="C1" s="28"/>
      <c r="H1" s="4"/>
      <c r="I1" s="5"/>
      <c r="J1" s="4"/>
    </row>
    <row r="2" spans="1:10" s="1" customFormat="1" ht="12.75">
      <c r="A2" s="2" t="s">
        <v>1</v>
      </c>
      <c r="B2" s="3"/>
      <c r="C2" s="28"/>
      <c r="H2" s="4"/>
      <c r="I2" s="5"/>
      <c r="J2" s="4"/>
    </row>
    <row r="3" spans="1:10" s="1" customFormat="1" ht="12.75">
      <c r="A3" s="2" t="s">
        <v>2</v>
      </c>
      <c r="B3" s="3"/>
      <c r="C3" s="28"/>
      <c r="H3" s="4"/>
      <c r="I3" s="5"/>
      <c r="J3" s="4"/>
    </row>
    <row r="4" spans="1:10" s="1" customFormat="1" ht="12.75">
      <c r="A4" s="2" t="s">
        <v>3</v>
      </c>
      <c r="B4" s="3"/>
      <c r="C4" s="28"/>
      <c r="H4" s="4"/>
      <c r="I4" s="5"/>
      <c r="J4" s="4"/>
    </row>
    <row r="5" spans="1:10" s="1" customFormat="1" ht="12.75">
      <c r="A5" s="6"/>
      <c r="B5" s="3"/>
      <c r="C5" s="28"/>
      <c r="H5" s="4"/>
      <c r="I5" s="5"/>
      <c r="J5" s="4"/>
    </row>
    <row r="6" spans="1:10" s="1" customFormat="1" ht="12.75">
      <c r="A6" s="2"/>
      <c r="B6" s="7" t="s">
        <v>196</v>
      </c>
      <c r="C6" s="28"/>
      <c r="H6" s="4"/>
      <c r="I6" s="5"/>
      <c r="J6" s="4"/>
    </row>
    <row r="7" spans="3:10" s="1" customFormat="1" ht="12.75">
      <c r="C7" s="28"/>
      <c r="H7" s="4"/>
      <c r="I7" s="5"/>
      <c r="J7" s="4"/>
    </row>
    <row r="8" spans="1:10" s="1" customFormat="1" ht="12.75">
      <c r="A8" s="3" t="s">
        <v>201</v>
      </c>
      <c r="C8" s="28"/>
      <c r="H8" s="4"/>
      <c r="I8" s="5"/>
      <c r="J8" s="4"/>
    </row>
    <row r="9" spans="1:10" s="1" customFormat="1" ht="12.75">
      <c r="A9" s="3" t="s">
        <v>197</v>
      </c>
      <c r="C9" s="28"/>
      <c r="H9" s="4"/>
      <c r="I9" s="5"/>
      <c r="J9" s="4"/>
    </row>
    <row r="10" spans="1:10" s="1" customFormat="1" ht="38.25">
      <c r="A10" s="8" t="s">
        <v>4</v>
      </c>
      <c r="B10" s="8" t="s">
        <v>5</v>
      </c>
      <c r="C10" s="29" t="s">
        <v>6</v>
      </c>
      <c r="D10" s="8" t="s">
        <v>7</v>
      </c>
      <c r="E10" s="9" t="s">
        <v>8</v>
      </c>
      <c r="F10" s="8" t="s">
        <v>11</v>
      </c>
      <c r="G10" s="8" t="s">
        <v>12</v>
      </c>
      <c r="H10" s="10" t="s">
        <v>9</v>
      </c>
      <c r="I10" s="11" t="s">
        <v>10</v>
      </c>
      <c r="J10" s="4"/>
    </row>
    <row r="11" spans="1:10" s="1" customFormat="1" ht="12.75" outlineLevel="2">
      <c r="A11" s="8">
        <v>1</v>
      </c>
      <c r="B11" s="8">
        <v>2</v>
      </c>
      <c r="C11" s="29">
        <v>3</v>
      </c>
      <c r="D11" s="8">
        <v>4</v>
      </c>
      <c r="E11" s="9">
        <v>5</v>
      </c>
      <c r="F11" s="8">
        <v>6</v>
      </c>
      <c r="G11" s="8">
        <v>7</v>
      </c>
      <c r="H11" s="26">
        <v>8</v>
      </c>
      <c r="I11" s="12">
        <v>9</v>
      </c>
      <c r="J11" s="4"/>
    </row>
    <row r="12" spans="1:10" s="1" customFormat="1" ht="12.75" outlineLevel="2">
      <c r="A12" s="20">
        <v>1</v>
      </c>
      <c r="B12" s="13" t="s">
        <v>13</v>
      </c>
      <c r="C12" s="30">
        <v>23666661</v>
      </c>
      <c r="D12" s="13" t="s">
        <v>14</v>
      </c>
      <c r="E12" s="25" t="s">
        <v>142</v>
      </c>
      <c r="F12" s="13" t="s">
        <v>198</v>
      </c>
      <c r="G12" s="13"/>
      <c r="H12" s="27">
        <v>101676</v>
      </c>
      <c r="I12" s="22">
        <f>H12</f>
        <v>101676</v>
      </c>
      <c r="J12" s="4"/>
    </row>
    <row r="13" spans="1:10" s="1" customFormat="1" ht="12.75" outlineLevel="2">
      <c r="A13" s="20">
        <v>3</v>
      </c>
      <c r="B13" s="13" t="s">
        <v>15</v>
      </c>
      <c r="C13" s="30">
        <v>26599613</v>
      </c>
      <c r="D13" s="13" t="s">
        <v>16</v>
      </c>
      <c r="E13" s="25" t="s">
        <v>144</v>
      </c>
      <c r="F13" s="13" t="s">
        <v>198</v>
      </c>
      <c r="G13" s="13"/>
      <c r="H13" s="27">
        <f>196762+23988.18</f>
        <v>220750.18</v>
      </c>
      <c r="I13" s="22">
        <f aca="true" t="shared" si="0" ref="I13:I76">H13</f>
        <v>220750.18</v>
      </c>
      <c r="J13" s="4"/>
    </row>
    <row r="14" spans="1:10" s="1" customFormat="1" ht="12.75" outlineLevel="2">
      <c r="A14" s="20">
        <v>4</v>
      </c>
      <c r="B14" s="13" t="s">
        <v>17</v>
      </c>
      <c r="C14" s="30">
        <v>28832676</v>
      </c>
      <c r="D14" s="13" t="s">
        <v>18</v>
      </c>
      <c r="E14" s="25" t="s">
        <v>178</v>
      </c>
      <c r="F14" s="13" t="s">
        <v>198</v>
      </c>
      <c r="G14" s="13"/>
      <c r="H14" s="27">
        <v>50884</v>
      </c>
      <c r="I14" s="22">
        <f t="shared" si="0"/>
        <v>50884</v>
      </c>
      <c r="J14" s="4"/>
    </row>
    <row r="15" spans="1:9" ht="12.75">
      <c r="A15" s="20">
        <v>6</v>
      </c>
      <c r="B15" s="13" t="s">
        <v>22</v>
      </c>
      <c r="C15" s="30">
        <v>4617719</v>
      </c>
      <c r="D15" s="13" t="s">
        <v>21</v>
      </c>
      <c r="E15" s="25" t="s">
        <v>183</v>
      </c>
      <c r="F15" s="13" t="s">
        <v>198</v>
      </c>
      <c r="G15" s="13"/>
      <c r="H15" s="27">
        <f>34535.24+63033</f>
        <v>97568.23999999999</v>
      </c>
      <c r="I15" s="22">
        <f t="shared" si="0"/>
        <v>97568.23999999999</v>
      </c>
    </row>
    <row r="16" spans="1:9" ht="12.75">
      <c r="A16" s="20">
        <v>7</v>
      </c>
      <c r="B16" s="13" t="s">
        <v>23</v>
      </c>
      <c r="C16" s="30">
        <v>4547125</v>
      </c>
      <c r="D16" s="13" t="s">
        <v>21</v>
      </c>
      <c r="E16" s="25" t="s">
        <v>152</v>
      </c>
      <c r="F16" s="13" t="s">
        <v>198</v>
      </c>
      <c r="G16" s="13"/>
      <c r="H16" s="27">
        <f>7853.7+119319.02</f>
        <v>127172.72</v>
      </c>
      <c r="I16" s="22">
        <f t="shared" si="0"/>
        <v>127172.72</v>
      </c>
    </row>
    <row r="17" spans="1:10" s="1" customFormat="1" ht="12.75" outlineLevel="2">
      <c r="A17" s="20">
        <v>8</v>
      </c>
      <c r="B17" s="13" t="s">
        <v>24</v>
      </c>
      <c r="C17" s="30">
        <v>2880513</v>
      </c>
      <c r="D17" s="13" t="s">
        <v>25</v>
      </c>
      <c r="E17" s="25" t="s">
        <v>161</v>
      </c>
      <c r="F17" s="13" t="s">
        <v>198</v>
      </c>
      <c r="G17" s="13"/>
      <c r="H17" s="27">
        <f>49060.74+132714</f>
        <v>181774.74</v>
      </c>
      <c r="I17" s="22">
        <f t="shared" si="0"/>
        <v>181774.74</v>
      </c>
      <c r="J17" s="4"/>
    </row>
    <row r="18" spans="1:10" s="1" customFormat="1" ht="12.75" outlineLevel="2">
      <c r="A18" s="20">
        <v>9</v>
      </c>
      <c r="B18" s="13" t="s">
        <v>26</v>
      </c>
      <c r="C18" s="30">
        <v>23756152</v>
      </c>
      <c r="D18" s="13" t="s">
        <v>27</v>
      </c>
      <c r="E18" s="25" t="s">
        <v>141</v>
      </c>
      <c r="F18" s="13" t="s">
        <v>198</v>
      </c>
      <c r="G18" s="13"/>
      <c r="H18" s="27">
        <v>2022</v>
      </c>
      <c r="I18" s="22">
        <f t="shared" si="0"/>
        <v>2022</v>
      </c>
      <c r="J18" s="4"/>
    </row>
    <row r="19" spans="1:10" s="1" customFormat="1" ht="12.75" outlineLevel="2">
      <c r="A19" s="20">
        <v>10</v>
      </c>
      <c r="B19" s="13" t="s">
        <v>28</v>
      </c>
      <c r="C19" s="30">
        <v>17656582</v>
      </c>
      <c r="D19" s="13" t="s">
        <v>29</v>
      </c>
      <c r="E19" s="25" t="s">
        <v>148</v>
      </c>
      <c r="F19" s="13" t="s">
        <v>198</v>
      </c>
      <c r="G19" s="13"/>
      <c r="H19" s="27">
        <v>86158</v>
      </c>
      <c r="I19" s="22">
        <f t="shared" si="0"/>
        <v>86158</v>
      </c>
      <c r="J19" s="4"/>
    </row>
    <row r="20" spans="1:10" s="1" customFormat="1" ht="12.75" outlineLevel="2">
      <c r="A20" s="20">
        <v>11</v>
      </c>
      <c r="B20" s="13" t="s">
        <v>30</v>
      </c>
      <c r="C20" s="30">
        <v>8422035</v>
      </c>
      <c r="D20" s="13" t="s">
        <v>31</v>
      </c>
      <c r="E20" s="25" t="s">
        <v>158</v>
      </c>
      <c r="F20" s="13" t="s">
        <v>198</v>
      </c>
      <c r="G20" s="13"/>
      <c r="H20" s="27">
        <f>155162+94451</f>
        <v>249613</v>
      </c>
      <c r="I20" s="22">
        <f t="shared" si="0"/>
        <v>249613</v>
      </c>
      <c r="J20" s="4"/>
    </row>
    <row r="21" spans="1:10" s="1" customFormat="1" ht="12.75" outlineLevel="2">
      <c r="A21" s="20">
        <v>12</v>
      </c>
      <c r="B21" s="13" t="s">
        <v>32</v>
      </c>
      <c r="C21" s="30">
        <v>39742617</v>
      </c>
      <c r="D21" s="13" t="s">
        <v>33</v>
      </c>
      <c r="E21" s="25" t="s">
        <v>172</v>
      </c>
      <c r="F21" s="13" t="s">
        <v>198</v>
      </c>
      <c r="G21" s="13"/>
      <c r="H21" s="27">
        <v>24137.44</v>
      </c>
      <c r="I21" s="22">
        <f t="shared" si="0"/>
        <v>24137.44</v>
      </c>
      <c r="J21" s="4"/>
    </row>
    <row r="22" spans="1:10" s="1" customFormat="1" ht="12.75" outlineLevel="2">
      <c r="A22" s="20">
        <v>14</v>
      </c>
      <c r="B22" s="13" t="s">
        <v>34</v>
      </c>
      <c r="C22" s="30">
        <v>33092124</v>
      </c>
      <c r="D22" s="13" t="s">
        <v>35</v>
      </c>
      <c r="E22" s="25" t="s">
        <v>160</v>
      </c>
      <c r="F22" s="13" t="s">
        <v>198</v>
      </c>
      <c r="G22" s="13"/>
      <c r="H22" s="27">
        <v>94327</v>
      </c>
      <c r="I22" s="22">
        <f t="shared" si="0"/>
        <v>94327</v>
      </c>
      <c r="J22" s="4"/>
    </row>
    <row r="23" spans="1:10" s="1" customFormat="1" ht="12.75" outlineLevel="2">
      <c r="A23" s="20">
        <v>15</v>
      </c>
      <c r="B23" s="13" t="s">
        <v>36</v>
      </c>
      <c r="C23" s="30">
        <v>14571643</v>
      </c>
      <c r="D23" s="13" t="s">
        <v>37</v>
      </c>
      <c r="E23" s="25" t="s">
        <v>134</v>
      </c>
      <c r="F23" s="13" t="s">
        <v>198</v>
      </c>
      <c r="G23" s="13"/>
      <c r="H23" s="27">
        <v>16470.3</v>
      </c>
      <c r="I23" s="22">
        <f t="shared" si="0"/>
        <v>16470.3</v>
      </c>
      <c r="J23" s="4"/>
    </row>
    <row r="24" spans="1:10" s="1" customFormat="1" ht="12.75" outlineLevel="2">
      <c r="A24" s="20">
        <v>16</v>
      </c>
      <c r="B24" s="13" t="s">
        <v>99</v>
      </c>
      <c r="C24" s="30">
        <v>11963146</v>
      </c>
      <c r="D24" s="13" t="s">
        <v>19</v>
      </c>
      <c r="E24" s="25" t="s">
        <v>159</v>
      </c>
      <c r="F24" s="13" t="s">
        <v>198</v>
      </c>
      <c r="G24" s="13"/>
      <c r="H24" s="27">
        <v>108646</v>
      </c>
      <c r="I24" s="22">
        <f t="shared" si="0"/>
        <v>108646</v>
      </c>
      <c r="J24" s="4"/>
    </row>
    <row r="25" spans="1:10" s="1" customFormat="1" ht="12.75" outlineLevel="2">
      <c r="A25" s="20">
        <v>17</v>
      </c>
      <c r="B25" s="13" t="s">
        <v>38</v>
      </c>
      <c r="C25" s="30">
        <v>9205492</v>
      </c>
      <c r="D25" s="13" t="s">
        <v>39</v>
      </c>
      <c r="E25" s="25" t="s">
        <v>153</v>
      </c>
      <c r="F25" s="13" t="s">
        <v>198</v>
      </c>
      <c r="G25" s="13"/>
      <c r="H25" s="27">
        <f>73036+151050</f>
        <v>224086</v>
      </c>
      <c r="I25" s="22">
        <f t="shared" si="0"/>
        <v>224086</v>
      </c>
      <c r="J25" s="4"/>
    </row>
    <row r="26" spans="1:10" s="1" customFormat="1" ht="12.75" customHeight="1" outlineLevel="2">
      <c r="A26" s="20">
        <v>18</v>
      </c>
      <c r="B26" s="13" t="s">
        <v>40</v>
      </c>
      <c r="C26" s="30">
        <v>16285931</v>
      </c>
      <c r="D26" s="13" t="s">
        <v>41</v>
      </c>
      <c r="E26" s="25" t="s">
        <v>174</v>
      </c>
      <c r="F26" s="13" t="s">
        <v>198</v>
      </c>
      <c r="G26" s="13"/>
      <c r="H26" s="27">
        <f>20668.37+80581</f>
        <v>101249.37</v>
      </c>
      <c r="I26" s="22">
        <f t="shared" si="0"/>
        <v>101249.37</v>
      </c>
      <c r="J26" s="4"/>
    </row>
    <row r="27" spans="1:10" s="1" customFormat="1" ht="12.75" outlineLevel="2">
      <c r="A27" s="20">
        <v>19</v>
      </c>
      <c r="B27" s="13" t="s">
        <v>42</v>
      </c>
      <c r="C27" s="30">
        <v>16082325</v>
      </c>
      <c r="D27" s="13" t="s">
        <v>43</v>
      </c>
      <c r="E27" s="25" t="s">
        <v>145</v>
      </c>
      <c r="F27" s="13" t="s">
        <v>198</v>
      </c>
      <c r="G27" s="13"/>
      <c r="H27" s="27">
        <f>108774+45932.45</f>
        <v>154706.45</v>
      </c>
      <c r="I27" s="22">
        <f t="shared" si="0"/>
        <v>154706.45</v>
      </c>
      <c r="J27" s="4"/>
    </row>
    <row r="28" spans="1:10" s="1" customFormat="1" ht="12.75" outlineLevel="2">
      <c r="A28" s="20">
        <v>20</v>
      </c>
      <c r="B28" s="13" t="s">
        <v>44</v>
      </c>
      <c r="C28" s="30">
        <v>26273640</v>
      </c>
      <c r="D28" s="13" t="s">
        <v>45</v>
      </c>
      <c r="E28" s="25" t="s">
        <v>185</v>
      </c>
      <c r="F28" s="13" t="s">
        <v>198</v>
      </c>
      <c r="G28" s="13"/>
      <c r="H28" s="27">
        <v>54834.88</v>
      </c>
      <c r="I28" s="22">
        <f t="shared" si="0"/>
        <v>54834.88</v>
      </c>
      <c r="J28" s="4"/>
    </row>
    <row r="29" spans="1:10" s="1" customFormat="1" ht="12.75" outlineLevel="2">
      <c r="A29" s="20">
        <v>21</v>
      </c>
      <c r="B29" s="13" t="s">
        <v>46</v>
      </c>
      <c r="C29" s="30">
        <v>26085922</v>
      </c>
      <c r="D29" s="13" t="s">
        <v>47</v>
      </c>
      <c r="E29" s="25" t="s">
        <v>165</v>
      </c>
      <c r="F29" s="13" t="s">
        <v>198</v>
      </c>
      <c r="G29" s="13"/>
      <c r="H29" s="27">
        <v>5459.4</v>
      </c>
      <c r="I29" s="22">
        <f t="shared" si="0"/>
        <v>5459.4</v>
      </c>
      <c r="J29" s="4"/>
    </row>
    <row r="30" spans="1:10" s="1" customFormat="1" ht="12.75" outlineLevel="2">
      <c r="A30" s="20">
        <v>22</v>
      </c>
      <c r="B30" s="13" t="s">
        <v>48</v>
      </c>
      <c r="C30" s="30">
        <v>15448720</v>
      </c>
      <c r="D30" s="13" t="s">
        <v>49</v>
      </c>
      <c r="E30" s="25" t="s">
        <v>146</v>
      </c>
      <c r="F30" s="13" t="s">
        <v>198</v>
      </c>
      <c r="G30" s="13"/>
      <c r="H30" s="27">
        <v>80376</v>
      </c>
      <c r="I30" s="22">
        <f t="shared" si="0"/>
        <v>80376</v>
      </c>
      <c r="J30" s="4"/>
    </row>
    <row r="31" spans="1:10" s="1" customFormat="1" ht="12.75" outlineLevel="2">
      <c r="A31" s="20">
        <v>23</v>
      </c>
      <c r="B31" s="13" t="s">
        <v>50</v>
      </c>
      <c r="C31" s="30">
        <v>13863330</v>
      </c>
      <c r="D31" s="13" t="s">
        <v>51</v>
      </c>
      <c r="E31" s="25" t="s">
        <v>166</v>
      </c>
      <c r="F31" s="13" t="s">
        <v>198</v>
      </c>
      <c r="G31" s="13"/>
      <c r="H31" s="27">
        <v>58371.82</v>
      </c>
      <c r="I31" s="22">
        <f t="shared" si="0"/>
        <v>58371.82</v>
      </c>
      <c r="J31" s="4"/>
    </row>
    <row r="32" spans="1:10" s="1" customFormat="1" ht="25.5" outlineLevel="2">
      <c r="A32" s="20">
        <v>24</v>
      </c>
      <c r="B32" s="13" t="s">
        <v>52</v>
      </c>
      <c r="C32" s="30">
        <v>5919324</v>
      </c>
      <c r="D32" s="13" t="s">
        <v>53</v>
      </c>
      <c r="E32" s="25" t="s">
        <v>151</v>
      </c>
      <c r="F32" s="13" t="s">
        <v>198</v>
      </c>
      <c r="G32" s="13"/>
      <c r="H32" s="27">
        <f>9357.6+94009+201786</f>
        <v>305152.6</v>
      </c>
      <c r="I32" s="22">
        <f t="shared" si="0"/>
        <v>305152.6</v>
      </c>
      <c r="J32" s="4"/>
    </row>
    <row r="33" spans="1:10" s="1" customFormat="1" ht="12.75" outlineLevel="2">
      <c r="A33" s="20">
        <v>25</v>
      </c>
      <c r="B33" s="13" t="s">
        <v>54</v>
      </c>
      <c r="C33" s="30">
        <v>17402584</v>
      </c>
      <c r="D33" s="13" t="s">
        <v>55</v>
      </c>
      <c r="E33" s="25" t="s">
        <v>135</v>
      </c>
      <c r="F33" s="13" t="s">
        <v>198</v>
      </c>
      <c r="G33" s="13"/>
      <c r="H33" s="27">
        <v>3701.78</v>
      </c>
      <c r="I33" s="22">
        <f t="shared" si="0"/>
        <v>3701.78</v>
      </c>
      <c r="J33" s="4"/>
    </row>
    <row r="34" spans="1:10" s="1" customFormat="1" ht="12.75" outlineLevel="2">
      <c r="A34" s="20">
        <v>27</v>
      </c>
      <c r="B34" s="13" t="s">
        <v>56</v>
      </c>
      <c r="C34" s="30">
        <v>31468800</v>
      </c>
      <c r="D34" s="13" t="s">
        <v>57</v>
      </c>
      <c r="E34" s="25" t="s">
        <v>138</v>
      </c>
      <c r="F34" s="13" t="s">
        <v>198</v>
      </c>
      <c r="G34" s="13"/>
      <c r="H34" s="27">
        <v>4751.7</v>
      </c>
      <c r="I34" s="22">
        <f t="shared" si="0"/>
        <v>4751.7</v>
      </c>
      <c r="J34" s="4"/>
    </row>
    <row r="35" spans="1:10" s="1" customFormat="1" ht="12.75" outlineLevel="2">
      <c r="A35" s="20">
        <v>29</v>
      </c>
      <c r="B35" s="13" t="s">
        <v>58</v>
      </c>
      <c r="C35" s="30">
        <v>16927632</v>
      </c>
      <c r="D35" s="13" t="s">
        <v>59</v>
      </c>
      <c r="E35" s="25" t="s">
        <v>147</v>
      </c>
      <c r="F35" s="13" t="s">
        <v>198</v>
      </c>
      <c r="G35" s="13"/>
      <c r="H35" s="27">
        <v>153073</v>
      </c>
      <c r="I35" s="22">
        <f t="shared" si="0"/>
        <v>153073</v>
      </c>
      <c r="J35" s="4"/>
    </row>
    <row r="36" spans="1:10" s="1" customFormat="1" ht="12.75" outlineLevel="2">
      <c r="A36" s="20">
        <v>30</v>
      </c>
      <c r="B36" s="13" t="s">
        <v>60</v>
      </c>
      <c r="C36" s="30">
        <v>15190728</v>
      </c>
      <c r="D36" s="13" t="s">
        <v>61</v>
      </c>
      <c r="E36" s="25" t="s">
        <v>150</v>
      </c>
      <c r="F36" s="13" t="s">
        <v>198</v>
      </c>
      <c r="G36" s="13"/>
      <c r="H36" s="27">
        <v>58450</v>
      </c>
      <c r="I36" s="22">
        <f t="shared" si="0"/>
        <v>58450</v>
      </c>
      <c r="J36" s="4"/>
    </row>
    <row r="37" spans="1:9" ht="12.75">
      <c r="A37" s="20">
        <v>31</v>
      </c>
      <c r="B37" s="13" t="s">
        <v>62</v>
      </c>
      <c r="C37" s="30">
        <v>14266062</v>
      </c>
      <c r="D37" s="13" t="s">
        <v>63</v>
      </c>
      <c r="E37" s="25" t="s">
        <v>170</v>
      </c>
      <c r="F37" s="13" t="s">
        <v>198</v>
      </c>
      <c r="G37" s="13"/>
      <c r="H37" s="27">
        <v>4990</v>
      </c>
      <c r="I37" s="22">
        <f t="shared" si="0"/>
        <v>4990</v>
      </c>
    </row>
    <row r="38" spans="1:9" ht="12.75">
      <c r="A38" s="20">
        <v>32</v>
      </c>
      <c r="B38" s="13" t="s">
        <v>64</v>
      </c>
      <c r="C38" s="30">
        <v>21896567</v>
      </c>
      <c r="D38" s="13" t="s">
        <v>65</v>
      </c>
      <c r="E38" s="25" t="s">
        <v>177</v>
      </c>
      <c r="F38" s="13" t="s">
        <v>198</v>
      </c>
      <c r="G38" s="13"/>
      <c r="H38" s="27">
        <v>3801.36</v>
      </c>
      <c r="I38" s="22">
        <f t="shared" si="0"/>
        <v>3801.36</v>
      </c>
    </row>
    <row r="39" spans="1:9" ht="12.75">
      <c r="A39" s="20">
        <v>33</v>
      </c>
      <c r="B39" s="13" t="s">
        <v>66</v>
      </c>
      <c r="C39" s="30">
        <v>672664</v>
      </c>
      <c r="D39" s="13" t="s">
        <v>67</v>
      </c>
      <c r="E39" s="25" t="s">
        <v>154</v>
      </c>
      <c r="F39" s="13" t="s">
        <v>198</v>
      </c>
      <c r="G39" s="13"/>
      <c r="H39" s="27">
        <f>27142.62+25685</f>
        <v>52827.619999999995</v>
      </c>
      <c r="I39" s="22">
        <f t="shared" si="0"/>
        <v>52827.619999999995</v>
      </c>
    </row>
    <row r="40" spans="1:9" ht="12.75">
      <c r="A40" s="20">
        <v>34</v>
      </c>
      <c r="B40" s="13" t="s">
        <v>68</v>
      </c>
      <c r="C40" s="30">
        <v>34548734</v>
      </c>
      <c r="D40" s="13" t="s">
        <v>69</v>
      </c>
      <c r="E40" s="25" t="s">
        <v>100</v>
      </c>
      <c r="F40" s="13" t="s">
        <v>198</v>
      </c>
      <c r="G40" s="13"/>
      <c r="H40" s="27"/>
      <c r="I40" s="22">
        <f t="shared" si="0"/>
        <v>0</v>
      </c>
    </row>
    <row r="41" spans="1:9" ht="12.75">
      <c r="A41" s="20">
        <v>35</v>
      </c>
      <c r="B41" s="13" t="s">
        <v>70</v>
      </c>
      <c r="C41" s="30">
        <v>17195357</v>
      </c>
      <c r="D41" s="13" t="s">
        <v>71</v>
      </c>
      <c r="E41" s="25" t="s">
        <v>164</v>
      </c>
      <c r="F41" s="13" t="s">
        <v>198</v>
      </c>
      <c r="G41" s="13"/>
      <c r="H41" s="27">
        <v>4023.78</v>
      </c>
      <c r="I41" s="22">
        <f t="shared" si="0"/>
        <v>4023.78</v>
      </c>
    </row>
    <row r="42" spans="1:9" ht="12.75">
      <c r="A42" s="20">
        <v>36</v>
      </c>
      <c r="B42" s="13" t="s">
        <v>72</v>
      </c>
      <c r="C42" s="30">
        <v>32072196</v>
      </c>
      <c r="D42" s="13" t="s">
        <v>73</v>
      </c>
      <c r="E42" s="25" t="s">
        <v>136</v>
      </c>
      <c r="F42" s="13" t="s">
        <v>198</v>
      </c>
      <c r="G42" s="13"/>
      <c r="H42" s="27">
        <v>3619.38</v>
      </c>
      <c r="I42" s="22">
        <f t="shared" si="0"/>
        <v>3619.38</v>
      </c>
    </row>
    <row r="43" spans="1:9" ht="12.75">
      <c r="A43" s="20">
        <v>37</v>
      </c>
      <c r="B43" s="13" t="s">
        <v>74</v>
      </c>
      <c r="C43" s="30">
        <v>21896559</v>
      </c>
      <c r="D43" s="13" t="s">
        <v>75</v>
      </c>
      <c r="E43" s="25" t="s">
        <v>167</v>
      </c>
      <c r="F43" s="13" t="s">
        <v>198</v>
      </c>
      <c r="G43" s="13"/>
      <c r="H43" s="27">
        <v>323.52</v>
      </c>
      <c r="I43" s="22">
        <f t="shared" si="0"/>
        <v>323.52</v>
      </c>
    </row>
    <row r="44" spans="1:9" ht="12.75">
      <c r="A44" s="20">
        <v>38</v>
      </c>
      <c r="B44" s="13" t="s">
        <v>76</v>
      </c>
      <c r="C44" s="30">
        <v>14383747</v>
      </c>
      <c r="D44" s="13" t="s">
        <v>77</v>
      </c>
      <c r="E44" s="25" t="s">
        <v>126</v>
      </c>
      <c r="F44" s="13" t="s">
        <v>198</v>
      </c>
      <c r="G44" s="13"/>
      <c r="H44" s="27">
        <v>4868.9</v>
      </c>
      <c r="I44" s="22">
        <f t="shared" si="0"/>
        <v>4868.9</v>
      </c>
    </row>
    <row r="45" spans="1:9" ht="25.5">
      <c r="A45" s="20">
        <v>39</v>
      </c>
      <c r="B45" s="13" t="s">
        <v>78</v>
      </c>
      <c r="C45" s="30">
        <v>4485715</v>
      </c>
      <c r="D45" s="13" t="s">
        <v>79</v>
      </c>
      <c r="E45" s="25" t="s">
        <v>162</v>
      </c>
      <c r="F45" s="13" t="s">
        <v>198</v>
      </c>
      <c r="G45" s="13"/>
      <c r="H45" s="27">
        <f>5979.1+135817+138249</f>
        <v>280045.1</v>
      </c>
      <c r="I45" s="22">
        <f t="shared" si="0"/>
        <v>280045.1</v>
      </c>
    </row>
    <row r="46" spans="1:9" ht="12.75">
      <c r="A46" s="20">
        <v>40</v>
      </c>
      <c r="B46" s="13" t="s">
        <v>80</v>
      </c>
      <c r="C46" s="30">
        <v>4426352</v>
      </c>
      <c r="D46" s="13" t="s">
        <v>79</v>
      </c>
      <c r="E46" s="25" t="s">
        <v>129</v>
      </c>
      <c r="F46" s="13" t="s">
        <v>198</v>
      </c>
      <c r="G46" s="13"/>
      <c r="H46" s="27">
        <f>54998.75+32614.74</f>
        <v>87613.49</v>
      </c>
      <c r="I46" s="22">
        <f t="shared" si="0"/>
        <v>87613.49</v>
      </c>
    </row>
    <row r="47" spans="1:9" ht="25.5">
      <c r="A47" s="20">
        <v>41</v>
      </c>
      <c r="B47" s="13" t="s">
        <v>81</v>
      </c>
      <c r="C47" s="30">
        <v>4288080</v>
      </c>
      <c r="D47" s="13" t="s">
        <v>21</v>
      </c>
      <c r="E47" s="25" t="s">
        <v>189</v>
      </c>
      <c r="F47" s="13" t="s">
        <v>198</v>
      </c>
      <c r="G47" s="13"/>
      <c r="H47" s="27">
        <f>13382.6+66095.97+351452.24</f>
        <v>430930.81</v>
      </c>
      <c r="I47" s="22">
        <f t="shared" si="0"/>
        <v>430930.81</v>
      </c>
    </row>
    <row r="48" spans="1:9" ht="12.75">
      <c r="A48" s="20">
        <v>43</v>
      </c>
      <c r="B48" s="13" t="s">
        <v>83</v>
      </c>
      <c r="C48" s="30">
        <v>4354540</v>
      </c>
      <c r="D48" s="13" t="s">
        <v>79</v>
      </c>
      <c r="E48" s="25" t="s">
        <v>181</v>
      </c>
      <c r="F48" s="13" t="s">
        <v>198</v>
      </c>
      <c r="G48" s="13"/>
      <c r="H48" s="27">
        <v>14452.05</v>
      </c>
      <c r="I48" s="22">
        <f t="shared" si="0"/>
        <v>14452.05</v>
      </c>
    </row>
    <row r="49" spans="1:9" ht="12.75">
      <c r="A49" s="20">
        <v>44</v>
      </c>
      <c r="B49" s="13" t="s">
        <v>84</v>
      </c>
      <c r="C49" s="30">
        <v>4288268</v>
      </c>
      <c r="D49" s="13" t="s">
        <v>85</v>
      </c>
      <c r="E49" s="25" t="s">
        <v>180</v>
      </c>
      <c r="F49" s="13" t="s">
        <v>198</v>
      </c>
      <c r="G49" s="13"/>
      <c r="H49" s="27">
        <v>2743.8</v>
      </c>
      <c r="I49" s="22">
        <f t="shared" si="0"/>
        <v>2743.8</v>
      </c>
    </row>
    <row r="50" spans="1:9" ht="25.5">
      <c r="A50" s="20">
        <v>45</v>
      </c>
      <c r="B50" s="13" t="s">
        <v>86</v>
      </c>
      <c r="C50" s="30">
        <v>4305997</v>
      </c>
      <c r="D50" s="13" t="s">
        <v>87</v>
      </c>
      <c r="E50" s="25" t="s">
        <v>143</v>
      </c>
      <c r="F50" s="13" t="s">
        <v>198</v>
      </c>
      <c r="G50" s="13"/>
      <c r="H50" s="27">
        <f>1650.3+58472.33+21965.55</f>
        <v>82088.18000000001</v>
      </c>
      <c r="I50" s="22">
        <f t="shared" si="0"/>
        <v>82088.18000000001</v>
      </c>
    </row>
    <row r="51" spans="1:9" ht="12.75">
      <c r="A51" s="20">
        <v>46</v>
      </c>
      <c r="B51" s="13" t="s">
        <v>88</v>
      </c>
      <c r="C51" s="30">
        <v>4546995</v>
      </c>
      <c r="D51" s="13" t="s">
        <v>89</v>
      </c>
      <c r="E51" s="25" t="s">
        <v>186</v>
      </c>
      <c r="F51" s="13" t="s">
        <v>198</v>
      </c>
      <c r="G51" s="13"/>
      <c r="H51" s="27">
        <f>29496.51+42370.23</f>
        <v>71866.74</v>
      </c>
      <c r="I51" s="22">
        <f t="shared" si="0"/>
        <v>71866.74</v>
      </c>
    </row>
    <row r="52" spans="1:9" ht="25.5">
      <c r="A52" s="20">
        <v>47</v>
      </c>
      <c r="B52" s="13" t="s">
        <v>90</v>
      </c>
      <c r="C52" s="30">
        <v>4287971</v>
      </c>
      <c r="D52" s="13" t="s">
        <v>85</v>
      </c>
      <c r="E52" s="25" t="s">
        <v>127</v>
      </c>
      <c r="F52" s="13" t="s">
        <v>198</v>
      </c>
      <c r="G52" s="13"/>
      <c r="H52" s="27">
        <f>24721+1305+24086.27</f>
        <v>50112.270000000004</v>
      </c>
      <c r="I52" s="22">
        <f t="shared" si="0"/>
        <v>50112.270000000004</v>
      </c>
    </row>
    <row r="53" spans="1:9" ht="16.5" customHeight="1">
      <c r="A53" s="20">
        <v>48</v>
      </c>
      <c r="B53" s="13" t="s">
        <v>91</v>
      </c>
      <c r="C53" s="30">
        <v>4485618</v>
      </c>
      <c r="D53" s="13" t="s">
        <v>92</v>
      </c>
      <c r="E53" s="25" t="s">
        <v>140</v>
      </c>
      <c r="F53" s="13" t="s">
        <v>198</v>
      </c>
      <c r="G53" s="13"/>
      <c r="H53" s="27">
        <f>12895.06+53580.27</f>
        <v>66475.33</v>
      </c>
      <c r="I53" s="22">
        <f t="shared" si="0"/>
        <v>66475.33</v>
      </c>
    </row>
    <row r="54" spans="1:9" ht="12.75">
      <c r="A54" s="20">
        <v>49</v>
      </c>
      <c r="B54" s="13" t="s">
        <v>20</v>
      </c>
      <c r="C54" s="30">
        <v>4354523</v>
      </c>
      <c r="D54" s="13" t="s">
        <v>21</v>
      </c>
      <c r="E54" s="25" t="s">
        <v>156</v>
      </c>
      <c r="F54" s="13" t="s">
        <v>198</v>
      </c>
      <c r="G54" s="13"/>
      <c r="H54" s="27">
        <f>38986.02+88693</f>
        <v>127679.01999999999</v>
      </c>
      <c r="I54" s="22">
        <f t="shared" si="0"/>
        <v>127679.01999999999</v>
      </c>
    </row>
    <row r="55" spans="1:9" ht="25.5">
      <c r="A55" s="20">
        <v>50</v>
      </c>
      <c r="B55" s="13" t="s">
        <v>82</v>
      </c>
      <c r="C55" s="30">
        <v>4547117</v>
      </c>
      <c r="D55" s="13" t="s">
        <v>79</v>
      </c>
      <c r="E55" s="25" t="s">
        <v>191</v>
      </c>
      <c r="F55" s="13" t="s">
        <v>198</v>
      </c>
      <c r="G55" s="13"/>
      <c r="H55" s="27">
        <f>3374+65030.01+99357</f>
        <v>167761.01</v>
      </c>
      <c r="I55" s="22">
        <f t="shared" si="0"/>
        <v>167761.01</v>
      </c>
    </row>
    <row r="56" spans="1:9" ht="12.75">
      <c r="A56" s="20">
        <v>51</v>
      </c>
      <c r="B56" s="21" t="s">
        <v>101</v>
      </c>
      <c r="C56" s="30">
        <v>6479639</v>
      </c>
      <c r="D56" s="13" t="s">
        <v>102</v>
      </c>
      <c r="E56" s="25" t="s">
        <v>155</v>
      </c>
      <c r="F56" s="13" t="s">
        <v>198</v>
      </c>
      <c r="G56" s="13"/>
      <c r="H56" s="27">
        <v>120847</v>
      </c>
      <c r="I56" s="22">
        <f t="shared" si="0"/>
        <v>120847</v>
      </c>
    </row>
    <row r="57" spans="1:9" ht="12.75">
      <c r="A57" s="20">
        <v>52</v>
      </c>
      <c r="B57" s="21" t="s">
        <v>103</v>
      </c>
      <c r="C57" s="30">
        <v>16247725</v>
      </c>
      <c r="D57" s="13" t="s">
        <v>104</v>
      </c>
      <c r="E57" s="25" t="s">
        <v>149</v>
      </c>
      <c r="F57" s="13" t="s">
        <v>198</v>
      </c>
      <c r="G57" s="13"/>
      <c r="H57" s="27">
        <v>22578.24</v>
      </c>
      <c r="I57" s="22">
        <f t="shared" si="0"/>
        <v>22578.24</v>
      </c>
    </row>
    <row r="58" spans="1:9" ht="12.75">
      <c r="A58" s="20">
        <v>53</v>
      </c>
      <c r="B58" s="21" t="s">
        <v>105</v>
      </c>
      <c r="C58" s="30">
        <v>29834217</v>
      </c>
      <c r="D58" s="13" t="s">
        <v>106</v>
      </c>
      <c r="E58" s="25" t="s">
        <v>157</v>
      </c>
      <c r="F58" s="13" t="s">
        <v>198</v>
      </c>
      <c r="G58" s="13"/>
      <c r="H58" s="27">
        <v>70325</v>
      </c>
      <c r="I58" s="22">
        <f t="shared" si="0"/>
        <v>70325</v>
      </c>
    </row>
    <row r="59" spans="1:9" ht="12.75">
      <c r="A59" s="20">
        <v>54</v>
      </c>
      <c r="B59" s="21" t="s">
        <v>192</v>
      </c>
      <c r="C59" s="30">
        <v>37699359</v>
      </c>
      <c r="D59" s="13" t="s">
        <v>199</v>
      </c>
      <c r="E59" s="25" t="s">
        <v>193</v>
      </c>
      <c r="F59" s="13" t="s">
        <v>198</v>
      </c>
      <c r="G59" s="13"/>
      <c r="H59" s="27">
        <f>340.44+3940.44</f>
        <v>4280.88</v>
      </c>
      <c r="I59" s="22">
        <f t="shared" si="0"/>
        <v>4280.88</v>
      </c>
    </row>
    <row r="60" spans="1:9" ht="12.75">
      <c r="A60" s="20">
        <v>55</v>
      </c>
      <c r="B60" s="21" t="s">
        <v>194</v>
      </c>
      <c r="C60" s="30">
        <v>35421037</v>
      </c>
      <c r="D60" s="13" t="s">
        <v>200</v>
      </c>
      <c r="E60" s="25" t="s">
        <v>195</v>
      </c>
      <c r="F60" s="13" t="s">
        <v>198</v>
      </c>
      <c r="G60" s="13"/>
      <c r="H60" s="27">
        <v>4537.4</v>
      </c>
      <c r="I60" s="22">
        <f t="shared" si="0"/>
        <v>4537.4</v>
      </c>
    </row>
    <row r="61" spans="1:10" s="36" customFormat="1" ht="12.75" outlineLevel="2">
      <c r="A61" s="32">
        <v>56</v>
      </c>
      <c r="B61" s="33" t="s">
        <v>108</v>
      </c>
      <c r="C61" s="34">
        <v>39534357</v>
      </c>
      <c r="D61" s="33" t="s">
        <v>109</v>
      </c>
      <c r="E61" s="25" t="s">
        <v>133</v>
      </c>
      <c r="F61" s="13" t="s">
        <v>198</v>
      </c>
      <c r="G61" s="33"/>
      <c r="H61" s="27">
        <v>4077.7</v>
      </c>
      <c r="I61" s="35">
        <f t="shared" si="0"/>
        <v>4077.7</v>
      </c>
      <c r="J61" s="4"/>
    </row>
    <row r="62" spans="1:9" s="36" customFormat="1" ht="12.75">
      <c r="A62" s="32">
        <v>57</v>
      </c>
      <c r="B62" s="33" t="s">
        <v>22</v>
      </c>
      <c r="C62" s="34">
        <v>4617719</v>
      </c>
      <c r="D62" s="33" t="s">
        <v>21</v>
      </c>
      <c r="E62" s="25" t="s">
        <v>182</v>
      </c>
      <c r="F62" s="13" t="s">
        <v>198</v>
      </c>
      <c r="G62" s="33"/>
      <c r="H62" s="27">
        <v>4448.4</v>
      </c>
      <c r="I62" s="35">
        <f t="shared" si="0"/>
        <v>4448.4</v>
      </c>
    </row>
    <row r="63" spans="1:10" s="36" customFormat="1" ht="12.75" outlineLevel="2">
      <c r="A63" s="32">
        <v>57</v>
      </c>
      <c r="B63" s="33" t="s">
        <v>110</v>
      </c>
      <c r="C63" s="34">
        <v>20127719</v>
      </c>
      <c r="D63" s="33" t="s">
        <v>111</v>
      </c>
      <c r="E63" s="25" t="s">
        <v>131</v>
      </c>
      <c r="F63" s="13" t="s">
        <v>198</v>
      </c>
      <c r="G63" s="33"/>
      <c r="H63" s="27">
        <v>1197.48</v>
      </c>
      <c r="I63" s="35">
        <f t="shared" si="0"/>
        <v>1197.48</v>
      </c>
      <c r="J63" s="4"/>
    </row>
    <row r="64" spans="1:10" s="36" customFormat="1" ht="12.75" outlineLevel="2">
      <c r="A64" s="32">
        <v>59</v>
      </c>
      <c r="B64" s="33" t="s">
        <v>50</v>
      </c>
      <c r="C64" s="34">
        <v>13863330</v>
      </c>
      <c r="D64" s="33" t="s">
        <v>51</v>
      </c>
      <c r="E64" s="25" t="s">
        <v>166</v>
      </c>
      <c r="F64" s="13" t="s">
        <v>198</v>
      </c>
      <c r="G64" s="33"/>
      <c r="H64" s="27">
        <v>633.96</v>
      </c>
      <c r="I64" s="35">
        <f t="shared" si="0"/>
        <v>633.96</v>
      </c>
      <c r="J64" s="4"/>
    </row>
    <row r="65" spans="1:10" s="36" customFormat="1" ht="12.75" outlineLevel="2">
      <c r="A65" s="32">
        <v>60</v>
      </c>
      <c r="B65" s="33" t="s">
        <v>112</v>
      </c>
      <c r="C65" s="34">
        <v>15427051</v>
      </c>
      <c r="D65" s="33" t="s">
        <v>113</v>
      </c>
      <c r="E65" s="25" t="s">
        <v>168</v>
      </c>
      <c r="F65" s="13" t="s">
        <v>198</v>
      </c>
      <c r="G65" s="33"/>
      <c r="H65" s="27">
        <v>1056.6</v>
      </c>
      <c r="I65" s="35">
        <f t="shared" si="0"/>
        <v>1056.6</v>
      </c>
      <c r="J65" s="4"/>
    </row>
    <row r="66" spans="1:10" s="36" customFormat="1" ht="12.75" outlineLevel="2">
      <c r="A66" s="32">
        <v>61</v>
      </c>
      <c r="B66" s="33" t="s">
        <v>114</v>
      </c>
      <c r="C66" s="34">
        <v>18158047</v>
      </c>
      <c r="D66" s="33" t="s">
        <v>115</v>
      </c>
      <c r="E66" s="25" t="s">
        <v>179</v>
      </c>
      <c r="F66" s="13" t="s">
        <v>198</v>
      </c>
      <c r="G66" s="33"/>
      <c r="H66" s="27">
        <v>845.28</v>
      </c>
      <c r="I66" s="35">
        <f t="shared" si="0"/>
        <v>845.28</v>
      </c>
      <c r="J66" s="4"/>
    </row>
    <row r="67" spans="1:9" s="36" customFormat="1" ht="12.75">
      <c r="A67" s="32">
        <v>62</v>
      </c>
      <c r="B67" s="33" t="s">
        <v>78</v>
      </c>
      <c r="C67" s="34">
        <v>4485715</v>
      </c>
      <c r="D67" s="33" t="s">
        <v>79</v>
      </c>
      <c r="E67" s="25" t="s">
        <v>163</v>
      </c>
      <c r="F67" s="13" t="s">
        <v>198</v>
      </c>
      <c r="G67" s="33"/>
      <c r="H67" s="27">
        <v>9010</v>
      </c>
      <c r="I67" s="35">
        <f t="shared" si="0"/>
        <v>9010</v>
      </c>
    </row>
    <row r="68" spans="1:9" s="36" customFormat="1" ht="12.75">
      <c r="A68" s="32">
        <v>63</v>
      </c>
      <c r="B68" s="33" t="s">
        <v>80</v>
      </c>
      <c r="C68" s="34">
        <v>4426352</v>
      </c>
      <c r="D68" s="33" t="s">
        <v>79</v>
      </c>
      <c r="E68" s="25" t="s">
        <v>184</v>
      </c>
      <c r="F68" s="13" t="s">
        <v>198</v>
      </c>
      <c r="G68" s="33"/>
      <c r="H68" s="27">
        <v>1334.52</v>
      </c>
      <c r="I68" s="35">
        <f t="shared" si="0"/>
        <v>1334.52</v>
      </c>
    </row>
    <row r="69" spans="1:9" s="36" customFormat="1" ht="12.75">
      <c r="A69" s="32">
        <v>64</v>
      </c>
      <c r="B69" s="33" t="s">
        <v>81</v>
      </c>
      <c r="C69" s="34">
        <v>4288080</v>
      </c>
      <c r="D69" s="33" t="s">
        <v>21</v>
      </c>
      <c r="E69" s="25" t="s">
        <v>188</v>
      </c>
      <c r="F69" s="13" t="s">
        <v>198</v>
      </c>
      <c r="G69" s="33"/>
      <c r="H69" s="27">
        <v>15682.72</v>
      </c>
      <c r="I69" s="35">
        <f t="shared" si="0"/>
        <v>15682.72</v>
      </c>
    </row>
    <row r="70" spans="1:9" s="36" customFormat="1" ht="12.75">
      <c r="A70" s="32">
        <v>65</v>
      </c>
      <c r="B70" s="33" t="s">
        <v>86</v>
      </c>
      <c r="C70" s="34">
        <v>4305997</v>
      </c>
      <c r="D70" s="33" t="s">
        <v>87</v>
      </c>
      <c r="E70" s="25" t="s">
        <v>137</v>
      </c>
      <c r="F70" s="13" t="s">
        <v>198</v>
      </c>
      <c r="G70" s="33"/>
      <c r="H70" s="27">
        <v>2888.04</v>
      </c>
      <c r="I70" s="35">
        <f t="shared" si="0"/>
        <v>2888.04</v>
      </c>
    </row>
    <row r="71" spans="1:9" s="36" customFormat="1" ht="12.75">
      <c r="A71" s="32">
        <v>66</v>
      </c>
      <c r="B71" s="33" t="s">
        <v>88</v>
      </c>
      <c r="C71" s="34">
        <v>4546995</v>
      </c>
      <c r="D71" s="33" t="s">
        <v>89</v>
      </c>
      <c r="E71" s="25" t="s">
        <v>187</v>
      </c>
      <c r="F71" s="13" t="s">
        <v>198</v>
      </c>
      <c r="G71" s="33"/>
      <c r="H71" s="27">
        <v>2790.36</v>
      </c>
      <c r="I71" s="35">
        <f t="shared" si="0"/>
        <v>2790.36</v>
      </c>
    </row>
    <row r="72" spans="1:9" s="36" customFormat="1" ht="12.75">
      <c r="A72" s="32">
        <v>67</v>
      </c>
      <c r="B72" s="33" t="s">
        <v>90</v>
      </c>
      <c r="C72" s="34">
        <v>4287971</v>
      </c>
      <c r="D72" s="33" t="s">
        <v>85</v>
      </c>
      <c r="E72" s="25" t="s">
        <v>128</v>
      </c>
      <c r="F72" s="13" t="s">
        <v>198</v>
      </c>
      <c r="G72" s="33"/>
      <c r="H72" s="27">
        <v>700.96</v>
      </c>
      <c r="I72" s="35">
        <f t="shared" si="0"/>
        <v>700.96</v>
      </c>
    </row>
    <row r="73" spans="1:9" s="36" customFormat="1" ht="12.75">
      <c r="A73" s="32">
        <v>68</v>
      </c>
      <c r="B73" s="33" t="s">
        <v>91</v>
      </c>
      <c r="C73" s="34">
        <v>4485618</v>
      </c>
      <c r="D73" s="33" t="s">
        <v>92</v>
      </c>
      <c r="E73" s="25" t="s">
        <v>139</v>
      </c>
      <c r="F73" s="13" t="s">
        <v>198</v>
      </c>
      <c r="G73" s="33"/>
      <c r="H73" s="27">
        <v>4300.92</v>
      </c>
      <c r="I73" s="35">
        <f t="shared" si="0"/>
        <v>4300.92</v>
      </c>
    </row>
    <row r="74" spans="1:9" s="36" customFormat="1" ht="12.75">
      <c r="A74" s="32">
        <v>69</v>
      </c>
      <c r="B74" s="33" t="s">
        <v>116</v>
      </c>
      <c r="C74" s="34">
        <v>19840998</v>
      </c>
      <c r="D74" s="33" t="s">
        <v>117</v>
      </c>
      <c r="E74" s="25" t="s">
        <v>173</v>
      </c>
      <c r="F74" s="13" t="s">
        <v>198</v>
      </c>
      <c r="G74" s="33"/>
      <c r="H74" s="27">
        <v>2606.28</v>
      </c>
      <c r="I74" s="35">
        <f t="shared" si="0"/>
        <v>2606.28</v>
      </c>
    </row>
    <row r="75" spans="1:9" s="36" customFormat="1" ht="12.75">
      <c r="A75" s="32">
        <f aca="true" t="shared" si="1" ref="A75:A81">A74+1</f>
        <v>70</v>
      </c>
      <c r="B75" s="33" t="s">
        <v>118</v>
      </c>
      <c r="C75" s="34">
        <v>19840955</v>
      </c>
      <c r="D75" s="33" t="s">
        <v>119</v>
      </c>
      <c r="E75" s="25" t="s">
        <v>169</v>
      </c>
      <c r="F75" s="13" t="s">
        <v>198</v>
      </c>
      <c r="G75" s="33"/>
      <c r="H75" s="27">
        <v>2606.28</v>
      </c>
      <c r="I75" s="35">
        <f t="shared" si="0"/>
        <v>2606.28</v>
      </c>
    </row>
    <row r="76" spans="1:9" s="36" customFormat="1" ht="12.75">
      <c r="A76" s="32">
        <f t="shared" si="1"/>
        <v>71</v>
      </c>
      <c r="B76" s="33" t="s">
        <v>120</v>
      </c>
      <c r="C76" s="34">
        <v>41913883</v>
      </c>
      <c r="D76" s="33" t="s">
        <v>121</v>
      </c>
      <c r="E76" s="25" t="s">
        <v>171</v>
      </c>
      <c r="F76" s="13" t="s">
        <v>198</v>
      </c>
      <c r="G76" s="33"/>
      <c r="H76" s="27">
        <v>3632.86</v>
      </c>
      <c r="I76" s="35">
        <f t="shared" si="0"/>
        <v>3632.86</v>
      </c>
    </row>
    <row r="77" spans="1:9" s="36" customFormat="1" ht="12.75">
      <c r="A77" s="32">
        <f t="shared" si="1"/>
        <v>72</v>
      </c>
      <c r="B77" s="33" t="s">
        <v>20</v>
      </c>
      <c r="C77" s="34">
        <v>4354523</v>
      </c>
      <c r="D77" s="33" t="s">
        <v>21</v>
      </c>
      <c r="E77" s="25" t="s">
        <v>132</v>
      </c>
      <c r="F77" s="13" t="s">
        <v>198</v>
      </c>
      <c r="G77" s="33"/>
      <c r="H77" s="27">
        <v>493.08</v>
      </c>
      <c r="I77" s="35">
        <f>H77</f>
        <v>493.08</v>
      </c>
    </row>
    <row r="78" spans="1:9" s="36" customFormat="1" ht="12.75">
      <c r="A78" s="32">
        <f t="shared" si="1"/>
        <v>73</v>
      </c>
      <c r="B78" s="33" t="s">
        <v>122</v>
      </c>
      <c r="C78" s="34">
        <v>17994176</v>
      </c>
      <c r="D78" s="33" t="s">
        <v>123</v>
      </c>
      <c r="E78" s="25" t="s">
        <v>130</v>
      </c>
      <c r="F78" s="33" t="s">
        <v>198</v>
      </c>
      <c r="G78" s="33"/>
      <c r="H78" s="27">
        <v>2965.6</v>
      </c>
      <c r="I78" s="35">
        <f>H78</f>
        <v>2965.6</v>
      </c>
    </row>
    <row r="79" spans="1:9" s="36" customFormat="1" ht="12.75">
      <c r="A79" s="32">
        <f t="shared" si="1"/>
        <v>74</v>
      </c>
      <c r="B79" s="33" t="s">
        <v>82</v>
      </c>
      <c r="C79" s="34">
        <v>4547117</v>
      </c>
      <c r="D79" s="33" t="s">
        <v>79</v>
      </c>
      <c r="E79" s="25" t="s">
        <v>190</v>
      </c>
      <c r="F79" s="33" t="s">
        <v>198</v>
      </c>
      <c r="G79" s="33"/>
      <c r="H79" s="27">
        <v>7966.68</v>
      </c>
      <c r="I79" s="35">
        <f>H79</f>
        <v>7966.68</v>
      </c>
    </row>
    <row r="80" spans="1:9" s="36" customFormat="1" ht="12.75">
      <c r="A80" s="32">
        <f t="shared" si="1"/>
        <v>75</v>
      </c>
      <c r="B80" s="33" t="s">
        <v>124</v>
      </c>
      <c r="C80" s="34">
        <v>4288349</v>
      </c>
      <c r="D80" s="33" t="s">
        <v>21</v>
      </c>
      <c r="E80" s="25" t="s">
        <v>175</v>
      </c>
      <c r="F80" s="33" t="s">
        <v>198</v>
      </c>
      <c r="G80" s="33"/>
      <c r="H80" s="27">
        <v>1832.76</v>
      </c>
      <c r="I80" s="35">
        <f>H80</f>
        <v>1832.76</v>
      </c>
    </row>
    <row r="81" spans="1:9" s="36" customFormat="1" ht="15">
      <c r="A81" s="37">
        <f t="shared" si="1"/>
        <v>76</v>
      </c>
      <c r="B81" s="38" t="s">
        <v>125</v>
      </c>
      <c r="C81" s="39">
        <v>4288063</v>
      </c>
      <c r="D81" s="38" t="s">
        <v>79</v>
      </c>
      <c r="E81" s="38" t="s">
        <v>176</v>
      </c>
      <c r="F81" s="40" t="s">
        <v>198</v>
      </c>
      <c r="G81" s="41"/>
      <c r="H81" s="42">
        <v>8721.56</v>
      </c>
      <c r="I81" s="43">
        <f>H81</f>
        <v>8721.56</v>
      </c>
    </row>
    <row r="82" spans="3:9" s="13" customFormat="1" ht="19.5" customHeight="1">
      <c r="C82" s="30"/>
      <c r="E82" s="23" t="s">
        <v>93</v>
      </c>
      <c r="H82" s="24">
        <f>SUM(H12:H81)</f>
        <v>4323995.54</v>
      </c>
      <c r="I82" s="24">
        <f>SUM(I12:I81)</f>
        <v>4323995.54</v>
      </c>
    </row>
    <row r="84" spans="2:5" ht="12.75">
      <c r="B84" s="14" t="s">
        <v>94</v>
      </c>
      <c r="D84" s="15" t="s">
        <v>95</v>
      </c>
      <c r="E84" s="16" t="s">
        <v>98</v>
      </c>
    </row>
    <row r="85" spans="2:5" ht="12.75">
      <c r="B85" s="18" t="s">
        <v>96</v>
      </c>
      <c r="D85" s="19" t="s">
        <v>97</v>
      </c>
      <c r="E85" s="16" t="s">
        <v>107</v>
      </c>
    </row>
  </sheetData>
  <sheetProtection/>
  <printOptions/>
  <pageMargins left="0.24" right="0.28" top="0.43" bottom="0.35" header="0.28" footer="0.2"/>
  <pageSetup fitToHeight="0" fitToWidth="1" horizontalDpi="600" verticalDpi="600" orientation="landscape" paperSize="9" scale="7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Kinga Bruck</cp:lastModifiedBy>
  <cp:lastPrinted>2023-09-15T05:08:54Z</cp:lastPrinted>
  <dcterms:created xsi:type="dcterms:W3CDTF">2022-02-18T06:41:25Z</dcterms:created>
  <dcterms:modified xsi:type="dcterms:W3CDTF">2023-09-27T08:55:21Z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