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IANUARIE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<sst xmlns="http://schemas.openxmlformats.org/spreadsheetml/2006/main" count="56" uniqueCount="47">
  <si>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Nr.crt</t>
  </si>
  <si>
    <t>DENUMIRE FURNIZOR</t>
  </si>
  <si>
    <t xml:space="preserve">Criteriu de evaluare resurse </t>
  </si>
  <si>
    <t xml:space="preserve"> SR EN ISO/CEI 1589</t>
  </si>
  <si>
    <t>Control extern</t>
  </si>
  <si>
    <t>TOTAL PUNCTE</t>
  </si>
  <si>
    <t>Valoare contract luna ianuarie 2019</t>
  </si>
  <si>
    <t>puncte</t>
  </si>
  <si>
    <t>valoare</t>
  </si>
  <si>
    <t>ANALIZE DE LABORATOR</t>
  </si>
  <si>
    <t>MEDLIFE</t>
  </si>
  <si>
    <t>BIOCLINICA</t>
  </si>
  <si>
    <t>HIPERDIA</t>
  </si>
  <si>
    <t>SYNEVO ROMANIA</t>
  </si>
  <si>
    <t xml:space="preserve">LABORATOARELE SYNLAB </t>
  </si>
  <si>
    <t>TERRA MED</t>
  </si>
  <si>
    <t>CLINICA SANTE</t>
  </si>
  <si>
    <t>INTERMED SERVICE LAB</t>
  </si>
  <si>
    <t>PROMEDICAL CENTER</t>
  </si>
  <si>
    <t>MEDSAN</t>
  </si>
  <si>
    <t>BIOGEN</t>
  </si>
  <si>
    <t>INTERSERVISAN</t>
  </si>
  <si>
    <t>AD SANITATEM</t>
  </si>
  <si>
    <t>MEDSTAR</t>
  </si>
  <si>
    <t>SANRADEX</t>
  </si>
  <si>
    <t>CENTRUL MEDICAL UNIREA</t>
  </si>
  <si>
    <t>SALVO-SAN CIOBANCA</t>
  </si>
  <si>
    <t>CLINIC MED DIAGNOSIS SRL</t>
  </si>
  <si>
    <t>SPITALUL CLINIC DE BOLI INFECTIOASE</t>
  </si>
  <si>
    <t>SPITALUL CLINIC JUDETEAN DE URGENTA CLUJ</t>
  </si>
  <si>
    <t>INST. REG. DE GASTRO. SI HEPATOLOGIE  “Prof. Dr. Octavian Fodor” CLUJ</t>
  </si>
  <si>
    <t>SPITALUL CLINIC DE URGENTA PENTRU COPII</t>
  </si>
  <si>
    <t>INSTITUTUL INIMII DE URGENTA PENTRU BOLI CARDIOVASCULARE “Prof. Dr. Niculae Stancioiu” CLUJ</t>
  </si>
  <si>
    <t>SPITALUL CLINIC MUNICIPAL CLUJ</t>
  </si>
  <si>
    <t>SPITALUL MUNICIPAL HUEDIN</t>
  </si>
  <si>
    <t>SPITALUL MUNICIPAL GHERLA</t>
  </si>
  <si>
    <t>SPITALUL MUNICIPAL DEJ</t>
  </si>
  <si>
    <t>SPITALUL MUNICIPAL TURDA</t>
  </si>
  <si>
    <t>TOTAL ANALIZE DE LABORATOR</t>
  </si>
  <si>
    <t>ANATOMIE PATOLOGICA</t>
  </si>
  <si>
    <t>SANTOMAR ONCODIAGNOSTIC</t>
  </si>
  <si>
    <t>PEDIPAT</t>
  </si>
  <si>
    <t>RADUSAN</t>
  </si>
  <si>
    <t>INSTITUTUL ONCOLOGIC “Prof. Dr. Ion Chiricuta” Cluj-Napoca</t>
  </si>
  <si>
    <t>TOTAL ANATOMIE PATOLOGICA</t>
  </si>
  <si>
    <t>TOTAL GENERAL</t>
  </si>
  <si>
    <t>INDICATORI-REPARTIZAREA CONFORM CRITERIILOR DE SELECTIE- ANALIZE DE LABORATOR LUNA IANUARIE 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</si>
</sst>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00"/>
    <numFmt numFmtId="165" formatCode="0.00000000"/>
    <numFmt numFmtId="166" formatCode="#,###.00"/>
    <numFmt numFmtId="167" formatCode="#,##0.00;\-#,##0.0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164" fontId="0" fillId="3" borderId="1" xfId="19" applyNumberFormat="1" applyFont="1" applyFill="1" applyBorder="1" applyAlignment="1">
      <alignment horizontal="center"/>
      <protection/>
    </xf>
    <xf numFmtId="165" fontId="0" fillId="3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6" fontId="2" fillId="0" borderId="1" xfId="19" applyNumberFormat="1" applyFont="1" applyFill="1" applyBorder="1" applyAlignment="1">
      <alignment horizontal="center"/>
      <protection/>
    </xf>
    <xf numFmtId="4" fontId="2" fillId="0" borderId="1" xfId="19" applyNumberFormat="1" applyFont="1" applyFill="1" applyBorder="1" applyAlignment="1">
      <alignment/>
      <protection/>
    </xf>
    <xf numFmtId="4" fontId="0" fillId="0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7" fontId="1" fillId="0" borderId="1" xfId="0" applyNumberFormat="1" applyFont="1" applyBorder="1" applyAlignment="1">
      <alignment/>
    </xf>
    <xf numFmtId="167" fontId="1" fillId="2" borderId="1" xfId="0" applyNumberFormat="1" applyFont="1" applyFill="1" applyBorder="1" applyAlignment="1">
      <alignment/>
    </xf>
    <xf numFmtId="164" fontId="2" fillId="3" borderId="1" xfId="19" applyNumberFormat="1" applyFont="1" applyFill="1" applyBorder="1" applyAlignment="1">
      <alignment horizontal="center"/>
      <protection/>
    </xf>
    <xf numFmtId="166" fontId="2" fillId="3" borderId="2" xfId="19" applyNumberFormat="1" applyFont="1" applyFill="1" applyBorder="1" applyAlignment="1">
      <alignment horizontal="center"/>
      <protection/>
    </xf>
    <xf numFmtId="166" fontId="0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B1">
      <selection activeCell="L9" sqref="L9"/>
    </sheetView>
  </sheetViews>
  <sheetFormatPr defaultColWidth="9.140625" defaultRowHeight="12.75"/>
  <cols>
    <col min="1" max="1" width="5.7109375" style="0" customWidth="1"/>
    <col min="2" max="2" width="28.00390625" style="0" customWidth="1"/>
    <col min="3" max="3" width="11.140625" style="0" customWidth="1"/>
    <col min="4" max="4" width="12.7109375" style="0" customWidth="1"/>
    <col min="5" max="5" width="9.00390625" style="0" customWidth="1"/>
    <col min="6" max="6" width="11.57421875" style="0" customWidth="1"/>
    <col min="7" max="7" width="9.421875" style="0" customWidth="1"/>
    <col min="8" max="16384" width="11.57421875" style="0" customWidth="1"/>
  </cols>
  <sheetData>
    <row r="1" spans="1:10" ht="12.75">
      <c r="A1" s="27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63.75">
      <c r="A3" s="2" t="s">
        <v>0</v>
      </c>
      <c r="B3" s="2" t="s">
        <v>1</v>
      </c>
      <c r="C3" s="2" t="s">
        <v>2</v>
      </c>
      <c r="D3" s="2">
        <v>398913</v>
      </c>
      <c r="E3" s="2" t="s">
        <v>3</v>
      </c>
      <c r="F3" s="2">
        <v>199456</v>
      </c>
      <c r="G3" s="2" t="s">
        <v>4</v>
      </c>
      <c r="H3" s="2">
        <v>199456</v>
      </c>
      <c r="I3" s="2" t="s">
        <v>5</v>
      </c>
      <c r="J3" s="3" t="s">
        <v>6</v>
      </c>
    </row>
    <row r="4" spans="1:10" ht="12.75">
      <c r="A4" s="5"/>
      <c r="B4" s="5"/>
      <c r="C4" s="5" t="s">
        <v>7</v>
      </c>
      <c r="D4" s="5" t="s">
        <v>8</v>
      </c>
      <c r="E4" s="5" t="s">
        <v>7</v>
      </c>
      <c r="F4" s="5" t="s">
        <v>8</v>
      </c>
      <c r="G4" s="5" t="s">
        <v>7</v>
      </c>
      <c r="H4" s="5" t="s">
        <v>8</v>
      </c>
      <c r="I4" s="2"/>
      <c r="J4" s="2"/>
    </row>
    <row r="5" spans="1:10" ht="12.75">
      <c r="A5" s="5">
        <v>0</v>
      </c>
      <c r="B5" s="5">
        <v>1</v>
      </c>
      <c r="C5" s="5"/>
      <c r="D5" s="6">
        <f>D3/C35</f>
        <v>17.869155814050377</v>
      </c>
      <c r="E5" s="5"/>
      <c r="F5" s="7">
        <f>F3/E35</f>
        <v>57.41393206678181</v>
      </c>
      <c r="G5" s="5"/>
      <c r="H5" s="7">
        <f>H3/G35</f>
        <v>11.833990922305615</v>
      </c>
      <c r="I5" s="5"/>
      <c r="J5" s="5"/>
    </row>
    <row r="6" spans="1:10" ht="12.75">
      <c r="A6" s="5"/>
      <c r="B6" s="5" t="s">
        <v>9</v>
      </c>
      <c r="C6" s="8"/>
      <c r="D6" s="8"/>
      <c r="E6" s="8"/>
      <c r="F6" s="8"/>
      <c r="G6" s="8"/>
      <c r="H6" s="8"/>
      <c r="I6" s="8"/>
      <c r="J6" s="9"/>
    </row>
    <row r="7" spans="1:10" ht="12.75">
      <c r="A7" s="5">
        <v>1</v>
      </c>
      <c r="B7" s="15" t="s">
        <v>10</v>
      </c>
      <c r="C7" s="10">
        <v>1536.34</v>
      </c>
      <c r="D7" s="11">
        <f aca="true" t="shared" si="0" ref="D7:D34">C7*$D$5</f>
        <v>27453.098843358155</v>
      </c>
      <c r="E7" s="13">
        <v>161</v>
      </c>
      <c r="F7" s="12">
        <f aca="true" t="shared" si="1" ref="F7:F34">E7*$F$5</f>
        <v>9243.643062751871</v>
      </c>
      <c r="G7" s="13">
        <v>798</v>
      </c>
      <c r="H7" s="12">
        <f aca="true" t="shared" si="2" ref="H7:H34">G7*$H$5</f>
        <v>9443.52475599988</v>
      </c>
      <c r="I7" s="13">
        <f aca="true" t="shared" si="3" ref="I7:I34">C7+E7+G7</f>
        <v>2495.34</v>
      </c>
      <c r="J7" s="14">
        <f aca="true" t="shared" si="4" ref="J7:J34">ROUND(D7+F7+H7,0)</f>
        <v>46140</v>
      </c>
    </row>
    <row r="8" spans="1:10" ht="12.75">
      <c r="A8" s="5">
        <v>2</v>
      </c>
      <c r="B8" s="15" t="s">
        <v>11</v>
      </c>
      <c r="C8" s="10">
        <v>1388.8</v>
      </c>
      <c r="D8" s="11">
        <f t="shared" si="0"/>
        <v>24816.683594553164</v>
      </c>
      <c r="E8" s="13">
        <v>156</v>
      </c>
      <c r="F8" s="12">
        <f t="shared" si="1"/>
        <v>8956.573402417962</v>
      </c>
      <c r="G8" s="13">
        <v>1016</v>
      </c>
      <c r="H8" s="12">
        <f t="shared" si="2"/>
        <v>12023.334777062504</v>
      </c>
      <c r="I8" s="13">
        <f t="shared" si="3"/>
        <v>2560.8</v>
      </c>
      <c r="J8" s="14">
        <f t="shared" si="4"/>
        <v>45797</v>
      </c>
    </row>
    <row r="9" spans="1:10" ht="12.75">
      <c r="A9" s="5">
        <v>3</v>
      </c>
      <c r="B9" s="15" t="s">
        <v>12</v>
      </c>
      <c r="C9" s="10">
        <v>847.84</v>
      </c>
      <c r="D9" s="11">
        <f t="shared" si="0"/>
        <v>15150.185065384472</v>
      </c>
      <c r="E9" s="13">
        <v>146</v>
      </c>
      <c r="F9" s="12">
        <f t="shared" si="1"/>
        <v>8382.434081750145</v>
      </c>
      <c r="G9" s="13">
        <v>1272</v>
      </c>
      <c r="H9" s="12">
        <f t="shared" si="2"/>
        <v>15052.836453172742</v>
      </c>
      <c r="I9" s="13">
        <f t="shared" si="3"/>
        <v>2265.84</v>
      </c>
      <c r="J9" s="14">
        <f t="shared" si="4"/>
        <v>38585</v>
      </c>
    </row>
    <row r="10" spans="1:10" ht="12.75">
      <c r="A10" s="5">
        <v>4</v>
      </c>
      <c r="B10" s="15" t="s">
        <v>13</v>
      </c>
      <c r="C10" s="10">
        <v>1013</v>
      </c>
      <c r="D10" s="11">
        <f t="shared" si="0"/>
        <v>18101.454839633032</v>
      </c>
      <c r="E10" s="13">
        <v>160</v>
      </c>
      <c r="F10" s="12">
        <f t="shared" si="1"/>
        <v>9186.22913068509</v>
      </c>
      <c r="G10" s="13">
        <v>852</v>
      </c>
      <c r="H10" s="12">
        <f t="shared" si="2"/>
        <v>10082.560265804384</v>
      </c>
      <c r="I10" s="13">
        <f t="shared" si="3"/>
        <v>2025</v>
      </c>
      <c r="J10" s="14">
        <f t="shared" si="4"/>
        <v>37370</v>
      </c>
    </row>
    <row r="11" spans="1:10" ht="12.75">
      <c r="A11" s="5">
        <v>5</v>
      </c>
      <c r="B11" s="15" t="s">
        <v>14</v>
      </c>
      <c r="C11" s="10">
        <v>611.4</v>
      </c>
      <c r="D11" s="11">
        <f t="shared" si="0"/>
        <v>10925.2018647104</v>
      </c>
      <c r="E11" s="13">
        <v>143</v>
      </c>
      <c r="F11" s="12">
        <f t="shared" si="1"/>
        <v>8210.1922855498</v>
      </c>
      <c r="G11" s="13">
        <v>596</v>
      </c>
      <c r="H11" s="12">
        <f t="shared" si="2"/>
        <v>7053.058589694147</v>
      </c>
      <c r="I11" s="13">
        <f t="shared" si="3"/>
        <v>1350.4</v>
      </c>
      <c r="J11" s="14">
        <f t="shared" si="4"/>
        <v>26188</v>
      </c>
    </row>
    <row r="12" spans="1:10" ht="12.75">
      <c r="A12" s="5">
        <v>6</v>
      </c>
      <c r="B12" s="15" t="s">
        <v>15</v>
      </c>
      <c r="C12" s="10">
        <v>738.77</v>
      </c>
      <c r="D12" s="11">
        <f t="shared" si="0"/>
        <v>13201.196240745996</v>
      </c>
      <c r="E12" s="13">
        <v>148</v>
      </c>
      <c r="F12" s="12">
        <f t="shared" si="1"/>
        <v>8497.261945883709</v>
      </c>
      <c r="G12" s="13">
        <v>648</v>
      </c>
      <c r="H12" s="12">
        <f t="shared" si="2"/>
        <v>7668.4261176540385</v>
      </c>
      <c r="I12" s="13">
        <f t="shared" si="3"/>
        <v>1534.77</v>
      </c>
      <c r="J12" s="14">
        <f t="shared" si="4"/>
        <v>29367</v>
      </c>
    </row>
    <row r="13" spans="1:10" ht="12.75">
      <c r="A13" s="5">
        <v>7</v>
      </c>
      <c r="B13" s="15" t="s">
        <v>16</v>
      </c>
      <c r="C13" s="10">
        <v>932</v>
      </c>
      <c r="D13" s="11">
        <f t="shared" si="0"/>
        <v>16654.05321869495</v>
      </c>
      <c r="E13" s="13">
        <v>144</v>
      </c>
      <c r="F13" s="12">
        <f t="shared" si="1"/>
        <v>8267.606217616581</v>
      </c>
      <c r="G13" s="13">
        <v>962</v>
      </c>
      <c r="H13" s="12">
        <f t="shared" si="2"/>
        <v>11384.299267258002</v>
      </c>
      <c r="I13" s="13">
        <f t="shared" si="3"/>
        <v>2038</v>
      </c>
      <c r="J13" s="14">
        <f t="shared" si="4"/>
        <v>36306</v>
      </c>
    </row>
    <row r="14" spans="1:10" ht="12.75">
      <c r="A14" s="5">
        <v>8</v>
      </c>
      <c r="B14" s="15" t="s">
        <v>17</v>
      </c>
      <c r="C14" s="10">
        <v>597.9</v>
      </c>
      <c r="D14" s="11">
        <f t="shared" si="0"/>
        <v>10683.96826122072</v>
      </c>
      <c r="E14" s="13">
        <v>134</v>
      </c>
      <c r="F14" s="12">
        <f t="shared" si="1"/>
        <v>7693.466896948763</v>
      </c>
      <c r="G14" s="13">
        <v>544</v>
      </c>
      <c r="H14" s="12">
        <f t="shared" si="2"/>
        <v>6437.691061734255</v>
      </c>
      <c r="I14" s="13">
        <f t="shared" si="3"/>
        <v>1275.9</v>
      </c>
      <c r="J14" s="14">
        <f t="shared" si="4"/>
        <v>24815</v>
      </c>
    </row>
    <row r="15" spans="1:10" ht="12.75">
      <c r="A15" s="5">
        <v>9</v>
      </c>
      <c r="B15" s="15" t="s">
        <v>18</v>
      </c>
      <c r="C15" s="10">
        <v>589.4</v>
      </c>
      <c r="D15" s="11">
        <f t="shared" si="0"/>
        <v>10532.080436801292</v>
      </c>
      <c r="E15" s="13">
        <v>144</v>
      </c>
      <c r="F15" s="12">
        <f t="shared" si="1"/>
        <v>8267.606217616581</v>
      </c>
      <c r="G15" s="13">
        <v>614</v>
      </c>
      <c r="H15" s="12">
        <f t="shared" si="2"/>
        <v>7266.070426295648</v>
      </c>
      <c r="I15" s="13">
        <f t="shared" si="3"/>
        <v>1347.4</v>
      </c>
      <c r="J15" s="14">
        <f t="shared" si="4"/>
        <v>26066</v>
      </c>
    </row>
    <row r="16" spans="1:10" ht="12.75">
      <c r="A16" s="5">
        <v>10</v>
      </c>
      <c r="B16" s="15" t="s">
        <v>19</v>
      </c>
      <c r="C16" s="10">
        <v>660.33</v>
      </c>
      <c r="D16" s="11">
        <f t="shared" si="0"/>
        <v>11799.539658691885</v>
      </c>
      <c r="E16" s="13">
        <v>132</v>
      </c>
      <c r="F16" s="12">
        <f t="shared" si="1"/>
        <v>7578.639032815199</v>
      </c>
      <c r="G16" s="13">
        <v>596</v>
      </c>
      <c r="H16" s="12">
        <f t="shared" si="2"/>
        <v>7053.058589694147</v>
      </c>
      <c r="I16" s="13">
        <f t="shared" si="3"/>
        <v>1388.33</v>
      </c>
      <c r="J16" s="14">
        <f t="shared" si="4"/>
        <v>26431</v>
      </c>
    </row>
    <row r="17" spans="1:10" ht="12.75">
      <c r="A17" s="5">
        <v>11</v>
      </c>
      <c r="B17" s="15" t="s">
        <v>20</v>
      </c>
      <c r="C17" s="10">
        <v>776.3</v>
      </c>
      <c r="D17" s="11">
        <f t="shared" si="0"/>
        <v>13871.825658447306</v>
      </c>
      <c r="E17" s="13">
        <v>150</v>
      </c>
      <c r="F17" s="12">
        <f t="shared" si="1"/>
        <v>8612.08981001727</v>
      </c>
      <c r="G17" s="13">
        <v>624</v>
      </c>
      <c r="H17" s="12">
        <f t="shared" si="2"/>
        <v>7384.4103355187035</v>
      </c>
      <c r="I17" s="13">
        <f t="shared" si="3"/>
        <v>1550.3</v>
      </c>
      <c r="J17" s="14">
        <f t="shared" si="4"/>
        <v>29868</v>
      </c>
    </row>
    <row r="18" spans="1:10" ht="12.75">
      <c r="A18" s="5">
        <v>12</v>
      </c>
      <c r="B18" s="15" t="s">
        <v>21</v>
      </c>
      <c r="C18" s="10">
        <v>558.25</v>
      </c>
      <c r="D18" s="11">
        <f t="shared" si="0"/>
        <v>9975.456233193623</v>
      </c>
      <c r="E18" s="13">
        <v>120</v>
      </c>
      <c r="F18" s="12">
        <f t="shared" si="1"/>
        <v>6889.671848013817</v>
      </c>
      <c r="G18" s="13">
        <v>376</v>
      </c>
      <c r="H18" s="12">
        <f t="shared" si="2"/>
        <v>4449.580586786911</v>
      </c>
      <c r="I18" s="13">
        <f t="shared" si="3"/>
        <v>1054.25</v>
      </c>
      <c r="J18" s="14">
        <f t="shared" si="4"/>
        <v>21315</v>
      </c>
    </row>
    <row r="19" spans="1:10" ht="12.75">
      <c r="A19" s="5">
        <v>13</v>
      </c>
      <c r="B19" s="15" t="s">
        <v>22</v>
      </c>
      <c r="C19" s="10">
        <v>515.6</v>
      </c>
      <c r="D19" s="11">
        <f t="shared" si="0"/>
        <v>9213.336737724374</v>
      </c>
      <c r="E19" s="13">
        <v>115</v>
      </c>
      <c r="F19" s="12">
        <f t="shared" si="1"/>
        <v>6602.602187679909</v>
      </c>
      <c r="G19" s="13">
        <v>460</v>
      </c>
      <c r="H19" s="12">
        <f t="shared" si="2"/>
        <v>5443.635824260583</v>
      </c>
      <c r="I19" s="13">
        <f t="shared" si="3"/>
        <v>1090.6</v>
      </c>
      <c r="J19" s="14">
        <f t="shared" si="4"/>
        <v>21260</v>
      </c>
    </row>
    <row r="20" spans="1:10" s="17" customFormat="1" ht="12.75">
      <c r="A20" s="15">
        <v>14</v>
      </c>
      <c r="B20" s="15" t="s">
        <v>23</v>
      </c>
      <c r="C20" s="16">
        <v>736.55</v>
      </c>
      <c r="D20" s="11">
        <f t="shared" si="0"/>
        <v>13161.526714838805</v>
      </c>
      <c r="E20" s="25">
        <v>130</v>
      </c>
      <c r="F20" s="12">
        <f t="shared" si="1"/>
        <v>7463.8111686816355</v>
      </c>
      <c r="G20" s="25">
        <v>560</v>
      </c>
      <c r="H20" s="12">
        <f t="shared" si="2"/>
        <v>6627.034916491144</v>
      </c>
      <c r="I20" s="13">
        <f t="shared" si="3"/>
        <v>1426.55</v>
      </c>
      <c r="J20" s="14">
        <f t="shared" si="4"/>
        <v>27252</v>
      </c>
    </row>
    <row r="21" spans="1:10" ht="12.75">
      <c r="A21" s="5">
        <v>15</v>
      </c>
      <c r="B21" s="15" t="s">
        <v>24</v>
      </c>
      <c r="C21" s="10">
        <v>521</v>
      </c>
      <c r="D21" s="11">
        <f t="shared" si="0"/>
        <v>9309.830179120247</v>
      </c>
      <c r="E21" s="13">
        <v>128</v>
      </c>
      <c r="F21" s="12">
        <f t="shared" si="1"/>
        <v>7348.983304548072</v>
      </c>
      <c r="G21" s="13">
        <v>424</v>
      </c>
      <c r="H21" s="12">
        <f t="shared" si="2"/>
        <v>5017.61215105758</v>
      </c>
      <c r="I21" s="13">
        <f t="shared" si="3"/>
        <v>1073</v>
      </c>
      <c r="J21" s="14">
        <f t="shared" si="4"/>
        <v>21676</v>
      </c>
    </row>
    <row r="22" spans="1:10" ht="12.75">
      <c r="A22" s="5">
        <v>16</v>
      </c>
      <c r="B22" s="15" t="s">
        <v>25</v>
      </c>
      <c r="C22" s="10">
        <v>736.63</v>
      </c>
      <c r="D22" s="11">
        <f t="shared" si="0"/>
        <v>13162.95624730393</v>
      </c>
      <c r="E22" s="13">
        <v>146</v>
      </c>
      <c r="F22" s="12">
        <f t="shared" si="1"/>
        <v>8382.434081750145</v>
      </c>
      <c r="G22" s="13">
        <v>851</v>
      </c>
      <c r="H22" s="12">
        <f t="shared" si="2"/>
        <v>10070.726274882078</v>
      </c>
      <c r="I22" s="13">
        <f t="shared" si="3"/>
        <v>1733.63</v>
      </c>
      <c r="J22" s="14">
        <f t="shared" si="4"/>
        <v>31616</v>
      </c>
    </row>
    <row r="23" spans="1:12" s="17" customFormat="1" ht="12.75">
      <c r="A23" s="15">
        <v>17</v>
      </c>
      <c r="B23" s="15" t="s">
        <v>26</v>
      </c>
      <c r="C23" s="16">
        <v>488.88</v>
      </c>
      <c r="D23" s="11">
        <f t="shared" si="0"/>
        <v>8735.872894372947</v>
      </c>
      <c r="E23" s="25">
        <v>126</v>
      </c>
      <c r="F23" s="12">
        <f t="shared" si="1"/>
        <v>7234.155440414508</v>
      </c>
      <c r="G23" s="25">
        <v>536</v>
      </c>
      <c r="H23" s="12">
        <f t="shared" si="2"/>
        <v>6343.01913435581</v>
      </c>
      <c r="I23" s="13">
        <f t="shared" si="3"/>
        <v>1150.88</v>
      </c>
      <c r="J23" s="14">
        <f t="shared" si="4"/>
        <v>22313</v>
      </c>
      <c r="L23"/>
    </row>
    <row r="24" spans="1:10" ht="12.75">
      <c r="A24" s="5">
        <v>18</v>
      </c>
      <c r="B24" s="15" t="s">
        <v>27</v>
      </c>
      <c r="C24" s="10">
        <v>635.2</v>
      </c>
      <c r="D24" s="11">
        <f t="shared" si="0"/>
        <v>11350.4877730848</v>
      </c>
      <c r="E24" s="13">
        <v>66</v>
      </c>
      <c r="F24" s="12">
        <f t="shared" si="1"/>
        <v>3789.3195164075996</v>
      </c>
      <c r="G24" s="13">
        <v>264</v>
      </c>
      <c r="H24" s="12">
        <f t="shared" si="2"/>
        <v>3124.173603488682</v>
      </c>
      <c r="I24" s="13">
        <f t="shared" si="3"/>
        <v>965.2</v>
      </c>
      <c r="J24" s="14">
        <f t="shared" si="4"/>
        <v>18264</v>
      </c>
    </row>
    <row r="25" spans="1:10" ht="12.75">
      <c r="A25" s="5">
        <v>19</v>
      </c>
      <c r="B25" s="15" t="s">
        <v>28</v>
      </c>
      <c r="C25" s="8">
        <v>1410.5</v>
      </c>
      <c r="D25" s="11">
        <f t="shared" si="0"/>
        <v>25204.444275718055</v>
      </c>
      <c r="E25" s="26">
        <v>116</v>
      </c>
      <c r="F25" s="12">
        <f t="shared" si="1"/>
        <v>6660.0161197466905</v>
      </c>
      <c r="G25" s="26">
        <v>766</v>
      </c>
      <c r="H25" s="12">
        <f t="shared" si="2"/>
        <v>9064.837046486102</v>
      </c>
      <c r="I25" s="13">
        <f t="shared" si="3"/>
        <v>2292.5</v>
      </c>
      <c r="J25" s="14">
        <f t="shared" si="4"/>
        <v>40929</v>
      </c>
    </row>
    <row r="26" spans="1:10" ht="12.75">
      <c r="A26" s="5">
        <v>20</v>
      </c>
      <c r="B26" s="15" t="s">
        <v>29</v>
      </c>
      <c r="C26" s="8">
        <v>1180</v>
      </c>
      <c r="D26" s="11">
        <f t="shared" si="0"/>
        <v>21085.603860579446</v>
      </c>
      <c r="E26" s="26">
        <v>96</v>
      </c>
      <c r="F26" s="12">
        <f t="shared" si="1"/>
        <v>5511.737478411054</v>
      </c>
      <c r="G26" s="26">
        <v>564</v>
      </c>
      <c r="H26" s="12">
        <f t="shared" si="2"/>
        <v>6674.370880180367</v>
      </c>
      <c r="I26" s="13">
        <f t="shared" si="3"/>
        <v>1840</v>
      </c>
      <c r="J26" s="14">
        <f t="shared" si="4"/>
        <v>33272</v>
      </c>
    </row>
    <row r="27" spans="1:10" ht="12.75">
      <c r="A27" s="5">
        <v>21</v>
      </c>
      <c r="B27" s="15" t="s">
        <v>30</v>
      </c>
      <c r="C27" s="8">
        <v>1145.3</v>
      </c>
      <c r="D27" s="11">
        <f t="shared" si="0"/>
        <v>20465.544153831896</v>
      </c>
      <c r="E27" s="26">
        <v>89</v>
      </c>
      <c r="F27" s="12">
        <f t="shared" si="1"/>
        <v>5109.839953943581</v>
      </c>
      <c r="G27" s="26">
        <v>344</v>
      </c>
      <c r="H27" s="12">
        <f t="shared" si="2"/>
        <v>4070.8928772731315</v>
      </c>
      <c r="I27" s="13">
        <f t="shared" si="3"/>
        <v>1578.3</v>
      </c>
      <c r="J27" s="14">
        <f t="shared" si="4"/>
        <v>29646</v>
      </c>
    </row>
    <row r="28" spans="1:10" ht="12.75">
      <c r="A28" s="5">
        <v>22</v>
      </c>
      <c r="B28" s="15" t="s">
        <v>31</v>
      </c>
      <c r="C28" s="8">
        <v>1123.9</v>
      </c>
      <c r="D28" s="11">
        <f t="shared" si="0"/>
        <v>20083.14421941122</v>
      </c>
      <c r="E28" s="26">
        <v>96</v>
      </c>
      <c r="F28" s="12">
        <f t="shared" si="1"/>
        <v>5511.737478411054</v>
      </c>
      <c r="G28" s="26">
        <v>436</v>
      </c>
      <c r="H28" s="12">
        <f t="shared" si="2"/>
        <v>5159.620042125248</v>
      </c>
      <c r="I28" s="13">
        <f t="shared" si="3"/>
        <v>1655.9</v>
      </c>
      <c r="J28" s="14">
        <f t="shared" si="4"/>
        <v>30755</v>
      </c>
    </row>
    <row r="29" spans="1:10" ht="12.75">
      <c r="A29" s="5">
        <v>23</v>
      </c>
      <c r="B29" s="15" t="s">
        <v>32</v>
      </c>
      <c r="C29" s="8">
        <v>676.6</v>
      </c>
      <c r="D29" s="11">
        <f t="shared" si="0"/>
        <v>12090.270823786484</v>
      </c>
      <c r="E29" s="26">
        <v>110</v>
      </c>
      <c r="F29" s="12">
        <f t="shared" si="1"/>
        <v>6315.532527345999</v>
      </c>
      <c r="G29" s="26">
        <v>396</v>
      </c>
      <c r="H29" s="12">
        <f t="shared" si="2"/>
        <v>4686.260405233023</v>
      </c>
      <c r="I29" s="13">
        <f t="shared" si="3"/>
        <v>1182.6</v>
      </c>
      <c r="J29" s="14">
        <f t="shared" si="4"/>
        <v>23092</v>
      </c>
    </row>
    <row r="30" spans="1:10" ht="12.75">
      <c r="A30" s="5">
        <v>24</v>
      </c>
      <c r="B30" s="15" t="s">
        <v>33</v>
      </c>
      <c r="C30" s="8">
        <v>944</v>
      </c>
      <c r="D30" s="11">
        <f t="shared" si="0"/>
        <v>16868.483088463556</v>
      </c>
      <c r="E30" s="26">
        <v>115</v>
      </c>
      <c r="F30" s="12">
        <f t="shared" si="1"/>
        <v>6602.602187679909</v>
      </c>
      <c r="G30" s="26">
        <v>348</v>
      </c>
      <c r="H30" s="12">
        <f t="shared" si="2"/>
        <v>4118.228840962354</v>
      </c>
      <c r="I30" s="13">
        <f t="shared" si="3"/>
        <v>1407</v>
      </c>
      <c r="J30" s="14">
        <f t="shared" si="4"/>
        <v>27589</v>
      </c>
    </row>
    <row r="31" spans="1:10" ht="12.75">
      <c r="A31" s="5">
        <v>25</v>
      </c>
      <c r="B31" s="15" t="s">
        <v>34</v>
      </c>
      <c r="C31" s="8">
        <v>483.4</v>
      </c>
      <c r="D31" s="11">
        <f t="shared" si="0"/>
        <v>8637.949920511952</v>
      </c>
      <c r="E31" s="26">
        <v>130</v>
      </c>
      <c r="F31" s="12">
        <f t="shared" si="1"/>
        <v>7463.8111686816355</v>
      </c>
      <c r="G31" s="26">
        <v>588</v>
      </c>
      <c r="H31" s="12">
        <f t="shared" si="2"/>
        <v>6958.386662315702</v>
      </c>
      <c r="I31" s="13">
        <f t="shared" si="3"/>
        <v>1201.4</v>
      </c>
      <c r="J31" s="14">
        <f t="shared" si="4"/>
        <v>23060</v>
      </c>
    </row>
    <row r="32" spans="1:10" ht="12.75">
      <c r="A32" s="5">
        <v>26</v>
      </c>
      <c r="B32" s="15" t="s">
        <v>35</v>
      </c>
      <c r="C32" s="8">
        <v>265.8</v>
      </c>
      <c r="D32" s="11">
        <f t="shared" si="0"/>
        <v>4749.62161537459</v>
      </c>
      <c r="E32" s="26">
        <v>62</v>
      </c>
      <c r="F32" s="12">
        <f t="shared" si="1"/>
        <v>3559.663788140472</v>
      </c>
      <c r="G32" s="26">
        <v>387</v>
      </c>
      <c r="H32" s="12">
        <f t="shared" si="2"/>
        <v>4579.754486932273</v>
      </c>
      <c r="I32" s="13">
        <f t="shared" si="3"/>
        <v>714.8</v>
      </c>
      <c r="J32" s="14">
        <f t="shared" si="4"/>
        <v>12889</v>
      </c>
    </row>
    <row r="33" spans="1:10" ht="12.75">
      <c r="A33" s="5">
        <v>27</v>
      </c>
      <c r="B33" s="15" t="s">
        <v>36</v>
      </c>
      <c r="C33" s="8">
        <v>567.64</v>
      </c>
      <c r="D33" s="11">
        <f t="shared" si="0"/>
        <v>10143.247606287556</v>
      </c>
      <c r="E33" s="26">
        <v>95</v>
      </c>
      <c r="F33" s="12">
        <f t="shared" si="1"/>
        <v>5454.3235463442725</v>
      </c>
      <c r="G33" s="26">
        <v>356</v>
      </c>
      <c r="H33" s="12">
        <f t="shared" si="2"/>
        <v>4212.900768340799</v>
      </c>
      <c r="I33" s="13">
        <f t="shared" si="3"/>
        <v>1018.64</v>
      </c>
      <c r="J33" s="14">
        <f t="shared" si="4"/>
        <v>19810</v>
      </c>
    </row>
    <row r="34" spans="1:10" ht="12.75">
      <c r="A34" s="5">
        <v>28</v>
      </c>
      <c r="B34" s="15" t="s">
        <v>37</v>
      </c>
      <c r="C34" s="8">
        <v>642.78</v>
      </c>
      <c r="D34" s="11">
        <f t="shared" si="0"/>
        <v>11485.9359741553</v>
      </c>
      <c r="E34" s="26">
        <v>116</v>
      </c>
      <c r="F34" s="12">
        <f t="shared" si="1"/>
        <v>6660.0161197466905</v>
      </c>
      <c r="G34" s="26">
        <v>676.5</v>
      </c>
      <c r="H34" s="12">
        <f t="shared" si="2"/>
        <v>8005.694858939749</v>
      </c>
      <c r="I34" s="13">
        <f t="shared" si="3"/>
        <v>1435.28</v>
      </c>
      <c r="J34" s="14">
        <f>ROUND(D34+F34+H34,0)+2</f>
        <v>26154</v>
      </c>
    </row>
    <row r="35" spans="1:10" ht="12.75">
      <c r="A35" s="5"/>
      <c r="B35" s="15" t="s">
        <v>38</v>
      </c>
      <c r="C35" s="18">
        <f>SUM(C7:C34)</f>
        <v>22324.109999999993</v>
      </c>
      <c r="D35" s="18">
        <f>SUM(D7:D34)</f>
        <v>398913.0000000002</v>
      </c>
      <c r="E35" s="18">
        <f>SUM(E7:E34)</f>
        <v>3474</v>
      </c>
      <c r="F35" s="18">
        <f>SUM(F7:F34)</f>
        <v>199456</v>
      </c>
      <c r="G35" s="18">
        <f>SUM(G7:G34)</f>
        <v>16854.5</v>
      </c>
      <c r="H35" s="18">
        <f>SUM(H7:H34)</f>
        <v>199455.9999999999</v>
      </c>
      <c r="I35" s="18">
        <f>SUM(I7:I34)</f>
        <v>42652.61</v>
      </c>
      <c r="J35" s="18">
        <f>SUM(J7:J34)</f>
        <v>797825</v>
      </c>
    </row>
    <row r="36" spans="1:10" ht="12.75">
      <c r="A36" s="5"/>
      <c r="B36" s="15"/>
      <c r="C36" s="8"/>
      <c r="D36" s="8"/>
      <c r="E36" s="8"/>
      <c r="F36" s="8"/>
      <c r="G36" s="8"/>
      <c r="H36" s="8"/>
      <c r="I36" s="8"/>
      <c r="J36" s="8"/>
    </row>
    <row r="37" spans="1:10" ht="12.75">
      <c r="A37" s="5"/>
      <c r="B37" s="15" t="s">
        <v>39</v>
      </c>
      <c r="C37" s="8"/>
      <c r="D37" s="8"/>
      <c r="E37" s="8"/>
      <c r="F37" s="8"/>
      <c r="G37" s="8"/>
      <c r="H37" s="8"/>
      <c r="I37" s="8"/>
      <c r="J37" s="8"/>
    </row>
    <row r="38" spans="1:10" ht="12.75">
      <c r="A38" s="5"/>
      <c r="B38" s="15"/>
      <c r="C38" s="8"/>
      <c r="D38" s="8">
        <v>24675</v>
      </c>
      <c r="E38" s="8"/>
      <c r="F38" s="8"/>
      <c r="G38" s="8"/>
      <c r="H38" s="8"/>
      <c r="I38" s="8"/>
      <c r="J38" s="8"/>
    </row>
    <row r="39" spans="1:10" ht="12.75">
      <c r="A39" s="5"/>
      <c r="B39" s="15"/>
      <c r="C39" s="8"/>
      <c r="D39" s="20">
        <f>D38/C49</f>
        <v>13.476242490442381</v>
      </c>
      <c r="E39" s="8"/>
      <c r="F39" s="8"/>
      <c r="G39" s="8"/>
      <c r="H39" s="8"/>
      <c r="I39" s="8"/>
      <c r="J39" s="9"/>
    </row>
    <row r="40" spans="1:10" ht="12.75">
      <c r="A40" s="5">
        <v>1</v>
      </c>
      <c r="B40" s="15" t="s">
        <v>40</v>
      </c>
      <c r="C40" s="26">
        <v>306</v>
      </c>
      <c r="D40" s="21">
        <f aca="true" t="shared" si="5" ref="D40:D48">C40*$D$39</f>
        <v>4123.730202075369</v>
      </c>
      <c r="E40" s="8"/>
      <c r="F40" s="8"/>
      <c r="G40" s="8"/>
      <c r="H40" s="8"/>
      <c r="I40" s="8">
        <v>306</v>
      </c>
      <c r="J40" s="22">
        <f aca="true" t="shared" si="6" ref="J40:J48">ROUND(D40,0)</f>
        <v>4124</v>
      </c>
    </row>
    <row r="41" spans="1:10" ht="12.75">
      <c r="A41" s="5">
        <v>2</v>
      </c>
      <c r="B41" s="15" t="s">
        <v>41</v>
      </c>
      <c r="C41" s="26">
        <v>206</v>
      </c>
      <c r="D41" s="21">
        <f t="shared" si="5"/>
        <v>2776.1059530311304</v>
      </c>
      <c r="E41" s="8"/>
      <c r="F41" s="8"/>
      <c r="G41" s="8"/>
      <c r="H41" s="8"/>
      <c r="I41" s="8">
        <v>206</v>
      </c>
      <c r="J41" s="22">
        <f t="shared" si="6"/>
        <v>2776</v>
      </c>
    </row>
    <row r="42" spans="1:10" ht="12.75">
      <c r="A42" s="5">
        <v>3</v>
      </c>
      <c r="B42" s="15" t="s">
        <v>42</v>
      </c>
      <c r="C42" s="26">
        <v>169</v>
      </c>
      <c r="D42" s="21">
        <f t="shared" si="5"/>
        <v>2277.4849808847625</v>
      </c>
      <c r="E42" s="8"/>
      <c r="F42" s="8"/>
      <c r="G42" s="8"/>
      <c r="H42" s="8"/>
      <c r="I42" s="8">
        <v>169</v>
      </c>
      <c r="J42" s="22">
        <f t="shared" si="6"/>
        <v>2277</v>
      </c>
    </row>
    <row r="43" spans="1:10" ht="12.75">
      <c r="A43" s="5">
        <v>4</v>
      </c>
      <c r="B43" s="15" t="s">
        <v>43</v>
      </c>
      <c r="C43" s="26">
        <v>348</v>
      </c>
      <c r="D43" s="21">
        <f t="shared" si="5"/>
        <v>4689.732386673949</v>
      </c>
      <c r="E43" s="8"/>
      <c r="F43" s="8"/>
      <c r="G43" s="8"/>
      <c r="H43" s="8"/>
      <c r="I43" s="8">
        <v>348</v>
      </c>
      <c r="J43" s="22">
        <f t="shared" si="6"/>
        <v>4690</v>
      </c>
    </row>
    <row r="44" spans="1:10" ht="12.75">
      <c r="A44" s="5">
        <v>5</v>
      </c>
      <c r="B44" s="15" t="s">
        <v>29</v>
      </c>
      <c r="C44" s="26">
        <v>304.5</v>
      </c>
      <c r="D44" s="21">
        <f t="shared" si="5"/>
        <v>4103.515838339705</v>
      </c>
      <c r="E44" s="8"/>
      <c r="F44" s="8"/>
      <c r="G44" s="8"/>
      <c r="H44" s="8"/>
      <c r="I44" s="8">
        <v>304.5</v>
      </c>
      <c r="J44" s="22">
        <f t="shared" si="6"/>
        <v>4104</v>
      </c>
    </row>
    <row r="45" spans="1:10" ht="12.75">
      <c r="A45" s="5">
        <v>6</v>
      </c>
      <c r="B45" s="15" t="s">
        <v>33</v>
      </c>
      <c r="C45" s="26">
        <v>184.5</v>
      </c>
      <c r="D45" s="21">
        <f t="shared" si="5"/>
        <v>2486.3667394866193</v>
      </c>
      <c r="E45" s="8"/>
      <c r="F45" s="8"/>
      <c r="G45" s="8"/>
      <c r="H45" s="8"/>
      <c r="I45" s="8">
        <v>184.5</v>
      </c>
      <c r="J45" s="22">
        <f t="shared" si="6"/>
        <v>2486</v>
      </c>
    </row>
    <row r="46" spans="1:10" ht="12.75">
      <c r="A46" s="5">
        <v>7</v>
      </c>
      <c r="B46" s="15" t="s">
        <v>28</v>
      </c>
      <c r="C46" s="26">
        <v>130</v>
      </c>
      <c r="D46" s="21">
        <f t="shared" si="5"/>
        <v>1751.9115237575095</v>
      </c>
      <c r="E46" s="8"/>
      <c r="F46" s="8"/>
      <c r="G46" s="8"/>
      <c r="H46" s="8"/>
      <c r="I46" s="8">
        <v>130</v>
      </c>
      <c r="J46" s="22">
        <f t="shared" si="6"/>
        <v>1752</v>
      </c>
    </row>
    <row r="47" spans="1:10" ht="12.75">
      <c r="A47" s="5">
        <v>8</v>
      </c>
      <c r="B47" s="15" t="s">
        <v>36</v>
      </c>
      <c r="C47" s="26">
        <v>93</v>
      </c>
      <c r="D47" s="21">
        <f t="shared" si="5"/>
        <v>1253.2905516111414</v>
      </c>
      <c r="E47" s="8"/>
      <c r="F47" s="8"/>
      <c r="G47" s="8"/>
      <c r="H47" s="8"/>
      <c r="I47" s="8">
        <v>93</v>
      </c>
      <c r="J47" s="22">
        <f t="shared" si="6"/>
        <v>1253</v>
      </c>
    </row>
    <row r="48" spans="1:10" ht="12.75">
      <c r="A48" s="5">
        <v>9</v>
      </c>
      <c r="B48" s="15" t="s">
        <v>37</v>
      </c>
      <c r="C48" s="26">
        <v>90</v>
      </c>
      <c r="D48" s="21">
        <f t="shared" si="5"/>
        <v>1212.8618241398142</v>
      </c>
      <c r="E48" s="8"/>
      <c r="F48" s="8"/>
      <c r="G48" s="8"/>
      <c r="H48" s="8"/>
      <c r="I48" s="8">
        <v>90</v>
      </c>
      <c r="J48" s="22">
        <f t="shared" si="6"/>
        <v>1213</v>
      </c>
    </row>
    <row r="49" spans="1:10" ht="12.75">
      <c r="A49" s="5"/>
      <c r="B49" s="15" t="s">
        <v>44</v>
      </c>
      <c r="C49" s="18">
        <f aca="true" t="shared" si="7" ref="C49:J49">SUM(C40:C48)</f>
        <v>1831</v>
      </c>
      <c r="D49" s="18">
        <f t="shared" si="7"/>
        <v>24675</v>
      </c>
      <c r="E49" s="18">
        <f t="shared" si="7"/>
        <v>0</v>
      </c>
      <c r="F49" s="18">
        <f t="shared" si="7"/>
        <v>0</v>
      </c>
      <c r="G49" s="18">
        <f t="shared" si="7"/>
        <v>0</v>
      </c>
      <c r="H49" s="18">
        <f t="shared" si="7"/>
        <v>0</v>
      </c>
      <c r="I49" s="18">
        <f t="shared" si="7"/>
        <v>1831</v>
      </c>
      <c r="J49" s="19">
        <f t="shared" si="7"/>
        <v>24675</v>
      </c>
    </row>
    <row r="50" spans="1:10" ht="12.75">
      <c r="A50" s="5"/>
      <c r="B50" s="5"/>
      <c r="C50" s="8"/>
      <c r="D50" s="8"/>
      <c r="E50" s="8"/>
      <c r="F50" s="8"/>
      <c r="G50" s="8"/>
      <c r="H50" s="8"/>
      <c r="I50" s="8"/>
      <c r="J50" s="9"/>
    </row>
    <row r="51" spans="1:10" ht="12.75">
      <c r="A51" s="5"/>
      <c r="B51" s="23" t="s">
        <v>45</v>
      </c>
      <c r="C51" s="24"/>
      <c r="D51" s="24"/>
      <c r="E51" s="24"/>
      <c r="F51" s="24"/>
      <c r="G51" s="24"/>
      <c r="H51" s="24"/>
      <c r="I51" s="24"/>
      <c r="J51" s="19">
        <f>J35+J49</f>
        <v>822500</v>
      </c>
    </row>
  </sheetData>
  <sheetProtection selectLockedCells="1" selectUnlockedCells="1"/>
  <printOptions/>
  <pageMargins left="0.69" right="0.45" top="1.025" bottom="1.025" header="0.7875" footer="0.7875"/>
  <pageSetup firstPageNumber="1" useFirstPageNumber="1" horizontalDpi="300" verticalDpi="300" orientation="portrait" paperSize="9" scale="75" r:id="rId1"/>
  <headerFooter alignWithMargins="0">
    <oddHeader>&amp;C&amp;A</oddHeader>
    <oddFooter>&amp;CPage 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2018-12-28T10:12:29Z</cp:lastPrinted>
  <dcterms:modified xsi:type="dcterms:W3CDTF">2018-12-28T10:13:16Z</dcterms:modified>
  <cp:category/>
  <cp:version/>
  <cp:contentType/>
  <cp:contentStatus/>
</cp:coreProperties>
</file>