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RADIOLOGIE 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<sst xmlns="http://schemas.openxmlformats.org/spreadsheetml/2006/main" count="78" uniqueCount="72">
  <si>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</si>
  <si>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</si>
  <si>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</si>
  <si>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</si>
  <si>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</si>
  <si>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</si>
  <si>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</si>
  <si>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Spitalul Clinic Judetean de Urgenta</t>
  </si>
  <si>
    <t>Spitalul Clinic de Urgenta pt.Copii</t>
  </si>
  <si>
    <t>Spitalul Clinic de Pneumoftiziologie</t>
  </si>
  <si>
    <t>Spitalul Clinic de Boli Infectioase</t>
  </si>
  <si>
    <t>Spitalul Clinic Municipal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</si>
  <si>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</si>
  <si>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</si>
  <si>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</si>
  <si>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</si>
  <si>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</si>
  <si>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</si>
  <si>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</si>
  <si>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</si>
  <si>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</si>
  <si>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Central Medical Chirurgical Interservisan</t>
  </si>
  <si>
    <t>Clinica de diagnostic PHOENIX</t>
  </si>
  <si>
    <t>Central medical TRANSILVANIA*</t>
  </si>
  <si>
    <t>S.C. AFFIDEA Cluj</t>
  </si>
  <si>
    <t>S.C. HIPERDIA S.A.</t>
  </si>
  <si>
    <t>Asociatia PSIHOMEDICA ONG</t>
  </si>
  <si>
    <t>S.C. Salvosan Ciobanca</t>
  </si>
  <si>
    <t>Centrul Medical Rivmed</t>
  </si>
  <si>
    <t>S.C. GAMMA MEDICAL SRL</t>
  </si>
  <si>
    <t>S.C. MEDLIFE S.A.</t>
  </si>
  <si>
    <t>MEDISPROF</t>
  </si>
  <si>
    <t>TOTAL GENERAL RADIOLOGIE</t>
  </si>
  <si>
    <t>radiogr dentare</t>
  </si>
  <si>
    <t>S.C.Stomarix S.R.L</t>
  </si>
  <si>
    <t>S.C.B &amp; B S.R.L.</t>
  </si>
  <si>
    <t>S.C. Dental Frasin S.R.L.</t>
  </si>
  <si>
    <t>S.C. Smile Office S.R.L.</t>
  </si>
  <si>
    <t>S.C. VAREXDENT SRL</t>
  </si>
  <si>
    <t>CMD Dr. Jiman Paula</t>
  </si>
  <si>
    <t>CMD Dr. Lung Anamaria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</si>
  <si>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</si>
  <si>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</si>
  <si>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</si>
  <si>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</si>
  <si>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</si>
  <si>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</si>
  <si>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</si>
  <si>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>Spitalul Clinic de Recuperare</t>
  </si>
  <si>
    <t>Institutul Inimii de Urgenta pt. Boli Cardiovasculare « N.Stancioiu »</t>
  </si>
  <si>
    <t>Institutul Regional de Gastroenterologie si Hepatologie “Prof.O Fodor”</t>
  </si>
  <si>
    <t>Cardio VO &amp; A Dr. Voda Augusta</t>
  </si>
  <si>
    <t>Higeea Medica</t>
  </si>
  <si>
    <t>Cab. Med. Oncologie Dr. Purcaras Nadejda</t>
  </si>
  <si>
    <t>S.C. Recardio SRL</t>
  </si>
  <si>
    <t>CMI Danciu Cristina</t>
  </si>
  <si>
    <t>Total ecografii clinic</t>
  </si>
  <si>
    <t>ecografii medici familie</t>
  </si>
  <si>
    <t>S.C. Pop Kun Medica SRL</t>
  </si>
  <si>
    <t>Centrul Medical Sanradex</t>
  </si>
  <si>
    <t>CMI G &amp; R Todea Dr. Todea Remus</t>
  </si>
  <si>
    <t>CMI G &amp; R Todea Gabriella</t>
  </si>
  <si>
    <t>CMI Dr. Persa Voichita</t>
  </si>
  <si>
    <t>CMI Dr.Borza Mariana Angela</t>
  </si>
  <si>
    <t>S.C.QUANT MAEDICA LIFE SRL”-Dr. Bodea Voichita</t>
  </si>
  <si>
    <t>C.M. M.F Dr.Campean Ileana</t>
  </si>
  <si>
    <t>S.C. Dr&gt; Petre Muresan SRL</t>
  </si>
  <si>
    <t>Total ecografii medici familie</t>
  </si>
  <si>
    <t>TOTAL GENERAL ECOGRAFII</t>
  </si>
  <si>
    <t>TOTAL GENERAL 
(RADIOLOGIE SI IMAGISTICA MEDICALA +ECOGRAFII)</t>
  </si>
  <si>
    <t>valoare contract IANUARIE 2019</t>
  </si>
  <si>
    <t>INDICATORI-REPARTIZAREA CONFORM CRITERIILOR DE SELECTIE- RADIOLOGIE SI IMAGISTICA MED. LUNA  IANUARIE 2019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</si>
</sst>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\-#,##0.00"/>
    <numFmt numFmtId="165" formatCode="#,##0.00000000"/>
    <numFmt numFmtId="166" formatCode="#,##0.000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4" fontId="2" fillId="0" borderId="1" xfId="19" applyNumberFormat="1" applyFont="1" applyFill="1" applyBorder="1" applyAlignment="1">
      <alignment horizontal="center"/>
      <protection/>
    </xf>
    <xf numFmtId="0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166" fontId="2" fillId="0" borderId="1" xfId="19" applyNumberFormat="1" applyFont="1" applyFill="1" applyBorder="1" applyAlignment="1">
      <alignment horizontal="right"/>
      <protection/>
    </xf>
    <xf numFmtId="165" fontId="2" fillId="0" borderId="1" xfId="19" applyNumberFormat="1" applyFont="1" applyFill="1" applyBorder="1" applyAlignment="1">
      <alignment horizontal="right"/>
      <protection/>
    </xf>
    <xf numFmtId="165" fontId="3" fillId="0" borderId="1" xfId="19" applyNumberFormat="1" applyFont="1" applyFill="1" applyBorder="1" applyAlignment="1">
      <alignment horizontal="center"/>
      <protection/>
    </xf>
    <xf numFmtId="164" fontId="0" fillId="0" borderId="1" xfId="0" applyNumberFormat="1" applyFill="1" applyBorder="1" applyAlignment="1">
      <alignment horizontal="right"/>
    </xf>
    <xf numFmtId="4" fontId="2" fillId="0" borderId="1" xfId="19" applyNumberFormat="1" applyFont="1" applyFill="1" applyBorder="1" applyAlignment="1">
      <alignment/>
      <protection/>
    </xf>
    <xf numFmtId="4" fontId="4" fillId="0" borderId="1" xfId="19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85"/>
  <sheetViews>
    <sheetView tabSelected="1" workbookViewId="0" topLeftCell="A1">
      <selection activeCell="C18" sqref="C17:C18"/>
    </sheetView>
  </sheetViews>
  <sheetFormatPr defaultColWidth="9.140625" defaultRowHeight="12.75"/>
  <cols>
    <col min="1" max="1" width="6.00390625" style="19" customWidth="1"/>
    <col min="2" max="2" width="26.00390625" style="1" customWidth="1"/>
    <col min="3" max="3" width="14.140625" style="1" customWidth="1"/>
    <col min="4" max="4" width="19.28125" style="20" customWidth="1"/>
    <col min="5" max="5" width="11.57421875" style="1" customWidth="1"/>
    <col min="6" max="6" width="16.00390625" style="12" customWidth="1"/>
    <col min="7" max="7" width="11.57421875" style="1" customWidth="1"/>
    <col min="8" max="8" width="17.140625" style="2" customWidth="1"/>
    <col min="9" max="247" width="11.57421875" style="1" customWidth="1"/>
    <col min="248" max="16384" width="11.57421875" style="0" customWidth="1"/>
  </cols>
  <sheetData>
    <row r="2" ht="12.75">
      <c r="A2" s="19" t="s">
        <v>71</v>
      </c>
    </row>
    <row r="3" spans="1:8" ht="12.75">
      <c r="A3" s="9"/>
      <c r="B3" s="3"/>
      <c r="C3" s="3"/>
      <c r="D3" s="21"/>
      <c r="E3" s="3"/>
      <c r="F3" s="11"/>
      <c r="G3" s="3"/>
      <c r="H3" s="4"/>
    </row>
    <row r="4" spans="1:8" s="7" customFormat="1" ht="51">
      <c r="A4" s="15" t="s">
        <v>0</v>
      </c>
      <c r="B4" s="5" t="s">
        <v>1</v>
      </c>
      <c r="C4" s="5" t="s">
        <v>2</v>
      </c>
      <c r="D4" s="22" t="s">
        <v>3</v>
      </c>
      <c r="E4" s="6" t="s">
        <v>4</v>
      </c>
      <c r="F4" s="23" t="s">
        <v>5</v>
      </c>
      <c r="G4" s="6" t="s">
        <v>6</v>
      </c>
      <c r="H4" s="24" t="s">
        <v>70</v>
      </c>
    </row>
    <row r="5" spans="1:8" ht="12.75">
      <c r="A5" s="9"/>
      <c r="B5" s="3"/>
      <c r="C5" s="3"/>
      <c r="D5" s="21">
        <v>689173</v>
      </c>
      <c r="E5" s="3"/>
      <c r="F5" s="11">
        <v>76575</v>
      </c>
      <c r="G5" s="3"/>
      <c r="H5" s="4"/>
    </row>
    <row r="6" spans="1:8" ht="14.25">
      <c r="A6" s="9"/>
      <c r="B6" s="11"/>
      <c r="C6" s="11"/>
      <c r="D6" s="26">
        <f>D5/C32</f>
        <v>41.457780526231254</v>
      </c>
      <c r="E6" s="11"/>
      <c r="F6" s="27">
        <f>F5/E32</f>
        <v>212.70833333333334</v>
      </c>
      <c r="G6" s="11"/>
      <c r="H6" s="28"/>
    </row>
    <row r="7" spans="1:8" ht="14.25">
      <c r="A7" s="9">
        <v>1</v>
      </c>
      <c r="B7" s="10" t="s">
        <v>7</v>
      </c>
      <c r="C7" s="10">
        <v>2984.9</v>
      </c>
      <c r="D7" s="25">
        <f aca="true" t="shared" si="0" ref="D7:D31">C7*$D$6</f>
        <v>123747.32909274768</v>
      </c>
      <c r="E7" s="10">
        <v>60</v>
      </c>
      <c r="F7" s="29">
        <f aca="true" t="shared" si="1" ref="F7:F31">E7*$F$6</f>
        <v>12762.5</v>
      </c>
      <c r="G7" s="8">
        <f aca="true" t="shared" si="2" ref="G7:G31">C7+E7</f>
        <v>3044.9</v>
      </c>
      <c r="H7" s="30">
        <f aca="true" t="shared" si="3" ref="H7:H31">ROUND(D7+F7,0)</f>
        <v>136510</v>
      </c>
    </row>
    <row r="8" spans="1:8" ht="14.25">
      <c r="A8" s="9">
        <v>2</v>
      </c>
      <c r="B8" s="11" t="s">
        <v>8</v>
      </c>
      <c r="C8" s="11">
        <v>881.68</v>
      </c>
      <c r="D8" s="25">
        <f t="shared" si="0"/>
        <v>36552.49593436757</v>
      </c>
      <c r="E8" s="11">
        <v>0</v>
      </c>
      <c r="F8" s="29">
        <f t="shared" si="1"/>
        <v>0</v>
      </c>
      <c r="G8" s="8">
        <f t="shared" si="2"/>
        <v>881.68</v>
      </c>
      <c r="H8" s="30">
        <f t="shared" si="3"/>
        <v>36552</v>
      </c>
    </row>
    <row r="9" spans="1:8" ht="14.25">
      <c r="A9" s="9">
        <v>3</v>
      </c>
      <c r="B9" s="10" t="s">
        <v>9</v>
      </c>
      <c r="C9" s="10">
        <v>206</v>
      </c>
      <c r="D9" s="25">
        <f t="shared" si="0"/>
        <v>8540.302788403638</v>
      </c>
      <c r="E9" s="10">
        <v>0</v>
      </c>
      <c r="F9" s="29">
        <f t="shared" si="1"/>
        <v>0</v>
      </c>
      <c r="G9" s="8">
        <f t="shared" si="2"/>
        <v>206</v>
      </c>
      <c r="H9" s="30">
        <f t="shared" si="3"/>
        <v>8540</v>
      </c>
    </row>
    <row r="10" spans="1:8" ht="14.25">
      <c r="A10" s="9">
        <v>4</v>
      </c>
      <c r="B10" s="11" t="s">
        <v>10</v>
      </c>
      <c r="C10" s="11">
        <v>715.25</v>
      </c>
      <c r="D10" s="25">
        <f t="shared" si="0"/>
        <v>29652.677521386904</v>
      </c>
      <c r="E10" s="11">
        <v>0</v>
      </c>
      <c r="F10" s="29">
        <f t="shared" si="1"/>
        <v>0</v>
      </c>
      <c r="G10" s="8">
        <f t="shared" si="2"/>
        <v>715.25</v>
      </c>
      <c r="H10" s="30">
        <f t="shared" si="3"/>
        <v>29653</v>
      </c>
    </row>
    <row r="11" spans="1:8" ht="14.25">
      <c r="A11" s="9">
        <v>5</v>
      </c>
      <c r="B11" s="11" t="s">
        <v>11</v>
      </c>
      <c r="C11" s="11">
        <v>1144.5</v>
      </c>
      <c r="D11" s="25">
        <f t="shared" si="0"/>
        <v>47448.42981227167</v>
      </c>
      <c r="E11" s="11">
        <v>30</v>
      </c>
      <c r="F11" s="29">
        <f t="shared" si="1"/>
        <v>6381.25</v>
      </c>
      <c r="G11" s="8">
        <f t="shared" si="2"/>
        <v>1174.5</v>
      </c>
      <c r="H11" s="30">
        <f t="shared" si="3"/>
        <v>53830</v>
      </c>
    </row>
    <row r="12" spans="1:254" s="12" customFormat="1" ht="14.25">
      <c r="A12" s="9">
        <v>6</v>
      </c>
      <c r="B12" s="10" t="s">
        <v>12</v>
      </c>
      <c r="C12" s="11">
        <v>1324.5</v>
      </c>
      <c r="D12" s="25">
        <f t="shared" si="0"/>
        <v>54910.830306993295</v>
      </c>
      <c r="E12" s="11">
        <v>0</v>
      </c>
      <c r="F12" s="29">
        <f t="shared" si="1"/>
        <v>0</v>
      </c>
      <c r="G12" s="8">
        <f t="shared" si="2"/>
        <v>1324.5</v>
      </c>
      <c r="H12" s="30">
        <f t="shared" si="3"/>
        <v>54911</v>
      </c>
      <c r="IN12" s="13"/>
      <c r="IO12" s="13"/>
      <c r="IP12" s="13"/>
      <c r="IQ12" s="13"/>
      <c r="IR12" s="13"/>
      <c r="IS12" s="13"/>
      <c r="IT12" s="13"/>
    </row>
    <row r="13" spans="1:8" ht="14.25">
      <c r="A13" s="9">
        <v>7</v>
      </c>
      <c r="B13" s="11" t="s">
        <v>13</v>
      </c>
      <c r="C13" s="11">
        <v>448</v>
      </c>
      <c r="D13" s="25">
        <f t="shared" si="0"/>
        <v>18573.0856757516</v>
      </c>
      <c r="E13" s="11">
        <v>0</v>
      </c>
      <c r="F13" s="29">
        <f t="shared" si="1"/>
        <v>0</v>
      </c>
      <c r="G13" s="8">
        <f t="shared" si="2"/>
        <v>448</v>
      </c>
      <c r="H13" s="30">
        <f t="shared" si="3"/>
        <v>18573</v>
      </c>
    </row>
    <row r="14" spans="1:8" ht="14.25">
      <c r="A14" s="9">
        <v>8</v>
      </c>
      <c r="B14" s="11" t="s">
        <v>14</v>
      </c>
      <c r="C14" s="11">
        <v>101</v>
      </c>
      <c r="D14" s="25">
        <f t="shared" si="0"/>
        <v>4187.235833149357</v>
      </c>
      <c r="E14" s="11">
        <v>0</v>
      </c>
      <c r="F14" s="29">
        <f t="shared" si="1"/>
        <v>0</v>
      </c>
      <c r="G14" s="8">
        <f t="shared" si="2"/>
        <v>101</v>
      </c>
      <c r="H14" s="30">
        <f t="shared" si="3"/>
        <v>4187</v>
      </c>
    </row>
    <row r="15" spans="1:8" ht="14.25">
      <c r="A15" s="9">
        <v>9</v>
      </c>
      <c r="B15" s="11" t="s">
        <v>15</v>
      </c>
      <c r="C15" s="11">
        <v>156</v>
      </c>
      <c r="D15" s="25">
        <f t="shared" si="0"/>
        <v>6467.413762092076</v>
      </c>
      <c r="E15" s="11">
        <v>0</v>
      </c>
      <c r="F15" s="29">
        <f t="shared" si="1"/>
        <v>0</v>
      </c>
      <c r="G15" s="8">
        <f t="shared" si="2"/>
        <v>156</v>
      </c>
      <c r="H15" s="30">
        <f t="shared" si="3"/>
        <v>6467</v>
      </c>
    </row>
    <row r="16" spans="1:8" ht="14.25">
      <c r="A16" s="9">
        <v>10</v>
      </c>
      <c r="B16" s="11" t="s">
        <v>16</v>
      </c>
      <c r="C16" s="11">
        <v>224.1</v>
      </c>
      <c r="D16" s="25">
        <f t="shared" si="0"/>
        <v>9290.688615928424</v>
      </c>
      <c r="E16" s="11">
        <v>0</v>
      </c>
      <c r="F16" s="29">
        <f t="shared" si="1"/>
        <v>0</v>
      </c>
      <c r="G16" s="8">
        <f t="shared" si="2"/>
        <v>224.1</v>
      </c>
      <c r="H16" s="30">
        <f t="shared" si="3"/>
        <v>9291</v>
      </c>
    </row>
    <row r="17" spans="1:8" ht="14.25">
      <c r="A17" s="9">
        <v>11</v>
      </c>
      <c r="B17" s="11" t="s">
        <v>17</v>
      </c>
      <c r="C17" s="11">
        <v>667</v>
      </c>
      <c r="D17" s="25">
        <f t="shared" si="0"/>
        <v>27652.339610996245</v>
      </c>
      <c r="E17" s="11">
        <v>0</v>
      </c>
      <c r="F17" s="29">
        <f t="shared" si="1"/>
        <v>0</v>
      </c>
      <c r="G17" s="8">
        <f t="shared" si="2"/>
        <v>667</v>
      </c>
      <c r="H17" s="30">
        <f t="shared" si="3"/>
        <v>27652</v>
      </c>
    </row>
    <row r="18" spans="1:8" ht="14.25">
      <c r="A18" s="9">
        <v>12</v>
      </c>
      <c r="B18" s="11" t="s">
        <v>18</v>
      </c>
      <c r="C18" s="11">
        <v>114.17</v>
      </c>
      <c r="D18" s="25">
        <f t="shared" si="0"/>
        <v>4733.234802679823</v>
      </c>
      <c r="E18" s="11">
        <v>0</v>
      </c>
      <c r="F18" s="29">
        <f t="shared" si="1"/>
        <v>0</v>
      </c>
      <c r="G18" s="8">
        <f t="shared" si="2"/>
        <v>114.17</v>
      </c>
      <c r="H18" s="30">
        <f t="shared" si="3"/>
        <v>4733</v>
      </c>
    </row>
    <row r="19" spans="1:8" ht="14.25">
      <c r="A19" s="9">
        <v>13</v>
      </c>
      <c r="B19" s="11" t="s">
        <v>19</v>
      </c>
      <c r="C19" s="11">
        <v>217</v>
      </c>
      <c r="D19" s="25">
        <f t="shared" si="0"/>
        <v>8996.338374192183</v>
      </c>
      <c r="E19" s="11">
        <v>0</v>
      </c>
      <c r="F19" s="29">
        <f t="shared" si="1"/>
        <v>0</v>
      </c>
      <c r="G19" s="8">
        <f t="shared" si="2"/>
        <v>217</v>
      </c>
      <c r="H19" s="30">
        <f t="shared" si="3"/>
        <v>8996</v>
      </c>
    </row>
    <row r="20" spans="1:254" s="12" customFormat="1" ht="14.25">
      <c r="A20" s="9">
        <v>14</v>
      </c>
      <c r="B20" s="10" t="s">
        <v>20</v>
      </c>
      <c r="C20" s="10">
        <v>348.33</v>
      </c>
      <c r="D20" s="25">
        <f t="shared" si="0"/>
        <v>14440.988690702132</v>
      </c>
      <c r="E20" s="14">
        <v>30</v>
      </c>
      <c r="F20" s="29">
        <f t="shared" si="1"/>
        <v>6381.25</v>
      </c>
      <c r="G20" s="8">
        <f t="shared" si="2"/>
        <v>378.33</v>
      </c>
      <c r="H20" s="30">
        <f t="shared" si="3"/>
        <v>20822</v>
      </c>
      <c r="IN20" s="13"/>
      <c r="IO20" s="13"/>
      <c r="IP20" s="13"/>
      <c r="IQ20" s="13"/>
      <c r="IR20" s="13"/>
      <c r="IS20" s="13"/>
      <c r="IT20" s="13"/>
    </row>
    <row r="21" spans="1:8" ht="14.25">
      <c r="A21" s="9">
        <v>15</v>
      </c>
      <c r="B21" s="11" t="s">
        <v>21</v>
      </c>
      <c r="C21" s="11">
        <v>1111.54</v>
      </c>
      <c r="D21" s="25">
        <f t="shared" si="0"/>
        <v>46081.98136612709</v>
      </c>
      <c r="E21" s="11">
        <v>60</v>
      </c>
      <c r="F21" s="29">
        <f t="shared" si="1"/>
        <v>12762.5</v>
      </c>
      <c r="G21" s="8">
        <f t="shared" si="2"/>
        <v>1171.54</v>
      </c>
      <c r="H21" s="30">
        <f t="shared" si="3"/>
        <v>58844</v>
      </c>
    </row>
    <row r="22" spans="1:8" ht="14.25">
      <c r="A22" s="9">
        <v>16</v>
      </c>
      <c r="B22" s="11" t="s">
        <v>22</v>
      </c>
      <c r="C22" s="11">
        <v>577</v>
      </c>
      <c r="D22" s="25">
        <f t="shared" si="0"/>
        <v>23921.139363635433</v>
      </c>
      <c r="E22" s="11"/>
      <c r="F22" s="29">
        <f t="shared" si="1"/>
        <v>0</v>
      </c>
      <c r="G22" s="8">
        <f t="shared" si="2"/>
        <v>577</v>
      </c>
      <c r="H22" s="30">
        <f t="shared" si="3"/>
        <v>23921</v>
      </c>
    </row>
    <row r="23" spans="1:8" ht="14.25">
      <c r="A23" s="9">
        <v>17</v>
      </c>
      <c r="B23" s="11" t="s">
        <v>23</v>
      </c>
      <c r="C23" s="11">
        <v>1026.6</v>
      </c>
      <c r="D23" s="25">
        <f t="shared" si="0"/>
        <v>42560.557488229</v>
      </c>
      <c r="E23" s="11">
        <v>30</v>
      </c>
      <c r="F23" s="29">
        <f t="shared" si="1"/>
        <v>6381.25</v>
      </c>
      <c r="G23" s="8">
        <f t="shared" si="2"/>
        <v>1056.6</v>
      </c>
      <c r="H23" s="30">
        <f t="shared" si="3"/>
        <v>48942</v>
      </c>
    </row>
    <row r="24" spans="1:8" ht="14.25">
      <c r="A24" s="9">
        <v>18</v>
      </c>
      <c r="B24" s="10" t="s">
        <v>24</v>
      </c>
      <c r="C24" s="10">
        <v>1133.33</v>
      </c>
      <c r="D24" s="25">
        <f t="shared" si="0"/>
        <v>46985.346403793665</v>
      </c>
      <c r="E24" s="10">
        <v>30</v>
      </c>
      <c r="F24" s="29">
        <f t="shared" si="1"/>
        <v>6381.25</v>
      </c>
      <c r="G24" s="8">
        <f t="shared" si="2"/>
        <v>1163.33</v>
      </c>
      <c r="H24" s="30">
        <f t="shared" si="3"/>
        <v>53367</v>
      </c>
    </row>
    <row r="25" spans="1:254" s="12" customFormat="1" ht="14.25">
      <c r="A25" s="9">
        <v>19</v>
      </c>
      <c r="B25" s="10" t="s">
        <v>25</v>
      </c>
      <c r="C25" s="10">
        <v>710.6</v>
      </c>
      <c r="D25" s="25">
        <f t="shared" si="0"/>
        <v>29459.89884193993</v>
      </c>
      <c r="E25" s="10">
        <v>30</v>
      </c>
      <c r="F25" s="29">
        <f t="shared" si="1"/>
        <v>6381.25</v>
      </c>
      <c r="G25" s="8">
        <f t="shared" si="2"/>
        <v>740.6</v>
      </c>
      <c r="H25" s="30">
        <f t="shared" si="3"/>
        <v>35841</v>
      </c>
      <c r="IN25" s="13"/>
      <c r="IO25" s="13"/>
      <c r="IP25" s="13"/>
      <c r="IQ25" s="13"/>
      <c r="IR25" s="13"/>
      <c r="IS25" s="13"/>
      <c r="IT25" s="13"/>
    </row>
    <row r="26" spans="1:8" ht="14.25">
      <c r="A26" s="9">
        <v>20</v>
      </c>
      <c r="B26" s="11" t="s">
        <v>26</v>
      </c>
      <c r="C26" s="11">
        <v>609</v>
      </c>
      <c r="D26" s="25">
        <f t="shared" si="0"/>
        <v>25247.78834047483</v>
      </c>
      <c r="E26" s="11">
        <v>30</v>
      </c>
      <c r="F26" s="29">
        <f t="shared" si="1"/>
        <v>6381.25</v>
      </c>
      <c r="G26" s="8">
        <f t="shared" si="2"/>
        <v>639</v>
      </c>
      <c r="H26" s="30">
        <f>ROUND(D26+F26,0)+1</f>
        <v>31630</v>
      </c>
    </row>
    <row r="27" spans="1:8" ht="14.25">
      <c r="A27" s="9">
        <v>21</v>
      </c>
      <c r="B27" s="11" t="s">
        <v>27</v>
      </c>
      <c r="C27" s="11">
        <v>297</v>
      </c>
      <c r="D27" s="25">
        <f t="shared" si="0"/>
        <v>12312.960816290682</v>
      </c>
      <c r="E27" s="11">
        <v>0</v>
      </c>
      <c r="F27" s="29">
        <f t="shared" si="1"/>
        <v>0</v>
      </c>
      <c r="G27" s="8">
        <f t="shared" si="2"/>
        <v>297</v>
      </c>
      <c r="H27" s="30">
        <f t="shared" si="3"/>
        <v>12313</v>
      </c>
    </row>
    <row r="28" spans="1:8" ht="14.25">
      <c r="A28" s="9">
        <v>22</v>
      </c>
      <c r="B28" s="11" t="s">
        <v>28</v>
      </c>
      <c r="C28" s="11">
        <v>286.66</v>
      </c>
      <c r="D28" s="25">
        <f t="shared" si="0"/>
        <v>11884.287365649452</v>
      </c>
      <c r="E28" s="11">
        <v>30</v>
      </c>
      <c r="F28" s="29">
        <f t="shared" si="1"/>
        <v>6381.25</v>
      </c>
      <c r="G28" s="8">
        <f t="shared" si="2"/>
        <v>316.66</v>
      </c>
      <c r="H28" s="30">
        <f t="shared" si="3"/>
        <v>18266</v>
      </c>
    </row>
    <row r="29" spans="1:8" s="7" customFormat="1" ht="16.5" customHeight="1">
      <c r="A29" s="15">
        <v>23</v>
      </c>
      <c r="B29" s="10" t="s">
        <v>29</v>
      </c>
      <c r="C29" s="16">
        <v>252.33</v>
      </c>
      <c r="D29" s="25">
        <f t="shared" si="0"/>
        <v>10461.041760183933</v>
      </c>
      <c r="E29" s="16">
        <v>0</v>
      </c>
      <c r="F29" s="29">
        <f t="shared" si="1"/>
        <v>0</v>
      </c>
      <c r="G29" s="8">
        <f t="shared" si="2"/>
        <v>252.33</v>
      </c>
      <c r="H29" s="30">
        <f t="shared" si="3"/>
        <v>10461</v>
      </c>
    </row>
    <row r="30" spans="1:8" ht="14.25">
      <c r="A30" s="9">
        <v>24</v>
      </c>
      <c r="B30" s="10" t="s">
        <v>30</v>
      </c>
      <c r="C30" s="11">
        <v>776.5</v>
      </c>
      <c r="D30" s="25">
        <f t="shared" si="0"/>
        <v>32191.96657861857</v>
      </c>
      <c r="E30" s="11">
        <v>30</v>
      </c>
      <c r="F30" s="29">
        <f t="shared" si="1"/>
        <v>6381.25</v>
      </c>
      <c r="G30" s="8">
        <f t="shared" si="2"/>
        <v>806.5</v>
      </c>
      <c r="H30" s="30">
        <f t="shared" si="3"/>
        <v>38573</v>
      </c>
    </row>
    <row r="31" spans="1:8" ht="14.25">
      <c r="A31" s="9">
        <v>25</v>
      </c>
      <c r="B31" s="11" t="s">
        <v>31</v>
      </c>
      <c r="C31" s="11">
        <v>310.5</v>
      </c>
      <c r="D31" s="25">
        <f t="shared" si="0"/>
        <v>12872.640853394805</v>
      </c>
      <c r="E31" s="11">
        <v>0</v>
      </c>
      <c r="F31" s="29">
        <f t="shared" si="1"/>
        <v>0</v>
      </c>
      <c r="G31" s="8">
        <f t="shared" si="2"/>
        <v>310.5</v>
      </c>
      <c r="H31" s="30">
        <f t="shared" si="3"/>
        <v>12873</v>
      </c>
    </row>
    <row r="32" spans="1:8" s="7" customFormat="1" ht="12.75">
      <c r="A32" s="15">
        <v>24</v>
      </c>
      <c r="B32" s="16" t="s">
        <v>32</v>
      </c>
      <c r="C32" s="16">
        <f aca="true" t="shared" si="4" ref="C32:H32">SUM(C7:C31)</f>
        <v>16623.49</v>
      </c>
      <c r="D32" s="16">
        <f t="shared" si="4"/>
        <v>689173.0000000001</v>
      </c>
      <c r="E32" s="16">
        <f t="shared" si="4"/>
        <v>360</v>
      </c>
      <c r="F32" s="16">
        <f t="shared" si="4"/>
        <v>76575</v>
      </c>
      <c r="G32" s="16">
        <f t="shared" si="4"/>
        <v>16983.49</v>
      </c>
      <c r="H32" s="16">
        <f t="shared" si="4"/>
        <v>765748</v>
      </c>
    </row>
    <row r="33" spans="1:8" ht="12.75">
      <c r="A33" s="9"/>
      <c r="B33" s="11"/>
      <c r="C33" s="11"/>
      <c r="D33" s="21"/>
      <c r="E33" s="11"/>
      <c r="F33" s="11"/>
      <c r="G33" s="11"/>
      <c r="H33" s="28"/>
    </row>
    <row r="34" spans="1:8" ht="12.75">
      <c r="A34" s="9"/>
      <c r="B34" s="11"/>
      <c r="C34" s="11"/>
      <c r="D34" s="21"/>
      <c r="E34" s="11"/>
      <c r="F34" s="11"/>
      <c r="G34" s="11"/>
      <c r="H34" s="28"/>
    </row>
    <row r="35" spans="1:8" ht="12.75">
      <c r="A35" s="9"/>
      <c r="B35" s="11"/>
      <c r="C35" s="11"/>
      <c r="D35" s="21"/>
      <c r="E35" s="11"/>
      <c r="F35" s="11"/>
      <c r="G35" s="11"/>
      <c r="H35" s="28"/>
    </row>
    <row r="36" spans="1:8" ht="12.75">
      <c r="A36" s="9"/>
      <c r="B36" s="11"/>
      <c r="C36" s="11"/>
      <c r="D36" s="21">
        <v>15627</v>
      </c>
      <c r="E36" s="11"/>
      <c r="F36" s="11"/>
      <c r="G36" s="11"/>
      <c r="H36" s="28"/>
    </row>
    <row r="37" spans="1:8" ht="12.75">
      <c r="A37" s="9"/>
      <c r="B37" s="11" t="s">
        <v>33</v>
      </c>
      <c r="C37" s="11"/>
      <c r="D37" s="21">
        <f>D36/C49</f>
        <v>13.577833385465542</v>
      </c>
      <c r="E37" s="11"/>
      <c r="F37" s="11"/>
      <c r="G37" s="11"/>
      <c r="H37" s="28"/>
    </row>
    <row r="38" spans="1:8" ht="14.25">
      <c r="A38" s="9">
        <v>1</v>
      </c>
      <c r="B38" s="11" t="s">
        <v>34</v>
      </c>
      <c r="C38" s="11">
        <v>108.28</v>
      </c>
      <c r="D38" s="25">
        <f aca="true" t="shared" si="5" ref="D38:D48">C38*$D$37</f>
        <v>1470.207798978209</v>
      </c>
      <c r="E38" s="11"/>
      <c r="F38" s="11"/>
      <c r="G38" s="11">
        <v>108.28</v>
      </c>
      <c r="H38" s="30">
        <f aca="true" t="shared" si="6" ref="H38:H48">ROUND(D38+F38,0)</f>
        <v>1470</v>
      </c>
    </row>
    <row r="39" spans="1:254" s="12" customFormat="1" ht="14.25">
      <c r="A39" s="17">
        <v>2</v>
      </c>
      <c r="B39" s="18" t="s">
        <v>35</v>
      </c>
      <c r="C39" s="18">
        <v>171.43</v>
      </c>
      <c r="D39" s="25">
        <f t="shared" si="5"/>
        <v>2327.647977270358</v>
      </c>
      <c r="E39" s="18"/>
      <c r="F39" s="18"/>
      <c r="G39" s="18">
        <v>171.43</v>
      </c>
      <c r="H39" s="30">
        <f t="shared" si="6"/>
        <v>2328</v>
      </c>
      <c r="IN39" s="13"/>
      <c r="IO39" s="13"/>
      <c r="IP39" s="13"/>
      <c r="IQ39" s="13"/>
      <c r="IR39" s="13"/>
      <c r="IS39" s="13"/>
      <c r="IT39" s="13"/>
    </row>
    <row r="40" spans="1:8" ht="14.25">
      <c r="A40" s="9">
        <v>3</v>
      </c>
      <c r="B40" s="11" t="s">
        <v>36</v>
      </c>
      <c r="C40" s="11">
        <v>68.43</v>
      </c>
      <c r="D40" s="25">
        <f t="shared" si="5"/>
        <v>929.1311385674071</v>
      </c>
      <c r="E40" s="11"/>
      <c r="F40" s="11"/>
      <c r="G40" s="11">
        <v>68.43</v>
      </c>
      <c r="H40" s="30">
        <f t="shared" si="6"/>
        <v>929</v>
      </c>
    </row>
    <row r="41" spans="1:8" ht="14.25">
      <c r="A41" s="9">
        <v>4</v>
      </c>
      <c r="B41" s="11" t="s">
        <v>37</v>
      </c>
      <c r="C41" s="11">
        <v>120.57</v>
      </c>
      <c r="D41" s="25">
        <f t="shared" si="5"/>
        <v>1637.0793712855802</v>
      </c>
      <c r="E41" s="11"/>
      <c r="F41" s="11"/>
      <c r="G41" s="11">
        <v>120.57</v>
      </c>
      <c r="H41" s="30">
        <f t="shared" si="6"/>
        <v>1637</v>
      </c>
    </row>
    <row r="42" spans="1:8" ht="14.25">
      <c r="A42" s="9">
        <v>5</v>
      </c>
      <c r="B42" s="11" t="s">
        <v>38</v>
      </c>
      <c r="C42" s="11">
        <v>64.14</v>
      </c>
      <c r="D42" s="25">
        <f t="shared" si="5"/>
        <v>870.8822333437599</v>
      </c>
      <c r="E42" s="11"/>
      <c r="F42" s="11"/>
      <c r="G42" s="11">
        <v>64.14</v>
      </c>
      <c r="H42" s="30">
        <f t="shared" si="6"/>
        <v>871</v>
      </c>
    </row>
    <row r="43" spans="1:8" ht="14.25">
      <c r="A43" s="9">
        <v>6</v>
      </c>
      <c r="B43" s="11" t="s">
        <v>39</v>
      </c>
      <c r="C43" s="11">
        <v>109.82</v>
      </c>
      <c r="D43" s="25">
        <f t="shared" si="5"/>
        <v>1491.1176623918257</v>
      </c>
      <c r="E43" s="11"/>
      <c r="F43" s="11"/>
      <c r="G43" s="11">
        <v>109.82</v>
      </c>
      <c r="H43" s="30">
        <f t="shared" si="6"/>
        <v>1491</v>
      </c>
    </row>
    <row r="44" spans="1:8" ht="14.25">
      <c r="A44" s="9">
        <v>7</v>
      </c>
      <c r="B44" s="11" t="s">
        <v>40</v>
      </c>
      <c r="C44" s="11">
        <v>114.07</v>
      </c>
      <c r="D44" s="25">
        <f t="shared" si="5"/>
        <v>1548.8234542800542</v>
      </c>
      <c r="E44" s="11"/>
      <c r="F44" s="11"/>
      <c r="G44" s="11">
        <v>114.07</v>
      </c>
      <c r="H44" s="30">
        <f t="shared" si="6"/>
        <v>1549</v>
      </c>
    </row>
    <row r="45" spans="1:8" ht="14.25">
      <c r="A45" s="9">
        <v>8</v>
      </c>
      <c r="B45" s="11" t="s">
        <v>41</v>
      </c>
      <c r="C45" s="11">
        <v>47.5</v>
      </c>
      <c r="D45" s="25">
        <f t="shared" si="5"/>
        <v>644.9470858096132</v>
      </c>
      <c r="E45" s="11"/>
      <c r="F45" s="11"/>
      <c r="G45" s="11">
        <v>47.5</v>
      </c>
      <c r="H45" s="30">
        <f t="shared" si="6"/>
        <v>645</v>
      </c>
    </row>
    <row r="46" spans="1:8" ht="14.25">
      <c r="A46" s="9">
        <v>9</v>
      </c>
      <c r="B46" s="11" t="s">
        <v>42</v>
      </c>
      <c r="C46" s="11">
        <v>95.82</v>
      </c>
      <c r="D46" s="25">
        <f t="shared" si="5"/>
        <v>1301.027994995308</v>
      </c>
      <c r="E46" s="11"/>
      <c r="F46" s="11"/>
      <c r="G46" s="11">
        <v>95.82</v>
      </c>
      <c r="H46" s="30">
        <f t="shared" si="6"/>
        <v>1301</v>
      </c>
    </row>
    <row r="47" spans="1:8" ht="14.25">
      <c r="A47" s="9">
        <v>10</v>
      </c>
      <c r="B47" s="11" t="s">
        <v>43</v>
      </c>
      <c r="C47" s="11">
        <v>126.29</v>
      </c>
      <c r="D47" s="25">
        <f t="shared" si="5"/>
        <v>1714.7445782504435</v>
      </c>
      <c r="E47" s="11"/>
      <c r="F47" s="11"/>
      <c r="G47" s="11">
        <v>126.29</v>
      </c>
      <c r="H47" s="30">
        <f t="shared" si="6"/>
        <v>1715</v>
      </c>
    </row>
    <row r="48" spans="1:8" ht="14.25">
      <c r="A48" s="9">
        <v>11</v>
      </c>
      <c r="B48" s="11" t="s">
        <v>44</v>
      </c>
      <c r="C48" s="11">
        <v>124.57</v>
      </c>
      <c r="D48" s="25">
        <f t="shared" si="5"/>
        <v>1691.3907048274425</v>
      </c>
      <c r="E48" s="11"/>
      <c r="F48" s="11"/>
      <c r="G48" s="11">
        <v>124.57</v>
      </c>
      <c r="H48" s="30">
        <f t="shared" si="6"/>
        <v>1691</v>
      </c>
    </row>
    <row r="49" spans="1:8" ht="12.75">
      <c r="A49" s="9">
        <v>11</v>
      </c>
      <c r="B49" s="11" t="s">
        <v>45</v>
      </c>
      <c r="C49" s="16">
        <f aca="true" t="shared" si="7" ref="C49:H49">SUM(C38:C48)</f>
        <v>1150.9199999999998</v>
      </c>
      <c r="D49" s="16">
        <f t="shared" si="7"/>
        <v>15627.000000000004</v>
      </c>
      <c r="E49" s="16">
        <f t="shared" si="7"/>
        <v>0</v>
      </c>
      <c r="F49" s="16">
        <f t="shared" si="7"/>
        <v>0</v>
      </c>
      <c r="G49" s="16">
        <f t="shared" si="7"/>
        <v>1150.9199999999998</v>
      </c>
      <c r="H49" s="16">
        <f t="shared" si="7"/>
        <v>15627</v>
      </c>
    </row>
    <row r="50" spans="1:8" ht="12.75">
      <c r="A50" s="9"/>
      <c r="B50" s="11"/>
      <c r="C50" s="11"/>
      <c r="D50" s="21"/>
      <c r="E50" s="11"/>
      <c r="F50" s="11"/>
      <c r="G50" s="11"/>
      <c r="H50" s="28"/>
    </row>
    <row r="51" spans="1:8" ht="12.75">
      <c r="A51" s="9"/>
      <c r="B51" s="11"/>
      <c r="C51" s="11"/>
      <c r="D51" s="21">
        <v>37012</v>
      </c>
      <c r="E51" s="11"/>
      <c r="F51" s="11"/>
      <c r="G51" s="11"/>
      <c r="H51" s="28"/>
    </row>
    <row r="52" spans="1:8" ht="12.75">
      <c r="A52" s="9"/>
      <c r="B52" s="11" t="s">
        <v>46</v>
      </c>
      <c r="C52" s="11"/>
      <c r="D52" s="21">
        <f>D51/C68</f>
        <v>43.97865944224622</v>
      </c>
      <c r="E52" s="11"/>
      <c r="F52" s="11"/>
      <c r="G52" s="11"/>
      <c r="H52" s="28"/>
    </row>
    <row r="53" spans="1:8" ht="12.75">
      <c r="A53" s="9">
        <v>1</v>
      </c>
      <c r="B53" s="11" t="s">
        <v>47</v>
      </c>
      <c r="C53" s="11">
        <v>86.03</v>
      </c>
      <c r="D53" s="25">
        <f aca="true" t="shared" si="8" ref="D53:D67">C53*$D$52</f>
        <v>3783.4840718164423</v>
      </c>
      <c r="E53" s="11"/>
      <c r="F53" s="11"/>
      <c r="G53" s="11">
        <v>86.03</v>
      </c>
      <c r="H53" s="28">
        <f aca="true" t="shared" si="9" ref="H53:H67">ROUND(D53,0)</f>
        <v>3783</v>
      </c>
    </row>
    <row r="54" spans="1:8" ht="12.75">
      <c r="A54" s="9">
        <v>2</v>
      </c>
      <c r="B54" s="11" t="s">
        <v>48</v>
      </c>
      <c r="C54" s="11">
        <v>109.32</v>
      </c>
      <c r="D54" s="25">
        <f t="shared" si="8"/>
        <v>4807.747050226356</v>
      </c>
      <c r="E54" s="11"/>
      <c r="F54" s="11"/>
      <c r="G54" s="11">
        <v>109.32</v>
      </c>
      <c r="H54" s="28">
        <f t="shared" si="9"/>
        <v>4808</v>
      </c>
    </row>
    <row r="55" spans="1:8" s="12" customFormat="1" ht="12.75">
      <c r="A55" s="9">
        <v>3</v>
      </c>
      <c r="B55" s="10" t="s">
        <v>49</v>
      </c>
      <c r="C55" s="10">
        <v>47.44</v>
      </c>
      <c r="D55" s="25">
        <f t="shared" si="8"/>
        <v>2086.3476039401603</v>
      </c>
      <c r="E55" s="10"/>
      <c r="F55" s="10"/>
      <c r="G55" s="10">
        <v>47.44</v>
      </c>
      <c r="H55" s="28">
        <f t="shared" si="9"/>
        <v>2086</v>
      </c>
    </row>
    <row r="56" spans="1:8" ht="12.75">
      <c r="A56" s="9">
        <v>4</v>
      </c>
      <c r="B56" s="11" t="s">
        <v>7</v>
      </c>
      <c r="C56" s="11">
        <v>141.43</v>
      </c>
      <c r="D56" s="25">
        <f t="shared" si="8"/>
        <v>6219.901804916883</v>
      </c>
      <c r="E56" s="11"/>
      <c r="F56" s="11"/>
      <c r="G56" s="11">
        <v>141.43</v>
      </c>
      <c r="H56" s="28">
        <f t="shared" si="9"/>
        <v>6220</v>
      </c>
    </row>
    <row r="57" spans="1:8" ht="12.75">
      <c r="A57" s="9">
        <v>5</v>
      </c>
      <c r="B57" s="11" t="s">
        <v>50</v>
      </c>
      <c r="C57" s="11">
        <v>58.04</v>
      </c>
      <c r="D57" s="25">
        <f t="shared" si="8"/>
        <v>2552.5213940279705</v>
      </c>
      <c r="E57" s="11"/>
      <c r="F57" s="11"/>
      <c r="G57" s="11">
        <v>58.04</v>
      </c>
      <c r="H57" s="28">
        <f t="shared" si="9"/>
        <v>2553</v>
      </c>
    </row>
    <row r="58" spans="1:8" ht="12.75">
      <c r="A58" s="9">
        <v>6</v>
      </c>
      <c r="B58" s="11" t="s">
        <v>11</v>
      </c>
      <c r="C58" s="11">
        <v>123.97</v>
      </c>
      <c r="D58" s="25">
        <f t="shared" si="8"/>
        <v>5452.034411055263</v>
      </c>
      <c r="E58" s="11"/>
      <c r="F58" s="11"/>
      <c r="G58" s="11">
        <v>123.97</v>
      </c>
      <c r="H58" s="28">
        <f t="shared" si="9"/>
        <v>5452</v>
      </c>
    </row>
    <row r="59" spans="1:8" ht="12.75">
      <c r="A59" s="9">
        <v>7</v>
      </c>
      <c r="B59" s="11" t="s">
        <v>13</v>
      </c>
      <c r="C59" s="11">
        <v>40.69</v>
      </c>
      <c r="D59" s="25">
        <f t="shared" si="8"/>
        <v>1789.4916527049986</v>
      </c>
      <c r="E59" s="11"/>
      <c r="F59" s="11"/>
      <c r="G59" s="11">
        <v>40.69</v>
      </c>
      <c r="H59" s="28">
        <f t="shared" si="9"/>
        <v>1789</v>
      </c>
    </row>
    <row r="60" spans="1:8" ht="12.75">
      <c r="A60" s="9">
        <v>8</v>
      </c>
      <c r="B60" s="11" t="s">
        <v>14</v>
      </c>
      <c r="C60" s="11">
        <v>23.88</v>
      </c>
      <c r="D60" s="25">
        <f t="shared" si="8"/>
        <v>1050.2103874808397</v>
      </c>
      <c r="E60" s="11"/>
      <c r="F60" s="11"/>
      <c r="G60" s="11">
        <v>23.88</v>
      </c>
      <c r="H60" s="28">
        <f t="shared" si="9"/>
        <v>1050</v>
      </c>
    </row>
    <row r="61" spans="1:8" ht="12.75">
      <c r="A61" s="9">
        <v>9</v>
      </c>
      <c r="B61" s="11" t="s">
        <v>16</v>
      </c>
      <c r="C61" s="11">
        <v>47.07</v>
      </c>
      <c r="D61" s="25">
        <f t="shared" si="8"/>
        <v>2070.0754999465294</v>
      </c>
      <c r="E61" s="11"/>
      <c r="F61" s="11"/>
      <c r="G61" s="11">
        <v>47.07</v>
      </c>
      <c r="H61" s="28">
        <f t="shared" si="9"/>
        <v>2070</v>
      </c>
    </row>
    <row r="62" spans="1:8" ht="12.75">
      <c r="A62" s="9">
        <v>10</v>
      </c>
      <c r="B62" s="11" t="s">
        <v>15</v>
      </c>
      <c r="C62" s="11">
        <v>26.89</v>
      </c>
      <c r="D62" s="25">
        <f t="shared" si="8"/>
        <v>1182.5861524020008</v>
      </c>
      <c r="E62" s="11"/>
      <c r="F62" s="11"/>
      <c r="G62" s="11">
        <v>26.89</v>
      </c>
      <c r="H62" s="28">
        <f t="shared" si="9"/>
        <v>1183</v>
      </c>
    </row>
    <row r="63" spans="1:8" ht="12.75">
      <c r="A63" s="9">
        <v>11</v>
      </c>
      <c r="B63" s="11" t="s">
        <v>51</v>
      </c>
      <c r="C63" s="11">
        <v>16.29</v>
      </c>
      <c r="D63" s="25">
        <f t="shared" si="8"/>
        <v>716.4123623141909</v>
      </c>
      <c r="E63" s="11"/>
      <c r="F63" s="11"/>
      <c r="G63" s="11">
        <v>16.29</v>
      </c>
      <c r="H63" s="28">
        <f t="shared" si="9"/>
        <v>716</v>
      </c>
    </row>
    <row r="64" spans="1:8" ht="12.75">
      <c r="A64" s="9">
        <v>12</v>
      </c>
      <c r="B64" s="11" t="s">
        <v>52</v>
      </c>
      <c r="C64" s="11">
        <v>37.08</v>
      </c>
      <c r="D64" s="25">
        <f t="shared" si="8"/>
        <v>1630.7286921184898</v>
      </c>
      <c r="E64" s="11"/>
      <c r="F64" s="11"/>
      <c r="G64" s="11">
        <v>37.08</v>
      </c>
      <c r="H64" s="28">
        <f t="shared" si="9"/>
        <v>1631</v>
      </c>
    </row>
    <row r="65" spans="1:8" ht="12.75">
      <c r="A65" s="9">
        <v>13</v>
      </c>
      <c r="B65" s="11" t="s">
        <v>53</v>
      </c>
      <c r="C65" s="11">
        <v>24.65</v>
      </c>
      <c r="D65" s="25">
        <f t="shared" si="8"/>
        <v>1084.0739552513692</v>
      </c>
      <c r="E65" s="11"/>
      <c r="F65" s="11"/>
      <c r="G65" s="11">
        <v>24.65</v>
      </c>
      <c r="H65" s="28">
        <f t="shared" si="9"/>
        <v>1084</v>
      </c>
    </row>
    <row r="66" spans="1:8" ht="12.75">
      <c r="A66" s="9">
        <v>14</v>
      </c>
      <c r="B66" s="11" t="s">
        <v>54</v>
      </c>
      <c r="C66" s="11">
        <v>30.85</v>
      </c>
      <c r="D66" s="25">
        <f t="shared" si="8"/>
        <v>1356.741643793296</v>
      </c>
      <c r="E66" s="11"/>
      <c r="F66" s="11"/>
      <c r="G66" s="11">
        <v>30.85</v>
      </c>
      <c r="H66" s="28">
        <f t="shared" si="9"/>
        <v>1357</v>
      </c>
    </row>
    <row r="67" spans="1:8" ht="12.75">
      <c r="A67" s="9">
        <v>15</v>
      </c>
      <c r="B67" s="11" t="s">
        <v>55</v>
      </c>
      <c r="C67" s="11">
        <v>27.96</v>
      </c>
      <c r="D67" s="25">
        <f t="shared" si="8"/>
        <v>1229.6433180052043</v>
      </c>
      <c r="E67" s="11"/>
      <c r="F67" s="11"/>
      <c r="G67" s="11">
        <v>27.96</v>
      </c>
      <c r="H67" s="28">
        <f t="shared" si="9"/>
        <v>1230</v>
      </c>
    </row>
    <row r="68" spans="1:8" ht="12.75">
      <c r="A68" s="9">
        <v>15</v>
      </c>
      <c r="B68" s="11" t="s">
        <v>56</v>
      </c>
      <c r="C68" s="16">
        <f aca="true" t="shared" si="10" ref="C68:H68">SUM(C53:C67)</f>
        <v>841.5900000000001</v>
      </c>
      <c r="D68" s="16">
        <f t="shared" si="10"/>
        <v>37011.99999999999</v>
      </c>
      <c r="E68" s="16">
        <f t="shared" si="10"/>
        <v>0</v>
      </c>
      <c r="F68" s="16">
        <f t="shared" si="10"/>
        <v>0</v>
      </c>
      <c r="G68" s="16">
        <f t="shared" si="10"/>
        <v>841.5900000000001</v>
      </c>
      <c r="H68" s="16">
        <f t="shared" si="10"/>
        <v>37012</v>
      </c>
    </row>
    <row r="69" spans="1:8" ht="12.75">
      <c r="A69" s="9"/>
      <c r="B69" s="11"/>
      <c r="C69" s="11"/>
      <c r="D69" s="21"/>
      <c r="E69" s="11"/>
      <c r="F69" s="11"/>
      <c r="G69" s="11"/>
      <c r="H69" s="28"/>
    </row>
    <row r="70" spans="1:8" ht="12.75">
      <c r="A70" s="9"/>
      <c r="B70" s="11"/>
      <c r="C70" s="11"/>
      <c r="D70" s="21">
        <v>4113</v>
      </c>
      <c r="E70" s="11"/>
      <c r="F70" s="11"/>
      <c r="G70" s="11"/>
      <c r="H70" s="28"/>
    </row>
    <row r="71" spans="1:8" ht="12.75">
      <c r="A71" s="9"/>
      <c r="B71" s="11" t="s">
        <v>57</v>
      </c>
      <c r="C71" s="11"/>
      <c r="D71" s="21">
        <f>D70/C81</f>
        <v>18.067208433999564</v>
      </c>
      <c r="E71" s="11"/>
      <c r="F71" s="11"/>
      <c r="G71" s="11"/>
      <c r="H71" s="28"/>
    </row>
    <row r="72" spans="1:8" ht="12.75">
      <c r="A72" s="9">
        <v>1</v>
      </c>
      <c r="B72" s="11" t="s">
        <v>58</v>
      </c>
      <c r="C72" s="11">
        <v>31.96</v>
      </c>
      <c r="D72" s="21">
        <f aca="true" t="shared" si="11" ref="D72:D80">C72*$D$71</f>
        <v>577.4279815506261</v>
      </c>
      <c r="E72" s="11"/>
      <c r="F72" s="11"/>
      <c r="G72" s="11">
        <v>31.96</v>
      </c>
      <c r="H72" s="28">
        <f aca="true" t="shared" si="12" ref="H72:H80">ROUND(D72,0)</f>
        <v>577</v>
      </c>
    </row>
    <row r="73" spans="1:8" ht="12.75">
      <c r="A73" s="9">
        <v>2</v>
      </c>
      <c r="B73" s="11" t="s">
        <v>59</v>
      </c>
      <c r="C73" s="11">
        <v>24.65</v>
      </c>
      <c r="D73" s="21">
        <f t="shared" si="11"/>
        <v>445.3566878980892</v>
      </c>
      <c r="E73" s="11"/>
      <c r="F73" s="11"/>
      <c r="G73" s="11">
        <v>24.65</v>
      </c>
      <c r="H73" s="28">
        <f t="shared" si="12"/>
        <v>445</v>
      </c>
    </row>
    <row r="74" spans="1:8" ht="12.75">
      <c r="A74" s="9">
        <v>3</v>
      </c>
      <c r="B74" s="11" t="s">
        <v>60</v>
      </c>
      <c r="C74" s="11">
        <v>30.22</v>
      </c>
      <c r="D74" s="21">
        <f t="shared" si="11"/>
        <v>545.9910388754668</v>
      </c>
      <c r="E74" s="11"/>
      <c r="F74" s="11"/>
      <c r="G74" s="11">
        <v>30.22</v>
      </c>
      <c r="H74" s="28">
        <f t="shared" si="12"/>
        <v>546</v>
      </c>
    </row>
    <row r="75" spans="1:8" ht="12.75">
      <c r="A75" s="9">
        <v>4</v>
      </c>
      <c r="B75" s="11" t="s">
        <v>61</v>
      </c>
      <c r="C75" s="11">
        <v>30.22</v>
      </c>
      <c r="D75" s="21">
        <f t="shared" si="11"/>
        <v>545.9910388754668</v>
      </c>
      <c r="E75" s="11"/>
      <c r="F75" s="11"/>
      <c r="G75" s="11">
        <v>30.22</v>
      </c>
      <c r="H75" s="28">
        <f t="shared" si="12"/>
        <v>546</v>
      </c>
    </row>
    <row r="76" spans="1:8" ht="12.75">
      <c r="A76" s="9">
        <v>5</v>
      </c>
      <c r="B76" s="11" t="s">
        <v>62</v>
      </c>
      <c r="C76" s="11">
        <v>22.91</v>
      </c>
      <c r="D76" s="21">
        <f t="shared" si="11"/>
        <v>413.91974522293003</v>
      </c>
      <c r="E76" s="11"/>
      <c r="F76" s="11"/>
      <c r="G76" s="11">
        <v>22.91</v>
      </c>
      <c r="H76" s="28">
        <f t="shared" si="12"/>
        <v>414</v>
      </c>
    </row>
    <row r="77" spans="1:8" ht="12.75">
      <c r="A77" s="9">
        <v>6</v>
      </c>
      <c r="B77" s="11" t="s">
        <v>63</v>
      </c>
      <c r="C77" s="11">
        <v>13.79</v>
      </c>
      <c r="D77" s="21">
        <f t="shared" si="11"/>
        <v>249.146804304854</v>
      </c>
      <c r="E77" s="11"/>
      <c r="F77" s="11"/>
      <c r="G77" s="11">
        <v>13.79</v>
      </c>
      <c r="H77" s="28">
        <f>ROUND(D77,0)+1</f>
        <v>250</v>
      </c>
    </row>
    <row r="78" spans="1:8" ht="12.75">
      <c r="A78" s="9">
        <v>7</v>
      </c>
      <c r="B78" s="11" t="s">
        <v>64</v>
      </c>
      <c r="C78" s="11">
        <v>28.66</v>
      </c>
      <c r="D78" s="21">
        <f t="shared" si="11"/>
        <v>517.8061937184275</v>
      </c>
      <c r="E78" s="11"/>
      <c r="F78" s="11"/>
      <c r="G78" s="11">
        <v>28.66</v>
      </c>
      <c r="H78" s="28">
        <f t="shared" si="12"/>
        <v>518</v>
      </c>
    </row>
    <row r="79" spans="1:8" ht="12.75">
      <c r="A79" s="9">
        <v>8</v>
      </c>
      <c r="B79" s="11" t="s">
        <v>65</v>
      </c>
      <c r="C79" s="11">
        <v>13.2</v>
      </c>
      <c r="D79" s="21">
        <f t="shared" si="11"/>
        <v>238.48715132879423</v>
      </c>
      <c r="E79" s="11"/>
      <c r="F79" s="11"/>
      <c r="G79" s="11">
        <v>13.2</v>
      </c>
      <c r="H79" s="28">
        <f t="shared" si="12"/>
        <v>238</v>
      </c>
    </row>
    <row r="80" spans="1:8" ht="12.75">
      <c r="A80" s="9">
        <v>9</v>
      </c>
      <c r="B80" s="11" t="s">
        <v>66</v>
      </c>
      <c r="C80" s="11">
        <v>32.04</v>
      </c>
      <c r="D80" s="21">
        <f t="shared" si="11"/>
        <v>578.873358225346</v>
      </c>
      <c r="E80" s="11"/>
      <c r="F80" s="11"/>
      <c r="G80" s="11">
        <v>32.04</v>
      </c>
      <c r="H80" s="28">
        <f t="shared" si="12"/>
        <v>579</v>
      </c>
    </row>
    <row r="81" spans="1:8" ht="12.75">
      <c r="A81" s="9">
        <v>9</v>
      </c>
      <c r="B81" s="11" t="s">
        <v>67</v>
      </c>
      <c r="C81" s="16">
        <f aca="true" t="shared" si="13" ref="C81:H81">SUM(C72:C80)</f>
        <v>227.64999999999998</v>
      </c>
      <c r="D81" s="16">
        <f t="shared" si="13"/>
        <v>4113.000000000001</v>
      </c>
      <c r="E81" s="16">
        <f t="shared" si="13"/>
        <v>0</v>
      </c>
      <c r="F81" s="16">
        <f t="shared" si="13"/>
        <v>0</v>
      </c>
      <c r="G81" s="16">
        <f t="shared" si="13"/>
        <v>227.64999999999998</v>
      </c>
      <c r="H81" s="16">
        <f t="shared" si="13"/>
        <v>4113</v>
      </c>
    </row>
    <row r="82" spans="1:8" ht="12.75">
      <c r="A82" s="9">
        <v>24</v>
      </c>
      <c r="B82" s="11" t="s">
        <v>68</v>
      </c>
      <c r="C82" s="16">
        <f aca="true" t="shared" si="14" ref="C82:H82">C68+C81</f>
        <v>1069.2400000000002</v>
      </c>
      <c r="D82" s="16">
        <f t="shared" si="14"/>
        <v>41124.99999999999</v>
      </c>
      <c r="E82" s="16">
        <f t="shared" si="14"/>
        <v>0</v>
      </c>
      <c r="F82" s="16">
        <f t="shared" si="14"/>
        <v>0</v>
      </c>
      <c r="G82" s="16">
        <f t="shared" si="14"/>
        <v>1069.2400000000002</v>
      </c>
      <c r="H82" s="16">
        <f t="shared" si="14"/>
        <v>41125</v>
      </c>
    </row>
    <row r="83" spans="1:8" ht="12.75">
      <c r="A83" s="9"/>
      <c r="B83" s="3"/>
      <c r="C83" s="3"/>
      <c r="D83" s="21"/>
      <c r="E83" s="3"/>
      <c r="F83" s="11"/>
      <c r="G83" s="3"/>
      <c r="H83" s="4"/>
    </row>
    <row r="84" spans="1:8" ht="12.75">
      <c r="A84" s="9"/>
      <c r="B84" s="3"/>
      <c r="C84" s="3"/>
      <c r="D84" s="21"/>
      <c r="E84" s="3"/>
      <c r="F84" s="11"/>
      <c r="G84" s="3"/>
      <c r="H84" s="4"/>
    </row>
    <row r="85" spans="1:8" s="7" customFormat="1" ht="51">
      <c r="A85" s="15"/>
      <c r="B85" s="6" t="s">
        <v>69</v>
      </c>
      <c r="C85" s="5"/>
      <c r="D85" s="22"/>
      <c r="E85" s="5"/>
      <c r="F85" s="16"/>
      <c r="G85" s="5"/>
      <c r="H85" s="5">
        <f>H32+H49+H82</f>
        <v>822500</v>
      </c>
    </row>
    <row r="86" ht="13.5" customHeight="1"/>
  </sheetData>
  <sheetProtection selectLockedCells="1" selectUnlockedCells="1"/>
  <printOptions/>
  <pageMargins left="0.38" right="0.38" top="1.025" bottom="1.025" header="0.7875" footer="0.7875"/>
  <pageSetup firstPageNumber="1" useFirstPageNumber="1" horizontalDpi="300" verticalDpi="300" orientation="portrait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2018-12-28T10:04:30Z</cp:lastPrinted>
  <dcterms:modified xsi:type="dcterms:W3CDTF">2019-01-28T09:21:52Z</dcterms:modified>
  <cp:category/>
  <cp:version/>
  <cp:contentType/>
  <cp:contentStatus/>
</cp:coreProperties>
</file>