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artie 201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<sst xmlns="http://schemas.openxmlformats.org/spreadsheetml/2006/main" count="57" uniqueCount="48">
  <si>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INDICATORI-REPARTIZAREA CONFORM CRITERIILOR DE SELECTIE- ANALIZE DE LABORATOR LUNA MARTIE 2019</t>
  </si>
  <si>
    <t>Nr.crt</t>
  </si>
  <si>
    <t>DENUMIRE FURNIZOR</t>
  </si>
  <si>
    <t xml:space="preserve">Criteriu de evaluare resurse </t>
  </si>
  <si>
    <t xml:space="preserve"> SR EN ISO/CEI 1589</t>
  </si>
  <si>
    <t>Control extern</t>
  </si>
  <si>
    <t>TOTAL PUNCTE</t>
  </si>
  <si>
    <t>Valoare contract luna MARTIE 2019</t>
  </si>
  <si>
    <t>puncte</t>
  </si>
  <si>
    <t>valoare</t>
  </si>
  <si>
    <t>ANALIZE DE LABORATOR</t>
  </si>
  <si>
    <t>MEDLIFE</t>
  </si>
  <si>
    <t>BIOCLINICA</t>
  </si>
  <si>
    <t>HIPERDIA</t>
  </si>
  <si>
    <t>SYNEVO ROMANIA</t>
  </si>
  <si>
    <t xml:space="preserve">LABORATOARELE SYNLAB </t>
  </si>
  <si>
    <t>TERRA MED</t>
  </si>
  <si>
    <t>CLINICA SANTE</t>
  </si>
  <si>
    <t>INTERMED SERVICE LAB</t>
  </si>
  <si>
    <t>PROMEDICAL CENTER</t>
  </si>
  <si>
    <t>MEDSAN</t>
  </si>
  <si>
    <t>BIOGEN</t>
  </si>
  <si>
    <t>INTERSERVISAN</t>
  </si>
  <si>
    <t>AD SANITATEM</t>
  </si>
  <si>
    <t>MEDSTAR</t>
  </si>
  <si>
    <t>SANRADEX</t>
  </si>
  <si>
    <t>CENTRUL MEDICAL UNIREA</t>
  </si>
  <si>
    <t>SALVO-SAN CIOBANCA</t>
  </si>
  <si>
    <t>CLINIC MED DIAGNOSIS SRL</t>
  </si>
  <si>
    <t>SPITALUL CLINIC DE BOLI INFECTIOASE</t>
  </si>
  <si>
    <t>SPITALUL CLINIC JUDETEAN DE URGENTA CLUJ</t>
  </si>
  <si>
    <t>INST. REG. DE GASTRO. SI HEPATOLOGIE  “Prof. Dr. Octavian Fodor” CLUJ</t>
  </si>
  <si>
    <t>SPITALUL CLINIC DE URGENTA PENTRU COPII</t>
  </si>
  <si>
    <t>INSTITUTUL INIMII DE URGENTA PENTRU BOLI CARDIOVASCULARE “Prof. Dr. Niculae Stancioiu” CLUJ</t>
  </si>
  <si>
    <t>SPITALUL CLINIC MUNICIPAL CLUJ</t>
  </si>
  <si>
    <t>SPITALUL MUNICIPAL HUEDIN</t>
  </si>
  <si>
    <t>SPITALUL MUNICIPAL GHERLA</t>
  </si>
  <si>
    <t>SPITALUL MUNICIPAL DEJ</t>
  </si>
  <si>
    <t>SPITALUL MUNICIPAL TURDA</t>
  </si>
  <si>
    <t>TOTAL ANALIZE DE LABORATOR</t>
  </si>
  <si>
    <t>ANATOMIE PATOLOGICA</t>
  </si>
  <si>
    <t>SANTOMAR ONCODIAGNOSTIC</t>
  </si>
  <si>
    <t>PEDIPAT</t>
  </si>
  <si>
    <t>RADUSAN</t>
  </si>
  <si>
    <t>INSTITUTUL ONCOLOGIC “Prof. Dr. Ion Chiricuta” Cluj-Napoca</t>
  </si>
  <si>
    <t>TOTAL ANATOMIE PATOLOGICA</t>
  </si>
  <si>
    <t>TOTAL GENERAL</t>
  </si>
  <si>
    <t>medsan -modif structura, reduc punctaj din 01.03.2018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</si>
</sst>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000000"/>
    <numFmt numFmtId="166" formatCode="0.00000000"/>
    <numFmt numFmtId="167" formatCode="#,###.00"/>
    <numFmt numFmtId="168" formatCode="#,##0.00"/>
    <numFmt numFmtId="169" formatCode="#,##0.00;\-#,##0.00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2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1" fillId="0" borderId="1" xfId="0" applyFont="1" applyBorder="1" applyAlignment="1">
      <alignment wrapText="1"/>
    </xf>
    <xf numFmtId="164" fontId="1" fillId="2" borderId="1" xfId="0" applyFont="1" applyFill="1" applyBorder="1" applyAlignment="1">
      <alignment wrapText="1"/>
    </xf>
    <xf numFmtId="164" fontId="1" fillId="0" borderId="1" xfId="0" applyFont="1" applyBorder="1" applyAlignment="1">
      <alignment/>
    </xf>
    <xf numFmtId="165" fontId="0" fillId="3" borderId="1" xfId="20" applyNumberFormat="1" applyFont="1" applyFill="1" applyBorder="1" applyAlignment="1">
      <alignment horizontal="center"/>
      <protection/>
    </xf>
    <xf numFmtId="166" fontId="0" fillId="3" borderId="1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/>
    </xf>
    <xf numFmtId="164" fontId="1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/>
    </xf>
    <xf numFmtId="167" fontId="2" fillId="0" borderId="1" xfId="20" applyNumberFormat="1" applyFont="1" applyFill="1" applyBorder="1" applyAlignment="1">
      <alignment horizontal="center"/>
      <protection/>
    </xf>
    <xf numFmtId="168" fontId="0" fillId="0" borderId="1" xfId="0" applyNumberFormat="1" applyFont="1" applyFill="1" applyBorder="1" applyAlignment="1">
      <alignment/>
    </xf>
    <xf numFmtId="168" fontId="2" fillId="0" borderId="1" xfId="20" applyNumberFormat="1" applyFont="1" applyFill="1" applyBorder="1" applyAlignment="1">
      <alignment/>
      <protection/>
    </xf>
    <xf numFmtId="168" fontId="0" fillId="2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4" borderId="1" xfId="0" applyFont="1" applyFill="1" applyBorder="1" applyAlignment="1">
      <alignment/>
    </xf>
    <xf numFmtId="164" fontId="1" fillId="4" borderId="1" xfId="0" applyFont="1" applyFill="1" applyBorder="1" applyAlignment="1">
      <alignment wrapText="1"/>
    </xf>
    <xf numFmtId="164" fontId="0" fillId="4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8" fontId="0" fillId="0" borderId="1" xfId="0" applyNumberFormat="1" applyFill="1" applyBorder="1" applyAlignment="1">
      <alignment/>
    </xf>
    <xf numFmtId="164" fontId="0" fillId="0" borderId="0" xfId="0" applyFill="1" applyAlignment="1">
      <alignment/>
    </xf>
    <xf numFmtId="168" fontId="0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165" fontId="2" fillId="3" borderId="1" xfId="20" applyNumberFormat="1" applyFont="1" applyFill="1" applyBorder="1" applyAlignment="1">
      <alignment horizontal="center"/>
      <protection/>
    </xf>
    <xf numFmtId="167" fontId="2" fillId="3" borderId="2" xfId="20" applyNumberFormat="1" applyFont="1" applyFill="1" applyBorder="1" applyAlignment="1">
      <alignment horizontal="center"/>
      <protection/>
    </xf>
    <xf numFmtId="167" fontId="0" fillId="2" borderId="1" xfId="0" applyNumberFormat="1" applyFont="1" applyFill="1" applyBorder="1" applyAlignment="1">
      <alignment/>
    </xf>
    <xf numFmtId="169" fontId="1" fillId="2" borderId="1" xfId="0" applyNumberFormat="1" applyFont="1" applyFill="1" applyBorder="1" applyAlignment="1">
      <alignment/>
    </xf>
    <xf numFmtId="164" fontId="0" fillId="2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6">
      <selection activeCell="B1" sqref="B1:B65536"/>
    </sheetView>
  </sheetViews>
  <sheetFormatPr defaultColWidth="12.57421875" defaultRowHeight="12.75"/>
  <cols>
    <col min="1" max="1" width="5.7109375" style="0" customWidth="1"/>
    <col min="2" max="2" width="36.8515625" style="1" customWidth="1"/>
    <col min="3" max="3" width="11.140625" style="0" customWidth="1"/>
    <col min="4" max="4" width="12.7109375" style="0" customWidth="1"/>
    <col min="5" max="5" width="9.00390625" style="0" customWidth="1"/>
    <col min="6" max="6" width="11.57421875" style="0" customWidth="1"/>
    <col min="7" max="7" width="9.421875" style="0" customWidth="1"/>
    <col min="8" max="9" width="11.57421875" style="0" customWidth="1"/>
    <col min="10" max="10" width="11.57421875" style="2" customWidth="1"/>
    <col min="11" max="16384" width="11.57421875" style="0" customWidth="1"/>
  </cols>
  <sheetData>
    <row r="1" spans="1:10" ht="14.25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</row>
    <row r="2" spans="1:10" ht="14.25">
      <c r="A2" s="3"/>
      <c r="B2" s="4"/>
      <c r="C2" s="3"/>
      <c r="D2" s="3"/>
      <c r="E2" s="3"/>
      <c r="F2" s="3"/>
      <c r="G2" s="3"/>
      <c r="H2" s="3"/>
      <c r="I2" s="3"/>
      <c r="J2" s="3"/>
    </row>
    <row r="3" spans="1:10" s="1" customFormat="1" ht="62.25">
      <c r="A3" s="5" t="s">
        <v>1</v>
      </c>
      <c r="B3" s="5" t="s">
        <v>2</v>
      </c>
      <c r="C3" s="5" t="s">
        <v>3</v>
      </c>
      <c r="D3" s="5">
        <v>399212</v>
      </c>
      <c r="E3" s="5" t="s">
        <v>4</v>
      </c>
      <c r="F3" s="5">
        <v>199606</v>
      </c>
      <c r="G3" s="5" t="s">
        <v>5</v>
      </c>
      <c r="H3" s="5">
        <v>199606</v>
      </c>
      <c r="I3" s="5" t="s">
        <v>6</v>
      </c>
      <c r="J3" s="6" t="s">
        <v>7</v>
      </c>
    </row>
    <row r="4" spans="1:10" ht="14.25">
      <c r="A4" s="7"/>
      <c r="B4" s="5"/>
      <c r="C4" s="7" t="s">
        <v>8</v>
      </c>
      <c r="D4" s="7" t="s">
        <v>9</v>
      </c>
      <c r="E4" s="7" t="s">
        <v>8</v>
      </c>
      <c r="F4" s="7" t="s">
        <v>9</v>
      </c>
      <c r="G4" s="7" t="s">
        <v>8</v>
      </c>
      <c r="H4" s="7" t="s">
        <v>9</v>
      </c>
      <c r="I4" s="5"/>
      <c r="J4" s="5"/>
    </row>
    <row r="5" spans="1:10" ht="14.25">
      <c r="A5" s="7">
        <v>0</v>
      </c>
      <c r="B5" s="5">
        <v>1</v>
      </c>
      <c r="C5" s="7"/>
      <c r="D5" s="8">
        <f>D3/C35</f>
        <v>18.079999782611754</v>
      </c>
      <c r="E5" s="7"/>
      <c r="F5" s="9">
        <f>F3/E35</f>
        <v>57.45710995970063</v>
      </c>
      <c r="G5" s="7"/>
      <c r="H5" s="9">
        <f>H3/G35</f>
        <v>11.84289062268237</v>
      </c>
      <c r="I5" s="7"/>
      <c r="J5" s="7"/>
    </row>
    <row r="6" spans="1:10" ht="14.25">
      <c r="A6" s="7"/>
      <c r="B6" s="5" t="s">
        <v>10</v>
      </c>
      <c r="C6" s="10"/>
      <c r="D6" s="10"/>
      <c r="E6" s="10"/>
      <c r="F6" s="10"/>
      <c r="G6" s="10"/>
      <c r="H6" s="10"/>
      <c r="I6" s="10"/>
      <c r="J6" s="11"/>
    </row>
    <row r="7" spans="1:10" ht="14.25">
      <c r="A7" s="7">
        <v>1</v>
      </c>
      <c r="B7" s="12" t="s">
        <v>11</v>
      </c>
      <c r="C7" s="13">
        <v>1536.34</v>
      </c>
      <c r="D7" s="14">
        <f aca="true" t="shared" si="0" ref="D7:D34">C7*$D$5</f>
        <v>27777.02686601774</v>
      </c>
      <c r="E7" s="15">
        <v>161</v>
      </c>
      <c r="F7" s="16">
        <f aca="true" t="shared" si="1" ref="F7:F34">E7*$F$5</f>
        <v>9250.594703511802</v>
      </c>
      <c r="G7" s="15">
        <v>798</v>
      </c>
      <c r="H7" s="16">
        <f aca="true" t="shared" si="2" ref="H7:H34">G7*$H$5</f>
        <v>9450.626716900531</v>
      </c>
      <c r="I7" s="15">
        <f aca="true" t="shared" si="3" ref="I7:I34">C7+E7+G7</f>
        <v>2495.34</v>
      </c>
      <c r="J7" s="17">
        <f aca="true" t="shared" si="4" ref="J7:J34">ROUND(D7+F7+H7,0)</f>
        <v>46478</v>
      </c>
    </row>
    <row r="8" spans="1:10" ht="14.25">
      <c r="A8" s="18">
        <v>2</v>
      </c>
      <c r="B8" s="12" t="s">
        <v>12</v>
      </c>
      <c r="C8" s="13">
        <v>1358.8</v>
      </c>
      <c r="D8" s="14">
        <f t="shared" si="0"/>
        <v>24567.10370461285</v>
      </c>
      <c r="E8" s="15">
        <v>156</v>
      </c>
      <c r="F8" s="16">
        <f t="shared" si="1"/>
        <v>8963.309153713299</v>
      </c>
      <c r="G8" s="15">
        <v>1016</v>
      </c>
      <c r="H8" s="16">
        <f t="shared" si="2"/>
        <v>12032.376872645289</v>
      </c>
      <c r="I8" s="15">
        <f t="shared" si="3"/>
        <v>2530.8</v>
      </c>
      <c r="J8" s="17">
        <f t="shared" si="4"/>
        <v>45563</v>
      </c>
    </row>
    <row r="9" spans="1:10" ht="14.25">
      <c r="A9" s="18">
        <v>3</v>
      </c>
      <c r="B9" s="12" t="s">
        <v>13</v>
      </c>
      <c r="C9" s="13">
        <v>817.84</v>
      </c>
      <c r="D9" s="14">
        <f t="shared" si="0"/>
        <v>14786.547022211198</v>
      </c>
      <c r="E9" s="15">
        <v>146</v>
      </c>
      <c r="F9" s="16">
        <f t="shared" si="1"/>
        <v>8388.738054116293</v>
      </c>
      <c r="G9" s="15">
        <v>1272</v>
      </c>
      <c r="H9" s="16">
        <f t="shared" si="2"/>
        <v>15064.156872051975</v>
      </c>
      <c r="I9" s="15">
        <f t="shared" si="3"/>
        <v>2235.84</v>
      </c>
      <c r="J9" s="17">
        <f t="shared" si="4"/>
        <v>38239</v>
      </c>
    </row>
    <row r="10" spans="1:10" ht="14.25">
      <c r="A10" s="18">
        <v>4</v>
      </c>
      <c r="B10" s="12" t="s">
        <v>14</v>
      </c>
      <c r="C10" s="13">
        <v>988</v>
      </c>
      <c r="D10" s="14">
        <f t="shared" si="0"/>
        <v>17863.03978522041</v>
      </c>
      <c r="E10" s="15">
        <v>160</v>
      </c>
      <c r="F10" s="16">
        <f t="shared" si="1"/>
        <v>9193.137593552101</v>
      </c>
      <c r="G10" s="15">
        <v>852</v>
      </c>
      <c r="H10" s="16">
        <f t="shared" si="2"/>
        <v>10090.14281052538</v>
      </c>
      <c r="I10" s="15">
        <f t="shared" si="3"/>
        <v>2000</v>
      </c>
      <c r="J10" s="17">
        <f t="shared" si="4"/>
        <v>37146</v>
      </c>
    </row>
    <row r="11" spans="1:10" ht="14.25">
      <c r="A11" s="18">
        <v>5</v>
      </c>
      <c r="B11" s="12" t="s">
        <v>15</v>
      </c>
      <c r="C11" s="13">
        <v>611.4</v>
      </c>
      <c r="D11" s="14">
        <f t="shared" si="0"/>
        <v>11054.111867088826</v>
      </c>
      <c r="E11" s="15">
        <v>143</v>
      </c>
      <c r="F11" s="16">
        <f t="shared" si="1"/>
        <v>8216.36672423719</v>
      </c>
      <c r="G11" s="15">
        <v>596</v>
      </c>
      <c r="H11" s="16">
        <f t="shared" si="2"/>
        <v>7058.362811118693</v>
      </c>
      <c r="I11" s="15">
        <f t="shared" si="3"/>
        <v>1350.4</v>
      </c>
      <c r="J11" s="17">
        <f t="shared" si="4"/>
        <v>26329</v>
      </c>
    </row>
    <row r="12" spans="1:10" ht="14.25">
      <c r="A12" s="18">
        <v>6</v>
      </c>
      <c r="B12" s="12" t="s">
        <v>16</v>
      </c>
      <c r="C12" s="13">
        <v>738.77</v>
      </c>
      <c r="D12" s="14">
        <f t="shared" si="0"/>
        <v>13356.961439400086</v>
      </c>
      <c r="E12" s="15">
        <v>148</v>
      </c>
      <c r="F12" s="16">
        <f t="shared" si="1"/>
        <v>8503.652274035694</v>
      </c>
      <c r="G12" s="15">
        <v>648</v>
      </c>
      <c r="H12" s="16">
        <f t="shared" si="2"/>
        <v>7674.193123498176</v>
      </c>
      <c r="I12" s="15">
        <f t="shared" si="3"/>
        <v>1534.77</v>
      </c>
      <c r="J12" s="17">
        <f t="shared" si="4"/>
        <v>29535</v>
      </c>
    </row>
    <row r="13" spans="1:10" ht="14.25">
      <c r="A13" s="18">
        <v>7</v>
      </c>
      <c r="B13" s="12" t="s">
        <v>17</v>
      </c>
      <c r="C13" s="13">
        <v>872</v>
      </c>
      <c r="D13" s="14">
        <f t="shared" si="0"/>
        <v>15765.75981043745</v>
      </c>
      <c r="E13" s="15">
        <v>144</v>
      </c>
      <c r="F13" s="16">
        <f t="shared" si="1"/>
        <v>8273.82383419689</v>
      </c>
      <c r="G13" s="15">
        <v>962</v>
      </c>
      <c r="H13" s="16">
        <f t="shared" si="2"/>
        <v>11392.86077902044</v>
      </c>
      <c r="I13" s="15">
        <f t="shared" si="3"/>
        <v>1978</v>
      </c>
      <c r="J13" s="17">
        <f t="shared" si="4"/>
        <v>35432</v>
      </c>
    </row>
    <row r="14" spans="1:10" ht="14.25">
      <c r="A14" s="18">
        <v>8</v>
      </c>
      <c r="B14" s="12" t="s">
        <v>18</v>
      </c>
      <c r="C14" s="13">
        <v>597.9</v>
      </c>
      <c r="D14" s="14">
        <f t="shared" si="0"/>
        <v>10810.031870023568</v>
      </c>
      <c r="E14" s="15">
        <v>134</v>
      </c>
      <c r="F14" s="16">
        <f t="shared" si="1"/>
        <v>7699.252734599884</v>
      </c>
      <c r="G14" s="15">
        <v>544</v>
      </c>
      <c r="H14" s="16">
        <f t="shared" si="2"/>
        <v>6442.53249873921</v>
      </c>
      <c r="I14" s="15">
        <f t="shared" si="3"/>
        <v>1275.9</v>
      </c>
      <c r="J14" s="17">
        <f t="shared" si="4"/>
        <v>24952</v>
      </c>
    </row>
    <row r="15" spans="1:10" ht="14.25">
      <c r="A15" s="7">
        <v>9</v>
      </c>
      <c r="B15" s="12" t="s">
        <v>19</v>
      </c>
      <c r="C15" s="13">
        <v>589.4</v>
      </c>
      <c r="D15" s="14">
        <f t="shared" si="0"/>
        <v>10656.351871871368</v>
      </c>
      <c r="E15" s="15">
        <v>144</v>
      </c>
      <c r="F15" s="16">
        <f t="shared" si="1"/>
        <v>8273.82383419689</v>
      </c>
      <c r="G15" s="15">
        <v>614</v>
      </c>
      <c r="H15" s="16">
        <f t="shared" si="2"/>
        <v>7271.534842326975</v>
      </c>
      <c r="I15" s="15">
        <f t="shared" si="3"/>
        <v>1347.4</v>
      </c>
      <c r="J15" s="17">
        <f t="shared" si="4"/>
        <v>26202</v>
      </c>
    </row>
    <row r="16" spans="1:10" ht="14.25">
      <c r="A16" s="19">
        <v>10</v>
      </c>
      <c r="B16" s="20" t="s">
        <v>20</v>
      </c>
      <c r="C16" s="21">
        <v>652.33</v>
      </c>
      <c r="D16" s="14">
        <f t="shared" si="0"/>
        <v>11794.126258191127</v>
      </c>
      <c r="E16" s="15">
        <v>132</v>
      </c>
      <c r="F16" s="16">
        <f t="shared" si="1"/>
        <v>7584.338514680483</v>
      </c>
      <c r="G16" s="15">
        <v>596</v>
      </c>
      <c r="H16" s="16">
        <f t="shared" si="2"/>
        <v>7058.362811118693</v>
      </c>
      <c r="I16" s="15">
        <f t="shared" si="3"/>
        <v>1380.33</v>
      </c>
      <c r="J16" s="17">
        <f t="shared" si="4"/>
        <v>26437</v>
      </c>
    </row>
    <row r="17" spans="1:10" ht="14.25">
      <c r="A17" s="7">
        <v>11</v>
      </c>
      <c r="B17" s="12" t="s">
        <v>21</v>
      </c>
      <c r="C17" s="13">
        <v>776.3</v>
      </c>
      <c r="D17" s="14">
        <f t="shared" si="0"/>
        <v>14035.503831241504</v>
      </c>
      <c r="E17" s="15">
        <v>150</v>
      </c>
      <c r="F17" s="16">
        <f t="shared" si="1"/>
        <v>8618.566493955095</v>
      </c>
      <c r="G17" s="15">
        <v>624</v>
      </c>
      <c r="H17" s="16">
        <f t="shared" si="2"/>
        <v>7389.963748553799</v>
      </c>
      <c r="I17" s="15">
        <f t="shared" si="3"/>
        <v>1550.3</v>
      </c>
      <c r="J17" s="17">
        <f t="shared" si="4"/>
        <v>30044</v>
      </c>
    </row>
    <row r="18" spans="1:10" ht="14.25">
      <c r="A18" s="18">
        <v>12</v>
      </c>
      <c r="B18" s="12" t="s">
        <v>22</v>
      </c>
      <c r="C18" s="13">
        <v>548.25</v>
      </c>
      <c r="D18" s="14">
        <f t="shared" si="0"/>
        <v>9912.359880816894</v>
      </c>
      <c r="E18" s="15">
        <v>120</v>
      </c>
      <c r="F18" s="16">
        <f t="shared" si="1"/>
        <v>6894.853195164076</v>
      </c>
      <c r="G18" s="15">
        <v>376</v>
      </c>
      <c r="H18" s="16">
        <f t="shared" si="2"/>
        <v>4452.926874128571</v>
      </c>
      <c r="I18" s="15">
        <f t="shared" si="3"/>
        <v>1044.25</v>
      </c>
      <c r="J18" s="17">
        <f t="shared" si="4"/>
        <v>21260</v>
      </c>
    </row>
    <row r="19" spans="1:10" ht="14.25">
      <c r="A19" s="18">
        <v>13</v>
      </c>
      <c r="B19" s="12" t="s">
        <v>23</v>
      </c>
      <c r="C19" s="13">
        <v>515.6</v>
      </c>
      <c r="D19" s="14">
        <f t="shared" si="0"/>
        <v>9322.047887914621</v>
      </c>
      <c r="E19" s="15">
        <v>115</v>
      </c>
      <c r="F19" s="16">
        <f t="shared" si="1"/>
        <v>6607.567645365572</v>
      </c>
      <c r="G19" s="15">
        <v>460</v>
      </c>
      <c r="H19" s="16">
        <f t="shared" si="2"/>
        <v>5447.7296864338905</v>
      </c>
      <c r="I19" s="15">
        <f t="shared" si="3"/>
        <v>1090.6</v>
      </c>
      <c r="J19" s="17">
        <f t="shared" si="4"/>
        <v>21377</v>
      </c>
    </row>
    <row r="20" spans="1:10" s="24" customFormat="1" ht="14.25">
      <c r="A20" s="18">
        <v>14</v>
      </c>
      <c r="B20" s="12" t="s">
        <v>24</v>
      </c>
      <c r="C20" s="22">
        <v>678.25</v>
      </c>
      <c r="D20" s="14">
        <f t="shared" si="0"/>
        <v>12262.759852556423</v>
      </c>
      <c r="E20" s="23">
        <v>130</v>
      </c>
      <c r="F20" s="16">
        <f t="shared" si="1"/>
        <v>7469.424294761082</v>
      </c>
      <c r="G20" s="23">
        <v>560</v>
      </c>
      <c r="H20" s="16">
        <f t="shared" si="2"/>
        <v>6632.018748702128</v>
      </c>
      <c r="I20" s="15">
        <f t="shared" si="3"/>
        <v>1368.25</v>
      </c>
      <c r="J20" s="17">
        <f t="shared" si="4"/>
        <v>26364</v>
      </c>
    </row>
    <row r="21" spans="1:10" ht="14.25">
      <c r="A21" s="18">
        <v>15</v>
      </c>
      <c r="B21" s="12" t="s">
        <v>25</v>
      </c>
      <c r="C21" s="13">
        <v>521</v>
      </c>
      <c r="D21" s="14">
        <f t="shared" si="0"/>
        <v>9419.679886740723</v>
      </c>
      <c r="E21" s="15">
        <v>128</v>
      </c>
      <c r="F21" s="16">
        <f t="shared" si="1"/>
        <v>7354.510074841681</v>
      </c>
      <c r="G21" s="15">
        <v>424</v>
      </c>
      <c r="H21" s="16">
        <f t="shared" si="2"/>
        <v>5021.385624017325</v>
      </c>
      <c r="I21" s="15">
        <f t="shared" si="3"/>
        <v>1073</v>
      </c>
      <c r="J21" s="17">
        <f t="shared" si="4"/>
        <v>21796</v>
      </c>
    </row>
    <row r="22" spans="1:10" ht="14.25">
      <c r="A22" s="18">
        <v>16</v>
      </c>
      <c r="B22" s="12" t="s">
        <v>26</v>
      </c>
      <c r="C22" s="13">
        <v>726.63</v>
      </c>
      <c r="D22" s="14">
        <f t="shared" si="0"/>
        <v>13137.470242039179</v>
      </c>
      <c r="E22" s="15">
        <v>146</v>
      </c>
      <c r="F22" s="16">
        <f t="shared" si="1"/>
        <v>8388.738054116293</v>
      </c>
      <c r="G22" s="15">
        <v>851</v>
      </c>
      <c r="H22" s="16">
        <f t="shared" si="2"/>
        <v>10078.299919902696</v>
      </c>
      <c r="I22" s="15">
        <f t="shared" si="3"/>
        <v>1723.63</v>
      </c>
      <c r="J22" s="17">
        <f t="shared" si="4"/>
        <v>31605</v>
      </c>
    </row>
    <row r="23" spans="1:12" s="24" customFormat="1" ht="14.25">
      <c r="A23" s="18">
        <v>17</v>
      </c>
      <c r="B23" s="12" t="s">
        <v>27</v>
      </c>
      <c r="C23" s="22">
        <v>488.88</v>
      </c>
      <c r="D23" s="14">
        <f t="shared" si="0"/>
        <v>8838.950293723234</v>
      </c>
      <c r="E23" s="23">
        <v>126</v>
      </c>
      <c r="F23" s="16">
        <f t="shared" si="1"/>
        <v>7239.59585492228</v>
      </c>
      <c r="G23" s="23">
        <v>536</v>
      </c>
      <c r="H23" s="16">
        <f t="shared" si="2"/>
        <v>6347.789373757751</v>
      </c>
      <c r="I23" s="15">
        <f t="shared" si="3"/>
        <v>1150.88</v>
      </c>
      <c r="J23" s="17">
        <f t="shared" si="4"/>
        <v>22426</v>
      </c>
      <c r="L23"/>
    </row>
    <row r="24" spans="1:10" ht="14.25">
      <c r="A24" s="18">
        <v>18</v>
      </c>
      <c r="B24" s="12" t="s">
        <v>28</v>
      </c>
      <c r="C24" s="13">
        <v>635.2</v>
      </c>
      <c r="D24" s="14">
        <f t="shared" si="0"/>
        <v>11484.415861914988</v>
      </c>
      <c r="E24" s="15">
        <v>66</v>
      </c>
      <c r="F24" s="16">
        <f t="shared" si="1"/>
        <v>3792.1692573402415</v>
      </c>
      <c r="G24" s="15">
        <v>264</v>
      </c>
      <c r="H24" s="16">
        <f t="shared" si="2"/>
        <v>3126.523124388146</v>
      </c>
      <c r="I24" s="15">
        <f t="shared" si="3"/>
        <v>965.2</v>
      </c>
      <c r="J24" s="17">
        <f t="shared" si="4"/>
        <v>18403</v>
      </c>
    </row>
    <row r="25" spans="1:10" ht="26.25">
      <c r="A25" s="18">
        <v>19</v>
      </c>
      <c r="B25" s="12" t="s">
        <v>29</v>
      </c>
      <c r="C25" s="13">
        <v>1398</v>
      </c>
      <c r="D25" s="14">
        <f t="shared" si="0"/>
        <v>25275.839696091232</v>
      </c>
      <c r="E25" s="25">
        <v>116</v>
      </c>
      <c r="F25" s="16">
        <f t="shared" si="1"/>
        <v>6665.024755325273</v>
      </c>
      <c r="G25" s="25">
        <v>766</v>
      </c>
      <c r="H25" s="16">
        <f t="shared" si="2"/>
        <v>9071.654216974695</v>
      </c>
      <c r="I25" s="15">
        <f t="shared" si="3"/>
        <v>2280</v>
      </c>
      <c r="J25" s="17">
        <f t="shared" si="4"/>
        <v>41013</v>
      </c>
    </row>
    <row r="26" spans="1:10" ht="26.25">
      <c r="A26" s="7">
        <v>20</v>
      </c>
      <c r="B26" s="12" t="s">
        <v>30</v>
      </c>
      <c r="C26" s="10">
        <v>1180</v>
      </c>
      <c r="D26" s="14">
        <f t="shared" si="0"/>
        <v>21334.39974348187</v>
      </c>
      <c r="E26" s="25">
        <v>96</v>
      </c>
      <c r="F26" s="16">
        <f t="shared" si="1"/>
        <v>5515.882556131261</v>
      </c>
      <c r="G26" s="25">
        <v>564</v>
      </c>
      <c r="H26" s="16">
        <f t="shared" si="2"/>
        <v>6679.390311192857</v>
      </c>
      <c r="I26" s="15">
        <f t="shared" si="3"/>
        <v>1840</v>
      </c>
      <c r="J26" s="17">
        <f t="shared" si="4"/>
        <v>33530</v>
      </c>
    </row>
    <row r="27" spans="1:10" ht="38.25">
      <c r="A27" s="7">
        <v>21</v>
      </c>
      <c r="B27" s="12" t="s">
        <v>31</v>
      </c>
      <c r="C27" s="10">
        <v>1145.3</v>
      </c>
      <c r="D27" s="14">
        <f t="shared" si="0"/>
        <v>20707.02375102524</v>
      </c>
      <c r="E27" s="25">
        <v>89</v>
      </c>
      <c r="F27" s="16">
        <f t="shared" si="1"/>
        <v>5113.682786413357</v>
      </c>
      <c r="G27" s="25">
        <v>344</v>
      </c>
      <c r="H27" s="16">
        <f t="shared" si="2"/>
        <v>4073.9543742027354</v>
      </c>
      <c r="I27" s="15">
        <f t="shared" si="3"/>
        <v>1578.3</v>
      </c>
      <c r="J27" s="17">
        <f t="shared" si="4"/>
        <v>29895</v>
      </c>
    </row>
    <row r="28" spans="1:10" ht="26.25">
      <c r="A28" s="7">
        <v>22</v>
      </c>
      <c r="B28" s="12" t="s">
        <v>32</v>
      </c>
      <c r="C28" s="10">
        <v>1123.9</v>
      </c>
      <c r="D28" s="14">
        <f t="shared" si="0"/>
        <v>20320.111755677353</v>
      </c>
      <c r="E28" s="25">
        <v>96</v>
      </c>
      <c r="F28" s="16">
        <f t="shared" si="1"/>
        <v>5515.882556131261</v>
      </c>
      <c r="G28" s="25">
        <v>436</v>
      </c>
      <c r="H28" s="16">
        <f t="shared" si="2"/>
        <v>5163.5003114895135</v>
      </c>
      <c r="I28" s="15">
        <f t="shared" si="3"/>
        <v>1655.9</v>
      </c>
      <c r="J28" s="17">
        <f t="shared" si="4"/>
        <v>30999</v>
      </c>
    </row>
    <row r="29" spans="1:10" ht="38.25">
      <c r="A29" s="7">
        <v>23</v>
      </c>
      <c r="B29" s="12" t="s">
        <v>33</v>
      </c>
      <c r="C29" s="10">
        <v>676.6</v>
      </c>
      <c r="D29" s="14">
        <f t="shared" si="0"/>
        <v>12232.927852915112</v>
      </c>
      <c r="E29" s="25">
        <v>110</v>
      </c>
      <c r="F29" s="16">
        <f t="shared" si="1"/>
        <v>6320.2820955670695</v>
      </c>
      <c r="G29" s="25">
        <v>396</v>
      </c>
      <c r="H29" s="16">
        <f t="shared" si="2"/>
        <v>4689.7846865822185</v>
      </c>
      <c r="I29" s="15">
        <f t="shared" si="3"/>
        <v>1182.6</v>
      </c>
      <c r="J29" s="17">
        <f t="shared" si="4"/>
        <v>23243</v>
      </c>
    </row>
    <row r="30" spans="1:10" ht="14.25">
      <c r="A30" s="7">
        <v>24</v>
      </c>
      <c r="B30" s="12" t="s">
        <v>34</v>
      </c>
      <c r="C30" s="10">
        <v>944</v>
      </c>
      <c r="D30" s="14">
        <f t="shared" si="0"/>
        <v>17067.519794785494</v>
      </c>
      <c r="E30" s="25">
        <v>115</v>
      </c>
      <c r="F30" s="16">
        <f t="shared" si="1"/>
        <v>6607.567645365572</v>
      </c>
      <c r="G30" s="25">
        <v>348</v>
      </c>
      <c r="H30" s="16">
        <f t="shared" si="2"/>
        <v>4121.325936693464</v>
      </c>
      <c r="I30" s="15">
        <f t="shared" si="3"/>
        <v>1407</v>
      </c>
      <c r="J30" s="17">
        <f t="shared" si="4"/>
        <v>27796</v>
      </c>
    </row>
    <row r="31" spans="1:10" ht="14.25">
      <c r="A31" s="7">
        <v>25</v>
      </c>
      <c r="B31" s="12" t="s">
        <v>35</v>
      </c>
      <c r="C31" s="10">
        <v>483.4</v>
      </c>
      <c r="D31" s="14">
        <f t="shared" si="0"/>
        <v>8739.871894914522</v>
      </c>
      <c r="E31" s="25">
        <v>130</v>
      </c>
      <c r="F31" s="16">
        <f t="shared" si="1"/>
        <v>7469.424294761082</v>
      </c>
      <c r="G31" s="25">
        <v>588</v>
      </c>
      <c r="H31" s="16">
        <f t="shared" si="2"/>
        <v>6963.619686137234</v>
      </c>
      <c r="I31" s="15">
        <f t="shared" si="3"/>
        <v>1201.4</v>
      </c>
      <c r="J31" s="17">
        <f t="shared" si="4"/>
        <v>23173</v>
      </c>
    </row>
    <row r="32" spans="1:10" ht="14.25">
      <c r="A32" s="7">
        <v>26</v>
      </c>
      <c r="B32" s="12" t="s">
        <v>36</v>
      </c>
      <c r="C32" s="10">
        <v>265.8</v>
      </c>
      <c r="D32" s="14">
        <f t="shared" si="0"/>
        <v>4805.663942218204</v>
      </c>
      <c r="E32" s="25">
        <v>62</v>
      </c>
      <c r="F32" s="16">
        <f t="shared" si="1"/>
        <v>3562.3408175014392</v>
      </c>
      <c r="G32" s="25">
        <v>387</v>
      </c>
      <c r="H32" s="16">
        <f t="shared" si="2"/>
        <v>4583.198670978078</v>
      </c>
      <c r="I32" s="15">
        <f t="shared" si="3"/>
        <v>714.8</v>
      </c>
      <c r="J32" s="17">
        <f t="shared" si="4"/>
        <v>12951</v>
      </c>
    </row>
    <row r="33" spans="1:10" ht="14.25">
      <c r="A33" s="7">
        <v>27</v>
      </c>
      <c r="B33" s="12" t="s">
        <v>37</v>
      </c>
      <c r="C33" s="10">
        <v>567.64</v>
      </c>
      <c r="D33" s="14">
        <f t="shared" si="0"/>
        <v>10262.931076601735</v>
      </c>
      <c r="E33" s="25">
        <v>95</v>
      </c>
      <c r="F33" s="16">
        <f t="shared" si="1"/>
        <v>5458.42544617156</v>
      </c>
      <c r="G33" s="25">
        <v>356</v>
      </c>
      <c r="H33" s="16">
        <f t="shared" si="2"/>
        <v>4216.069061674923</v>
      </c>
      <c r="I33" s="15">
        <f t="shared" si="3"/>
        <v>1018.64</v>
      </c>
      <c r="J33" s="17">
        <f>ROUND(D33+F33+H33,0)+1</f>
        <v>19938</v>
      </c>
    </row>
    <row r="34" spans="1:10" ht="14.25">
      <c r="A34" s="7">
        <v>28</v>
      </c>
      <c r="B34" s="12" t="s">
        <v>38</v>
      </c>
      <c r="C34" s="10">
        <v>642.78</v>
      </c>
      <c r="D34" s="14">
        <f t="shared" si="0"/>
        <v>11621.462260267183</v>
      </c>
      <c r="E34" s="25">
        <v>116</v>
      </c>
      <c r="F34" s="16">
        <f t="shared" si="1"/>
        <v>6665.024755325273</v>
      </c>
      <c r="G34" s="25">
        <v>676.5</v>
      </c>
      <c r="H34" s="16">
        <f t="shared" si="2"/>
        <v>8011.715506244624</v>
      </c>
      <c r="I34" s="15">
        <f t="shared" si="3"/>
        <v>1435.28</v>
      </c>
      <c r="J34" s="17">
        <f t="shared" si="4"/>
        <v>26298</v>
      </c>
    </row>
    <row r="35" spans="1:10" ht="14.25">
      <c r="A35" s="7"/>
      <c r="B35" s="12" t="s">
        <v>39</v>
      </c>
      <c r="C35" s="26">
        <f aca="true" t="shared" si="5" ref="C35:J35">SUM(C7:C34)</f>
        <v>22080.309999999994</v>
      </c>
      <c r="D35" s="26">
        <f t="shared" si="5"/>
        <v>399212.0000000001</v>
      </c>
      <c r="E35" s="26">
        <f t="shared" si="5"/>
        <v>3474</v>
      </c>
      <c r="F35" s="26">
        <f t="shared" si="5"/>
        <v>199606</v>
      </c>
      <c r="G35" s="26">
        <f t="shared" si="5"/>
        <v>16854.5</v>
      </c>
      <c r="H35" s="26">
        <f t="shared" si="5"/>
        <v>199606.00000000003</v>
      </c>
      <c r="I35" s="26">
        <f t="shared" si="5"/>
        <v>42408.81</v>
      </c>
      <c r="J35" s="26">
        <f t="shared" si="5"/>
        <v>798424</v>
      </c>
    </row>
    <row r="36" spans="1:10" ht="14.25">
      <c r="A36" s="7"/>
      <c r="B36" s="12"/>
      <c r="C36" s="10"/>
      <c r="D36" s="10"/>
      <c r="E36" s="10"/>
      <c r="F36" s="10"/>
      <c r="G36" s="10"/>
      <c r="H36" s="10"/>
      <c r="I36" s="10"/>
      <c r="J36" s="10"/>
    </row>
    <row r="37" spans="1:10" ht="14.25">
      <c r="A37" s="7"/>
      <c r="B37" s="12" t="s">
        <v>40</v>
      </c>
      <c r="C37" s="10"/>
      <c r="D37" s="10"/>
      <c r="E37" s="10"/>
      <c r="F37" s="10"/>
      <c r="G37" s="10"/>
      <c r="H37" s="10"/>
      <c r="I37" s="10"/>
      <c r="J37" s="10"/>
    </row>
    <row r="38" spans="1:10" ht="14.25">
      <c r="A38" s="7"/>
      <c r="B38" s="12"/>
      <c r="C38" s="10"/>
      <c r="D38" s="10">
        <v>24694</v>
      </c>
      <c r="E38" s="10"/>
      <c r="F38" s="10"/>
      <c r="G38" s="10"/>
      <c r="H38" s="10"/>
      <c r="I38" s="10"/>
      <c r="J38" s="10"/>
    </row>
    <row r="39" spans="1:10" ht="14.25">
      <c r="A39" s="7"/>
      <c r="B39" s="12"/>
      <c r="C39" s="10"/>
      <c r="D39" s="27">
        <f>D38/C49</f>
        <v>13.486619333697433</v>
      </c>
      <c r="E39" s="10"/>
      <c r="F39" s="10"/>
      <c r="G39" s="10"/>
      <c r="H39" s="10"/>
      <c r="I39" s="10"/>
      <c r="J39" s="11"/>
    </row>
    <row r="40" spans="1:10" ht="14.25">
      <c r="A40" s="7">
        <v>1</v>
      </c>
      <c r="B40" s="12" t="s">
        <v>41</v>
      </c>
      <c r="C40" s="25">
        <v>306</v>
      </c>
      <c r="D40" s="28">
        <f aca="true" t="shared" si="6" ref="D40:D48">C40*$D$39</f>
        <v>4126.905516111415</v>
      </c>
      <c r="E40" s="10"/>
      <c r="F40" s="10"/>
      <c r="G40" s="10"/>
      <c r="H40" s="10"/>
      <c r="I40" s="10">
        <v>306</v>
      </c>
      <c r="J40" s="29">
        <f aca="true" t="shared" si="7" ref="J40:J48">ROUND(D40,0)</f>
        <v>4127</v>
      </c>
    </row>
    <row r="41" spans="1:10" ht="14.25">
      <c r="A41" s="7">
        <v>2</v>
      </c>
      <c r="B41" s="12" t="s">
        <v>42</v>
      </c>
      <c r="C41" s="25">
        <v>206</v>
      </c>
      <c r="D41" s="28">
        <f t="shared" si="6"/>
        <v>2778.243582741671</v>
      </c>
      <c r="E41" s="10"/>
      <c r="F41" s="10"/>
      <c r="G41" s="10"/>
      <c r="H41" s="10"/>
      <c r="I41" s="10">
        <v>206</v>
      </c>
      <c r="J41" s="29">
        <f>ROUND(D41,0)+1</f>
        <v>2779</v>
      </c>
    </row>
    <row r="42" spans="1:10" ht="14.25">
      <c r="A42" s="7">
        <v>3</v>
      </c>
      <c r="B42" s="12" t="s">
        <v>43</v>
      </c>
      <c r="C42" s="25">
        <v>169</v>
      </c>
      <c r="D42" s="28">
        <f t="shared" si="6"/>
        <v>2279.2386673948663</v>
      </c>
      <c r="E42" s="10"/>
      <c r="F42" s="10"/>
      <c r="G42" s="10"/>
      <c r="H42" s="10"/>
      <c r="I42" s="10">
        <v>169</v>
      </c>
      <c r="J42" s="29">
        <f t="shared" si="7"/>
        <v>2279</v>
      </c>
    </row>
    <row r="43" spans="1:10" ht="26.25">
      <c r="A43" s="7">
        <v>4</v>
      </c>
      <c r="B43" s="12" t="s">
        <v>44</v>
      </c>
      <c r="C43" s="25">
        <v>348</v>
      </c>
      <c r="D43" s="28">
        <f t="shared" si="6"/>
        <v>4693.343528126707</v>
      </c>
      <c r="E43" s="10"/>
      <c r="F43" s="10"/>
      <c r="G43" s="10"/>
      <c r="H43" s="10"/>
      <c r="I43" s="10">
        <v>348</v>
      </c>
      <c r="J43" s="29">
        <f t="shared" si="7"/>
        <v>4693</v>
      </c>
    </row>
    <row r="44" spans="1:10" ht="26.25">
      <c r="A44" s="7">
        <v>5</v>
      </c>
      <c r="B44" s="12" t="s">
        <v>30</v>
      </c>
      <c r="C44" s="25">
        <v>304.5</v>
      </c>
      <c r="D44" s="28">
        <f t="shared" si="6"/>
        <v>4106.675587110868</v>
      </c>
      <c r="E44" s="10"/>
      <c r="F44" s="10"/>
      <c r="G44" s="10"/>
      <c r="H44" s="10"/>
      <c r="I44" s="10">
        <v>304.5</v>
      </c>
      <c r="J44" s="29">
        <f t="shared" si="7"/>
        <v>4107</v>
      </c>
    </row>
    <row r="45" spans="1:10" ht="14.25">
      <c r="A45" s="7">
        <v>6</v>
      </c>
      <c r="B45" s="12" t="s">
        <v>34</v>
      </c>
      <c r="C45" s="25">
        <v>184.5</v>
      </c>
      <c r="D45" s="28">
        <f t="shared" si="6"/>
        <v>2488.2812670671765</v>
      </c>
      <c r="E45" s="10"/>
      <c r="F45" s="10"/>
      <c r="G45" s="10"/>
      <c r="H45" s="10"/>
      <c r="I45" s="10">
        <v>184.5</v>
      </c>
      <c r="J45" s="29">
        <f t="shared" si="7"/>
        <v>2488</v>
      </c>
    </row>
    <row r="46" spans="1:10" ht="26.25">
      <c r="A46" s="7">
        <v>7</v>
      </c>
      <c r="B46" s="12" t="s">
        <v>29</v>
      </c>
      <c r="C46" s="25">
        <v>130</v>
      </c>
      <c r="D46" s="28">
        <f t="shared" si="6"/>
        <v>1753.2605133806665</v>
      </c>
      <c r="E46" s="10"/>
      <c r="F46" s="10"/>
      <c r="G46" s="10"/>
      <c r="H46" s="10"/>
      <c r="I46" s="10">
        <v>130</v>
      </c>
      <c r="J46" s="29">
        <f t="shared" si="7"/>
        <v>1753</v>
      </c>
    </row>
    <row r="47" spans="1:10" ht="14.25">
      <c r="A47" s="7">
        <v>8</v>
      </c>
      <c r="B47" s="12" t="s">
        <v>37</v>
      </c>
      <c r="C47" s="25">
        <v>93</v>
      </c>
      <c r="D47" s="28">
        <f t="shared" si="6"/>
        <v>1254.2555980338614</v>
      </c>
      <c r="E47" s="10"/>
      <c r="F47" s="10"/>
      <c r="G47" s="10"/>
      <c r="H47" s="10"/>
      <c r="I47" s="10">
        <v>93</v>
      </c>
      <c r="J47" s="29">
        <f t="shared" si="7"/>
        <v>1254</v>
      </c>
    </row>
    <row r="48" spans="1:10" ht="14.25">
      <c r="A48" s="7">
        <v>9</v>
      </c>
      <c r="B48" s="12" t="s">
        <v>38</v>
      </c>
      <c r="C48" s="25">
        <v>90</v>
      </c>
      <c r="D48" s="28">
        <f t="shared" si="6"/>
        <v>1213.7957400327691</v>
      </c>
      <c r="E48" s="10"/>
      <c r="F48" s="10"/>
      <c r="G48" s="10"/>
      <c r="H48" s="10"/>
      <c r="I48" s="10">
        <v>90</v>
      </c>
      <c r="J48" s="29">
        <f t="shared" si="7"/>
        <v>1214</v>
      </c>
    </row>
    <row r="49" spans="1:10" ht="14.25">
      <c r="A49" s="7"/>
      <c r="B49" s="12" t="s">
        <v>45</v>
      </c>
      <c r="C49" s="26">
        <f aca="true" t="shared" si="8" ref="C49:J49">SUM(C40:C48)</f>
        <v>1831</v>
      </c>
      <c r="D49" s="26">
        <f t="shared" si="8"/>
        <v>24694</v>
      </c>
      <c r="E49" s="26">
        <f t="shared" si="8"/>
        <v>0</v>
      </c>
      <c r="F49" s="26">
        <f t="shared" si="8"/>
        <v>0</v>
      </c>
      <c r="G49" s="26">
        <f t="shared" si="8"/>
        <v>0</v>
      </c>
      <c r="H49" s="26">
        <f t="shared" si="8"/>
        <v>0</v>
      </c>
      <c r="I49" s="26">
        <f t="shared" si="8"/>
        <v>1831</v>
      </c>
      <c r="J49" s="30">
        <f t="shared" si="8"/>
        <v>24694</v>
      </c>
    </row>
    <row r="50" spans="1:10" ht="14.25">
      <c r="A50" s="7"/>
      <c r="B50" s="5"/>
      <c r="C50" s="10"/>
      <c r="D50" s="10"/>
      <c r="E50" s="10"/>
      <c r="F50" s="10"/>
      <c r="G50" s="10"/>
      <c r="H50" s="10"/>
      <c r="I50" s="10"/>
      <c r="J50" s="11"/>
    </row>
    <row r="51" spans="1:10" ht="14.25">
      <c r="A51" s="7"/>
      <c r="B51" s="6" t="s">
        <v>46</v>
      </c>
      <c r="C51" s="31"/>
      <c r="D51" s="31"/>
      <c r="E51" s="31"/>
      <c r="F51" s="31"/>
      <c r="G51" s="31"/>
      <c r="H51" s="31"/>
      <c r="I51" s="31"/>
      <c r="J51" s="30">
        <f>J35+J49</f>
        <v>823118</v>
      </c>
    </row>
    <row r="55" ht="26.25">
      <c r="B55" s="1" t="s">
        <v>47</v>
      </c>
    </row>
  </sheetData>
  <sheetProtection selectLockedCells="1" selectUnlockedCells="1"/>
  <printOptions/>
  <pageMargins left="0.6902777777777778" right="0.4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:B6553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2019-02-28T11:51:21Z</dcterms:modified>
  <cp:category/>
  <cp:version/>
  <cp:contentType/>
  <cp:contentStatus/>
  <cp:revision>1</cp:revision>
</cp:coreProperties>
</file>