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8876" windowHeight="10872" activeTab="0"/>
  </bookViews>
  <sheets>
    <sheet name="Date Furnizor" sheetId="1" r:id="rId1"/>
    <sheet name="Resurse Tehnice" sheetId="2" r:id="rId2"/>
    <sheet name="Anexa45" sheetId="3" r:id="rId3"/>
    <sheet name="Anexa 49" sheetId="4" r:id="rId4"/>
  </sheets>
  <externalReferences>
    <externalReference r:id="rId7"/>
  </externalReferences>
  <definedNames>
    <definedName name="Cat_pers_rad">'[1]Sheet4'!$A$1:$A$5</definedName>
    <definedName name="_xlnm.Print_Area" localSheetId="3">'Anexa 49'!$A$1:$X$45</definedName>
    <definedName name="_xlnm.Print_Area" localSheetId="2">'Anexa45'!$A$1:$K$43</definedName>
    <definedName name="_xlnm.Print_Area" localSheetId="1">'Resurse Tehnice'!$A$1:$M$19</definedName>
    <definedName name="Program_F">'[1]Sheet1'!$A$20:$A$22</definedName>
    <definedName name="Program_P">'[1]Sheet1'!$A$20:$B$22</definedName>
  </definedNames>
  <calcPr fullCalcOnLoad="1"/>
</workbook>
</file>

<file path=xl/comments1.xml><?xml version="1.0" encoding="utf-8"?>
<comments xmlns="http://schemas.openxmlformats.org/spreadsheetml/2006/main">
  <authors>
    <author>WSCT2013</author>
    <author>Mar</author>
  </authors>
  <commentList>
    <comment ref="B28" authorId="0">
      <text>
        <r>
          <rPr>
            <b/>
            <sz val="9"/>
            <rFont val="Tahoma"/>
            <family val="2"/>
          </rPr>
          <t>WSCT2013:</t>
        </r>
        <r>
          <rPr>
            <sz val="9"/>
            <rFont val="Tahoma"/>
            <family val="2"/>
          </rPr>
          <t xml:space="preserve">
E-mail reprezentant legal</t>
        </r>
      </text>
    </comment>
    <comment ref="C28" authorId="0">
      <text>
        <r>
          <rPr>
            <b/>
            <sz val="9"/>
            <rFont val="Tahoma"/>
            <family val="2"/>
          </rPr>
          <t>WSCT2013:</t>
        </r>
        <r>
          <rPr>
            <sz val="9"/>
            <rFont val="Tahoma"/>
            <family val="2"/>
          </rPr>
          <t xml:space="preserve">
E-mail reprezentant legal</t>
        </r>
      </text>
    </comment>
    <comment ref="C5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Chirurgie,Cardiologie,Pediatrie,Medicina Interna,Nefrologie,Obstretica Ginecologie,etc
</t>
        </r>
      </text>
    </comment>
    <comment ref="C4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Selectati Medicina de familie sau specialitate clinica</t>
        </r>
      </text>
    </comment>
    <comment ref="C6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Completati indicativul de contract, MF…. sau SP…..stergeti indicativul care nu va apartine
MF0542, SP0124, etc</t>
        </r>
      </text>
    </comment>
  </commentList>
</comments>
</file>

<file path=xl/comments2.xml><?xml version="1.0" encoding="utf-8"?>
<comments xmlns="http://schemas.openxmlformats.org/spreadsheetml/2006/main">
  <authors>
    <author>GM</author>
    <author>CJASS Constanta</author>
    <author>Mar</author>
  </authors>
  <commentLis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I8" authorId="1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Nr/Data contractului de service incheiat cu un furnizor avizat de Ministerul Sanatatii.</t>
        </r>
      </text>
    </comment>
    <comment ref="B3" authorId="2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Selectati perioada de cand ati obtinut competenta/atestatul pentru ecografii</t>
        </r>
      </text>
    </comment>
    <comment ref="B6" authorId="2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conform declaratiilor de program de la contractul de baza si a anexelor din norme.</t>
        </r>
      </text>
    </comment>
    <comment ref="B5" authorId="2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conform declaratiilor de program de la contractul de baza si a anexelor din norme.</t>
        </r>
      </text>
    </comment>
  </commentList>
</comments>
</file>

<file path=xl/comments4.xml><?xml version="1.0" encoding="utf-8"?>
<comments xmlns="http://schemas.openxmlformats.org/spreadsheetml/2006/main">
  <authors>
    <author>Mar</author>
    <author>Author</author>
  </authors>
  <commentList>
    <comment ref="K9" authorId="0">
      <text>
        <r>
          <rPr>
            <b/>
            <sz val="9"/>
            <rFont val="Tahoma"/>
            <family val="2"/>
          </rPr>
          <t>MG se selecteaza cand faceti click in celula</t>
        </r>
        <r>
          <rPr>
            <sz val="9"/>
            <rFont val="Tahoma"/>
            <family val="2"/>
          </rPr>
          <t xml:space="preserve">
</t>
        </r>
      </text>
    </comment>
    <comment ref="T9" authorId="1">
      <text>
        <r>
          <rPr>
            <sz val="9"/>
            <rFont val="Tahoma"/>
            <family val="2"/>
          </rPr>
          <t xml:space="preserve">MG ziua saptamanii se selecteaza cand faceti click in celula
</t>
        </r>
      </text>
    </comment>
  </commentList>
</comments>
</file>

<file path=xl/sharedStrings.xml><?xml version="1.0" encoding="utf-8"?>
<sst xmlns="http://schemas.openxmlformats.org/spreadsheetml/2006/main" count="226" uniqueCount="165">
  <si>
    <t>CNP</t>
  </si>
  <si>
    <t xml:space="preserve">Cod Identificare Fiscală </t>
  </si>
  <si>
    <t>Judet</t>
  </si>
  <si>
    <t>Localitate</t>
  </si>
  <si>
    <t>Strada</t>
  </si>
  <si>
    <t>Nr</t>
  </si>
  <si>
    <t>Bl</t>
  </si>
  <si>
    <t>Sc</t>
  </si>
  <si>
    <t>Et</t>
  </si>
  <si>
    <t>Ap</t>
  </si>
  <si>
    <t>Date contact societate</t>
  </si>
  <si>
    <t>Mobil</t>
  </si>
  <si>
    <t>Fix</t>
  </si>
  <si>
    <t>Fax</t>
  </si>
  <si>
    <t>Email</t>
  </si>
  <si>
    <t>Adresa web</t>
  </si>
  <si>
    <t>Date Bancare</t>
  </si>
  <si>
    <t>Banca</t>
  </si>
  <si>
    <t>Sucursala</t>
  </si>
  <si>
    <t>Cont</t>
  </si>
  <si>
    <t>Reprezentant legal</t>
  </si>
  <si>
    <t>Nume</t>
  </si>
  <si>
    <t>Prenume</t>
  </si>
  <si>
    <t>Telefon</t>
  </si>
  <si>
    <t>Document care dovedeste detinerea legala a aparatului</t>
  </si>
  <si>
    <t>Tipul documentului</t>
  </si>
  <si>
    <t>Numarul si data documentului</t>
  </si>
  <si>
    <t>Valabil pana la data</t>
  </si>
  <si>
    <t>Ecografia (1 aparat pe medic)</t>
  </si>
  <si>
    <t>Aviz de utilizare/Buletin de verificare periodica ANMDM</t>
  </si>
  <si>
    <t>Data</t>
  </si>
  <si>
    <t>Luni</t>
  </si>
  <si>
    <t>Miercuri</t>
  </si>
  <si>
    <t>Joi</t>
  </si>
  <si>
    <t>Vineri</t>
  </si>
  <si>
    <t>Punct de lucru</t>
  </si>
  <si>
    <t>Contract CAS</t>
  </si>
  <si>
    <t xml:space="preserve">    Data întocmirii: </t>
  </si>
  <si>
    <t>Serie si numar</t>
  </si>
  <si>
    <t>An fabricatie</t>
  </si>
  <si>
    <t>Declaratie conformitate CE</t>
  </si>
  <si>
    <t>ISO producator</t>
  </si>
  <si>
    <t>Puncte aparat</t>
  </si>
  <si>
    <t>Vechime ani</t>
  </si>
  <si>
    <t>vechi</t>
  </si>
  <si>
    <t>dim proc</t>
  </si>
  <si>
    <t>Aparat</t>
  </si>
  <si>
    <t>Tot_pct</t>
  </si>
  <si>
    <t>exista=0</t>
  </si>
  <si>
    <t>conditie</t>
  </si>
  <si>
    <t>verific</t>
  </si>
  <si>
    <t>pct</t>
  </si>
  <si>
    <t>pct_bun</t>
  </si>
  <si>
    <t>Reprezentant legal,</t>
  </si>
  <si>
    <t>Răspundem de legalitatea, realitatea şi exactitatea datelor sus menţionate</t>
  </si>
  <si>
    <t>semnătură electronică extinsă/calificată</t>
  </si>
  <si>
    <t>Furnizor:</t>
  </si>
  <si>
    <t>Adresa sediul social / adresa fiscala</t>
  </si>
  <si>
    <t>Constanta</t>
  </si>
  <si>
    <t>nume strada sediu social</t>
  </si>
  <si>
    <t>1A</t>
  </si>
  <si>
    <t>0241/XXXXXX</t>
  </si>
  <si>
    <t>societate@email.ro</t>
  </si>
  <si>
    <t>www.domeniu.ro</t>
  </si>
  <si>
    <t>Trezorerie</t>
  </si>
  <si>
    <t>ROXXTREZ2315069XXX000000</t>
  </si>
  <si>
    <t>Nume Repl legal</t>
  </si>
  <si>
    <t>Prenume repl</t>
  </si>
  <si>
    <t>0700000000000</t>
  </si>
  <si>
    <t>email@repllegal.ro</t>
  </si>
  <si>
    <t>Adresa sediul lucrativ/punct de lucru</t>
  </si>
  <si>
    <t>nume strada punct de lucru</t>
  </si>
  <si>
    <t xml:space="preserve">1 </t>
  </si>
  <si>
    <t xml:space="preserve">Denumire furnizor </t>
  </si>
  <si>
    <t>Anexa 45</t>
  </si>
  <si>
    <t>Sediul social/Adresa fiscală</t>
  </si>
  <si>
    <t xml:space="preserve">punct de lucru  </t>
  </si>
  <si>
    <r>
      <t>DECLARA</t>
    </r>
    <r>
      <rPr>
        <b/>
        <sz val="12"/>
        <rFont val="Arial-BoldMT"/>
        <family val="0"/>
      </rPr>
      <t>Ţ</t>
    </r>
    <r>
      <rPr>
        <b/>
        <sz val="12"/>
        <rFont val="Arial"/>
        <family val="2"/>
      </rPr>
      <t>IE DE PROGRAM</t>
    </r>
  </si>
  <si>
    <t xml:space="preserve">Subsemnatul(a), </t>
  </si>
  <si>
    <t xml:space="preserve">  B.I./C.I. seria …………... nr......................., </t>
  </si>
  <si>
    <t xml:space="preserve">în calitate de reprezentant legal, cunoscând că falsul în declaraţii se pedepseşte conform legii, declar pe propria răspundere </t>
  </si>
  <si>
    <t>că programul de lucru în contract cu Casa de Asigurări de Sănătate  Constanta se desfăşoară astfel:</t>
  </si>
  <si>
    <t>Locatia unde se desfasoara activitatea</t>
  </si>
  <si>
    <t>Adresa / telefon /email</t>
  </si>
  <si>
    <t>Program de lucru in contract cu casa de asigurari de sanatate**)</t>
  </si>
  <si>
    <t>Marti</t>
  </si>
  <si>
    <t>Sambata</t>
  </si>
  <si>
    <t>Duminica</t>
  </si>
  <si>
    <t>Sarbatori legale</t>
  </si>
  <si>
    <t>Sediul social/lucrativ</t>
  </si>
  <si>
    <r>
      <t>Punct de lucru/</t>
    </r>
    <r>
      <rPr>
        <b/>
        <sz val="10"/>
        <rFont val="Arial Narrow"/>
        <family val="2"/>
      </rPr>
      <t>punct secundar de lucru</t>
    </r>
    <r>
      <rPr>
        <sz val="10"/>
        <rFont val="Arial Narrow"/>
        <family val="2"/>
      </rPr>
      <t>*)</t>
    </r>
  </si>
  <si>
    <t>07.30-17.00</t>
  </si>
  <si>
    <t>Nu</t>
  </si>
  <si>
    <t xml:space="preserve">*) se va completa în funcţie de nr. de puncte de lucru ale furnizorului, în situaţia în care furnizorul are mai multe puncte de lucru pentru care </t>
  </si>
  <si>
    <t>solicită încheierea contractului cu casa de asigurări de sănătate, acestea se menţionează distinct cu programul de lucru aferent</t>
  </si>
  <si>
    <t>**) pentru medicii de familie se completează distinct programul la cabinet şi programul la domiciliu.</t>
  </si>
  <si>
    <t>Reprezentant legal:</t>
  </si>
  <si>
    <t>Medic specialitate clinica</t>
  </si>
  <si>
    <t>Tip furnizor</t>
  </si>
  <si>
    <t>MFxxxxx ; SPxxxxxx</t>
  </si>
  <si>
    <t>Furnizor de servicii medicale :</t>
  </si>
  <si>
    <t xml:space="preserve">Valabil pana la data </t>
  </si>
  <si>
    <t>Program consultatii la domiciliu</t>
  </si>
  <si>
    <t>Program lucru ecografii</t>
  </si>
  <si>
    <t>Competente/supraspecializari/atestate de studii complementare de ecografie</t>
  </si>
  <si>
    <t>Serie/Nr./Data</t>
  </si>
  <si>
    <t>NOTA: In vederea acordarii punctajului pentru dispozitivul medical detinut, se va prezenta anexa la contractul de achizitie,anexa care descrie si confirma configuratia tehnica a respectivului dispozitiv si fisa tehnica.</t>
  </si>
  <si>
    <t xml:space="preserve">Nr./Data </t>
  </si>
  <si>
    <t>Denumire/Model aparat</t>
  </si>
  <si>
    <t>Total puncte conform vechime aparat</t>
  </si>
  <si>
    <t>Puncte ajustate proportional cu programul de lucru declarat</t>
  </si>
  <si>
    <t>Denumire furnizor</t>
  </si>
  <si>
    <t>Specialitate</t>
  </si>
  <si>
    <t>Nefrologie</t>
  </si>
  <si>
    <t>Puncte</t>
  </si>
  <si>
    <t>pana in 5 ani</t>
  </si>
  <si>
    <t>Nr.ore consultatii</t>
  </si>
  <si>
    <t>Nr.ore ecografii</t>
  </si>
  <si>
    <t>Garantie/ Service
Întretinere periodică</t>
  </si>
  <si>
    <t>Grad profesional</t>
  </si>
  <si>
    <t>Valoare</t>
  </si>
  <si>
    <t>A. STRUCTURA DE PERSONAL</t>
  </si>
  <si>
    <t>ANEXA 49 A</t>
  </si>
  <si>
    <t xml:space="preserve">  CARE URMEAZĂ SĂ FIE ÎNREGISTRATĂ ÎN CONTRACT  ŞI SĂ FUNCŢIONEZE SUB INCIDENŢA ACESTUIA</t>
  </si>
  <si>
    <t>Nr.crt</t>
  </si>
  <si>
    <t>NUME ŞI PRENUME</t>
  </si>
  <si>
    <t xml:space="preserve">Cod parafa (după caz) </t>
  </si>
  <si>
    <t>Certificat/Autorizaţie de liberă practică eliberat de Organizaţia profesională/ Autoritatea competentă, după caz  *</t>
  </si>
  <si>
    <t>Specialitatea**</t>
  </si>
  <si>
    <t xml:space="preserve">Atestat de studii complementare </t>
  </si>
  <si>
    <t>Asigurare de răspundere civilă</t>
  </si>
  <si>
    <t>Documentul care atestă forma de angajare la furnizor</t>
  </si>
  <si>
    <t xml:space="preserve">Program de lucru/zi (interval orar: </t>
  </si>
  <si>
    <t>Total ore/săptămâna</t>
  </si>
  <si>
    <t xml:space="preserve"> Număr</t>
  </si>
  <si>
    <t>Data eliberării</t>
  </si>
  <si>
    <t>Data Expirării****</t>
  </si>
  <si>
    <t xml:space="preserve">Denumirea studiilor </t>
  </si>
  <si>
    <t>Din DATA</t>
  </si>
  <si>
    <t>Data expirării</t>
  </si>
  <si>
    <t>Tip contract (CIM/PFA/PFI,etc.)</t>
  </si>
  <si>
    <t>Număr contract</t>
  </si>
  <si>
    <t>Din Data</t>
  </si>
  <si>
    <t>Ziua</t>
  </si>
  <si>
    <t>ora de început</t>
  </si>
  <si>
    <t>ora de final)***</t>
  </si>
  <si>
    <t xml:space="preserve">EXEMPLU </t>
  </si>
  <si>
    <t>Specialist</t>
  </si>
  <si>
    <t>1234567891012</t>
  </si>
  <si>
    <t>07.30</t>
  </si>
  <si>
    <t>13.30</t>
  </si>
  <si>
    <t>** se completează în situaţia în care un medic are mai multe specialităţi confirmate prin ordin al ministrului</t>
  </si>
  <si>
    <t>***programul de lucru se detaliază pe fiecare zi a săptămânii, acolo unde este cazul se evidenţiază şi sărbătorile legale</t>
  </si>
  <si>
    <t>**** se completează cu data expirării avizului anual</t>
  </si>
  <si>
    <t>Tabelul centralizator se completează pentru fiecare sediu (sediu lucrativ/punct de lucru/punct secundar de lucru) în parte.</t>
  </si>
  <si>
    <t>Programul de lucru al personalului de specialitate care îşi desfășoară activitatea la furnizor  trebuie să fie in concordanță cu programul  de lucru declarat pentru sediu lucrativ/punct de lucru/punct secundar de lucru.</t>
  </si>
  <si>
    <t>Reprezentantul legal al furnizorului,</t>
  </si>
  <si>
    <t>....................................................</t>
  </si>
  <si>
    <t>Medicina de familie</t>
  </si>
  <si>
    <t>Medic de specialitate clinica pediatrie</t>
  </si>
  <si>
    <t>Medic de specialitate clinica cardiologie</t>
  </si>
  <si>
    <t>* se completează pentru toate categoriile de personal care intră sub incidenţa contractului  (medici, biologi medicali/biologi, chimişti medicali/chimişti, biochimişti medicali/biochimişti, fizicieni, bioingineri, cercetători ştiinţifici în anatomie-patologică,</t>
  </si>
  <si>
    <t xml:space="preserve"> absolvenţi colegiu imagistică medicală, fizioterapeuţi, psihologi, etc)</t>
  </si>
  <si>
    <t>A</t>
  </si>
  <si>
    <t>01.06.2023</t>
  </si>
</sst>
</file>

<file path=xl/styles.xml><?xml version="1.0" encoding="utf-8"?>
<styleSheet xmlns="http://schemas.openxmlformats.org/spreadsheetml/2006/main">
  <numFmts count="5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_);\(&quot;€&quot;#,##0\)"/>
    <numFmt numFmtId="197" formatCode="&quot;€&quot;#,##0_);[Red]\(&quot;€&quot;#,##0\)"/>
    <numFmt numFmtId="198" formatCode="&quot;€&quot;#,##0.00_);\(&quot;€&quot;#,##0.00\)"/>
    <numFmt numFmtId="199" formatCode="&quot;€&quot;#,##0.00_);[Red]\(&quot;€&quot;#,##0.00\)"/>
    <numFmt numFmtId="200" formatCode="_(&quot;€&quot;* #,##0_);_(&quot;€&quot;* \(#,##0\);_(&quot;€&quot;* &quot;-&quot;_);_(@_)"/>
    <numFmt numFmtId="201" formatCode="_(&quot;€&quot;* #,##0.00_);_(&quot;€&quot;* \(#,##0.00\);_(&quot;€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\.mm\.yyyy;@"/>
    <numFmt numFmtId="207" formatCode="#0.0\ &quot;Ore/Săpt.&quot;;[Red]\-\ #0.0\ &quot;Ore/Săpt.&quot;;&quot;Obligatoriu&quot;;&quot;Doar cifre&quot;"/>
    <numFmt numFmtId="208" formatCode="#0.0\ &quot;Ore/Săpt.&quot;;"/>
    <numFmt numFmtId="209" formatCode="[$-418]d\ mmmm\ yyyy;@"/>
    <numFmt numFmtId="210" formatCode="d/m/yyyy"/>
    <numFmt numFmtId="211" formatCode="0.0"/>
    <numFmt numFmtId="212" formatCode="d/m/yyyy;@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Arial-BoldMT"/>
      <family val="0"/>
    </font>
    <font>
      <sz val="12"/>
      <name val="Arial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  <font>
      <sz val="10"/>
      <color theme="1"/>
      <name val="Arial Narrow"/>
      <family val="2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sz val="9.5"/>
      <color rgb="FF000000"/>
      <name val="Arial Narrow"/>
      <family val="2"/>
    </font>
    <font>
      <sz val="9.5"/>
      <color rgb="FFFF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0" xfId="59" applyFont="1" applyBorder="1" applyAlignment="1">
      <alignment horizontal="center" vertical="center" wrapText="1"/>
      <protection/>
    </xf>
    <xf numFmtId="49" fontId="6" fillId="0" borderId="0" xfId="57" applyNumberFormat="1" applyFont="1" applyAlignment="1">
      <alignment horizontal="left" vertic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Alignment="1" applyProtection="1">
      <alignment horizontal="left"/>
      <protection hidden="1"/>
    </xf>
    <xf numFmtId="0" fontId="6" fillId="0" borderId="0" xfId="57" applyFont="1" applyAlignment="1">
      <alignment horizontal="right"/>
      <protection/>
    </xf>
    <xf numFmtId="49" fontId="6" fillId="0" borderId="0" xfId="57" applyNumberFormat="1" applyFont="1" applyFill="1" applyBorder="1" applyAlignment="1">
      <alignment horizontal="left" vertical="center"/>
      <protection/>
    </xf>
    <xf numFmtId="0" fontId="9" fillId="0" borderId="0" xfId="57" applyFont="1" applyAlignment="1" applyProtection="1">
      <alignment horizontal="left"/>
      <protection hidden="1"/>
    </xf>
    <xf numFmtId="0" fontId="6" fillId="0" borderId="0" xfId="60" applyFo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14" fontId="9" fillId="0" borderId="0" xfId="57" applyNumberFormat="1" applyFont="1" applyAlignment="1" applyProtection="1">
      <alignment horizontal="center"/>
      <protection/>
    </xf>
    <xf numFmtId="0" fontId="6" fillId="0" borderId="10" xfId="57" applyFont="1" applyBorder="1" applyAlignment="1" applyProtection="1">
      <alignment horizontal="center" vertical="center" wrapText="1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10" fillId="0" borderId="10" xfId="60" applyFont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center" vertical="center"/>
      <protection locked="0"/>
    </xf>
    <xf numFmtId="4" fontId="6" fillId="0" borderId="0" xfId="57" applyNumberFormat="1" applyFont="1" applyFill="1" applyBorder="1" applyAlignment="1">
      <alignment horizontal="center" vertical="center"/>
      <protection/>
    </xf>
    <xf numFmtId="1" fontId="6" fillId="0" borderId="0" xfId="57" applyNumberFormat="1" applyFont="1" applyBorder="1" applyAlignment="1">
      <alignment horizontal="center" vertical="center"/>
      <protection/>
    </xf>
    <xf numFmtId="1" fontId="6" fillId="0" borderId="0" xfId="57" applyNumberFormat="1" applyFont="1" applyAlignment="1">
      <alignment horizontal="center" vertical="center"/>
      <protection/>
    </xf>
    <xf numFmtId="0" fontId="6" fillId="6" borderId="0" xfId="57" applyFont="1" applyFill="1" applyAlignment="1">
      <alignment horizontal="center" vertical="center"/>
      <protection/>
    </xf>
    <xf numFmtId="4" fontId="60" fillId="0" borderId="0" xfId="57" applyNumberFormat="1" applyFont="1" applyAlignment="1">
      <alignment horizontal="center" vertical="center"/>
      <protection/>
    </xf>
    <xf numFmtId="0" fontId="60" fillId="0" borderId="0" xfId="57" applyFont="1" applyAlignment="1">
      <alignment horizontal="center" vertical="center"/>
      <protection/>
    </xf>
    <xf numFmtId="4" fontId="6" fillId="0" borderId="0" xfId="57" applyNumberFormat="1" applyFont="1" applyFill="1" applyBorder="1" applyAlignment="1" applyProtection="1">
      <alignment horizontal="center" vertical="center"/>
      <protection hidden="1"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 applyProtection="1">
      <alignment horizontal="center" vertical="center"/>
      <protection hidden="1"/>
    </xf>
    <xf numFmtId="0" fontId="9" fillId="0" borderId="0" xfId="60" applyFont="1" applyBorder="1" applyAlignment="1" applyProtection="1">
      <alignment horizontal="center" vertical="center"/>
      <protection hidden="1"/>
    </xf>
    <xf numFmtId="0" fontId="10" fillId="0" borderId="0" xfId="60" applyFont="1">
      <alignment/>
      <protection/>
    </xf>
    <xf numFmtId="0" fontId="10" fillId="0" borderId="0" xfId="57" applyFont="1">
      <alignment/>
      <protection/>
    </xf>
    <xf numFmtId="49" fontId="11" fillId="0" borderId="0" xfId="57" applyNumberFormat="1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0" xfId="60" applyFont="1" applyBorder="1">
      <alignment/>
      <protection/>
    </xf>
    <xf numFmtId="0" fontId="61" fillId="0" borderId="0" xfId="0" applyFont="1" applyAlignment="1">
      <alignment horizontal="center"/>
    </xf>
    <xf numFmtId="0" fontId="6" fillId="0" borderId="0" xfId="57" applyFont="1" applyAlignment="1" applyProtection="1">
      <alignment horizontal="center" vertical="center"/>
      <protection hidden="1"/>
    </xf>
    <xf numFmtId="0" fontId="6" fillId="0" borderId="0" xfId="60" applyFont="1" applyBorder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 applyProtection="1">
      <alignment vertical="center"/>
      <protection hidden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13" fillId="0" borderId="10" xfId="53" applyNumberFormat="1" applyFont="1" applyBorder="1" applyAlignment="1" applyProtection="1">
      <alignment horizontal="left" vertical="center"/>
      <protection locked="0"/>
    </xf>
    <xf numFmtId="1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12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 applyProtection="1" quotePrefix="1">
      <alignment horizontal="center" vertical="center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49" fontId="6" fillId="0" borderId="10" xfId="0" applyNumberFormat="1" applyFont="1" applyBorder="1" applyAlignment="1">
      <alignment horizontal="left" vertical="center"/>
    </xf>
    <xf numFmtId="0" fontId="10" fillId="0" borderId="10" xfId="60" applyFont="1" applyBorder="1" applyAlignment="1" applyProtection="1">
      <alignment horizontal="left" vertical="center" wrapText="1"/>
      <protection locked="0"/>
    </xf>
    <xf numFmtId="0" fontId="6" fillId="0" borderId="0" xfId="60" applyFont="1" applyBorder="1" applyAlignment="1">
      <alignment vertical="center" wrapText="1"/>
      <protection/>
    </xf>
    <xf numFmtId="0" fontId="6" fillId="0" borderId="0" xfId="57" applyFont="1" applyBorder="1" applyAlignment="1">
      <alignment vertical="center" wrapText="1"/>
      <protection/>
    </xf>
    <xf numFmtId="0" fontId="6" fillId="0" borderId="0" xfId="57" applyFont="1" applyAlignment="1">
      <alignment vertical="center"/>
      <protection/>
    </xf>
    <xf numFmtId="4" fontId="6" fillId="6" borderId="0" xfId="57" applyNumberFormat="1" applyFont="1" applyFill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0" fillId="32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NumberFormat="1" applyFont="1" applyAlignment="1" applyProtection="1">
      <alignment horizontal="left"/>
      <protection hidden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vertical="center"/>
      <protection/>
    </xf>
    <xf numFmtId="2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Font="1" applyBorder="1" applyAlignment="1" applyProtection="1" quotePrefix="1">
      <alignment horizontal="center" vertical="center" wrapText="1"/>
      <protection locked="0"/>
    </xf>
    <xf numFmtId="211" fontId="6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57" applyFont="1" applyFill="1" applyBorder="1" applyAlignment="1" applyProtection="1">
      <alignment vertical="center" wrapText="1"/>
      <protection locked="0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right" vertical="center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horizont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57" applyNumberFormat="1" applyFont="1" applyBorder="1" applyAlignment="1" applyProtection="1">
      <alignment horizontal="left" vertical="center" wrapText="1"/>
      <protection hidden="1"/>
    </xf>
    <xf numFmtId="0" fontId="6" fillId="0" borderId="0" xfId="57" applyFont="1" applyBorder="1" applyAlignment="1">
      <alignment horizontal="center" vertical="center" wrapText="1"/>
      <protection/>
    </xf>
    <xf numFmtId="0" fontId="9" fillId="0" borderId="0" xfId="57" applyNumberFormat="1" applyFont="1" applyAlignment="1" applyProtection="1">
      <alignment horizontal="center"/>
      <protection hidden="1"/>
    </xf>
    <xf numFmtId="0" fontId="6" fillId="0" borderId="12" xfId="60" applyFont="1" applyBorder="1" applyAlignment="1" applyProtection="1">
      <alignment horizontal="center" vertical="center" wrapText="1"/>
      <protection hidden="1"/>
    </xf>
    <xf numFmtId="0" fontId="6" fillId="0" borderId="11" xfId="60" applyFont="1" applyBorder="1" applyAlignment="1" applyProtection="1">
      <alignment horizontal="center" vertical="center" wrapText="1"/>
      <protection hidden="1"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10" fillId="0" borderId="14" xfId="60" applyFont="1" applyFill="1" applyBorder="1" applyAlignment="1" applyProtection="1">
      <alignment horizontal="center" vertical="center" wrapText="1"/>
      <protection hidden="1"/>
    </xf>
    <xf numFmtId="0" fontId="10" fillId="0" borderId="16" xfId="60" applyFont="1" applyFill="1" applyBorder="1" applyAlignment="1" applyProtection="1">
      <alignment horizontal="center" vertical="center" wrapText="1"/>
      <protection hidden="1"/>
    </xf>
    <xf numFmtId="0" fontId="10" fillId="0" borderId="15" xfId="60" applyFont="1" applyFill="1" applyBorder="1" applyAlignment="1" applyProtection="1">
      <alignment horizontal="center" vertical="center" wrapText="1"/>
      <protection hidden="1"/>
    </xf>
    <xf numFmtId="0" fontId="10" fillId="0" borderId="10" xfId="60" applyFont="1" applyBorder="1" applyAlignment="1" applyProtection="1">
      <alignment horizontal="right" vertical="center" wrapText="1"/>
      <protection locked="0"/>
    </xf>
    <xf numFmtId="0" fontId="6" fillId="0" borderId="12" xfId="57" applyFont="1" applyBorder="1" applyAlignment="1" applyProtection="1">
      <alignment horizontal="center" vertical="center" wrapText="1"/>
      <protection hidden="1"/>
    </xf>
    <xf numFmtId="0" fontId="6" fillId="0" borderId="11" xfId="57" applyFont="1" applyBorder="1" applyAlignment="1" applyProtection="1">
      <alignment horizontal="center" vertical="center" wrapText="1"/>
      <protection hidden="1"/>
    </xf>
    <xf numFmtId="0" fontId="6" fillId="0" borderId="10" xfId="57" applyFont="1" applyBorder="1" applyAlignment="1" applyProtection="1">
      <alignment horizontal="center" vertical="center" wrapText="1"/>
      <protection hidden="1"/>
    </xf>
    <xf numFmtId="0" fontId="9" fillId="6" borderId="10" xfId="60" applyFont="1" applyFill="1" applyBorder="1" applyAlignment="1" applyProtection="1">
      <alignment horizontal="right" vertical="center"/>
      <protection hidden="1"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6" fillId="0" borderId="18" xfId="0" applyFont="1" applyBorder="1" applyAlignment="1" applyProtection="1">
      <alignment vertical="center" wrapText="1"/>
      <protection hidden="1"/>
    </xf>
    <xf numFmtId="0" fontId="6" fillId="0" borderId="19" xfId="0" applyFont="1" applyBorder="1" applyAlignment="1" applyProtection="1">
      <alignment vertical="center" wrapText="1"/>
      <protection hidden="1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NumberFormat="1" applyFont="1" applyBorder="1" applyAlignment="1" applyProtection="1">
      <alignment vertical="center" wrapText="1"/>
      <protection hidden="1"/>
    </xf>
    <xf numFmtId="0" fontId="6" fillId="0" borderId="18" xfId="0" applyNumberFormat="1" applyFont="1" applyBorder="1" applyAlignment="1" applyProtection="1">
      <alignment vertical="center" wrapText="1"/>
      <protection hidden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14" fontId="64" fillId="0" borderId="10" xfId="0" applyNumberFormat="1" applyFont="1" applyBorder="1" applyAlignment="1" applyProtection="1">
      <alignment horizontal="center" vertical="center" wrapText="1"/>
      <protection locked="0"/>
    </xf>
    <xf numFmtId="212" fontId="64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0" borderId="10" xfId="57" applyNumberFormat="1" applyFont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" fontId="62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212" fontId="64" fillId="0" borderId="11" xfId="0" applyNumberFormat="1" applyFont="1" applyBorder="1" applyAlignment="1" applyProtection="1">
      <alignment horizontal="center"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1" xfId="57" applyNumberFormat="1" applyFont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2" fillId="2" borderId="10" xfId="0" applyFont="1" applyFill="1" applyBorder="1" applyAlignment="1" applyProtection="1">
      <alignment horizontal="center" vertical="center" wrapText="1"/>
      <protection locked="0"/>
    </xf>
    <xf numFmtId="0" fontId="62" fillId="2" borderId="26" xfId="0" applyFont="1" applyFill="1" applyBorder="1" applyAlignment="1" applyProtection="1">
      <alignment horizontal="center" vertical="center" wrapText="1"/>
      <protection locked="0"/>
    </xf>
    <xf numFmtId="0" fontId="64" fillId="0" borderId="26" xfId="0" applyFont="1" applyBorder="1" applyAlignment="1" applyProtection="1">
      <alignment horizontal="center" vertical="center" wrapText="1"/>
      <protection locked="0"/>
    </xf>
    <xf numFmtId="1" fontId="62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27" xfId="0" applyFont="1" applyBorder="1" applyAlignment="1" applyProtection="1">
      <alignment horizontal="center" vertical="center" textRotation="90" wrapText="1"/>
      <protection locked="0"/>
    </xf>
    <xf numFmtId="0" fontId="64" fillId="0" borderId="28" xfId="0" applyFont="1" applyBorder="1" applyAlignment="1" applyProtection="1">
      <alignment horizontal="center" vertical="center" textRotation="90" wrapText="1"/>
      <protection locked="0"/>
    </xf>
    <xf numFmtId="0" fontId="64" fillId="0" borderId="29" xfId="0" applyFont="1" applyBorder="1" applyAlignment="1" applyProtection="1">
      <alignment horizontal="center" vertical="center" textRotation="90" wrapText="1"/>
      <protection locked="0"/>
    </xf>
    <xf numFmtId="0" fontId="64" fillId="2" borderId="10" xfId="0" applyFont="1" applyFill="1" applyBorder="1" applyAlignment="1" applyProtection="1">
      <alignment horizontal="center" vertical="center" wrapText="1"/>
      <protection locked="0"/>
    </xf>
    <xf numFmtId="0" fontId="64" fillId="2" borderId="26" xfId="0" applyFont="1" applyFill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 applyProtection="1">
      <alignment horizontal="center" vertical="center" wrapText="1"/>
      <protection locked="0"/>
    </xf>
    <xf numFmtId="0" fontId="64" fillId="0" borderId="30" xfId="0" applyFont="1" applyBorder="1" applyAlignment="1" applyProtection="1">
      <alignment horizontal="center" vertical="center" wrapText="1"/>
      <protection locked="0"/>
    </xf>
    <xf numFmtId="0" fontId="64" fillId="0" borderId="31" xfId="0" applyFont="1" applyBorder="1" applyAlignment="1" applyProtection="1">
      <alignment horizontal="center" vertical="center" textRotation="90" wrapText="1"/>
      <protection locked="0"/>
    </xf>
    <xf numFmtId="0" fontId="64" fillId="0" borderId="13" xfId="0" applyFont="1" applyBorder="1" applyAlignment="1" applyProtection="1">
      <alignment horizontal="center" vertical="center" textRotation="90" wrapText="1"/>
      <protection locked="0"/>
    </xf>
    <xf numFmtId="0" fontId="64" fillId="0" borderId="32" xfId="0" applyFont="1" applyBorder="1" applyAlignment="1" applyProtection="1">
      <alignment horizontal="center" vertical="center" textRotation="90" wrapText="1"/>
      <protection locked="0"/>
    </xf>
    <xf numFmtId="0" fontId="64" fillId="0" borderId="33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4" fillId="0" borderId="35" xfId="0" applyFont="1" applyBorder="1" applyAlignment="1" applyProtection="1">
      <alignment horizontal="center" vertical="center" wrapText="1"/>
      <protection locked="0"/>
    </xf>
    <xf numFmtId="0" fontId="62" fillId="0" borderId="3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 applyProtection="1">
      <alignment horizont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\Contractare2016\Documente_Contract\Radiologie\Dosar_Furnizor_Radiolo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_Furnizor"/>
      <sheetName val="Resurse_Umane"/>
      <sheetName val="Anexa 18C"/>
      <sheetName val="Resurse tehnice"/>
      <sheetName val="Oferta_servicii"/>
      <sheetName val="Disponibilitate"/>
      <sheetName val="Sheet1"/>
      <sheetName val="Sheet2"/>
      <sheetName val="Sheet4"/>
    </sheetNames>
    <sheetDataSet>
      <sheetData sheetId="6">
        <row r="20">
          <cell r="A20" t="str">
            <v>Luni-vineri 12 ore/zi</v>
          </cell>
          <cell r="B20">
            <v>30</v>
          </cell>
        </row>
        <row r="21">
          <cell r="A21" t="str">
            <v>Luni-vineri, sambata, duminica si sarbatorile legale 12 ore/zi</v>
          </cell>
          <cell r="B21">
            <v>60</v>
          </cell>
        </row>
        <row r="22">
          <cell r="A22" t="str">
            <v>Alt program</v>
          </cell>
          <cell r="B22">
            <v>0</v>
          </cell>
        </row>
      </sheetData>
      <sheetData sheetId="8">
        <row r="1">
          <cell r="A1" t="str">
            <v>Medic_Specialist</v>
          </cell>
        </row>
        <row r="2">
          <cell r="A2" t="str">
            <v>Medic_Primar</v>
          </cell>
        </row>
        <row r="3">
          <cell r="A3" t="str">
            <v>Operatori</v>
          </cell>
        </row>
        <row r="4">
          <cell r="A4" t="str">
            <v>Asistent</v>
          </cell>
        </row>
        <row r="5">
          <cell r="A5" t="str">
            <v>Personal_auxiliar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cietate@email.ro" TargetMode="External" /><Relationship Id="rId2" Type="http://schemas.openxmlformats.org/officeDocument/2006/relationships/hyperlink" Target="http://www.domeniu.ro/" TargetMode="External" /><Relationship Id="rId3" Type="http://schemas.openxmlformats.org/officeDocument/2006/relationships/hyperlink" Target="mailto:email@repllegal.ro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P55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16.8515625" style="3" customWidth="1"/>
    <col min="2" max="2" width="12.00390625" style="3" customWidth="1"/>
    <col min="3" max="3" width="32.421875" style="3" customWidth="1"/>
    <col min="4" max="4" width="9.28125" style="3" customWidth="1"/>
    <col min="5" max="40" width="9.00390625" style="3" customWidth="1"/>
    <col min="41" max="41" width="44.7109375" style="3" hidden="1" customWidth="1"/>
    <col min="42" max="42" width="9.00390625" style="3" hidden="1" customWidth="1"/>
    <col min="43" max="43" width="9.00390625" style="3" customWidth="1"/>
    <col min="44" max="16384" width="9.00390625" style="3" customWidth="1"/>
  </cols>
  <sheetData>
    <row r="1" ht="12.75"/>
    <row r="2" spans="1:3" ht="12.75">
      <c r="A2" s="42" t="s">
        <v>56</v>
      </c>
      <c r="B2" s="87" t="s">
        <v>111</v>
      </c>
      <c r="C2" s="87"/>
    </row>
    <row r="3" spans="1:3" ht="7.5" customHeight="1">
      <c r="A3" s="43"/>
      <c r="B3" s="120"/>
      <c r="C3" s="120"/>
    </row>
    <row r="4" spans="1:42" s="45" customFormat="1" ht="15" customHeight="1">
      <c r="A4" s="121" t="s">
        <v>98</v>
      </c>
      <c r="B4" s="121"/>
      <c r="C4" s="44" t="s">
        <v>97</v>
      </c>
      <c r="AP4" s="46">
        <v>44403</v>
      </c>
    </row>
    <row r="5" spans="1:42" s="45" customFormat="1" ht="15" customHeight="1">
      <c r="A5" s="123" t="s">
        <v>112</v>
      </c>
      <c r="B5" s="124"/>
      <c r="C5" s="44" t="s">
        <v>113</v>
      </c>
      <c r="AP5" s="46"/>
    </row>
    <row r="6" spans="1:42" s="45" customFormat="1" ht="15" customHeight="1">
      <c r="A6" s="123" t="s">
        <v>36</v>
      </c>
      <c r="B6" s="124"/>
      <c r="C6" s="44" t="s">
        <v>99</v>
      </c>
      <c r="AP6" s="46"/>
    </row>
    <row r="7" spans="1:3" s="45" customFormat="1" ht="15" customHeight="1">
      <c r="A7" s="122" t="s">
        <v>1</v>
      </c>
      <c r="B7" s="122"/>
      <c r="C7" s="48">
        <v>2222222</v>
      </c>
    </row>
    <row r="8" spans="1:41" s="45" customFormat="1" ht="15" customHeight="1">
      <c r="A8" s="117" t="s">
        <v>57</v>
      </c>
      <c r="B8" s="47" t="s">
        <v>2</v>
      </c>
      <c r="C8" s="50" t="s">
        <v>58</v>
      </c>
      <c r="AO8" s="45" t="str">
        <f>CONCATENATE("Loc.",PROPER(C9)," ","Str.",PROPER(C10)," ","Nr.",C11)</f>
        <v>Loc.Constanta Str.Nume Strada Sediu Social Nr.1A</v>
      </c>
    </row>
    <row r="9" spans="1:3" s="45" customFormat="1" ht="15" customHeight="1">
      <c r="A9" s="117"/>
      <c r="B9" s="47" t="s">
        <v>3</v>
      </c>
      <c r="C9" s="50" t="s">
        <v>58</v>
      </c>
    </row>
    <row r="10" spans="1:41" s="45" customFormat="1" ht="15" customHeight="1">
      <c r="A10" s="117"/>
      <c r="B10" s="47" t="s">
        <v>4</v>
      </c>
      <c r="C10" s="50" t="s">
        <v>59</v>
      </c>
      <c r="AO10" s="45" t="str">
        <f>CONCATENATE("Tel:",C17," ","Fax",C18," ","E-mail"," ",C19)</f>
        <v>Tel:0241/XXXXXX Fax0241/XXXXXX E-mail societate@email.ro</v>
      </c>
    </row>
    <row r="11" spans="1:3" s="45" customFormat="1" ht="15" customHeight="1">
      <c r="A11" s="117"/>
      <c r="B11" s="47" t="s">
        <v>5</v>
      </c>
      <c r="C11" s="50" t="s">
        <v>60</v>
      </c>
    </row>
    <row r="12" spans="1:3" s="45" customFormat="1" ht="15" customHeight="1">
      <c r="A12" s="117"/>
      <c r="B12" s="47" t="s">
        <v>6</v>
      </c>
      <c r="C12" s="50"/>
    </row>
    <row r="13" spans="1:3" s="45" customFormat="1" ht="15" customHeight="1">
      <c r="A13" s="117"/>
      <c r="B13" s="47" t="s">
        <v>7</v>
      </c>
      <c r="C13" s="50"/>
    </row>
    <row r="14" spans="1:3" s="45" customFormat="1" ht="15" customHeight="1">
      <c r="A14" s="117"/>
      <c r="B14" s="47" t="s">
        <v>8</v>
      </c>
      <c r="C14" s="50"/>
    </row>
    <row r="15" spans="1:3" s="45" customFormat="1" ht="15" customHeight="1">
      <c r="A15" s="117"/>
      <c r="B15" s="47" t="s">
        <v>9</v>
      </c>
      <c r="C15" s="50"/>
    </row>
    <row r="16" spans="1:3" s="45" customFormat="1" ht="15" customHeight="1">
      <c r="A16" s="117" t="s">
        <v>10</v>
      </c>
      <c r="B16" s="47" t="s">
        <v>11</v>
      </c>
      <c r="C16" s="50"/>
    </row>
    <row r="17" spans="1:3" s="45" customFormat="1" ht="15" customHeight="1">
      <c r="A17" s="117"/>
      <c r="B17" s="47" t="s">
        <v>12</v>
      </c>
      <c r="C17" s="50" t="s">
        <v>61</v>
      </c>
    </row>
    <row r="18" spans="1:3" s="45" customFormat="1" ht="15" customHeight="1">
      <c r="A18" s="117"/>
      <c r="B18" s="47" t="s">
        <v>13</v>
      </c>
      <c r="C18" s="50" t="s">
        <v>61</v>
      </c>
    </row>
    <row r="19" spans="1:3" s="45" customFormat="1" ht="15" customHeight="1">
      <c r="A19" s="117"/>
      <c r="B19" s="49" t="s">
        <v>14</v>
      </c>
      <c r="C19" s="51" t="s">
        <v>62</v>
      </c>
    </row>
    <row r="20" spans="1:3" s="45" customFormat="1" ht="15" customHeight="1">
      <c r="A20" s="117"/>
      <c r="B20" s="49" t="s">
        <v>15</v>
      </c>
      <c r="C20" s="51" t="s">
        <v>63</v>
      </c>
    </row>
    <row r="21" spans="1:3" s="45" customFormat="1" ht="15" customHeight="1">
      <c r="A21" s="117" t="s">
        <v>16</v>
      </c>
      <c r="B21" s="47" t="s">
        <v>17</v>
      </c>
      <c r="C21" s="50" t="s">
        <v>64</v>
      </c>
    </row>
    <row r="22" spans="1:3" s="45" customFormat="1" ht="15" customHeight="1">
      <c r="A22" s="117"/>
      <c r="B22" s="47" t="s">
        <v>18</v>
      </c>
      <c r="C22" s="50" t="s">
        <v>58</v>
      </c>
    </row>
    <row r="23" spans="1:3" s="45" customFormat="1" ht="15" customHeight="1">
      <c r="A23" s="117"/>
      <c r="B23" s="47" t="s">
        <v>19</v>
      </c>
      <c r="C23" s="50" t="s">
        <v>65</v>
      </c>
    </row>
    <row r="24" spans="1:41" s="45" customFormat="1" ht="15" customHeight="1">
      <c r="A24" s="117" t="s">
        <v>20</v>
      </c>
      <c r="B24" s="47" t="s">
        <v>21</v>
      </c>
      <c r="C24" s="50" t="s">
        <v>66</v>
      </c>
      <c r="AO24" s="45" t="str">
        <f>CONCATENATE(PROPER(C24)," ",PROPER(C25))</f>
        <v>Nume Repl Legal Prenume Repl</v>
      </c>
    </row>
    <row r="25" spans="1:3" s="45" customFormat="1" ht="15" customHeight="1">
      <c r="A25" s="117"/>
      <c r="B25" s="47" t="s">
        <v>22</v>
      </c>
      <c r="C25" s="50" t="s">
        <v>67</v>
      </c>
    </row>
    <row r="26" spans="1:3" s="45" customFormat="1" ht="15" customHeight="1">
      <c r="A26" s="117"/>
      <c r="B26" s="47" t="s">
        <v>0</v>
      </c>
      <c r="C26" s="52">
        <v>12101010101010</v>
      </c>
    </row>
    <row r="27" spans="1:3" s="45" customFormat="1" ht="15" customHeight="1">
      <c r="A27" s="117"/>
      <c r="B27" s="47" t="s">
        <v>23</v>
      </c>
      <c r="C27" s="50" t="s">
        <v>68</v>
      </c>
    </row>
    <row r="28" spans="1:3" s="45" customFormat="1" ht="15" customHeight="1">
      <c r="A28" s="117"/>
      <c r="B28" s="47" t="s">
        <v>14</v>
      </c>
      <c r="C28" s="51" t="s">
        <v>69</v>
      </c>
    </row>
    <row r="29" spans="1:3" s="45" customFormat="1" ht="4.5" customHeight="1">
      <c r="A29" s="118"/>
      <c r="B29" s="118"/>
      <c r="C29" s="118"/>
    </row>
    <row r="30" spans="1:3" s="45" customFormat="1" ht="15" customHeight="1">
      <c r="A30" s="119" t="s">
        <v>70</v>
      </c>
      <c r="B30" s="53" t="s">
        <v>2</v>
      </c>
      <c r="C30" s="50" t="s">
        <v>58</v>
      </c>
    </row>
    <row r="31" spans="1:41" s="45" customFormat="1" ht="15" customHeight="1">
      <c r="A31" s="119"/>
      <c r="B31" s="53" t="s">
        <v>3</v>
      </c>
      <c r="C31" s="50" t="s">
        <v>58</v>
      </c>
      <c r="AO31" s="54" t="str">
        <f>CONCATENATE("Loc.",PROPER(C31)," ","Str.",C32," ","Nr.",C33)</f>
        <v>Loc.Constanta Str.nume strada punct de lucru Nr.1 </v>
      </c>
    </row>
    <row r="32" spans="1:3" s="45" customFormat="1" ht="15" customHeight="1">
      <c r="A32" s="119"/>
      <c r="B32" s="53" t="s">
        <v>4</v>
      </c>
      <c r="C32" s="50" t="s">
        <v>71</v>
      </c>
    </row>
    <row r="33" spans="1:3" s="45" customFormat="1" ht="15" customHeight="1">
      <c r="A33" s="119"/>
      <c r="B33" s="53" t="s">
        <v>5</v>
      </c>
      <c r="C33" s="50" t="s">
        <v>72</v>
      </c>
    </row>
    <row r="34" spans="1:3" s="45" customFormat="1" ht="15" customHeight="1">
      <c r="A34" s="119"/>
      <c r="B34" s="53" t="s">
        <v>6</v>
      </c>
      <c r="C34" s="50"/>
    </row>
    <row r="35" spans="1:3" s="45" customFormat="1" ht="15" customHeight="1">
      <c r="A35" s="119"/>
      <c r="B35" s="53" t="s">
        <v>7</v>
      </c>
      <c r="C35" s="50"/>
    </row>
    <row r="36" spans="1:3" s="45" customFormat="1" ht="15" customHeight="1">
      <c r="A36" s="119"/>
      <c r="B36" s="53" t="s">
        <v>8</v>
      </c>
      <c r="C36" s="50"/>
    </row>
    <row r="37" spans="1:3" s="45" customFormat="1" ht="15" customHeight="1">
      <c r="A37" s="119"/>
      <c r="B37" s="53" t="s">
        <v>9</v>
      </c>
      <c r="C37" s="50"/>
    </row>
    <row r="38" spans="1:3" s="45" customFormat="1" ht="17.25" customHeight="1">
      <c r="A38" s="113" t="s">
        <v>104</v>
      </c>
      <c r="B38" s="116" t="s">
        <v>105</v>
      </c>
      <c r="C38" s="79"/>
    </row>
    <row r="39" spans="1:3" s="45" customFormat="1" ht="16.5" customHeight="1">
      <c r="A39" s="114"/>
      <c r="B39" s="116"/>
      <c r="C39" s="79"/>
    </row>
    <row r="40" spans="1:3" s="45" customFormat="1" ht="17.25" customHeight="1">
      <c r="A40" s="115"/>
      <c r="B40" s="116"/>
      <c r="C40" s="79"/>
    </row>
    <row r="41" spans="1:3" s="45" customFormat="1" ht="13.5">
      <c r="A41" s="55"/>
      <c r="B41" s="55"/>
      <c r="C41" s="56"/>
    </row>
    <row r="42" spans="1:2" ht="13.5">
      <c r="A42" s="57" t="s">
        <v>37</v>
      </c>
      <c r="B42" s="58" t="s">
        <v>54</v>
      </c>
    </row>
    <row r="43" spans="1:3" ht="13.5">
      <c r="A43" s="59" t="s">
        <v>164</v>
      </c>
      <c r="B43" s="2"/>
      <c r="C43" s="57" t="s">
        <v>53</v>
      </c>
    </row>
    <row r="44" spans="1:3" ht="13.5">
      <c r="A44" s="60"/>
      <c r="B44" s="2"/>
      <c r="C44" s="61" t="str">
        <f>AO24</f>
        <v>Nume Repl Legal Prenume Repl</v>
      </c>
    </row>
    <row r="45" spans="1:3" ht="13.5">
      <c r="A45" s="60"/>
      <c r="B45" s="2"/>
      <c r="C45" s="57" t="s">
        <v>55</v>
      </c>
    </row>
    <row r="46" spans="1:2" ht="13.5">
      <c r="A46" s="60"/>
      <c r="B46" s="2"/>
    </row>
    <row r="47" spans="1:3" ht="13.5">
      <c r="A47" s="60"/>
      <c r="B47" s="2"/>
      <c r="C47" s="1"/>
    </row>
    <row r="48" spans="1:3" ht="13.5">
      <c r="A48" s="60"/>
      <c r="B48" s="2"/>
      <c r="C48" s="1"/>
    </row>
    <row r="49" spans="1:3" ht="13.5">
      <c r="A49" s="62"/>
      <c r="B49" s="63"/>
      <c r="C49" s="1"/>
    </row>
    <row r="50" spans="1:3" ht="13.5">
      <c r="A50" s="62"/>
      <c r="B50" s="63"/>
      <c r="C50" s="1"/>
    </row>
    <row r="51" spans="1:3" ht="13.5">
      <c r="A51" s="62"/>
      <c r="B51" s="63"/>
      <c r="C51" s="1"/>
    </row>
    <row r="52" spans="1:3" ht="13.5">
      <c r="A52" s="62"/>
      <c r="B52" s="64"/>
      <c r="C52" s="1"/>
    </row>
    <row r="53" spans="1:3" ht="13.5">
      <c r="A53" s="62"/>
      <c r="B53" s="64"/>
      <c r="C53" s="1"/>
    </row>
    <row r="54" spans="1:3" ht="13.5">
      <c r="A54" s="62"/>
      <c r="C54" s="1"/>
    </row>
    <row r="55" ht="13.5">
      <c r="C55" s="1"/>
    </row>
  </sheetData>
  <sheetProtection password="FD18" sheet="1" objects="1" scenarios="1" formatCells="0"/>
  <mergeCells count="13">
    <mergeCell ref="B3:C3"/>
    <mergeCell ref="A4:B4"/>
    <mergeCell ref="A7:B7"/>
    <mergeCell ref="A8:A15"/>
    <mergeCell ref="A16:A20"/>
    <mergeCell ref="A5:B5"/>
    <mergeCell ref="A6:B6"/>
    <mergeCell ref="A38:A40"/>
    <mergeCell ref="B38:B40"/>
    <mergeCell ref="A21:A23"/>
    <mergeCell ref="A24:A28"/>
    <mergeCell ref="A29:C29"/>
    <mergeCell ref="A30:A37"/>
  </mergeCells>
  <dataValidations count="1">
    <dataValidation type="list" allowBlank="1" showInputMessage="1" showErrorMessage="1" sqref="C4">
      <formula1>"Medic de Familie,Medic specialitate clinica"</formula1>
    </dataValidation>
  </dataValidations>
  <hyperlinks>
    <hyperlink ref="C19" r:id="rId1" display="societate@email.ro"/>
    <hyperlink ref="C20" r:id="rId2" display="www.domeniu.ro"/>
    <hyperlink ref="C28" r:id="rId3" display="email@repllegal.ro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2:AW28"/>
  <sheetViews>
    <sheetView workbookViewId="0" topLeftCell="A1">
      <selection activeCell="I17" sqref="I17"/>
    </sheetView>
  </sheetViews>
  <sheetFormatPr defaultColWidth="9.00390625" defaultRowHeight="12.75"/>
  <cols>
    <col min="1" max="1" width="7.7109375" style="6" customWidth="1"/>
    <col min="2" max="2" width="25.7109375" style="6" customWidth="1"/>
    <col min="3" max="3" width="11.7109375" style="6" customWidth="1"/>
    <col min="4" max="4" width="7.28125" style="7" customWidth="1"/>
    <col min="5" max="5" width="9.421875" style="7" customWidth="1"/>
    <col min="6" max="6" width="8.57421875" style="7" customWidth="1"/>
    <col min="7" max="7" width="15.140625" style="7" customWidth="1"/>
    <col min="8" max="8" width="11.140625" style="7" customWidth="1"/>
    <col min="9" max="9" width="12.421875" style="7" customWidth="1"/>
    <col min="10" max="10" width="11.57421875" style="7" customWidth="1"/>
    <col min="11" max="11" width="11.140625" style="7" customWidth="1"/>
    <col min="12" max="12" width="9.8515625" style="7" customWidth="1"/>
    <col min="13" max="13" width="8.421875" style="7" customWidth="1"/>
    <col min="14" max="14" width="9.421875" style="7" customWidth="1"/>
    <col min="15" max="15" width="10.28125" style="6" customWidth="1"/>
    <col min="16" max="33" width="7.421875" style="6" customWidth="1"/>
    <col min="34" max="34" width="7.421875" style="6" hidden="1" customWidth="1"/>
    <col min="35" max="35" width="9.140625" style="6" hidden="1" customWidth="1"/>
    <col min="36" max="36" width="7.28125" style="6" hidden="1" customWidth="1"/>
    <col min="37" max="37" width="8.421875" style="6" hidden="1" customWidth="1"/>
    <col min="38" max="38" width="9.140625" style="7" hidden="1" customWidth="1"/>
    <col min="39" max="39" width="6.7109375" style="7" hidden="1" customWidth="1"/>
    <col min="40" max="40" width="7.57421875" style="6" hidden="1" customWidth="1"/>
    <col min="41" max="41" width="6.7109375" style="6" hidden="1" customWidth="1"/>
    <col min="42" max="42" width="6.421875" style="6" hidden="1" customWidth="1"/>
    <col min="43" max="43" width="10.421875" style="6" hidden="1" customWidth="1"/>
    <col min="44" max="44" width="13.28125" style="6" hidden="1" customWidth="1"/>
    <col min="45" max="45" width="13.57421875" style="7" hidden="1" customWidth="1"/>
    <col min="46" max="46" width="15.28125" style="7" hidden="1" customWidth="1"/>
    <col min="47" max="47" width="3.8515625" style="7" hidden="1" customWidth="1"/>
    <col min="48" max="48" width="7.00390625" style="7" hidden="1" customWidth="1"/>
    <col min="49" max="49" width="9.00390625" style="7" hidden="1" customWidth="1"/>
    <col min="50" max="74" width="9.00390625" style="7" customWidth="1"/>
    <col min="75" max="16384" width="9.00390625" style="7" customWidth="1"/>
  </cols>
  <sheetData>
    <row r="1" ht="12.75"/>
    <row r="2" spans="2:14" ht="51">
      <c r="B2" s="91" t="s">
        <v>104</v>
      </c>
      <c r="C2" s="92" t="s">
        <v>114</v>
      </c>
      <c r="F2" s="126" t="s">
        <v>100</v>
      </c>
      <c r="G2" s="126"/>
      <c r="H2" s="125" t="str">
        <f>'Date Furnizor'!B2</f>
        <v>Denumire furnizor</v>
      </c>
      <c r="I2" s="125"/>
      <c r="J2" s="125"/>
      <c r="K2" s="5"/>
      <c r="L2" s="5"/>
      <c r="M2" s="5"/>
      <c r="N2" s="5"/>
    </row>
    <row r="3" spans="2:14" ht="16.5" customHeight="1">
      <c r="B3" s="97" t="s">
        <v>115</v>
      </c>
      <c r="C3" s="18">
        <f>IF(B3="pana in 5 ani",10,15)</f>
        <v>10</v>
      </c>
      <c r="E3" s="10"/>
      <c r="F3" s="9" t="s">
        <v>35</v>
      </c>
      <c r="G3" s="8" t="str">
        <f>'Date Furnizor'!AO31</f>
        <v>Loc.Constanta Str.nume strada punct de lucru Nr.1 </v>
      </c>
      <c r="I3" s="10"/>
      <c r="J3" s="10"/>
      <c r="K3" s="10"/>
      <c r="L3" s="10"/>
      <c r="M3" s="10"/>
      <c r="N3" s="10"/>
    </row>
    <row r="4" spans="3:14" ht="12.75">
      <c r="C4" s="9"/>
      <c r="E4" s="12"/>
      <c r="F4" s="9" t="s">
        <v>36</v>
      </c>
      <c r="G4" s="127" t="str">
        <f>'Date Furnizor'!C6</f>
        <v>MFxxxxx ; SPxxxxxx</v>
      </c>
      <c r="H4" s="127"/>
      <c r="I4" s="12"/>
      <c r="J4" s="12"/>
      <c r="K4" s="12"/>
      <c r="L4" s="12"/>
      <c r="M4" s="12"/>
      <c r="N4" s="12"/>
    </row>
    <row r="5" spans="2:14" ht="12.75">
      <c r="B5" s="93" t="s">
        <v>116</v>
      </c>
      <c r="C5" s="98">
        <v>7</v>
      </c>
      <c r="E5" s="12"/>
      <c r="F5" s="6"/>
      <c r="G5" s="11"/>
      <c r="I5" s="12"/>
      <c r="J5" s="12"/>
      <c r="K5" s="12"/>
      <c r="L5" s="12"/>
      <c r="M5" s="12"/>
      <c r="N5" s="12"/>
    </row>
    <row r="6" spans="1:37" ht="12.75">
      <c r="A6" s="13"/>
      <c r="B6" s="93" t="s">
        <v>117</v>
      </c>
      <c r="C6" s="98">
        <v>1</v>
      </c>
      <c r="F6" s="12"/>
      <c r="G6" s="12"/>
      <c r="H6" s="12"/>
      <c r="J6" s="12"/>
      <c r="K6" s="14" t="s">
        <v>37</v>
      </c>
      <c r="L6" s="12"/>
      <c r="M6" s="12"/>
      <c r="AJ6" s="15"/>
      <c r="AK6" s="15"/>
    </row>
    <row r="7" spans="1:37" ht="12.75">
      <c r="A7" s="16"/>
      <c r="B7" s="16"/>
      <c r="C7" s="16"/>
      <c r="D7" s="12"/>
      <c r="E7" s="12"/>
      <c r="F7" s="12"/>
      <c r="G7" s="12"/>
      <c r="H7" s="12"/>
      <c r="J7" s="12"/>
      <c r="K7" s="17" t="s">
        <v>164</v>
      </c>
      <c r="L7" s="12"/>
      <c r="M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5"/>
    </row>
    <row r="8" spans="1:44" ht="29.25" customHeight="1">
      <c r="A8" s="130" t="s">
        <v>28</v>
      </c>
      <c r="B8" s="128" t="s">
        <v>108</v>
      </c>
      <c r="C8" s="128" t="s">
        <v>38</v>
      </c>
      <c r="D8" s="128" t="s">
        <v>39</v>
      </c>
      <c r="E8" s="137" t="s">
        <v>40</v>
      </c>
      <c r="F8" s="137" t="s">
        <v>41</v>
      </c>
      <c r="G8" s="131" t="s">
        <v>24</v>
      </c>
      <c r="H8" s="132"/>
      <c r="I8" s="141" t="s">
        <v>118</v>
      </c>
      <c r="J8" s="141"/>
      <c r="K8" s="139" t="s">
        <v>29</v>
      </c>
      <c r="L8" s="139"/>
      <c r="M8" s="139" t="s">
        <v>42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81"/>
      <c r="AJ8" s="7"/>
      <c r="AK8" s="7"/>
      <c r="AL8" s="6"/>
      <c r="AM8" s="6"/>
      <c r="AQ8" s="7"/>
      <c r="AR8" s="7"/>
    </row>
    <row r="9" spans="1:44" ht="39" customHeight="1">
      <c r="A9" s="130"/>
      <c r="B9" s="129"/>
      <c r="C9" s="129"/>
      <c r="D9" s="129"/>
      <c r="E9" s="138"/>
      <c r="F9" s="138"/>
      <c r="G9" s="4" t="s">
        <v>25</v>
      </c>
      <c r="H9" s="4" t="s">
        <v>26</v>
      </c>
      <c r="I9" s="4" t="s">
        <v>26</v>
      </c>
      <c r="J9" s="4" t="s">
        <v>101</v>
      </c>
      <c r="K9" s="18" t="s">
        <v>107</v>
      </c>
      <c r="L9" s="18" t="s">
        <v>27</v>
      </c>
      <c r="M9" s="13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82" t="s">
        <v>43</v>
      </c>
      <c r="AJ9" s="83" t="s">
        <v>44</v>
      </c>
      <c r="AK9" s="83" t="s">
        <v>45</v>
      </c>
      <c r="AL9" s="14" t="s">
        <v>46</v>
      </c>
      <c r="AM9" s="27" t="s">
        <v>47</v>
      </c>
      <c r="AN9" s="27" t="s">
        <v>48</v>
      </c>
      <c r="AO9" s="27" t="s">
        <v>49</v>
      </c>
      <c r="AP9" s="27" t="s">
        <v>50</v>
      </c>
      <c r="AQ9" s="83" t="s">
        <v>51</v>
      </c>
      <c r="AR9" s="83" t="s">
        <v>52</v>
      </c>
    </row>
    <row r="10" spans="1:49" s="14" customFormat="1" ht="27" customHeight="1">
      <c r="A10" s="130"/>
      <c r="B10" s="80"/>
      <c r="C10" s="21"/>
      <c r="D10" s="21">
        <v>2023</v>
      </c>
      <c r="E10" s="20"/>
      <c r="F10" s="20"/>
      <c r="G10" s="99"/>
      <c r="H10" s="100"/>
      <c r="I10" s="100"/>
      <c r="J10" s="101"/>
      <c r="K10" s="100"/>
      <c r="L10" s="101"/>
      <c r="M10" s="96">
        <f>IF(AN10=0,AL10,0)</f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>
        <f>IF(D10&gt;0,$AV$10-D10,0)</f>
        <v>0</v>
      </c>
      <c r="AJ10" s="24">
        <f>AI10-9</f>
        <v>-9</v>
      </c>
      <c r="AK10" s="14">
        <f>AJ10*15</f>
        <v>-135</v>
      </c>
      <c r="AL10" s="25">
        <v>15</v>
      </c>
      <c r="AM10" s="26">
        <f>IF(AP10=1,AL10,0)</f>
        <v>0</v>
      </c>
      <c r="AN10" s="27">
        <f>COUNTBLANK(B10:H10)</f>
        <v>6</v>
      </c>
      <c r="AO10" s="27">
        <f>IF(E10="Nu",0,IF(F10="Nu",0,1))</f>
        <v>1</v>
      </c>
      <c r="AP10" s="27">
        <f>IF(AN10&gt;0,0,IF(AO10=0,0,1))</f>
        <v>0</v>
      </c>
      <c r="AQ10" s="14">
        <v>15</v>
      </c>
      <c r="AR10" s="14">
        <f>IF(AK10&gt;0,AQ10-(AQ10*AK10)/100,AQ10)</f>
        <v>15</v>
      </c>
      <c r="AS10" s="14" t="str">
        <f>$H$2</f>
        <v>Denumire furnizor</v>
      </c>
      <c r="AT10" s="14" t="str">
        <f>$G$4</f>
        <v>MFxxxxx ; SPxxxxxx</v>
      </c>
      <c r="AV10" s="14">
        <f ca="1">YEAR(TODAY())</f>
        <v>2023</v>
      </c>
      <c r="AW10" s="14">
        <f ca="1">YEAR(TODAY())-15</f>
        <v>2008</v>
      </c>
    </row>
    <row r="11" spans="1:46" s="14" customFormat="1" ht="13.5">
      <c r="A11" s="130"/>
      <c r="B11" s="133"/>
      <c r="C11" s="134"/>
      <c r="D11" s="134"/>
      <c r="E11" s="134"/>
      <c r="F11" s="134"/>
      <c r="G11" s="134"/>
      <c r="H11" s="134"/>
      <c r="I11" s="135"/>
      <c r="J11" s="136" t="s">
        <v>109</v>
      </c>
      <c r="K11" s="136"/>
      <c r="L11" s="136"/>
      <c r="M11" s="94">
        <f>AR10</f>
        <v>15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3">
        <f>IF(D10&gt;0,$AV$10-D10,0)</f>
        <v>0</v>
      </c>
      <c r="AJ11" s="24">
        <f>AI11-9</f>
        <v>-9</v>
      </c>
      <c r="AK11" s="14">
        <f>AJ11*15</f>
        <v>-135</v>
      </c>
      <c r="AL11" s="84" t="e">
        <f>#REF!</f>
        <v>#REF!</v>
      </c>
      <c r="AM11" s="26" t="e">
        <f>#REF!</f>
        <v>#REF!</v>
      </c>
      <c r="AN11" s="27">
        <v>0</v>
      </c>
      <c r="AO11" s="27">
        <v>0</v>
      </c>
      <c r="AP11" s="27">
        <v>0</v>
      </c>
      <c r="AQ11" s="14" t="e">
        <f>#REF!</f>
        <v>#REF!</v>
      </c>
      <c r="AR11" s="14" t="e">
        <f>IF(AK11&gt;0,AQ11-(AQ11*AK11)/100,AQ11)</f>
        <v>#REF!</v>
      </c>
      <c r="AS11" s="14" t="str">
        <f>$H$2</f>
        <v>Denumire furnizor</v>
      </c>
      <c r="AT11" s="14" t="str">
        <f>$G$4</f>
        <v>MFxxxxx ; SPxxxxxx</v>
      </c>
    </row>
    <row r="12" spans="1:44" ht="13.5">
      <c r="A12" s="130"/>
      <c r="B12" s="140" t="s">
        <v>110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95">
        <f>IF(C6&gt;0,(C6*M11)/C5,0)</f>
        <v>2.142857142857143</v>
      </c>
      <c r="N12" s="38"/>
      <c r="AI12" s="23">
        <f>IF(D10&gt;0,$AV$10-D10,0)</f>
        <v>0</v>
      </c>
      <c r="AJ12" s="24">
        <f>AI12-9</f>
        <v>-9</v>
      </c>
      <c r="AK12" s="14">
        <f>AJ12*15</f>
        <v>-135</v>
      </c>
      <c r="AL12" s="84" t="e">
        <f>#REF!</f>
        <v>#REF!</v>
      </c>
      <c r="AM12" s="26">
        <f>IF(AP12=1,AL12,0)</f>
        <v>0</v>
      </c>
      <c r="AN12" s="27">
        <f>COUNTBLANK(B12:H12)</f>
        <v>6</v>
      </c>
      <c r="AO12" s="27">
        <f>IF(E12="Nu",0,IF(F12="Nu",0,1))</f>
        <v>1</v>
      </c>
      <c r="AP12" s="27">
        <f>IF(AN12&gt;0,0,IF(AO12=0,0,1))</f>
        <v>0</v>
      </c>
      <c r="AQ12" s="14">
        <v>15</v>
      </c>
      <c r="AR12" s="14">
        <f>IF(AK12&gt;0,AQ12-(AQ12*AK12)/100,AQ12)</f>
        <v>15</v>
      </c>
    </row>
    <row r="13" spans="1:14" ht="13.5">
      <c r="A13" s="32" t="s">
        <v>106</v>
      </c>
      <c r="C13" s="30"/>
      <c r="D13" s="31"/>
      <c r="E13" s="29"/>
      <c r="F13" s="29"/>
      <c r="G13" s="29"/>
      <c r="H13" s="29"/>
      <c r="J13" s="29"/>
      <c r="M13" s="29"/>
      <c r="N13" s="41"/>
    </row>
    <row r="14" spans="2:13" ht="13.5">
      <c r="B14" s="16"/>
      <c r="C14" s="32"/>
      <c r="D14" s="33"/>
      <c r="E14" s="32"/>
      <c r="F14" s="32"/>
      <c r="G14" s="32"/>
      <c r="H14" s="32"/>
      <c r="I14" s="32"/>
      <c r="J14" s="85"/>
      <c r="K14" s="32"/>
      <c r="L14" s="32"/>
      <c r="M14" s="32"/>
    </row>
    <row r="15" spans="4:14" ht="13.5">
      <c r="D15" s="34"/>
      <c r="E15" s="34"/>
      <c r="F15" s="35"/>
      <c r="G15" s="35"/>
      <c r="H15" s="35"/>
      <c r="I15" s="37" t="s">
        <v>53</v>
      </c>
      <c r="J15" s="35"/>
      <c r="K15" s="35"/>
      <c r="L15" s="35"/>
      <c r="M15" s="35"/>
      <c r="N15" s="12"/>
    </row>
    <row r="16" spans="5:14" ht="13.5">
      <c r="E16" s="34"/>
      <c r="F16" s="38"/>
      <c r="G16" s="38"/>
      <c r="H16" s="38"/>
      <c r="I16" s="39" t="s">
        <v>54</v>
      </c>
      <c r="J16" s="38"/>
      <c r="K16" s="38"/>
      <c r="L16" s="38"/>
      <c r="M16" s="38"/>
      <c r="N16" s="12"/>
    </row>
    <row r="17" spans="1:14" ht="13.5">
      <c r="A17" s="16"/>
      <c r="C17" s="36"/>
      <c r="E17" s="34"/>
      <c r="F17" s="38"/>
      <c r="G17" s="38"/>
      <c r="H17" s="38"/>
      <c r="I17" s="40" t="str">
        <f>'Date Furnizor'!AO24</f>
        <v>Nume Repl Legal Prenume Repl</v>
      </c>
      <c r="J17" s="38"/>
      <c r="K17" s="38"/>
      <c r="L17" s="38"/>
      <c r="M17" s="38"/>
      <c r="N17" s="12"/>
    </row>
    <row r="18" spans="5:14" ht="13.5">
      <c r="E18" s="34"/>
      <c r="F18" s="38"/>
      <c r="G18" s="38"/>
      <c r="H18" s="38"/>
      <c r="I18" s="39" t="s">
        <v>55</v>
      </c>
      <c r="J18" s="38"/>
      <c r="K18" s="38"/>
      <c r="L18" s="38"/>
      <c r="M18" s="38"/>
      <c r="N18" s="12"/>
    </row>
    <row r="19" spans="1:14" ht="13.5">
      <c r="A19" s="16"/>
      <c r="E19" s="34"/>
      <c r="F19" s="38"/>
      <c r="G19" s="38"/>
      <c r="H19" s="38"/>
      <c r="J19" s="38"/>
      <c r="K19" s="38"/>
      <c r="L19" s="38"/>
      <c r="M19" s="38"/>
      <c r="N19" s="12"/>
    </row>
    <row r="20" spans="3:14" ht="13.5">
      <c r="C20" s="35"/>
      <c r="E20" s="34"/>
      <c r="F20" s="38"/>
      <c r="G20" s="38"/>
      <c r="H20" s="38"/>
      <c r="J20" s="38"/>
      <c r="K20" s="38"/>
      <c r="L20" s="38"/>
      <c r="M20" s="38"/>
      <c r="N20" s="12"/>
    </row>
    <row r="21" spans="3:13" ht="13.5">
      <c r="C21" s="16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3" spans="3:13" ht="13.5"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3.5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ht="13.5">
      <c r="C25" s="16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3.5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3:13" ht="13.5"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3.5"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 password="FD18" sheet="1" objects="1" scenarios="1" formatCells="0"/>
  <mergeCells count="17">
    <mergeCell ref="J11:L11"/>
    <mergeCell ref="E8:E9"/>
    <mergeCell ref="F8:F9"/>
    <mergeCell ref="M8:M9"/>
    <mergeCell ref="B12:L12"/>
    <mergeCell ref="I8:J8"/>
    <mergeCell ref="K8:L8"/>
    <mergeCell ref="H2:J2"/>
    <mergeCell ref="F2:G2"/>
    <mergeCell ref="G4:H4"/>
    <mergeCell ref="B8:B9"/>
    <mergeCell ref="A8:A12"/>
    <mergeCell ref="G8:H8"/>
    <mergeCell ref="C8:C9"/>
    <mergeCell ref="D8:D9"/>
    <mergeCell ref="B11:I11"/>
  </mergeCells>
  <conditionalFormatting sqref="C5">
    <cfRule type="cellIs" priority="2" dxfId="0" operator="lessThan" stopIfTrue="1">
      <formula>3.5</formula>
    </cfRule>
  </conditionalFormatting>
  <conditionalFormatting sqref="C6">
    <cfRule type="cellIs" priority="1" dxfId="0" operator="lessThan" stopIfTrue="1">
      <formula>1</formula>
    </cfRule>
  </conditionalFormatting>
  <dataValidations count="5">
    <dataValidation errorStyle="warning" type="whole" allowBlank="1" showInputMessage="1" showErrorMessage="1" errorTitle="An fabricatie" error="Aparat mai vechi de 12 ani sau mai mare ca anul curent" sqref="D10">
      <formula1>YEAR(TODAY())-15</formula1>
      <formula2>YEAR(TODAY())</formula2>
    </dataValidation>
    <dataValidation type="list" allowBlank="1" showInputMessage="1" showErrorMessage="1" sqref="E10:F10">
      <formula1>"Nu,Da"</formula1>
    </dataValidation>
    <dataValidation type="list" allowBlank="1" showInputMessage="1" showErrorMessage="1" sqref="G10">
      <formula1>"Vanzare-Cumparare,Contract Comodat,Leasing,Factura fiscala"</formula1>
    </dataValidation>
    <dataValidation type="list" allowBlank="1" showInputMessage="1" showErrorMessage="1" sqref="B3">
      <formula1>"pana in 5 ani,peste 5 ani"</formula1>
    </dataValidation>
    <dataValidation operator="lessThan" showInputMessage="1" showErrorMessage="1" errorTitle="Nr.ore" error="Minim 1 ora " sqref="C6"/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B1:K43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0.85546875" style="0" customWidth="1"/>
    <col min="2" max="2" width="16.28125" style="0" customWidth="1"/>
    <col min="3" max="3" width="22.421875" style="0" customWidth="1"/>
    <col min="4" max="4" width="8.7109375" style="0" customWidth="1"/>
    <col min="11" max="11" width="8.57421875" style="0" bestFit="1" customWidth="1"/>
    <col min="12" max="12" width="19.8515625" style="0" customWidth="1"/>
  </cols>
  <sheetData>
    <row r="1" spans="2:3" ht="13.5">
      <c r="B1" s="65" t="s">
        <v>73</v>
      </c>
      <c r="C1" s="88" t="str">
        <f>'Date Furnizor'!B2</f>
        <v>Denumire furnizor</v>
      </c>
    </row>
    <row r="2" ht="6.75" customHeight="1">
      <c r="B2" s="66"/>
    </row>
    <row r="3" spans="2:4" s="68" customFormat="1" ht="13.5">
      <c r="B3" s="67" t="s">
        <v>75</v>
      </c>
      <c r="D3" s="89" t="str">
        <f>'Date Furnizor'!AO8</f>
        <v>Loc.Constanta Str.Nume Strada Sediu Social Nr.1A</v>
      </c>
    </row>
    <row r="4" ht="6.75" customHeight="1">
      <c r="B4" s="65"/>
    </row>
    <row r="5" spans="2:10" ht="13.5">
      <c r="B5" s="65" t="s">
        <v>76</v>
      </c>
      <c r="C5" s="69" t="str">
        <f>'Date Furnizor'!AO31</f>
        <v>Loc.Constanta Str.nume strada punct de lucru Nr.1 </v>
      </c>
      <c r="J5" s="198" t="s">
        <v>74</v>
      </c>
    </row>
    <row r="6" ht="9.75" customHeight="1">
      <c r="B6" s="70"/>
    </row>
    <row r="7" spans="2:5" ht="15">
      <c r="B7" s="70"/>
      <c r="E7" s="71" t="s">
        <v>77</v>
      </c>
    </row>
    <row r="8" spans="2:4" ht="9.75" customHeight="1">
      <c r="B8" s="70"/>
      <c r="D8" s="72"/>
    </row>
    <row r="9" spans="2:5" s="74" customFormat="1" ht="15">
      <c r="B9" s="73" t="s">
        <v>78</v>
      </c>
      <c r="C9" s="90" t="str">
        <f>'Date Furnizor'!AO24</f>
        <v>Nume Repl Legal Prenume Repl</v>
      </c>
      <c r="E9" s="86" t="s">
        <v>79</v>
      </c>
    </row>
    <row r="10" s="74" customFormat="1" ht="15">
      <c r="B10" s="75" t="s">
        <v>80</v>
      </c>
    </row>
    <row r="11" s="74" customFormat="1" ht="15">
      <c r="B11" s="76" t="s">
        <v>81</v>
      </c>
    </row>
    <row r="12" s="74" customFormat="1" ht="15">
      <c r="B12" s="76"/>
    </row>
    <row r="13" s="74" customFormat="1" ht="12" customHeight="1" thickBot="1">
      <c r="B13" s="75"/>
    </row>
    <row r="14" spans="2:11" ht="12.75" customHeight="1">
      <c r="B14" s="142" t="s">
        <v>82</v>
      </c>
      <c r="C14" s="157" t="s">
        <v>83</v>
      </c>
      <c r="D14" s="158" t="s">
        <v>84</v>
      </c>
      <c r="E14" s="159"/>
      <c r="F14" s="159"/>
      <c r="G14" s="159"/>
      <c r="H14" s="159"/>
      <c r="I14" s="159"/>
      <c r="J14" s="159"/>
      <c r="K14" s="160"/>
    </row>
    <row r="15" spans="2:11" ht="13.5" thickBot="1">
      <c r="B15" s="143"/>
      <c r="C15" s="153"/>
      <c r="D15" s="161"/>
      <c r="E15" s="162"/>
      <c r="F15" s="162"/>
      <c r="G15" s="162"/>
      <c r="H15" s="162"/>
      <c r="I15" s="162"/>
      <c r="J15" s="162"/>
      <c r="K15" s="163"/>
    </row>
    <row r="16" spans="2:11" ht="12.75">
      <c r="B16" s="143"/>
      <c r="C16" s="153"/>
      <c r="D16" s="153" t="s">
        <v>31</v>
      </c>
      <c r="E16" s="153" t="s">
        <v>85</v>
      </c>
      <c r="F16" s="153" t="s">
        <v>32</v>
      </c>
      <c r="G16" s="153" t="s">
        <v>33</v>
      </c>
      <c r="H16" s="153" t="s">
        <v>34</v>
      </c>
      <c r="I16" s="153" t="s">
        <v>86</v>
      </c>
      <c r="J16" s="153" t="s">
        <v>87</v>
      </c>
      <c r="K16" s="196" t="s">
        <v>163</v>
      </c>
    </row>
    <row r="17" spans="2:11" ht="12.75">
      <c r="B17" s="143"/>
      <c r="C17" s="153"/>
      <c r="D17" s="153"/>
      <c r="E17" s="153"/>
      <c r="F17" s="153"/>
      <c r="G17" s="153"/>
      <c r="H17" s="153"/>
      <c r="I17" s="153"/>
      <c r="J17" s="153"/>
      <c r="K17" s="196"/>
    </row>
    <row r="18" spans="2:11" ht="13.5" thickBot="1">
      <c r="B18" s="144"/>
      <c r="C18" s="154"/>
      <c r="D18" s="154"/>
      <c r="E18" s="154"/>
      <c r="F18" s="154"/>
      <c r="G18" s="154"/>
      <c r="H18" s="154"/>
      <c r="I18" s="154"/>
      <c r="J18" s="154"/>
      <c r="K18" s="197"/>
    </row>
    <row r="19" spans="2:11" ht="12.75">
      <c r="B19" s="142" t="s">
        <v>89</v>
      </c>
      <c r="C19" s="155" t="str">
        <f>CONCATENATE('Date Furnizor'!AO8," ",'Date Furnizor'!AO10,)</f>
        <v>Loc.Constanta Str.Nume Strada Sediu Social Nr.1A Tel:0241/XXXXXX Fax0241/XXXXXX E-mail societate@email.ro</v>
      </c>
      <c r="D19" s="151"/>
      <c r="E19" s="151"/>
      <c r="F19" s="151"/>
      <c r="G19" s="151"/>
      <c r="H19" s="151"/>
      <c r="I19" s="151"/>
      <c r="J19" s="151"/>
      <c r="K19" s="151"/>
    </row>
    <row r="20" spans="2:11" ht="12.75">
      <c r="B20" s="143"/>
      <c r="C20" s="156"/>
      <c r="D20" s="152"/>
      <c r="E20" s="152"/>
      <c r="F20" s="152"/>
      <c r="G20" s="152"/>
      <c r="H20" s="152"/>
      <c r="I20" s="152"/>
      <c r="J20" s="152"/>
      <c r="K20" s="152"/>
    </row>
    <row r="21" spans="2:11" ht="12.75">
      <c r="B21" s="143"/>
      <c r="C21" s="156"/>
      <c r="D21" s="152"/>
      <c r="E21" s="152"/>
      <c r="F21" s="152"/>
      <c r="G21" s="152"/>
      <c r="H21" s="152"/>
      <c r="I21" s="152"/>
      <c r="J21" s="152"/>
      <c r="K21" s="152"/>
    </row>
    <row r="22" spans="2:11" ht="13.5" thickBot="1">
      <c r="B22" s="143"/>
      <c r="C22" s="156"/>
      <c r="D22" s="152"/>
      <c r="E22" s="152"/>
      <c r="F22" s="152"/>
      <c r="G22" s="152"/>
      <c r="H22" s="152"/>
      <c r="I22" s="152"/>
      <c r="J22" s="152"/>
      <c r="K22" s="152"/>
    </row>
    <row r="23" spans="2:11" ht="12.75">
      <c r="B23" s="142" t="s">
        <v>90</v>
      </c>
      <c r="C23" s="145" t="str">
        <f>'Date Furnizor'!AO31</f>
        <v>Loc.Constanta Str.nume strada punct de lucru Nr.1 </v>
      </c>
      <c r="D23" s="148" t="s">
        <v>91</v>
      </c>
      <c r="E23" s="148" t="s">
        <v>91</v>
      </c>
      <c r="F23" s="148" t="s">
        <v>91</v>
      </c>
      <c r="G23" s="148" t="s">
        <v>91</v>
      </c>
      <c r="H23" s="148" t="s">
        <v>91</v>
      </c>
      <c r="I23" s="148" t="s">
        <v>92</v>
      </c>
      <c r="J23" s="148" t="s">
        <v>92</v>
      </c>
      <c r="K23" s="148" t="s">
        <v>92</v>
      </c>
    </row>
    <row r="24" spans="2:11" ht="12.75">
      <c r="B24" s="143"/>
      <c r="C24" s="146"/>
      <c r="D24" s="149"/>
      <c r="E24" s="149"/>
      <c r="F24" s="149"/>
      <c r="G24" s="149"/>
      <c r="H24" s="149"/>
      <c r="I24" s="149"/>
      <c r="J24" s="149"/>
      <c r="K24" s="149"/>
    </row>
    <row r="25" spans="2:11" ht="12.75">
      <c r="B25" s="143"/>
      <c r="C25" s="146"/>
      <c r="D25" s="149"/>
      <c r="E25" s="149"/>
      <c r="F25" s="149"/>
      <c r="G25" s="149"/>
      <c r="H25" s="149"/>
      <c r="I25" s="149"/>
      <c r="J25" s="149"/>
      <c r="K25" s="149"/>
    </row>
    <row r="26" spans="2:11" ht="13.5" thickBot="1">
      <c r="B26" s="143"/>
      <c r="C26" s="146"/>
      <c r="D26" s="149"/>
      <c r="E26" s="149"/>
      <c r="F26" s="149"/>
      <c r="G26" s="149"/>
      <c r="H26" s="149"/>
      <c r="I26" s="149"/>
      <c r="J26" s="149"/>
      <c r="K26" s="149"/>
    </row>
    <row r="27" spans="2:11" ht="12.75">
      <c r="B27" s="142" t="s">
        <v>102</v>
      </c>
      <c r="C27" s="145" t="str">
        <f>'Date Furnizor'!AO31</f>
        <v>Loc.Constanta Str.nume strada punct de lucru Nr.1 </v>
      </c>
      <c r="D27" s="148"/>
      <c r="E27" s="148"/>
      <c r="F27" s="148"/>
      <c r="G27" s="148"/>
      <c r="H27" s="148"/>
      <c r="I27" s="148"/>
      <c r="J27" s="148"/>
      <c r="K27" s="148"/>
    </row>
    <row r="28" spans="2:11" ht="12.75">
      <c r="B28" s="143"/>
      <c r="C28" s="146"/>
      <c r="D28" s="149"/>
      <c r="E28" s="149"/>
      <c r="F28" s="149"/>
      <c r="G28" s="149"/>
      <c r="H28" s="149"/>
      <c r="I28" s="149"/>
      <c r="J28" s="149"/>
      <c r="K28" s="149"/>
    </row>
    <row r="29" spans="2:11" ht="12.75">
      <c r="B29" s="143"/>
      <c r="C29" s="146"/>
      <c r="D29" s="149"/>
      <c r="E29" s="149"/>
      <c r="F29" s="149"/>
      <c r="G29" s="149"/>
      <c r="H29" s="149"/>
      <c r="I29" s="149"/>
      <c r="J29" s="149"/>
      <c r="K29" s="149"/>
    </row>
    <row r="30" spans="2:11" ht="13.5" thickBot="1">
      <c r="B30" s="144"/>
      <c r="C30" s="147"/>
      <c r="D30" s="150"/>
      <c r="E30" s="150"/>
      <c r="F30" s="150"/>
      <c r="G30" s="150"/>
      <c r="H30" s="150"/>
      <c r="I30" s="150"/>
      <c r="J30" s="150"/>
      <c r="K30" s="150"/>
    </row>
    <row r="31" spans="2:11" ht="12.75">
      <c r="B31" s="142" t="s">
        <v>103</v>
      </c>
      <c r="C31" s="145" t="str">
        <f>'Date Furnizor'!AO31</f>
        <v>Loc.Constanta Str.nume strada punct de lucru Nr.1 </v>
      </c>
      <c r="D31" s="148"/>
      <c r="E31" s="148"/>
      <c r="F31" s="148"/>
      <c r="G31" s="148"/>
      <c r="H31" s="148"/>
      <c r="I31" s="148"/>
      <c r="J31" s="148"/>
      <c r="K31" s="148"/>
    </row>
    <row r="32" spans="2:11" ht="12.75">
      <c r="B32" s="143"/>
      <c r="C32" s="146"/>
      <c r="D32" s="149"/>
      <c r="E32" s="149"/>
      <c r="F32" s="149"/>
      <c r="G32" s="149"/>
      <c r="H32" s="149"/>
      <c r="I32" s="149"/>
      <c r="J32" s="149"/>
      <c r="K32" s="149"/>
    </row>
    <row r="33" spans="2:11" ht="12.75">
      <c r="B33" s="143"/>
      <c r="C33" s="146"/>
      <c r="D33" s="149"/>
      <c r="E33" s="149"/>
      <c r="F33" s="149"/>
      <c r="G33" s="149"/>
      <c r="H33" s="149"/>
      <c r="I33" s="149"/>
      <c r="J33" s="149"/>
      <c r="K33" s="149"/>
    </row>
    <row r="34" spans="2:11" ht="13.5" thickBot="1">
      <c r="B34" s="144"/>
      <c r="C34" s="147"/>
      <c r="D34" s="150"/>
      <c r="E34" s="150"/>
      <c r="F34" s="150"/>
      <c r="G34" s="150"/>
      <c r="H34" s="150"/>
      <c r="I34" s="150"/>
      <c r="J34" s="150"/>
      <c r="K34" s="150"/>
    </row>
    <row r="35" ht="8.25" customHeight="1"/>
    <row r="36" ht="13.5">
      <c r="B36" s="65" t="s">
        <v>93</v>
      </c>
    </row>
    <row r="37" ht="13.5">
      <c r="B37" s="65" t="s">
        <v>94</v>
      </c>
    </row>
    <row r="38" ht="13.5">
      <c r="B38" s="65" t="s">
        <v>95</v>
      </c>
    </row>
    <row r="40" spans="2:7" ht="15">
      <c r="B40" s="77" t="s">
        <v>30</v>
      </c>
      <c r="G40" t="s">
        <v>96</v>
      </c>
    </row>
    <row r="41" spans="2:7" ht="12.75">
      <c r="B41" s="199" t="s">
        <v>164</v>
      </c>
      <c r="G41" s="78" t="str">
        <f>'Date Furnizor'!AO24</f>
        <v>Nume Repl Legal Prenume Repl</v>
      </c>
    </row>
    <row r="43" ht="12.75">
      <c r="G43" t="s">
        <v>55</v>
      </c>
    </row>
  </sheetData>
  <sheetProtection password="FD18" sheet="1" objects="1" scenarios="1" formatCells="0"/>
  <mergeCells count="51">
    <mergeCell ref="H16:H18"/>
    <mergeCell ref="H19:H22"/>
    <mergeCell ref="J16:J18"/>
    <mergeCell ref="J19:J22"/>
    <mergeCell ref="B14:B18"/>
    <mergeCell ref="C14:C18"/>
    <mergeCell ref="D14:K15"/>
    <mergeCell ref="D16:D18"/>
    <mergeCell ref="E16:E18"/>
    <mergeCell ref="F16:F18"/>
    <mergeCell ref="G16:G18"/>
    <mergeCell ref="H23:H26"/>
    <mergeCell ref="I16:I18"/>
    <mergeCell ref="J23:J26"/>
    <mergeCell ref="K16:K18"/>
    <mergeCell ref="B19:B22"/>
    <mergeCell ref="C19:C22"/>
    <mergeCell ref="D19:D22"/>
    <mergeCell ref="E19:E22"/>
    <mergeCell ref="F19:F22"/>
    <mergeCell ref="K19:K22"/>
    <mergeCell ref="B23:B26"/>
    <mergeCell ref="C23:C26"/>
    <mergeCell ref="D23:D26"/>
    <mergeCell ref="E23:E26"/>
    <mergeCell ref="F23:F26"/>
    <mergeCell ref="F27:F30"/>
    <mergeCell ref="G27:G30"/>
    <mergeCell ref="J27:J30"/>
    <mergeCell ref="G19:G22"/>
    <mergeCell ref="I27:I30"/>
    <mergeCell ref="I19:I22"/>
    <mergeCell ref="G23:G26"/>
    <mergeCell ref="G31:G34"/>
    <mergeCell ref="K31:K34"/>
    <mergeCell ref="I23:I26"/>
    <mergeCell ref="F31:F34"/>
    <mergeCell ref="K23:K26"/>
    <mergeCell ref="K27:K30"/>
    <mergeCell ref="H31:H34"/>
    <mergeCell ref="I31:I34"/>
    <mergeCell ref="J31:J34"/>
    <mergeCell ref="H27:H30"/>
    <mergeCell ref="B27:B30"/>
    <mergeCell ref="B31:B34"/>
    <mergeCell ref="C31:C34"/>
    <mergeCell ref="D31:D34"/>
    <mergeCell ref="E31:E34"/>
    <mergeCell ref="C27:C30"/>
    <mergeCell ref="D27:D30"/>
    <mergeCell ref="E27:E30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5"/>
  <sheetViews>
    <sheetView zoomScalePageLayoutView="0" workbookViewId="0" topLeftCell="A13">
      <selection activeCell="E45" sqref="E45"/>
    </sheetView>
  </sheetViews>
  <sheetFormatPr defaultColWidth="19.7109375" defaultRowHeight="12.75"/>
  <cols>
    <col min="1" max="1" width="2.57421875" style="102" customWidth="1"/>
    <col min="2" max="2" width="14.7109375" style="103" customWidth="1"/>
    <col min="3" max="3" width="11.28125" style="103" customWidth="1"/>
    <col min="4" max="4" width="6.00390625" style="103" customWidth="1"/>
    <col min="5" max="5" width="6.140625" style="103" customWidth="1"/>
    <col min="6" max="6" width="7.8515625" style="102" customWidth="1"/>
    <col min="7" max="7" width="8.28125" style="102" customWidth="1"/>
    <col min="8" max="8" width="11.140625" style="103" customWidth="1"/>
    <col min="9" max="9" width="9.7109375" style="103" customWidth="1"/>
    <col min="10" max="10" width="7.8515625" style="103" bestFit="1" customWidth="1"/>
    <col min="11" max="11" width="8.57421875" style="103" customWidth="1"/>
    <col min="12" max="12" width="7.8515625" style="103" bestFit="1" customWidth="1"/>
    <col min="13" max="13" width="11.421875" style="103" customWidth="1"/>
    <col min="14" max="14" width="6.28125" style="103" customWidth="1"/>
    <col min="15" max="16" width="8.421875" style="103" customWidth="1"/>
    <col min="17" max="17" width="8.7109375" style="103" customWidth="1"/>
    <col min="18" max="18" width="6.28125" style="103" customWidth="1"/>
    <col min="19" max="19" width="8.8515625" style="103" customWidth="1"/>
    <col min="20" max="20" width="7.00390625" style="103" customWidth="1"/>
    <col min="21" max="21" width="5.7109375" style="103" customWidth="1"/>
    <col min="22" max="22" width="6.28125" style="103" customWidth="1"/>
    <col min="23" max="23" width="3.00390625" style="103" customWidth="1"/>
    <col min="24" max="24" width="3.28125" style="103" customWidth="1"/>
    <col min="25" max="16384" width="19.7109375" style="103" customWidth="1"/>
  </cols>
  <sheetData>
    <row r="1" ht="12.75"/>
    <row r="2" spans="9:15" ht="12.75">
      <c r="I2" s="104" t="s">
        <v>121</v>
      </c>
      <c r="O2" s="105" t="s">
        <v>122</v>
      </c>
    </row>
    <row r="3" ht="12.75">
      <c r="I3" s="104" t="s">
        <v>123</v>
      </c>
    </row>
    <row r="4" ht="13.5" thickBot="1"/>
    <row r="5" spans="1:24" ht="13.5" customHeight="1">
      <c r="A5" s="190" t="s">
        <v>124</v>
      </c>
      <c r="B5" s="186" t="s">
        <v>125</v>
      </c>
      <c r="C5" s="185" t="s">
        <v>0</v>
      </c>
      <c r="D5" s="186" t="s">
        <v>126</v>
      </c>
      <c r="E5" s="185" t="s">
        <v>127</v>
      </c>
      <c r="F5" s="185"/>
      <c r="G5" s="185"/>
      <c r="H5" s="193" t="s">
        <v>128</v>
      </c>
      <c r="I5" s="185" t="s">
        <v>129</v>
      </c>
      <c r="J5" s="185"/>
      <c r="K5" s="186" t="s">
        <v>119</v>
      </c>
      <c r="L5" s="186"/>
      <c r="M5" s="186" t="s">
        <v>130</v>
      </c>
      <c r="N5" s="186"/>
      <c r="O5" s="186"/>
      <c r="P5" s="186"/>
      <c r="Q5" s="185" t="s">
        <v>131</v>
      </c>
      <c r="R5" s="185"/>
      <c r="S5" s="185"/>
      <c r="T5" s="186" t="s">
        <v>132</v>
      </c>
      <c r="U5" s="186"/>
      <c r="V5" s="186"/>
      <c r="W5" s="187" t="s">
        <v>88</v>
      </c>
      <c r="X5" s="180" t="s">
        <v>133</v>
      </c>
    </row>
    <row r="6" spans="1:24" ht="12.75" customHeight="1">
      <c r="A6" s="191"/>
      <c r="B6" s="164"/>
      <c r="C6" s="174"/>
      <c r="D6" s="164"/>
      <c r="E6" s="174"/>
      <c r="F6" s="174"/>
      <c r="G6" s="174"/>
      <c r="H6" s="194"/>
      <c r="I6" s="174"/>
      <c r="J6" s="174"/>
      <c r="K6" s="164"/>
      <c r="L6" s="164"/>
      <c r="M6" s="164"/>
      <c r="N6" s="164"/>
      <c r="O6" s="164"/>
      <c r="P6" s="164"/>
      <c r="Q6" s="174"/>
      <c r="R6" s="174"/>
      <c r="S6" s="174"/>
      <c r="T6" s="164"/>
      <c r="U6" s="164"/>
      <c r="V6" s="164"/>
      <c r="W6" s="188"/>
      <c r="X6" s="181"/>
    </row>
    <row r="7" spans="1:24" ht="12.75" customHeight="1">
      <c r="A7" s="191"/>
      <c r="B7" s="164"/>
      <c r="C7" s="174"/>
      <c r="D7" s="164"/>
      <c r="E7" s="174"/>
      <c r="F7" s="174"/>
      <c r="G7" s="174"/>
      <c r="H7" s="194"/>
      <c r="I7" s="174"/>
      <c r="J7" s="174"/>
      <c r="K7" s="164"/>
      <c r="L7" s="164"/>
      <c r="M7" s="164"/>
      <c r="N7" s="164"/>
      <c r="O7" s="164"/>
      <c r="P7" s="164"/>
      <c r="Q7" s="174"/>
      <c r="R7" s="174"/>
      <c r="S7" s="174"/>
      <c r="T7" s="164"/>
      <c r="U7" s="164"/>
      <c r="V7" s="164"/>
      <c r="W7" s="188"/>
      <c r="X7" s="181"/>
    </row>
    <row r="8" spans="1:24" ht="13.5" customHeight="1">
      <c r="A8" s="191"/>
      <c r="B8" s="164"/>
      <c r="C8" s="174"/>
      <c r="D8" s="164"/>
      <c r="E8" s="174"/>
      <c r="F8" s="174"/>
      <c r="G8" s="174"/>
      <c r="H8" s="194"/>
      <c r="I8" s="174"/>
      <c r="J8" s="174"/>
      <c r="K8" s="164"/>
      <c r="L8" s="164"/>
      <c r="M8" s="164"/>
      <c r="N8" s="164"/>
      <c r="O8" s="164"/>
      <c r="P8" s="164"/>
      <c r="Q8" s="174"/>
      <c r="R8" s="174"/>
      <c r="S8" s="174"/>
      <c r="T8" s="164"/>
      <c r="U8" s="164"/>
      <c r="V8" s="164"/>
      <c r="W8" s="188"/>
      <c r="X8" s="181"/>
    </row>
    <row r="9" spans="1:24" ht="12.75" customHeight="1">
      <c r="A9" s="191"/>
      <c r="B9" s="164"/>
      <c r="C9" s="174"/>
      <c r="D9" s="164"/>
      <c r="E9" s="174" t="s">
        <v>134</v>
      </c>
      <c r="F9" s="174" t="s">
        <v>135</v>
      </c>
      <c r="G9" s="174" t="s">
        <v>136</v>
      </c>
      <c r="H9" s="194"/>
      <c r="I9" s="174" t="s">
        <v>137</v>
      </c>
      <c r="J9" s="164" t="s">
        <v>138</v>
      </c>
      <c r="K9" s="183" t="s">
        <v>119</v>
      </c>
      <c r="L9" s="164" t="s">
        <v>138</v>
      </c>
      <c r="M9" s="174" t="s">
        <v>134</v>
      </c>
      <c r="N9" s="174" t="s">
        <v>120</v>
      </c>
      <c r="O9" s="174" t="s">
        <v>135</v>
      </c>
      <c r="P9" s="174" t="s">
        <v>139</v>
      </c>
      <c r="Q9" s="174" t="s">
        <v>140</v>
      </c>
      <c r="R9" s="174" t="s">
        <v>141</v>
      </c>
      <c r="S9" s="174" t="s">
        <v>142</v>
      </c>
      <c r="T9" s="176" t="s">
        <v>143</v>
      </c>
      <c r="U9" s="174" t="s">
        <v>144</v>
      </c>
      <c r="V9" s="164" t="s">
        <v>145</v>
      </c>
      <c r="W9" s="188"/>
      <c r="X9" s="181"/>
    </row>
    <row r="10" spans="1:24" ht="12.75" customHeight="1">
      <c r="A10" s="191"/>
      <c r="B10" s="164"/>
      <c r="C10" s="174"/>
      <c r="D10" s="164"/>
      <c r="E10" s="174"/>
      <c r="F10" s="174"/>
      <c r="G10" s="174"/>
      <c r="H10" s="194"/>
      <c r="I10" s="174"/>
      <c r="J10" s="164"/>
      <c r="K10" s="183"/>
      <c r="L10" s="164"/>
      <c r="M10" s="174"/>
      <c r="N10" s="174"/>
      <c r="O10" s="174"/>
      <c r="P10" s="174"/>
      <c r="Q10" s="174"/>
      <c r="R10" s="174"/>
      <c r="S10" s="174"/>
      <c r="T10" s="176"/>
      <c r="U10" s="174"/>
      <c r="V10" s="164"/>
      <c r="W10" s="188"/>
      <c r="X10" s="181"/>
    </row>
    <row r="11" spans="1:24" ht="13.5" customHeight="1" thickBot="1">
      <c r="A11" s="192"/>
      <c r="B11" s="178"/>
      <c r="C11" s="175"/>
      <c r="D11" s="178"/>
      <c r="E11" s="175"/>
      <c r="F11" s="175"/>
      <c r="G11" s="175"/>
      <c r="H11" s="195"/>
      <c r="I11" s="175"/>
      <c r="J11" s="178"/>
      <c r="K11" s="184"/>
      <c r="L11" s="178"/>
      <c r="M11" s="175"/>
      <c r="N11" s="175"/>
      <c r="O11" s="175"/>
      <c r="P11" s="175"/>
      <c r="Q11" s="175"/>
      <c r="R11" s="175"/>
      <c r="S11" s="175"/>
      <c r="T11" s="177"/>
      <c r="U11" s="175"/>
      <c r="V11" s="178"/>
      <c r="W11" s="189"/>
      <c r="X11" s="182"/>
    </row>
    <row r="12" spans="1:24" s="108" customFormat="1" ht="12" customHeight="1">
      <c r="A12" s="170">
        <v>1</v>
      </c>
      <c r="B12" s="170" t="s">
        <v>146</v>
      </c>
      <c r="C12" s="179">
        <v>1234567891011</v>
      </c>
      <c r="D12" s="170">
        <v>112233</v>
      </c>
      <c r="E12" s="170">
        <v>6784</v>
      </c>
      <c r="F12" s="171">
        <v>44907</v>
      </c>
      <c r="G12" s="171">
        <v>45272</v>
      </c>
      <c r="H12" s="170" t="s">
        <v>158</v>
      </c>
      <c r="I12" s="170"/>
      <c r="J12" s="171">
        <v>44542</v>
      </c>
      <c r="K12" s="173" t="s">
        <v>147</v>
      </c>
      <c r="L12" s="171">
        <v>45638</v>
      </c>
      <c r="M12" s="172" t="s">
        <v>148</v>
      </c>
      <c r="N12" s="170">
        <v>345000</v>
      </c>
      <c r="O12" s="171">
        <v>44907</v>
      </c>
      <c r="P12" s="171">
        <v>45638</v>
      </c>
      <c r="Q12" s="170"/>
      <c r="R12" s="170"/>
      <c r="S12" s="171">
        <v>44542</v>
      </c>
      <c r="T12" s="106" t="s">
        <v>31</v>
      </c>
      <c r="U12" s="107" t="s">
        <v>149</v>
      </c>
      <c r="V12" s="107" t="s">
        <v>150</v>
      </c>
      <c r="W12" s="170" t="s">
        <v>92</v>
      </c>
      <c r="X12" s="170">
        <v>30</v>
      </c>
    </row>
    <row r="13" spans="1:24" s="108" customFormat="1" ht="13.5" customHeight="1">
      <c r="A13" s="164"/>
      <c r="B13" s="164"/>
      <c r="C13" s="169"/>
      <c r="D13" s="164"/>
      <c r="E13" s="164"/>
      <c r="F13" s="166"/>
      <c r="G13" s="166"/>
      <c r="H13" s="164"/>
      <c r="I13" s="164"/>
      <c r="J13" s="166"/>
      <c r="K13" s="167"/>
      <c r="L13" s="166"/>
      <c r="M13" s="168"/>
      <c r="N13" s="164"/>
      <c r="O13" s="166"/>
      <c r="P13" s="166"/>
      <c r="Q13" s="164"/>
      <c r="R13" s="164"/>
      <c r="S13" s="166"/>
      <c r="T13" s="109" t="s">
        <v>85</v>
      </c>
      <c r="U13" s="110"/>
      <c r="V13" s="110"/>
      <c r="W13" s="164"/>
      <c r="X13" s="164"/>
    </row>
    <row r="14" spans="1:24" s="108" customFormat="1" ht="12.75" customHeight="1">
      <c r="A14" s="164"/>
      <c r="B14" s="164"/>
      <c r="C14" s="169"/>
      <c r="D14" s="164"/>
      <c r="E14" s="164"/>
      <c r="F14" s="166"/>
      <c r="G14" s="166"/>
      <c r="H14" s="164"/>
      <c r="I14" s="164"/>
      <c r="J14" s="166"/>
      <c r="K14" s="167"/>
      <c r="L14" s="166"/>
      <c r="M14" s="168"/>
      <c r="N14" s="164"/>
      <c r="O14" s="166"/>
      <c r="P14" s="166"/>
      <c r="Q14" s="164"/>
      <c r="R14" s="164"/>
      <c r="S14" s="166"/>
      <c r="T14" s="109" t="s">
        <v>32</v>
      </c>
      <c r="U14" s="110"/>
      <c r="V14" s="110"/>
      <c r="W14" s="164"/>
      <c r="X14" s="164"/>
    </row>
    <row r="15" spans="1:24" s="108" customFormat="1" ht="12.75" customHeight="1">
      <c r="A15" s="164"/>
      <c r="B15" s="164"/>
      <c r="C15" s="169"/>
      <c r="D15" s="164"/>
      <c r="E15" s="164"/>
      <c r="F15" s="166"/>
      <c r="G15" s="166"/>
      <c r="H15" s="164"/>
      <c r="I15" s="164"/>
      <c r="J15" s="166"/>
      <c r="K15" s="167"/>
      <c r="L15" s="166"/>
      <c r="M15" s="168"/>
      <c r="N15" s="164"/>
      <c r="O15" s="166"/>
      <c r="P15" s="166"/>
      <c r="Q15" s="164"/>
      <c r="R15" s="164"/>
      <c r="S15" s="166"/>
      <c r="T15" s="109" t="s">
        <v>33</v>
      </c>
      <c r="U15" s="110"/>
      <c r="V15" s="110"/>
      <c r="W15" s="164"/>
      <c r="X15" s="164"/>
    </row>
    <row r="16" spans="1:24" s="108" customFormat="1" ht="12.75" customHeight="1">
      <c r="A16" s="164"/>
      <c r="B16" s="164"/>
      <c r="C16" s="169"/>
      <c r="D16" s="164"/>
      <c r="E16" s="164"/>
      <c r="F16" s="166"/>
      <c r="G16" s="166"/>
      <c r="H16" s="164"/>
      <c r="I16" s="164"/>
      <c r="J16" s="166"/>
      <c r="K16" s="167"/>
      <c r="L16" s="166"/>
      <c r="M16" s="168"/>
      <c r="N16" s="164"/>
      <c r="O16" s="166"/>
      <c r="P16" s="166"/>
      <c r="Q16" s="164"/>
      <c r="R16" s="164"/>
      <c r="S16" s="166"/>
      <c r="T16" s="109" t="s">
        <v>34</v>
      </c>
      <c r="U16" s="110"/>
      <c r="V16" s="110"/>
      <c r="W16" s="164"/>
      <c r="X16" s="164"/>
    </row>
    <row r="17" spans="1:24" s="108" customFormat="1" ht="12.75" customHeight="1">
      <c r="A17" s="164"/>
      <c r="B17" s="164"/>
      <c r="C17" s="169"/>
      <c r="D17" s="164"/>
      <c r="E17" s="164"/>
      <c r="F17" s="166"/>
      <c r="G17" s="166"/>
      <c r="H17" s="164"/>
      <c r="I17" s="164"/>
      <c r="J17" s="166"/>
      <c r="K17" s="167"/>
      <c r="L17" s="166"/>
      <c r="M17" s="168"/>
      <c r="N17" s="164"/>
      <c r="O17" s="166"/>
      <c r="P17" s="166"/>
      <c r="Q17" s="164"/>
      <c r="R17" s="164"/>
      <c r="S17" s="166"/>
      <c r="T17" s="109" t="s">
        <v>86</v>
      </c>
      <c r="U17" s="110"/>
      <c r="V17" s="110"/>
      <c r="W17" s="164"/>
      <c r="X17" s="164"/>
    </row>
    <row r="18" spans="1:24" s="108" customFormat="1" ht="12.75" customHeight="1">
      <c r="A18" s="164"/>
      <c r="B18" s="164"/>
      <c r="C18" s="169"/>
      <c r="D18" s="164"/>
      <c r="E18" s="164"/>
      <c r="F18" s="166"/>
      <c r="G18" s="166"/>
      <c r="H18" s="164"/>
      <c r="I18" s="164"/>
      <c r="J18" s="166"/>
      <c r="K18" s="167"/>
      <c r="L18" s="166"/>
      <c r="M18" s="168"/>
      <c r="N18" s="164"/>
      <c r="O18" s="166"/>
      <c r="P18" s="166"/>
      <c r="Q18" s="164"/>
      <c r="R18" s="164"/>
      <c r="S18" s="166"/>
      <c r="T18" s="109" t="s">
        <v>87</v>
      </c>
      <c r="U18" s="110"/>
      <c r="V18" s="110"/>
      <c r="W18" s="164"/>
      <c r="X18" s="164"/>
    </row>
    <row r="19" spans="1:24" s="108" customFormat="1" ht="12">
      <c r="A19" s="164">
        <v>2</v>
      </c>
      <c r="B19" s="164" t="s">
        <v>146</v>
      </c>
      <c r="C19" s="169"/>
      <c r="D19" s="164"/>
      <c r="E19" s="164"/>
      <c r="F19" s="166"/>
      <c r="G19" s="166"/>
      <c r="H19" s="170" t="s">
        <v>159</v>
      </c>
      <c r="I19" s="164"/>
      <c r="J19" s="166"/>
      <c r="K19" s="167"/>
      <c r="L19" s="166"/>
      <c r="M19" s="168"/>
      <c r="N19" s="164"/>
      <c r="O19" s="165"/>
      <c r="P19" s="164"/>
      <c r="Q19" s="164"/>
      <c r="R19" s="164"/>
      <c r="S19" s="166"/>
      <c r="T19" s="109" t="s">
        <v>31</v>
      </c>
      <c r="U19" s="110"/>
      <c r="V19" s="110"/>
      <c r="W19" s="164"/>
      <c r="X19" s="164"/>
    </row>
    <row r="20" spans="1:24" s="108" customFormat="1" ht="12">
      <c r="A20" s="164"/>
      <c r="B20" s="164"/>
      <c r="C20" s="169"/>
      <c r="D20" s="164"/>
      <c r="E20" s="164"/>
      <c r="F20" s="166"/>
      <c r="G20" s="166"/>
      <c r="H20" s="164"/>
      <c r="I20" s="164"/>
      <c r="J20" s="166"/>
      <c r="K20" s="167"/>
      <c r="L20" s="166"/>
      <c r="M20" s="168"/>
      <c r="N20" s="164"/>
      <c r="O20" s="165"/>
      <c r="P20" s="164"/>
      <c r="Q20" s="164"/>
      <c r="R20" s="164"/>
      <c r="S20" s="166"/>
      <c r="T20" s="109" t="s">
        <v>85</v>
      </c>
      <c r="U20" s="110"/>
      <c r="V20" s="110"/>
      <c r="W20" s="164"/>
      <c r="X20" s="164"/>
    </row>
    <row r="21" spans="1:24" s="108" customFormat="1" ht="12">
      <c r="A21" s="164"/>
      <c r="B21" s="164"/>
      <c r="C21" s="169"/>
      <c r="D21" s="164"/>
      <c r="E21" s="164"/>
      <c r="F21" s="166"/>
      <c r="G21" s="166"/>
      <c r="H21" s="164"/>
      <c r="I21" s="164"/>
      <c r="J21" s="166"/>
      <c r="K21" s="167"/>
      <c r="L21" s="166"/>
      <c r="M21" s="168"/>
      <c r="N21" s="164"/>
      <c r="O21" s="165"/>
      <c r="P21" s="164"/>
      <c r="Q21" s="164"/>
      <c r="R21" s="164"/>
      <c r="S21" s="166"/>
      <c r="T21" s="109" t="s">
        <v>32</v>
      </c>
      <c r="U21" s="110"/>
      <c r="V21" s="110"/>
      <c r="W21" s="164"/>
      <c r="X21" s="164"/>
    </row>
    <row r="22" spans="1:24" s="108" customFormat="1" ht="12">
      <c r="A22" s="164"/>
      <c r="B22" s="164"/>
      <c r="C22" s="169"/>
      <c r="D22" s="164"/>
      <c r="E22" s="164"/>
      <c r="F22" s="166"/>
      <c r="G22" s="166"/>
      <c r="H22" s="164"/>
      <c r="I22" s="164"/>
      <c r="J22" s="166"/>
      <c r="K22" s="167"/>
      <c r="L22" s="166"/>
      <c r="M22" s="168"/>
      <c r="N22" s="164"/>
      <c r="O22" s="165"/>
      <c r="P22" s="164"/>
      <c r="Q22" s="164"/>
      <c r="R22" s="164"/>
      <c r="S22" s="166"/>
      <c r="T22" s="109" t="s">
        <v>33</v>
      </c>
      <c r="U22" s="110"/>
      <c r="V22" s="110"/>
      <c r="W22" s="164"/>
      <c r="X22" s="164"/>
    </row>
    <row r="23" spans="1:24" s="108" customFormat="1" ht="12">
      <c r="A23" s="164"/>
      <c r="B23" s="164"/>
      <c r="C23" s="169"/>
      <c r="D23" s="164"/>
      <c r="E23" s="164"/>
      <c r="F23" s="166"/>
      <c r="G23" s="166"/>
      <c r="H23" s="164"/>
      <c r="I23" s="164"/>
      <c r="J23" s="166"/>
      <c r="K23" s="167"/>
      <c r="L23" s="166"/>
      <c r="M23" s="168"/>
      <c r="N23" s="164"/>
      <c r="O23" s="165"/>
      <c r="P23" s="164"/>
      <c r="Q23" s="164"/>
      <c r="R23" s="164"/>
      <c r="S23" s="166"/>
      <c r="T23" s="109" t="s">
        <v>34</v>
      </c>
      <c r="U23" s="110"/>
      <c r="V23" s="110"/>
      <c r="W23" s="164"/>
      <c r="X23" s="164"/>
    </row>
    <row r="24" spans="1:24" s="108" customFormat="1" ht="12">
      <c r="A24" s="164"/>
      <c r="B24" s="164"/>
      <c r="C24" s="169"/>
      <c r="D24" s="164"/>
      <c r="E24" s="164"/>
      <c r="F24" s="166"/>
      <c r="G24" s="166"/>
      <c r="H24" s="164"/>
      <c r="I24" s="164"/>
      <c r="J24" s="166"/>
      <c r="K24" s="167"/>
      <c r="L24" s="166"/>
      <c r="M24" s="168"/>
      <c r="N24" s="164"/>
      <c r="O24" s="165"/>
      <c r="P24" s="164"/>
      <c r="Q24" s="164"/>
      <c r="R24" s="164"/>
      <c r="S24" s="166"/>
      <c r="T24" s="109" t="s">
        <v>86</v>
      </c>
      <c r="U24" s="110"/>
      <c r="V24" s="110"/>
      <c r="W24" s="164"/>
      <c r="X24" s="164"/>
    </row>
    <row r="25" spans="1:24" s="108" customFormat="1" ht="12">
      <c r="A25" s="164"/>
      <c r="B25" s="164"/>
      <c r="C25" s="169"/>
      <c r="D25" s="164"/>
      <c r="E25" s="164"/>
      <c r="F25" s="166"/>
      <c r="G25" s="166"/>
      <c r="H25" s="164"/>
      <c r="I25" s="164"/>
      <c r="J25" s="166"/>
      <c r="K25" s="167"/>
      <c r="L25" s="166"/>
      <c r="M25" s="168"/>
      <c r="N25" s="164"/>
      <c r="O25" s="165"/>
      <c r="P25" s="164"/>
      <c r="Q25" s="164"/>
      <c r="R25" s="164"/>
      <c r="S25" s="166"/>
      <c r="T25" s="109" t="s">
        <v>87</v>
      </c>
      <c r="U25" s="110"/>
      <c r="V25" s="110"/>
      <c r="W25" s="164"/>
      <c r="X25" s="164"/>
    </row>
    <row r="26" spans="1:24" s="108" customFormat="1" ht="12" customHeight="1">
      <c r="A26" s="164">
        <v>3</v>
      </c>
      <c r="B26" s="164" t="s">
        <v>146</v>
      </c>
      <c r="C26" s="169"/>
      <c r="D26" s="164"/>
      <c r="E26" s="164"/>
      <c r="F26" s="166"/>
      <c r="G26" s="166"/>
      <c r="H26" s="170" t="s">
        <v>160</v>
      </c>
      <c r="I26" s="164"/>
      <c r="J26" s="166"/>
      <c r="K26" s="167"/>
      <c r="L26" s="166"/>
      <c r="M26" s="168"/>
      <c r="N26" s="164"/>
      <c r="O26" s="165"/>
      <c r="P26" s="164"/>
      <c r="Q26" s="164"/>
      <c r="R26" s="164"/>
      <c r="S26" s="166"/>
      <c r="T26" s="109" t="s">
        <v>31</v>
      </c>
      <c r="U26" s="110"/>
      <c r="V26" s="110"/>
      <c r="W26" s="164"/>
      <c r="X26" s="164"/>
    </row>
    <row r="27" spans="1:24" s="108" customFormat="1" ht="12">
      <c r="A27" s="164"/>
      <c r="B27" s="164"/>
      <c r="C27" s="169"/>
      <c r="D27" s="164"/>
      <c r="E27" s="164"/>
      <c r="F27" s="166"/>
      <c r="G27" s="166"/>
      <c r="H27" s="164"/>
      <c r="I27" s="164"/>
      <c r="J27" s="166"/>
      <c r="K27" s="167"/>
      <c r="L27" s="166"/>
      <c r="M27" s="168"/>
      <c r="N27" s="164"/>
      <c r="O27" s="165"/>
      <c r="P27" s="164"/>
      <c r="Q27" s="164"/>
      <c r="R27" s="164"/>
      <c r="S27" s="166"/>
      <c r="T27" s="109" t="s">
        <v>85</v>
      </c>
      <c r="U27" s="110"/>
      <c r="V27" s="110"/>
      <c r="W27" s="164"/>
      <c r="X27" s="164"/>
    </row>
    <row r="28" spans="1:24" s="108" customFormat="1" ht="12">
      <c r="A28" s="164"/>
      <c r="B28" s="164"/>
      <c r="C28" s="169"/>
      <c r="D28" s="164"/>
      <c r="E28" s="164"/>
      <c r="F28" s="166"/>
      <c r="G28" s="166"/>
      <c r="H28" s="164"/>
      <c r="I28" s="164"/>
      <c r="J28" s="166"/>
      <c r="K28" s="167"/>
      <c r="L28" s="166"/>
      <c r="M28" s="168"/>
      <c r="N28" s="164"/>
      <c r="O28" s="165"/>
      <c r="P28" s="164"/>
      <c r="Q28" s="164"/>
      <c r="R28" s="164"/>
      <c r="S28" s="166"/>
      <c r="T28" s="109" t="s">
        <v>32</v>
      </c>
      <c r="U28" s="110"/>
      <c r="V28" s="110"/>
      <c r="W28" s="164"/>
      <c r="X28" s="164"/>
    </row>
    <row r="29" spans="1:24" s="108" customFormat="1" ht="12">
      <c r="A29" s="164"/>
      <c r="B29" s="164"/>
      <c r="C29" s="169"/>
      <c r="D29" s="164"/>
      <c r="E29" s="164"/>
      <c r="F29" s="166"/>
      <c r="G29" s="166"/>
      <c r="H29" s="164"/>
      <c r="I29" s="164"/>
      <c r="J29" s="166"/>
      <c r="K29" s="167"/>
      <c r="L29" s="166"/>
      <c r="M29" s="168"/>
      <c r="N29" s="164"/>
      <c r="O29" s="165"/>
      <c r="P29" s="164"/>
      <c r="Q29" s="164"/>
      <c r="R29" s="164"/>
      <c r="S29" s="166"/>
      <c r="T29" s="109" t="s">
        <v>33</v>
      </c>
      <c r="U29" s="110"/>
      <c r="V29" s="110"/>
      <c r="W29" s="164"/>
      <c r="X29" s="164"/>
    </row>
    <row r="30" spans="1:24" s="108" customFormat="1" ht="12">
      <c r="A30" s="164"/>
      <c r="B30" s="164"/>
      <c r="C30" s="169"/>
      <c r="D30" s="164"/>
      <c r="E30" s="164"/>
      <c r="F30" s="166"/>
      <c r="G30" s="166"/>
      <c r="H30" s="164"/>
      <c r="I30" s="164"/>
      <c r="J30" s="166"/>
      <c r="K30" s="167"/>
      <c r="L30" s="166"/>
      <c r="M30" s="168"/>
      <c r="N30" s="164"/>
      <c r="O30" s="165"/>
      <c r="P30" s="164"/>
      <c r="Q30" s="164"/>
      <c r="R30" s="164"/>
      <c r="S30" s="166"/>
      <c r="T30" s="109" t="s">
        <v>34</v>
      </c>
      <c r="U30" s="110"/>
      <c r="V30" s="110"/>
      <c r="W30" s="164"/>
      <c r="X30" s="164"/>
    </row>
    <row r="31" spans="1:24" s="108" customFormat="1" ht="12">
      <c r="A31" s="164"/>
      <c r="B31" s="164"/>
      <c r="C31" s="169"/>
      <c r="D31" s="164"/>
      <c r="E31" s="164"/>
      <c r="F31" s="166"/>
      <c r="G31" s="166"/>
      <c r="H31" s="164"/>
      <c r="I31" s="164"/>
      <c r="J31" s="166"/>
      <c r="K31" s="167"/>
      <c r="L31" s="166"/>
      <c r="M31" s="168"/>
      <c r="N31" s="164"/>
      <c r="O31" s="165"/>
      <c r="P31" s="164"/>
      <c r="Q31" s="164"/>
      <c r="R31" s="164"/>
      <c r="S31" s="166"/>
      <c r="T31" s="109" t="s">
        <v>86</v>
      </c>
      <c r="U31" s="110"/>
      <c r="V31" s="110"/>
      <c r="W31" s="164"/>
      <c r="X31" s="164"/>
    </row>
    <row r="32" spans="1:24" s="108" customFormat="1" ht="12">
      <c r="A32" s="164"/>
      <c r="B32" s="164"/>
      <c r="C32" s="169"/>
      <c r="D32" s="164"/>
      <c r="E32" s="164"/>
      <c r="F32" s="166"/>
      <c r="G32" s="166"/>
      <c r="H32" s="164"/>
      <c r="I32" s="164"/>
      <c r="J32" s="166"/>
      <c r="K32" s="167"/>
      <c r="L32" s="166"/>
      <c r="M32" s="168"/>
      <c r="N32" s="164"/>
      <c r="O32" s="165"/>
      <c r="P32" s="164"/>
      <c r="Q32" s="164"/>
      <c r="R32" s="164"/>
      <c r="S32" s="166"/>
      <c r="T32" s="109" t="s">
        <v>87</v>
      </c>
      <c r="U32" s="110"/>
      <c r="V32" s="110"/>
      <c r="W32" s="164"/>
      <c r="X32" s="164"/>
    </row>
    <row r="33" ht="8.25" customHeight="1"/>
    <row r="34" ht="12">
      <c r="A34" s="111" t="s">
        <v>161</v>
      </c>
    </row>
    <row r="35" ht="12">
      <c r="A35" s="111" t="s">
        <v>162</v>
      </c>
    </row>
    <row r="36" ht="12">
      <c r="A36" s="111" t="s">
        <v>151</v>
      </c>
    </row>
    <row r="37" ht="12">
      <c r="A37" s="112" t="s">
        <v>152</v>
      </c>
    </row>
    <row r="38" ht="12">
      <c r="A38" s="111" t="s">
        <v>153</v>
      </c>
    </row>
    <row r="39" ht="12">
      <c r="A39" s="111" t="s">
        <v>154</v>
      </c>
    </row>
    <row r="40" ht="12">
      <c r="A40" s="111" t="s">
        <v>155</v>
      </c>
    </row>
    <row r="42" ht="12">
      <c r="D42" s="103" t="s">
        <v>54</v>
      </c>
    </row>
    <row r="43" ht="12">
      <c r="D43" s="103" t="s">
        <v>156</v>
      </c>
    </row>
    <row r="44" ht="12">
      <c r="D44" s="103" t="s">
        <v>157</v>
      </c>
    </row>
    <row r="45" ht="12">
      <c r="D45" s="103" t="s">
        <v>55</v>
      </c>
    </row>
  </sheetData>
  <sheetProtection password="FD18" sheet="1" objects="1" scenarios="1" formatCells="0" insertRows="0" deleteRows="0"/>
  <mergeCells count="93">
    <mergeCell ref="A5:A11"/>
    <mergeCell ref="B5:B11"/>
    <mergeCell ref="C5:C11"/>
    <mergeCell ref="D5:D11"/>
    <mergeCell ref="E5:G8"/>
    <mergeCell ref="H5:H11"/>
    <mergeCell ref="I5:J8"/>
    <mergeCell ref="K5:L8"/>
    <mergeCell ref="M5:P8"/>
    <mergeCell ref="Q5:S8"/>
    <mergeCell ref="T5:V8"/>
    <mergeCell ref="W5:W11"/>
    <mergeCell ref="O9:O11"/>
    <mergeCell ref="P9:P11"/>
    <mergeCell ref="Q9:Q11"/>
    <mergeCell ref="R9:R11"/>
    <mergeCell ref="X5:X11"/>
    <mergeCell ref="E9:E11"/>
    <mergeCell ref="F9:F11"/>
    <mergeCell ref="G9:G11"/>
    <mergeCell ref="I9:I11"/>
    <mergeCell ref="J9:J11"/>
    <mergeCell ref="K9:K11"/>
    <mergeCell ref="L9:L11"/>
    <mergeCell ref="M9:M11"/>
    <mergeCell ref="N9:N11"/>
    <mergeCell ref="S9:S11"/>
    <mergeCell ref="T9:T11"/>
    <mergeCell ref="U9:U11"/>
    <mergeCell ref="V9:V11"/>
    <mergeCell ref="A12:A18"/>
    <mergeCell ref="B12:B18"/>
    <mergeCell ref="C12:C18"/>
    <mergeCell ref="D12:D18"/>
    <mergeCell ref="E12:E18"/>
    <mergeCell ref="F12:F18"/>
    <mergeCell ref="G12:G18"/>
    <mergeCell ref="H12:H18"/>
    <mergeCell ref="I12:I18"/>
    <mergeCell ref="J12:J18"/>
    <mergeCell ref="K12:K18"/>
    <mergeCell ref="L12:L18"/>
    <mergeCell ref="M12:M18"/>
    <mergeCell ref="N12:N18"/>
    <mergeCell ref="O12:O18"/>
    <mergeCell ref="P12:P18"/>
    <mergeCell ref="Q12:Q18"/>
    <mergeCell ref="R12:R18"/>
    <mergeCell ref="S12:S18"/>
    <mergeCell ref="W12:W18"/>
    <mergeCell ref="X12:X18"/>
    <mergeCell ref="A19:A25"/>
    <mergeCell ref="B19:B25"/>
    <mergeCell ref="C19:C25"/>
    <mergeCell ref="D19:D25"/>
    <mergeCell ref="E19:E25"/>
    <mergeCell ref="F19:F25"/>
    <mergeCell ref="G19:G25"/>
    <mergeCell ref="H19:H25"/>
    <mergeCell ref="I19:I25"/>
    <mergeCell ref="J19:J25"/>
    <mergeCell ref="K19:K25"/>
    <mergeCell ref="L19:L25"/>
    <mergeCell ref="M19:M25"/>
    <mergeCell ref="N19:N25"/>
    <mergeCell ref="O19:O25"/>
    <mergeCell ref="P19:P25"/>
    <mergeCell ref="Q19:Q25"/>
    <mergeCell ref="R19:R25"/>
    <mergeCell ref="S19:S25"/>
    <mergeCell ref="W19:W25"/>
    <mergeCell ref="X19:X25"/>
    <mergeCell ref="A26:A32"/>
    <mergeCell ref="B26:B32"/>
    <mergeCell ref="C26:C32"/>
    <mergeCell ref="D26:D32"/>
    <mergeCell ref="E26:E32"/>
    <mergeCell ref="F26:F32"/>
    <mergeCell ref="G26:G32"/>
    <mergeCell ref="H26:H32"/>
    <mergeCell ref="I26:I32"/>
    <mergeCell ref="J26:J32"/>
    <mergeCell ref="K26:K32"/>
    <mergeCell ref="L26:L32"/>
    <mergeCell ref="M26:M32"/>
    <mergeCell ref="N26:N32"/>
    <mergeCell ref="X26:X32"/>
    <mergeCell ref="O26:O32"/>
    <mergeCell ref="P26:P32"/>
    <mergeCell ref="Q26:Q32"/>
    <mergeCell ref="R26:R32"/>
    <mergeCell ref="S26:S32"/>
    <mergeCell ref="W26:W32"/>
  </mergeCells>
  <dataValidations count="3">
    <dataValidation type="list" allowBlank="1" showInputMessage="1" showErrorMessage="1" sqref="W12 W19 W26">
      <formula1>"Nu,Da"</formula1>
    </dataValidation>
    <dataValidation type="list" allowBlank="1" showInputMessage="1" showErrorMessage="1" sqref="K12 K19 K26">
      <formula1>"Primar,Specialist"</formula1>
    </dataValidation>
    <dataValidation type="list" allowBlank="1" showInputMessage="1" showErrorMessage="1" sqref="T12:T32">
      <formula1>"Luni,Marti,Miercuri,Joi,Vineri,Sambata,Duminica"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WSCT2013</dc:creator>
  <cp:keywords/>
  <dc:description/>
  <cp:lastModifiedBy>Mar</cp:lastModifiedBy>
  <cp:lastPrinted>2023-06-05T20:41:17Z</cp:lastPrinted>
  <dcterms:created xsi:type="dcterms:W3CDTF">2009-04-10T11:53:03Z</dcterms:created>
  <dcterms:modified xsi:type="dcterms:W3CDTF">2023-06-05T20:49:21Z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