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435" yWindow="-150" windowWidth="16905" windowHeight="11760" activeTab="1"/>
  </bookViews>
  <sheets>
    <sheet name="venituri" sheetId="1" r:id="rId1"/>
    <sheet name="cheltuieli" sheetId="2" r:id="rId2"/>
  </sheets>
  <definedNames>
    <definedName name="_xlnm.Database">#REF!</definedName>
    <definedName name="_xlnm.Print_Area" localSheetId="1">cheltuieli!$A$1:$Y$308</definedName>
    <definedName name="_xlnm.Print_Area" localSheetId="0">venituri!$A$1:$F$115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2" i="2" l="1"/>
  <c r="F236" i="2" l="1"/>
  <c r="F239" i="2"/>
  <c r="F242" i="2"/>
  <c r="E159" i="2"/>
  <c r="H242" i="2" l="1"/>
  <c r="D270" i="2" l="1"/>
  <c r="E270" i="2"/>
  <c r="F270" i="2"/>
  <c r="G270" i="2"/>
  <c r="H270" i="2"/>
  <c r="C270" i="2"/>
  <c r="D163" i="2"/>
  <c r="E163" i="2"/>
  <c r="F163" i="2"/>
  <c r="G163" i="2"/>
  <c r="H163" i="2"/>
  <c r="C163" i="2"/>
  <c r="D247" i="2" l="1"/>
  <c r="E247" i="2"/>
  <c r="F247" i="2"/>
  <c r="G247" i="2"/>
  <c r="H247" i="2"/>
  <c r="C247" i="2"/>
  <c r="C154" i="2" l="1"/>
  <c r="E154" i="2" l="1"/>
  <c r="F154" i="2"/>
  <c r="G154" i="2"/>
  <c r="H154" i="2"/>
  <c r="D154" i="2"/>
  <c r="D304" i="2" l="1"/>
  <c r="D303" i="2" s="1"/>
  <c r="D302" i="2" s="1"/>
  <c r="D301" i="2" s="1"/>
  <c r="E304" i="2"/>
  <c r="E303" i="2" s="1"/>
  <c r="E302" i="2" s="1"/>
  <c r="E301" i="2" s="1"/>
  <c r="F304" i="2"/>
  <c r="F303" i="2" s="1"/>
  <c r="F302" i="2" s="1"/>
  <c r="F301" i="2" s="1"/>
  <c r="G304" i="2"/>
  <c r="G303" i="2" s="1"/>
  <c r="G302" i="2" s="1"/>
  <c r="G301" i="2" s="1"/>
  <c r="H304" i="2"/>
  <c r="H303" i="2" s="1"/>
  <c r="H302" i="2" s="1"/>
  <c r="H301" i="2" s="1"/>
  <c r="D292" i="2"/>
  <c r="E292" i="2"/>
  <c r="F292" i="2"/>
  <c r="G292" i="2"/>
  <c r="H292" i="2"/>
  <c r="D288" i="2"/>
  <c r="E288" i="2"/>
  <c r="F288" i="2"/>
  <c r="G288" i="2"/>
  <c r="H288" i="2"/>
  <c r="D280" i="2"/>
  <c r="D279" i="2" s="1"/>
  <c r="D278" i="2" s="1"/>
  <c r="E280" i="2"/>
  <c r="E279" i="2" s="1"/>
  <c r="E278" i="2" s="1"/>
  <c r="F280" i="2"/>
  <c r="F279" i="2" s="1"/>
  <c r="F278" i="2" s="1"/>
  <c r="G280" i="2"/>
  <c r="H280" i="2"/>
  <c r="H279" i="2" s="1"/>
  <c r="H278" i="2" s="1"/>
  <c r="D281" i="2"/>
  <c r="E281" i="2"/>
  <c r="F281" i="2"/>
  <c r="G281" i="2"/>
  <c r="H281" i="2"/>
  <c r="D265" i="2"/>
  <c r="D261" i="2" s="1"/>
  <c r="D260" i="2" s="1"/>
  <c r="D259" i="2" s="1"/>
  <c r="D12" i="2" s="1"/>
  <c r="E265" i="2"/>
  <c r="E261" i="2" s="1"/>
  <c r="E260" i="2" s="1"/>
  <c r="E259" i="2" s="1"/>
  <c r="E12" i="2" s="1"/>
  <c r="F265" i="2"/>
  <c r="F261" i="2" s="1"/>
  <c r="F260" i="2" s="1"/>
  <c r="F259" i="2" s="1"/>
  <c r="F12" i="2" s="1"/>
  <c r="G265" i="2"/>
  <c r="H265" i="2"/>
  <c r="H261" i="2" s="1"/>
  <c r="H260" i="2" s="1"/>
  <c r="H259" i="2" s="1"/>
  <c r="H12" i="2" s="1"/>
  <c r="D258" i="2"/>
  <c r="D18" i="2" s="1"/>
  <c r="E258" i="2"/>
  <c r="E18" i="2" s="1"/>
  <c r="F258" i="2"/>
  <c r="F18" i="2" s="1"/>
  <c r="G258" i="2"/>
  <c r="H18" i="2"/>
  <c r="D242" i="2"/>
  <c r="E242" i="2"/>
  <c r="G242" i="2"/>
  <c r="D239" i="2"/>
  <c r="E239" i="2"/>
  <c r="G239" i="2"/>
  <c r="D236" i="2"/>
  <c r="E236" i="2"/>
  <c r="G236" i="2"/>
  <c r="G229" i="2"/>
  <c r="H229" i="2"/>
  <c r="D223" i="2"/>
  <c r="E223" i="2"/>
  <c r="F223" i="2"/>
  <c r="G223" i="2"/>
  <c r="H223" i="2"/>
  <c r="D218" i="2"/>
  <c r="E218" i="2"/>
  <c r="F218" i="2"/>
  <c r="G218" i="2"/>
  <c r="H218" i="2"/>
  <c r="D212" i="2"/>
  <c r="E212" i="2"/>
  <c r="G212" i="2"/>
  <c r="H212" i="2"/>
  <c r="D209" i="2"/>
  <c r="E209" i="2"/>
  <c r="F209" i="2"/>
  <c r="G209" i="2"/>
  <c r="D201" i="2"/>
  <c r="E201" i="2"/>
  <c r="F201" i="2"/>
  <c r="G201" i="2"/>
  <c r="H201" i="2"/>
  <c r="D196" i="2"/>
  <c r="E196" i="2"/>
  <c r="F196" i="2"/>
  <c r="G196" i="2"/>
  <c r="H196" i="2"/>
  <c r="F185" i="2"/>
  <c r="D185" i="2"/>
  <c r="E185" i="2"/>
  <c r="G186" i="2"/>
  <c r="H186" i="2"/>
  <c r="H185" i="2" s="1"/>
  <c r="D180" i="2"/>
  <c r="E180" i="2"/>
  <c r="F180" i="2"/>
  <c r="G180" i="2"/>
  <c r="H180" i="2"/>
  <c r="D176" i="2"/>
  <c r="E176" i="2"/>
  <c r="F176" i="2"/>
  <c r="G176" i="2"/>
  <c r="H176" i="2"/>
  <c r="D171" i="2"/>
  <c r="E171" i="2"/>
  <c r="F171" i="2"/>
  <c r="G171" i="2"/>
  <c r="H171" i="2"/>
  <c r="D167" i="2"/>
  <c r="E167" i="2"/>
  <c r="F167" i="2"/>
  <c r="G167" i="2"/>
  <c r="H167" i="2"/>
  <c r="D159" i="2"/>
  <c r="F159" i="2"/>
  <c r="G159" i="2"/>
  <c r="H159" i="2"/>
  <c r="D151" i="2"/>
  <c r="E151" i="2"/>
  <c r="F151" i="2"/>
  <c r="G151" i="2"/>
  <c r="H151" i="2"/>
  <c r="D148" i="2"/>
  <c r="E148" i="2"/>
  <c r="F148" i="2"/>
  <c r="G148" i="2"/>
  <c r="H148" i="2"/>
  <c r="D145" i="2"/>
  <c r="E145" i="2"/>
  <c r="F145" i="2"/>
  <c r="G145" i="2"/>
  <c r="H145" i="2"/>
  <c r="D139" i="2"/>
  <c r="E139" i="2"/>
  <c r="F139" i="2"/>
  <c r="G139" i="2"/>
  <c r="H139" i="2"/>
  <c r="D133" i="2"/>
  <c r="E133" i="2"/>
  <c r="F133" i="2"/>
  <c r="G133" i="2"/>
  <c r="H133" i="2"/>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E108" i="2"/>
  <c r="F108" i="2"/>
  <c r="G108" i="2"/>
  <c r="H108" i="2"/>
  <c r="H99" i="2"/>
  <c r="H98" i="2" s="1"/>
  <c r="D99" i="2"/>
  <c r="D98" i="2" s="1"/>
  <c r="E99" i="2"/>
  <c r="E98" i="2" s="1"/>
  <c r="F99" i="2"/>
  <c r="F98" i="2" s="1"/>
  <c r="G99" i="2"/>
  <c r="D95" i="2"/>
  <c r="E95" i="2"/>
  <c r="F95" i="2"/>
  <c r="G95" i="2"/>
  <c r="H95" i="2"/>
  <c r="D79" i="2"/>
  <c r="D78" i="2" s="1"/>
  <c r="D77" i="2" s="1"/>
  <c r="D16" i="2" s="1"/>
  <c r="E79" i="2"/>
  <c r="E78" i="2" s="1"/>
  <c r="F79" i="2"/>
  <c r="F78" i="2" s="1"/>
  <c r="G79" i="2"/>
  <c r="H79" i="2"/>
  <c r="H78" i="2" s="1"/>
  <c r="D74" i="2"/>
  <c r="D15" i="2" s="1"/>
  <c r="E74" i="2"/>
  <c r="E15" i="2" s="1"/>
  <c r="F74" i="2"/>
  <c r="F15" i="2" s="1"/>
  <c r="G74" i="2"/>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D24" i="2"/>
  <c r="E24" i="2"/>
  <c r="F24" i="2"/>
  <c r="G24" i="2"/>
  <c r="H24" i="2"/>
  <c r="C239" i="2"/>
  <c r="C229" i="2"/>
  <c r="C218" i="2"/>
  <c r="C196" i="2"/>
  <c r="C186" i="2"/>
  <c r="C185" i="2" s="1"/>
  <c r="C139" i="2"/>
  <c r="C36" i="2"/>
  <c r="C110" i="1"/>
  <c r="D110" i="1"/>
  <c r="E110" i="1"/>
  <c r="F110" i="1"/>
  <c r="C108" i="1"/>
  <c r="C107" i="1" s="1"/>
  <c r="C106" i="1" s="1"/>
  <c r="D108" i="1"/>
  <c r="D107" i="1" s="1"/>
  <c r="D106" i="1" s="1"/>
  <c r="E108" i="1"/>
  <c r="F108" i="1"/>
  <c r="F107" i="1" s="1"/>
  <c r="F106" i="1" s="1"/>
  <c r="C103" i="1"/>
  <c r="D103" i="1"/>
  <c r="E103" i="1"/>
  <c r="F103" i="1"/>
  <c r="C99" i="1"/>
  <c r="D99" i="1"/>
  <c r="E99" i="1"/>
  <c r="F99" i="1"/>
  <c r="C96" i="1"/>
  <c r="D96" i="1"/>
  <c r="E96" i="1"/>
  <c r="F96" i="1"/>
  <c r="C93" i="1"/>
  <c r="D93" i="1"/>
  <c r="E93" i="1"/>
  <c r="F93" i="1"/>
  <c r="C91" i="1"/>
  <c r="D91" i="1"/>
  <c r="E91" i="1"/>
  <c r="F91" i="1"/>
  <c r="C81" i="1"/>
  <c r="D81" i="1"/>
  <c r="E81" i="1"/>
  <c r="F81" i="1"/>
  <c r="C68" i="1"/>
  <c r="D68" i="1"/>
  <c r="E68" i="1"/>
  <c r="F68" i="1"/>
  <c r="C64" i="1"/>
  <c r="D64" i="1"/>
  <c r="E64" i="1"/>
  <c r="F64" i="1"/>
  <c r="C59" i="1"/>
  <c r="D59" i="1"/>
  <c r="E59" i="1"/>
  <c r="F59" i="1"/>
  <c r="C56" i="1"/>
  <c r="D56" i="1"/>
  <c r="E56" i="1"/>
  <c r="F56" i="1"/>
  <c r="C54" i="1"/>
  <c r="D54" i="1"/>
  <c r="E54" i="1"/>
  <c r="F54" i="1"/>
  <c r="C29" i="1"/>
  <c r="C28" i="1" s="1"/>
  <c r="D29" i="1"/>
  <c r="D28" i="1" s="1"/>
  <c r="E29" i="1"/>
  <c r="F29" i="1"/>
  <c r="F28" i="1" s="1"/>
  <c r="C24" i="1"/>
  <c r="D24" i="1"/>
  <c r="E24" i="1"/>
  <c r="F24" i="1"/>
  <c r="C16" i="1"/>
  <c r="D16" i="1"/>
  <c r="E16" i="1"/>
  <c r="F16" i="1"/>
  <c r="C9" i="1"/>
  <c r="D9" i="1"/>
  <c r="E9" i="1"/>
  <c r="F9" i="1"/>
  <c r="C304" i="2"/>
  <c r="C303" i="2" s="1"/>
  <c r="C302" i="2" s="1"/>
  <c r="C301" i="2" s="1"/>
  <c r="C292" i="2"/>
  <c r="C288" i="2"/>
  <c r="C281" i="2"/>
  <c r="C280" i="2"/>
  <c r="C279" i="2" s="1"/>
  <c r="C278" i="2" s="1"/>
  <c r="C277" i="2" s="1"/>
  <c r="C276" i="2" s="1"/>
  <c r="C265" i="2"/>
  <c r="C258" i="2"/>
  <c r="C18" i="2" s="1"/>
  <c r="C242" i="2"/>
  <c r="C236" i="2"/>
  <c r="C223" i="2"/>
  <c r="C212" i="2"/>
  <c r="C209" i="2"/>
  <c r="C201" i="2"/>
  <c r="C180" i="2"/>
  <c r="C176" i="2"/>
  <c r="C171" i="2"/>
  <c r="C167" i="2"/>
  <c r="C159" i="2"/>
  <c r="C151" i="2"/>
  <c r="C148" i="2"/>
  <c r="C145" i="2"/>
  <c r="C133" i="2"/>
  <c r="C129" i="2"/>
  <c r="C126" i="2"/>
  <c r="C123" i="2"/>
  <c r="C120" i="2"/>
  <c r="C117" i="2"/>
  <c r="C114" i="2"/>
  <c r="C111" i="2"/>
  <c r="C108" i="2"/>
  <c r="C99" i="2"/>
  <c r="C98" i="2" s="1"/>
  <c r="C95" i="2"/>
  <c r="C79" i="2"/>
  <c r="C78" i="2" s="1"/>
  <c r="C77" i="2" s="1"/>
  <c r="C16" i="2" s="1"/>
  <c r="C74" i="2"/>
  <c r="C15" i="2" s="1"/>
  <c r="C72" i="2"/>
  <c r="C71" i="2" s="1"/>
  <c r="C11" i="2" s="1"/>
  <c r="C68" i="2"/>
  <c r="C60" i="2"/>
  <c r="C58" i="2"/>
  <c r="C34" i="2"/>
  <c r="C24" i="2"/>
  <c r="C15" i="1" l="1"/>
  <c r="D15" i="1"/>
  <c r="D14" i="1" s="1"/>
  <c r="F53" i="1"/>
  <c r="F52" i="1" s="1"/>
  <c r="F58" i="1"/>
  <c r="F90" i="1"/>
  <c r="F95" i="1"/>
  <c r="E107" i="1"/>
  <c r="E53" i="1"/>
  <c r="E28" i="1"/>
  <c r="E58" i="1"/>
  <c r="E90" i="1"/>
  <c r="E95" i="1"/>
  <c r="D53" i="1"/>
  <c r="D58" i="1"/>
  <c r="D52" i="1" s="1"/>
  <c r="C53" i="1"/>
  <c r="C58" i="1"/>
  <c r="F67" i="1"/>
  <c r="F66" i="1" s="1"/>
  <c r="G18" i="2"/>
  <c r="G279" i="2"/>
  <c r="G261" i="2"/>
  <c r="G185" i="2"/>
  <c r="G98" i="2"/>
  <c r="G78" i="2"/>
  <c r="G17" i="2" s="1"/>
  <c r="G15" i="2"/>
  <c r="C132" i="2"/>
  <c r="H206" i="2"/>
  <c r="H184" i="2" s="1"/>
  <c r="D206" i="2"/>
  <c r="D184" i="2" s="1"/>
  <c r="E166" i="2"/>
  <c r="E144" i="2" s="1"/>
  <c r="F206" i="2"/>
  <c r="F184" i="2" s="1"/>
  <c r="F166" i="2"/>
  <c r="F144" i="2" s="1"/>
  <c r="E287" i="2"/>
  <c r="E14" i="2" s="1"/>
  <c r="D132" i="2"/>
  <c r="D107" i="2" s="1"/>
  <c r="E206" i="2"/>
  <c r="E184" i="2" s="1"/>
  <c r="H132" i="2"/>
  <c r="H107" i="2" s="1"/>
  <c r="H287" i="2"/>
  <c r="H14" i="2" s="1"/>
  <c r="C90" i="2"/>
  <c r="F132" i="2"/>
  <c r="F107" i="2" s="1"/>
  <c r="D287" i="2"/>
  <c r="D14" i="2" s="1"/>
  <c r="H90" i="2"/>
  <c r="G287" i="2"/>
  <c r="G14" i="2" s="1"/>
  <c r="F90" i="2"/>
  <c r="D90" i="2"/>
  <c r="E90" i="2"/>
  <c r="D67" i="1"/>
  <c r="D66" i="1" s="1"/>
  <c r="D90" i="1"/>
  <c r="D95" i="1"/>
  <c r="C67" i="1"/>
  <c r="C66" i="1" s="1"/>
  <c r="C90" i="1"/>
  <c r="C95" i="1"/>
  <c r="F15" i="1"/>
  <c r="F14" i="1" s="1"/>
  <c r="E67" i="1"/>
  <c r="E15" i="1"/>
  <c r="C228" i="2"/>
  <c r="C227" i="2" s="1"/>
  <c r="F23" i="2"/>
  <c r="F9" i="2" s="1"/>
  <c r="G132" i="2"/>
  <c r="G166" i="2"/>
  <c r="G144" i="2" s="1"/>
  <c r="H228" i="2"/>
  <c r="H227" i="2" s="1"/>
  <c r="F228" i="2"/>
  <c r="F227" i="2" s="1"/>
  <c r="C261" i="2"/>
  <c r="C260" i="2" s="1"/>
  <c r="C259" i="2" s="1"/>
  <c r="C12" i="2" s="1"/>
  <c r="H166" i="2"/>
  <c r="H144" i="2" s="1"/>
  <c r="D166" i="2"/>
  <c r="D144" i="2" s="1"/>
  <c r="G228" i="2"/>
  <c r="E228" i="2"/>
  <c r="E227" i="2" s="1"/>
  <c r="E132" i="2"/>
  <c r="E107" i="2" s="1"/>
  <c r="D228" i="2"/>
  <c r="D227" i="2" s="1"/>
  <c r="F287" i="2"/>
  <c r="F14" i="2" s="1"/>
  <c r="G298" i="2"/>
  <c r="G297" i="2" s="1"/>
  <c r="G296" i="2" s="1"/>
  <c r="G300" i="2"/>
  <c r="G299" i="2" s="1"/>
  <c r="H300" i="2"/>
  <c r="H299" i="2" s="1"/>
  <c r="H298" i="2"/>
  <c r="H297" i="2" s="1"/>
  <c r="H296" i="2" s="1"/>
  <c r="F298" i="2"/>
  <c r="F297" i="2" s="1"/>
  <c r="F296" i="2" s="1"/>
  <c r="F300" i="2"/>
  <c r="F299" i="2" s="1"/>
  <c r="E300" i="2"/>
  <c r="E299" i="2" s="1"/>
  <c r="E298" i="2"/>
  <c r="E297" i="2" s="1"/>
  <c r="E296" i="2" s="1"/>
  <c r="D300" i="2"/>
  <c r="D299" i="2" s="1"/>
  <c r="D298" i="2"/>
  <c r="D297" i="2" s="1"/>
  <c r="D296" i="2" s="1"/>
  <c r="E277" i="2"/>
  <c r="E276" i="2" s="1"/>
  <c r="E13" i="2"/>
  <c r="H277" i="2"/>
  <c r="H276" i="2" s="1"/>
  <c r="H13" i="2"/>
  <c r="F13" i="2"/>
  <c r="F277" i="2"/>
  <c r="F276" i="2" s="1"/>
  <c r="D277" i="2"/>
  <c r="D276" i="2" s="1"/>
  <c r="D13" i="2"/>
  <c r="G206" i="2"/>
  <c r="H77" i="2"/>
  <c r="H16" i="2" s="1"/>
  <c r="H17" i="2"/>
  <c r="F77" i="2"/>
  <c r="F16" i="2" s="1"/>
  <c r="F17" i="2"/>
  <c r="H23" i="2"/>
  <c r="H9" i="2" s="1"/>
  <c r="D23" i="2"/>
  <c r="D9" i="2" s="1"/>
  <c r="D17" i="2"/>
  <c r="E77" i="2"/>
  <c r="E16" i="2" s="1"/>
  <c r="E17" i="2"/>
  <c r="E23" i="2"/>
  <c r="G23" i="2"/>
  <c r="C102" i="1"/>
  <c r="F102" i="1"/>
  <c r="D102" i="1"/>
  <c r="C206" i="2"/>
  <c r="C184" i="2" s="1"/>
  <c r="C107" i="2"/>
  <c r="C287" i="2"/>
  <c r="C14" i="2" s="1"/>
  <c r="C166" i="2"/>
  <c r="C144" i="2" s="1"/>
  <c r="C13" i="2"/>
  <c r="C300" i="2"/>
  <c r="C299" i="2" s="1"/>
  <c r="C298" i="2"/>
  <c r="C297" i="2" s="1"/>
  <c r="C296" i="2" s="1"/>
  <c r="C23" i="2"/>
  <c r="C9" i="2" s="1"/>
  <c r="C14" i="1"/>
  <c r="C17" i="2"/>
  <c r="G260" i="2" l="1"/>
  <c r="E66" i="1"/>
  <c r="E106" i="1"/>
  <c r="C52" i="1"/>
  <c r="C8" i="1" s="1"/>
  <c r="C7" i="1" s="1"/>
  <c r="E52" i="1"/>
  <c r="F8" i="1"/>
  <c r="F7" i="1" s="1"/>
  <c r="G77" i="2"/>
  <c r="G16" i="2" s="1"/>
  <c r="G278" i="2"/>
  <c r="G227" i="2"/>
  <c r="G184" i="2"/>
  <c r="G107" i="2"/>
  <c r="G90" i="2"/>
  <c r="G9" i="2"/>
  <c r="E14" i="1"/>
  <c r="D8" i="1"/>
  <c r="D7" i="1" s="1"/>
  <c r="D89" i="2"/>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E9" i="2"/>
  <c r="C89" i="2"/>
  <c r="C88" i="2" s="1"/>
  <c r="C52" i="2" s="1"/>
  <c r="C44" i="2" s="1"/>
  <c r="C43" i="2" s="1"/>
  <c r="C86" i="2" s="1"/>
  <c r="G259" i="2" l="1"/>
  <c r="E102" i="1"/>
  <c r="E8" i="1"/>
  <c r="G277" i="2"/>
  <c r="G13" i="2"/>
  <c r="G89" i="2"/>
  <c r="E8" i="2"/>
  <c r="E7" i="2" s="1"/>
  <c r="D86" i="2"/>
  <c r="D10" i="2"/>
  <c r="D20" i="2" s="1"/>
  <c r="D19" i="2" s="1"/>
  <c r="F8" i="2"/>
  <c r="F7" i="2" s="1"/>
  <c r="F86" i="2"/>
  <c r="E22" i="2"/>
  <c r="E21" i="2" s="1"/>
  <c r="F22" i="2"/>
  <c r="F21" i="2" s="1"/>
  <c r="H22" i="2"/>
  <c r="H21" i="2" s="1"/>
  <c r="H10" i="2"/>
  <c r="H20" i="2" s="1"/>
  <c r="H19" i="2" s="1"/>
  <c r="E86" i="2"/>
  <c r="E20" i="2"/>
  <c r="E19" i="2" s="1"/>
  <c r="C10" i="2"/>
  <c r="C22" i="2"/>
  <c r="C21" i="2" s="1"/>
  <c r="G12" i="2" l="1"/>
  <c r="E7" i="1"/>
  <c r="G276" i="2"/>
  <c r="G88" i="2"/>
  <c r="D8" i="2"/>
  <c r="D7" i="2" s="1"/>
  <c r="H8" i="2"/>
  <c r="H7" i="2" s="1"/>
  <c r="C20" i="2"/>
  <c r="C19" i="2" s="1"/>
  <c r="C8" i="2"/>
  <c r="C7" i="2" s="1"/>
  <c r="G52" i="2" l="1"/>
  <c r="G44" i="2" l="1"/>
  <c r="G43" i="2" l="1"/>
  <c r="G10" i="2" l="1"/>
  <c r="G86" i="2"/>
  <c r="G22" i="2"/>
  <c r="G21" i="2" l="1"/>
  <c r="G8" i="2"/>
  <c r="G20" i="2"/>
  <c r="G7" i="2" l="1"/>
  <c r="G19" i="2"/>
</calcChain>
</file>

<file path=xl/sharedStrings.xml><?xml version="1.0" encoding="utf-8"?>
<sst xmlns="http://schemas.openxmlformats.org/spreadsheetml/2006/main" count="661" uniqueCount="537">
  <si>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</si>
  <si>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</si>
  <si>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</si>
  <si>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</si>
  <si>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</si>
  <si>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</si>
  <si>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</si>
  <si>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</si>
  <si>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</si>
  <si>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</si>
  <si>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</si>
  <si>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</si>
  <si>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</si>
  <si>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</si>
  <si>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</si>
  <si>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</si>
  <si>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</si>
  <si>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</si>
  <si>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</si>
  <si>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</si>
  <si>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</si>
  <si>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</si>
  <si>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</si>
  <si>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</si>
  <si>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</si>
  <si>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</si>
  <si>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</si>
  <si>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</si>
  <si>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</si>
  <si>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</si>
  <si>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</si>
  <si>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</si>
  <si>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</si>
  <si>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</si>
  <si>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</si>
  <si>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</si>
  <si>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</si>
  <si>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</si>
  <si>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</si>
  <si>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</si>
  <si>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</si>
  <si>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</si>
  <si>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</si>
  <si>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</si>
  <si>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</si>
  <si>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</si>
  <si>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</si>
  <si>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</si>
  <si>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</si>
  <si>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</si>
  <si>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</si>
  <si>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</si>
  <si>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</si>
  <si>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</si>
  <si>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</si>
  <si>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</si>
  <si>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</si>
  <si>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</si>
  <si>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</si>
  <si>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</si>
  <si>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</si>
  <si>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</si>
  <si>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</si>
  <si>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</si>
  <si>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</si>
  <si>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</si>
  <si>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</si>
  <si>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</si>
  <si>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</si>
  <si>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</si>
  <si>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</si>
  <si>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</si>
  <si>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</si>
  <si>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</si>
  <si>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</si>
  <si>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</si>
  <si>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</si>
  <si>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</si>
  <si>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</si>
  <si>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</si>
  <si>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</si>
  <si>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</si>
  <si>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</si>
  <si>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</si>
  <si>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</si>
  <si>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</si>
  <si>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</si>
  <si>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</si>
  <si>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</si>
  <si>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</si>
  <si>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</si>
  <si>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</si>
  <si>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</si>
  <si>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</si>
  <si>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</si>
  <si>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</si>
  <si>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</si>
  <si>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</si>
  <si>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</si>
  <si>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</si>
  <si>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</si>
  <si>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</si>
  <si>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</si>
  <si>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</si>
  <si>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</si>
  <si>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</si>
  <si>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</si>
  <si>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</si>
  <si>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</si>
  <si>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</si>
  <si>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</si>
  <si>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</si>
  <si>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</si>
  <si>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</si>
  <si>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</si>
  <si>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</si>
  <si>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</si>
  <si>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</si>
  <si>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</si>
  <si>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</si>
  <si>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</si>
  <si>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</si>
  <si>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</si>
  <si>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</si>
  <si>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</si>
  <si>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</si>
  <si>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</si>
  <si>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</si>
  <si>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</si>
  <si>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</si>
  <si>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</si>
  <si>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</si>
  <si>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</si>
  <si>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</si>
  <si>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</si>
  <si>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</si>
  <si>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</si>
  <si>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</si>
  <si>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</si>
  <si>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</si>
  <si>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</si>
  <si>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</si>
  <si>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</si>
  <si>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</si>
  <si>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</si>
  <si>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</si>
  <si>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</si>
  <si>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</si>
  <si>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</si>
  <si>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</si>
  <si>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</si>
  <si>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</si>
  <si>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</si>
  <si>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</si>
  <si>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</si>
  <si>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</si>
  <si>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</si>
  <si>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</si>
  <si>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</si>
  <si>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</si>
  <si>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</si>
  <si>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</si>
  <si>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</si>
  <si>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</si>
  <si>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</si>
  <si>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</si>
  <si>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</si>
  <si>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</si>
  <si>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</si>
  <si>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</si>
  <si>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</si>
  <si>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</si>
  <si>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</si>
  <si>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</si>
  <si>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</si>
  <si>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</si>
  <si>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</si>
  <si>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</si>
  <si>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</si>
  <si>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</si>
  <si>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</si>
  <si>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</si>
  <si>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</si>
  <si>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</si>
  <si>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</si>
  <si>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</si>
  <si>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</si>
  <si>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</si>
  <si>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</si>
  <si>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</si>
  <si>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</si>
  <si>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</si>
  <si>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</si>
  <si>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</si>
  <si>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</si>
  <si>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</si>
  <si>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</si>
  <si>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</si>
  <si>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</si>
  <si>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</si>
  <si>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</si>
  <si>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</si>
  <si>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</si>
  <si>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</si>
  <si>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</si>
  <si>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</si>
  <si>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</si>
  <si>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</si>
  <si>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</si>
  <si>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</si>
  <si>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</si>
  <si>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</si>
  <si>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</si>
  <si>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</si>
  <si>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</si>
  <si>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</si>
  <si>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</si>
  <si>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</si>
  <si>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</si>
  <si>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</si>
  <si>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</si>
  <si>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</si>
  <si>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</si>
  <si>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</si>
  <si>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</si>
  <si>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</si>
  <si>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</si>
  <si>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</si>
  <si>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</si>
  <si>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</si>
  <si>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</si>
  <si>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</si>
  <si>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</si>
  <si>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</si>
  <si>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</si>
  <si>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</si>
  <si>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</si>
  <si>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</si>
  <si>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</si>
  <si>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</si>
  <si>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</si>
  <si>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</si>
  <si>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</si>
  <si>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</si>
  <si>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</si>
  <si>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</si>
  <si>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</si>
  <si>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</si>
  <si>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</si>
  <si>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</si>
  <si>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</si>
  <si>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</si>
  <si>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</si>
  <si>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</si>
  <si>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</si>
  <si>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</si>
  <si>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</si>
  <si>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</si>
  <si>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</si>
  <si>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</si>
  <si>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</si>
  <si>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</si>
  <si>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</si>
  <si>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</si>
  <si>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</si>
  <si>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</si>
  <si>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</si>
  <si>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</si>
  <si>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</si>
  <si>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</si>
  <si>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</si>
  <si>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</si>
  <si>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</si>
  <si>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</si>
  <si>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</si>
  <si>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</si>
  <si>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</si>
  <si>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</si>
  <si>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</si>
  <si>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</si>
  <si>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</si>
  <si>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</si>
  <si>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</si>
  <si>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</si>
  <si>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</si>
  <si>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</si>
  <si>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</si>
  <si>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</si>
  <si>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</si>
  <si>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</si>
  <si>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</si>
  <si>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</si>
  <si>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</si>
  <si>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</si>
  <si>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</si>
  <si>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</si>
  <si>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</si>
  <si>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</si>
  <si>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</si>
  <si>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</si>
  <si>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</si>
  <si>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</si>
  <si>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</si>
  <si>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</si>
  <si>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</si>
  <si>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</si>
  <si>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</si>
  <si>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</si>
  <si>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</si>
  <si>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</si>
  <si>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</si>
  <si>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</si>
  <si>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</si>
  <si>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</si>
  <si>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</si>
  <si>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</si>
  <si>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</si>
  <si>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</si>
  <si>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</si>
  <si>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</si>
  <si>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</si>
  <si>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</si>
  <si>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</si>
  <si>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</si>
  <si>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</si>
  <si>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</si>
  <si>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</si>
  <si>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</si>
  <si>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</si>
  <si>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</si>
  <si>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</si>
  <si>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</si>
  <si>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</si>
  <si>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</si>
  <si>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</si>
  <si>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</si>
  <si>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</si>
  <si>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</si>
  <si>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</si>
  <si>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</si>
  <si>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</si>
  <si>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</si>
  <si>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</si>
  <si>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</si>
  <si>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</si>
  <si>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</si>
  <si>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</si>
  <si>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</si>
  <si>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</si>
  <si>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</si>
  <si>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</si>
  <si>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</si>
  <si>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</si>
  <si>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</si>
  <si>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</si>
  <si>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</si>
  <si>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</si>
  <si>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</si>
  <si>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</si>
  <si>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</si>
  <si>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</si>
  <si>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</si>
  <si>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</si>
  <si>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</si>
  <si>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</si>
  <si>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</si>
  <si>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</si>
  <si>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</si>
  <si>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</si>
  <si>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</si>
  <si>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</si>
  <si>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</si>
  <si>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</si>
  <si>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</si>
  <si>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</si>
  <si>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</si>
  <si>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</si>
  <si>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</si>
  <si>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</si>
  <si>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</si>
  <si>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</si>
  <si>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</si>
  <si>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</si>
  <si>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</si>
  <si>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</si>
  <si>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</si>
  <si>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</si>
  <si>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</si>
  <si>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</si>
  <si>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</si>
  <si>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</si>
  <si>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</si>
  <si>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</si>
  <si>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</si>
  <si>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</si>
  <si>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</si>
  <si>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</si>
  <si>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</si>
  <si>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</si>
  <si>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</si>
  <si>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</si>
  <si>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</si>
  <si>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</si>
  <si>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</si>
  <si>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</si>
  <si>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</si>
  <si>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</si>
  <si>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</si>
  <si>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</si>
  <si>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</si>
  <si>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</si>
  <si>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</si>
  <si>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</si>
  <si>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</si>
  <si>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</si>
  <si>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</si>
  <si>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</si>
  <si>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</si>
  <si>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</si>
  <si>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</si>
  <si>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</si>
  <si>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</si>
  <si>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</si>
  <si>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</si>
  <si>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</si>
  <si>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</si>
  <si>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</si>
  <si>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</si>
  <si>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</si>
  <si>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</si>
  <si>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</si>
  <si>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</si>
  <si>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</si>
  <si>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</si>
  <si>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</si>
  <si>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</si>
  <si>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</si>
  <si>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</si>
  <si>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</si>
  <si>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</si>
  <si>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</si>
  <si>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</si>
  <si>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</si>
  <si>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</si>
  <si>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</si>
  <si>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</si>
  <si>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</si>
  <si>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</si>
  <si>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</si>
  <si>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</si>
  <si>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</si>
  <si>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</si>
  <si>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</si>
  <si>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</si>
  <si>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</si>
  <si>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</si>
  <si>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</si>
  <si>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</si>
  <si>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</si>
  <si>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</si>
  <si>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</si>
  <si>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</si>
  <si>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</si>
  <si>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</si>
  <si>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</si>
  <si>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</si>
  <si>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</si>
  <si>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</si>
  <si>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</si>
  <si>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</si>
  <si>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</si>
  <si>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</si>
  <si>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</si>
  <si>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</si>
  <si>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</si>
  <si>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</si>
  <si>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</si>
  <si>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</si>
  <si>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</si>
  <si>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</si>
  <si>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</si>
  <si>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</si>
  <si>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</si>
  <si>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</si>
  <si>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</si>
  <si>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</si>
  <si>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</si>
  <si>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</si>
  <si>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</si>
  <si>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</si>
  <si>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</si>
  <si>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</si>
  <si>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</si>
  <si>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</si>
  <si>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</si>
  <si>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</si>
  <si>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</si>
  <si>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</si>
  <si>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</si>
  <si>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</si>
  <si>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</si>
  <si>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</si>
  <si>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</si>
  <si>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</si>
  <si>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</si>
  <si>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</si>
  <si>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</si>
  <si>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</si>
  <si>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</si>
  <si>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</si>
  <si>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</si>
  <si>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</si>
  <si>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</si>
  <si>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</si>
  <si>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</si>
  <si>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</si>
  <si>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</si>
  <si>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</si>
  <si>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</si>
  <si>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</si>
  <si>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</si>
  <si>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</si>
  <si>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</si>
  <si>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</si>
  <si>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</si>
  <si>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</si>
  <si>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</si>
  <si>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</si>
  <si>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</si>
  <si>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</si>
  <si>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CASA DE ASIGURARI DE SANATATE CONSTANTA</t>
  </si>
  <si>
    <t>DIRECTOR GENERAL</t>
  </si>
  <si>
    <t>LUMINITA NAGY</t>
  </si>
  <si>
    <t>DIRECTOR EC</t>
  </si>
  <si>
    <t>MARINEL CIOBANU</t>
  </si>
  <si>
    <t>CONT DE EXECUTIE CHELTUIELI 31,12,2023</t>
  </si>
  <si>
    <t>CONT DE EXECUTIE VENITURI 29,12,2023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</si>
</sst>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7">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10" fillId="2" borderId="1" xfId="0" applyNumberFormat="1" applyFont="1" applyFill="1" applyBorder="1" applyAlignment="1">
      <alignment horizontal="right"/>
    </xf>
    <xf numFmtId="0" fontId="9" fillId="2" borderId="0" xfId="0" applyFont="1" applyFill="1"/>
    <xf numFmtId="3" fontId="11" fillId="2" borderId="1" xfId="3" applyNumberFormat="1" applyFont="1" applyFill="1" applyBorder="1" applyAlignment="1" applyProtection="1">
      <alignment horizontal="right" wrapText="1"/>
    </xf>
    <xf numFmtId="3" fontId="9" fillId="2" borderId="1" xfId="0" applyNumberFormat="1" applyFont="1" applyFill="1" applyBorder="1"/>
    <xf numFmtId="165" fontId="9" fillId="2" borderId="1" xfId="2" applyNumberFormat="1" applyFont="1" applyFill="1" applyBorder="1" applyAlignment="1"/>
    <xf numFmtId="165" fontId="25" fillId="0" borderId="1" xfId="2" applyNumberFormat="1" applyFont="1" applyFill="1" applyBorder="1" applyAlignment="1">
      <alignment wrapText="1"/>
    </xf>
    <xf numFmtId="4" fontId="10" fillId="0" borderId="2" xfId="0" applyNumberFormat="1" applyFont="1" applyFill="1" applyBorder="1" applyAlignment="1">
      <alignment horizontal="right"/>
    </xf>
    <xf numFmtId="4" fontId="11" fillId="0" borderId="2" xfId="3" applyNumberFormat="1" applyFont="1" applyFill="1" applyBorder="1" applyAlignment="1">
      <alignment horizontal="right" wrapText="1"/>
    </xf>
    <xf numFmtId="4" fontId="11" fillId="0" borderId="2" xfId="3" applyNumberFormat="1" applyFont="1" applyFill="1" applyBorder="1" applyAlignment="1">
      <alignment horizontal="right"/>
    </xf>
    <xf numFmtId="4" fontId="11" fillId="0" borderId="2" xfId="0" applyNumberFormat="1" applyFont="1" applyFill="1" applyBorder="1"/>
    <xf numFmtId="3" fontId="9" fillId="0" borderId="2" xfId="0" applyNumberFormat="1" applyFont="1" applyFill="1" applyBorder="1"/>
    <xf numFmtId="3" fontId="12" fillId="0" borderId="2" xfId="0" applyNumberFormat="1" applyFont="1" applyFill="1" applyBorder="1" applyAlignment="1">
      <alignment horizontal="right"/>
    </xf>
    <xf numFmtId="3" fontId="10" fillId="0" borderId="2" xfId="0" applyNumberFormat="1" applyFont="1" applyFill="1" applyBorder="1" applyAlignment="1">
      <alignment horizontal="right"/>
    </xf>
    <xf numFmtId="3" fontId="9" fillId="2" borderId="2" xfId="0" applyNumberFormat="1" applyFont="1" applyFill="1" applyBorder="1"/>
    <xf numFmtId="3" fontId="11" fillId="0" borderId="2" xfId="0" applyNumberFormat="1" applyFont="1" applyFill="1" applyBorder="1"/>
    <xf numFmtId="49" fontId="9" fillId="2" borderId="1" xfId="0" applyNumberFormat="1" applyFont="1" applyFill="1" applyBorder="1" applyAlignment="1">
      <alignment vertical="top"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N156"/>
  <sheetViews>
    <sheetView zoomScaleNormal="100" workbookViewId="0">
      <pane xSplit="3" ySplit="6" topLeftCell="D19" activePane="bottomRight" state="frozen"/>
      <selection activeCell="B2" sqref="B2"/>
      <selection pane="topRight" activeCell="B2" sqref="B2"/>
      <selection pane="bottomLeft" activeCell="B2" sqref="B2"/>
      <selection pane="bottomRight" activeCell="G1" sqref="G1:H1048576"/>
    </sheetView>
  </sheetViews>
  <sheetFormatPr defaultRowHeight="12.75"/>
  <cols>
    <col min="1" max="1" width="11" style="40" customWidth="1"/>
    <col min="2" max="2" width="59.5703125" style="11" customWidth="1"/>
    <col min="3" max="3" width="15" style="41" customWidth="1"/>
    <col min="4" max="4" width="15.85546875" style="41" customWidth="1"/>
    <col min="5" max="6" width="18" style="11" customWidth="1"/>
    <col min="7" max="7" width="10.85546875" style="6" customWidth="1"/>
    <col min="8" max="8" width="11" style="6" customWidth="1"/>
    <col min="9" max="9" width="10.28515625" style="6" customWidth="1"/>
    <col min="10" max="10" width="9.140625" style="6"/>
    <col min="11" max="11" width="10" style="6" customWidth="1"/>
    <col min="12" max="12" width="10.7109375" style="6" customWidth="1"/>
    <col min="13" max="13" width="10" style="6" customWidth="1"/>
    <col min="14" max="14" width="10.28515625" style="6" customWidth="1"/>
    <col min="15" max="15" width="10" style="6" customWidth="1"/>
    <col min="16" max="16" width="10.85546875" style="6" customWidth="1"/>
    <col min="17" max="17" width="9.140625" style="6"/>
    <col min="18" max="18" width="9.7109375" style="6" customWidth="1"/>
    <col min="19" max="19" width="10.140625" style="6" customWidth="1"/>
    <col min="20" max="20" width="10.85546875" style="6" customWidth="1"/>
    <col min="21" max="21" width="9.7109375" style="6" customWidth="1"/>
    <col min="22" max="23" width="10.5703125" style="6" customWidth="1"/>
    <col min="24" max="24" width="10.85546875" style="6" customWidth="1"/>
    <col min="25" max="25" width="9.85546875" style="6" customWidth="1"/>
    <col min="26" max="26" width="9" style="6" customWidth="1"/>
    <col min="27" max="27" width="10.140625" style="6" customWidth="1"/>
    <col min="28" max="28" width="10.5703125" style="6" customWidth="1"/>
    <col min="29" max="29" width="10.7109375" style="6" customWidth="1"/>
    <col min="30" max="30" width="9.28515625" style="6" customWidth="1"/>
    <col min="31" max="31" width="10.28515625" style="6" customWidth="1"/>
    <col min="32" max="32" width="9.85546875" style="6" customWidth="1"/>
    <col min="33" max="33" width="10.7109375" style="6" customWidth="1"/>
    <col min="34" max="34" width="10" style="6" customWidth="1"/>
    <col min="35" max="35" width="10.28515625" style="6" customWidth="1"/>
    <col min="36" max="36" width="9.5703125" style="6" customWidth="1"/>
    <col min="37" max="37" width="10.7109375" style="6" customWidth="1"/>
    <col min="38" max="38" width="10.140625" style="6" bestFit="1" customWidth="1"/>
    <col min="39" max="39" width="10.5703125" style="6" customWidth="1"/>
    <col min="40" max="40" width="10" style="6" customWidth="1"/>
    <col min="41" max="41" width="10.85546875" style="6" customWidth="1"/>
    <col min="42" max="42" width="10.140625" style="6" customWidth="1"/>
    <col min="43" max="43" width="9.7109375" style="6" customWidth="1"/>
    <col min="44" max="44" width="10.85546875" style="6" customWidth="1"/>
    <col min="45" max="45" width="11.140625" style="6" customWidth="1"/>
    <col min="46" max="46" width="9.140625" style="6"/>
    <col min="47" max="47" width="10.5703125" style="6" customWidth="1"/>
    <col min="48" max="48" width="9.85546875" style="6" customWidth="1"/>
    <col min="49" max="49" width="10.85546875" style="6" customWidth="1"/>
    <col min="50" max="50" width="10.28515625" style="6" customWidth="1"/>
    <col min="51" max="51" width="8.5703125" style="6" customWidth="1"/>
    <col min="52" max="52" width="10.42578125" style="6" customWidth="1"/>
    <col min="53" max="54" width="9.85546875" style="6" customWidth="1"/>
    <col min="55" max="55" width="9.28515625" style="6" customWidth="1"/>
    <col min="56" max="56" width="9" style="6" customWidth="1"/>
    <col min="57" max="57" width="10.42578125" style="6" customWidth="1"/>
    <col min="58" max="58" width="11.28515625" style="6" customWidth="1"/>
    <col min="59" max="59" width="9.85546875" style="6" customWidth="1"/>
    <col min="60" max="60" width="10.42578125" style="6" customWidth="1"/>
    <col min="61" max="61" width="9.7109375" style="6" customWidth="1"/>
    <col min="62" max="62" width="11.140625" style="6" customWidth="1"/>
    <col min="63" max="63" width="10.42578125" style="6" customWidth="1"/>
    <col min="64" max="64" width="10" style="6" customWidth="1"/>
    <col min="65" max="65" width="10.140625" style="6" customWidth="1"/>
    <col min="66" max="66" width="10.7109375" style="6" customWidth="1"/>
    <col min="67" max="67" width="11.140625" style="6" customWidth="1"/>
    <col min="68" max="68" width="9.5703125" style="6" customWidth="1"/>
    <col min="69" max="69" width="11.28515625" style="6" customWidth="1"/>
    <col min="70" max="70" width="11" style="6" customWidth="1"/>
    <col min="71" max="71" width="9.85546875" style="6" customWidth="1"/>
    <col min="72" max="72" width="10.7109375" style="6" customWidth="1"/>
    <col min="73" max="73" width="10.28515625" style="6" customWidth="1"/>
    <col min="74" max="74" width="10.5703125" style="6" customWidth="1"/>
    <col min="75" max="75" width="9.5703125" style="6" customWidth="1"/>
    <col min="76" max="76" width="8.42578125" style="6" customWidth="1"/>
    <col min="77" max="77" width="10.7109375" style="6" customWidth="1"/>
    <col min="78" max="78" width="10.140625" style="6" customWidth="1"/>
    <col min="79" max="79" width="10.7109375" style="6" customWidth="1"/>
    <col min="80" max="80" width="9.85546875" style="6" customWidth="1"/>
    <col min="81" max="81" width="9.7109375" style="6" customWidth="1"/>
    <col min="82" max="82" width="10" style="6" customWidth="1"/>
    <col min="83" max="83" width="11.42578125" style="6" customWidth="1"/>
    <col min="84" max="84" width="10" style="6" customWidth="1"/>
    <col min="85" max="85" width="9.7109375" style="6" customWidth="1"/>
    <col min="86" max="86" width="10" style="6" customWidth="1"/>
    <col min="87" max="87" width="10.7109375" style="6" customWidth="1"/>
    <col min="88" max="88" width="9.28515625" style="6" customWidth="1"/>
    <col min="89" max="89" width="10.7109375" style="6" customWidth="1"/>
    <col min="90" max="90" width="10.140625" style="6" customWidth="1"/>
    <col min="91" max="91" width="10.85546875" style="6" customWidth="1"/>
    <col min="92" max="92" width="11.140625" style="6" customWidth="1"/>
    <col min="93" max="95" width="10.28515625" style="6" customWidth="1"/>
    <col min="96" max="96" width="9.5703125" style="6" customWidth="1"/>
    <col min="97" max="97" width="10.28515625" style="6" customWidth="1"/>
    <col min="98" max="98" width="9.5703125" style="6" customWidth="1"/>
    <col min="99" max="99" width="10.140625" style="6" customWidth="1"/>
    <col min="100" max="100" width="8.85546875" style="6" customWidth="1"/>
    <col min="101" max="101" width="9.42578125" style="6" customWidth="1"/>
    <col min="102" max="102" width="10.28515625" style="6" customWidth="1"/>
    <col min="103" max="103" width="9.85546875" style="6" customWidth="1"/>
    <col min="104" max="104" width="9.5703125" style="6" customWidth="1"/>
    <col min="105" max="105" width="9" style="6" customWidth="1"/>
    <col min="106" max="106" width="9.7109375" style="6" customWidth="1"/>
    <col min="107" max="108" width="10.42578125" style="6" customWidth="1"/>
    <col min="109" max="109" width="10.140625" style="6" customWidth="1"/>
    <col min="110" max="110" width="10.28515625" style="6" customWidth="1"/>
    <col min="111" max="111" width="11.5703125" style="6" customWidth="1"/>
    <col min="112" max="113" width="11.140625" style="6" customWidth="1"/>
    <col min="114" max="114" width="9.85546875" style="6" customWidth="1"/>
    <col min="115" max="115" width="8.5703125" style="6" customWidth="1"/>
    <col min="116" max="116" width="10.28515625" style="6" customWidth="1"/>
    <col min="117" max="117" width="10" style="6" customWidth="1"/>
    <col min="118" max="118" width="9.85546875" style="6" customWidth="1"/>
    <col min="119" max="119" width="10.140625" style="6" customWidth="1"/>
    <col min="120" max="120" width="11.7109375" style="6" customWidth="1"/>
    <col min="121" max="121" width="8.140625" style="6" customWidth="1"/>
    <col min="122" max="122" width="8.5703125" style="6" customWidth="1"/>
    <col min="123" max="123" width="10.140625" style="6" customWidth="1"/>
    <col min="124" max="124" width="11.7109375" style="6" customWidth="1"/>
    <col min="125" max="125" width="9.5703125" style="6" customWidth="1"/>
    <col min="126" max="126" width="9.42578125" style="6" customWidth="1"/>
    <col min="127" max="127" width="12.28515625" style="6" customWidth="1"/>
    <col min="128" max="128" width="11.42578125" style="6" customWidth="1"/>
    <col min="129" max="129" width="11.5703125" style="6" customWidth="1"/>
    <col min="130" max="130" width="11.42578125" style="6" customWidth="1"/>
    <col min="131" max="131" width="14.28515625" style="6" customWidth="1"/>
    <col min="132" max="132" width="10.5703125" style="6" customWidth="1"/>
    <col min="133" max="133" width="11.7109375" style="6" bestFit="1" customWidth="1"/>
    <col min="134" max="134" width="11" style="6" customWidth="1"/>
    <col min="135" max="135" width="12" style="6" customWidth="1"/>
    <col min="136" max="136" width="10.85546875" style="6" customWidth="1"/>
    <col min="137" max="137" width="11.5703125" style="6" customWidth="1"/>
    <col min="138" max="138" width="9.85546875" style="6" customWidth="1"/>
    <col min="139" max="139" width="10.5703125" style="6" customWidth="1"/>
    <col min="140" max="141" width="9.140625" style="6"/>
    <col min="142" max="142" width="10.5703125" style="6" customWidth="1"/>
    <col min="143" max="143" width="9.85546875" style="6" customWidth="1"/>
    <col min="144" max="144" width="10.140625" style="6" customWidth="1"/>
    <col min="145" max="146" width="9.140625" style="6"/>
    <col min="147" max="147" width="10.5703125" style="6" customWidth="1"/>
    <col min="148" max="148" width="10" style="6" customWidth="1"/>
    <col min="149" max="149" width="9.85546875" style="6" customWidth="1"/>
    <col min="150" max="151" width="9.140625" style="6"/>
    <col min="152" max="152" width="10.42578125" style="6" customWidth="1"/>
    <col min="153" max="153" width="9.7109375" style="6" customWidth="1"/>
    <col min="154" max="154" width="10" style="6" customWidth="1"/>
    <col min="155" max="156" width="9.140625" style="6"/>
    <col min="157" max="157" width="10.140625" style="6" customWidth="1"/>
    <col min="158" max="158" width="12.7109375" style="6" bestFit="1" customWidth="1"/>
    <col min="159" max="170" width="9.140625" style="6"/>
    <col min="171" max="16384" width="9.140625" style="11"/>
  </cols>
  <sheetData>
    <row r="1" spans="1:170" ht="15">
      <c r="B1" s="115" t="s">
        <v>536</v>
      </c>
      <c r="C1" s="105"/>
      <c r="D1" s="105"/>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row>
    <row r="2" spans="1:170">
      <c r="B2" s="1"/>
      <c r="C2" s="105"/>
      <c r="D2" s="105"/>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row>
    <row r="3" spans="1:170">
      <c r="A3" s="2"/>
      <c r="B3" s="3" t="s">
        <v>530</v>
      </c>
      <c r="C3" s="32"/>
      <c r="D3" s="32"/>
      <c r="E3" s="32"/>
      <c r="F3" s="32"/>
      <c r="FA3" s="5"/>
    </row>
    <row r="4" spans="1:170" ht="12.75" customHeight="1">
      <c r="B4" s="6"/>
      <c r="C4" s="32"/>
      <c r="D4" s="32"/>
      <c r="E4" s="32"/>
      <c r="F4" s="7" t="s">
        <v>0</v>
      </c>
      <c r="G4" s="144"/>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6"/>
      <c r="ED4" s="146"/>
      <c r="EE4" s="146"/>
      <c r="EF4" s="146"/>
      <c r="EG4" s="146"/>
      <c r="EH4" s="145"/>
      <c r="EI4" s="145"/>
      <c r="EJ4" s="145"/>
      <c r="EK4" s="145"/>
      <c r="EL4" s="145"/>
      <c r="EM4" s="145"/>
      <c r="EN4" s="145"/>
      <c r="EO4" s="145"/>
      <c r="EP4" s="145"/>
      <c r="EQ4" s="145"/>
      <c r="ER4" s="145"/>
      <c r="ES4" s="145"/>
      <c r="ET4" s="145"/>
      <c r="EU4" s="145"/>
      <c r="EV4" s="145"/>
      <c r="EW4" s="145"/>
      <c r="EX4" s="145"/>
      <c r="EY4" s="145"/>
      <c r="EZ4" s="145"/>
      <c r="FA4" s="145"/>
    </row>
    <row r="5" spans="1:170"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row>
    <row r="6" spans="1:170" s="16" customFormat="1">
      <c r="A6" s="12"/>
      <c r="B6" s="13"/>
      <c r="C6" s="104"/>
      <c r="D6" s="104"/>
      <c r="E6" s="104"/>
      <c r="F6" s="10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5"/>
      <c r="FC6" s="15"/>
      <c r="FD6" s="15"/>
      <c r="FE6" s="15"/>
      <c r="FF6" s="15"/>
      <c r="FG6" s="15"/>
      <c r="FH6" s="15"/>
      <c r="FI6" s="15"/>
      <c r="FJ6" s="15"/>
      <c r="FK6" s="15"/>
      <c r="FL6" s="15"/>
      <c r="FM6" s="15"/>
      <c r="FN6" s="15"/>
    </row>
    <row r="7" spans="1:170">
      <c r="A7" s="106" t="s">
        <v>7</v>
      </c>
      <c r="B7" s="17" t="s">
        <v>8</v>
      </c>
      <c r="C7" s="18">
        <f t="shared" ref="C7:F7" si="0">+C8+C66+C110+C95+C90</f>
        <v>1311852050</v>
      </c>
      <c r="D7" s="18">
        <f t="shared" si="0"/>
        <v>1311852050</v>
      </c>
      <c r="E7" s="18">
        <f t="shared" si="0"/>
        <v>1311549067.27</v>
      </c>
      <c r="F7" s="18">
        <f t="shared" si="0"/>
        <v>304181537.92000002</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32"/>
      <c r="FC7" s="32"/>
    </row>
    <row r="8" spans="1:170">
      <c r="A8" s="106" t="s">
        <v>9</v>
      </c>
      <c r="B8" s="17" t="s">
        <v>10</v>
      </c>
      <c r="C8" s="18">
        <f t="shared" ref="C8:F8" si="1">+C14+C52+C9</f>
        <v>998702000</v>
      </c>
      <c r="D8" s="18">
        <f t="shared" si="1"/>
        <v>998702000</v>
      </c>
      <c r="E8" s="18">
        <f t="shared" si="1"/>
        <v>999201433.41999996</v>
      </c>
      <c r="F8" s="18">
        <f t="shared" si="1"/>
        <v>93486556.070000008</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32"/>
      <c r="FC8" s="32"/>
    </row>
    <row r="9" spans="1:170">
      <c r="A9" s="106" t="s">
        <v>11</v>
      </c>
      <c r="B9" s="17" t="s">
        <v>12</v>
      </c>
      <c r="C9" s="18">
        <f t="shared" ref="C9:F9" si="2">+C10+C11+C12+C13</f>
        <v>833000</v>
      </c>
      <c r="D9" s="18">
        <f t="shared" si="2"/>
        <v>833000</v>
      </c>
      <c r="E9" s="18">
        <f t="shared" si="2"/>
        <v>1046250</v>
      </c>
      <c r="F9" s="18">
        <f t="shared" si="2"/>
        <v>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32"/>
      <c r="FC9" s="32"/>
    </row>
    <row r="10" spans="1:170" ht="38.25">
      <c r="A10" s="106" t="s">
        <v>13</v>
      </c>
      <c r="B10" s="17" t="s">
        <v>14</v>
      </c>
      <c r="C10" s="18">
        <v>833000</v>
      </c>
      <c r="D10" s="18">
        <v>833000</v>
      </c>
      <c r="E10" s="19">
        <v>1046250</v>
      </c>
      <c r="F10" s="19">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32"/>
      <c r="FC10" s="32"/>
    </row>
    <row r="11" spans="1:170" ht="38.25">
      <c r="A11" s="106" t="s">
        <v>15</v>
      </c>
      <c r="B11" s="17" t="s">
        <v>16</v>
      </c>
      <c r="C11" s="18"/>
      <c r="D11" s="18"/>
      <c r="E11" s="19"/>
      <c r="F11" s="19"/>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32"/>
      <c r="FC11" s="32"/>
    </row>
    <row r="12" spans="1:170" ht="25.5">
      <c r="A12" s="106" t="s">
        <v>17</v>
      </c>
      <c r="B12" s="17" t="s">
        <v>18</v>
      </c>
      <c r="C12" s="18"/>
      <c r="D12" s="18"/>
      <c r="E12" s="19"/>
      <c r="F12" s="19"/>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32"/>
      <c r="FC12" s="32"/>
    </row>
    <row r="13" spans="1:170" ht="38.25">
      <c r="A13" s="106" t="s">
        <v>19</v>
      </c>
      <c r="B13" s="17" t="s">
        <v>20</v>
      </c>
      <c r="C13" s="18"/>
      <c r="D13" s="18"/>
      <c r="E13" s="19"/>
      <c r="F13" s="19"/>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32"/>
      <c r="FC13" s="32"/>
    </row>
    <row r="14" spans="1:170">
      <c r="A14" s="106" t="s">
        <v>21</v>
      </c>
      <c r="B14" s="17" t="s">
        <v>22</v>
      </c>
      <c r="C14" s="18">
        <f t="shared" ref="C14:F14" si="3">+C15+C28</f>
        <v>997327000</v>
      </c>
      <c r="D14" s="18">
        <f t="shared" si="3"/>
        <v>997327000</v>
      </c>
      <c r="E14" s="18">
        <f t="shared" si="3"/>
        <v>987318446.3499999</v>
      </c>
      <c r="F14" s="18">
        <f t="shared" si="3"/>
        <v>93472284.730000004</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32"/>
      <c r="FC14" s="32"/>
    </row>
    <row r="15" spans="1:170">
      <c r="A15" s="106" t="s">
        <v>23</v>
      </c>
      <c r="B15" s="17" t="s">
        <v>24</v>
      </c>
      <c r="C15" s="18">
        <f t="shared" ref="C15:F15" si="4">+C16+C24+C27</f>
        <v>61911000</v>
      </c>
      <c r="D15" s="18">
        <f t="shared" si="4"/>
        <v>61911000</v>
      </c>
      <c r="E15" s="18">
        <f t="shared" si="4"/>
        <v>53675394.390000001</v>
      </c>
      <c r="F15" s="18">
        <f t="shared" si="4"/>
        <v>4887694.7300000042</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32"/>
      <c r="FC15" s="32"/>
    </row>
    <row r="16" spans="1:170" ht="25.5">
      <c r="A16" s="106" t="s">
        <v>25</v>
      </c>
      <c r="B16" s="17" t="s">
        <v>26</v>
      </c>
      <c r="C16" s="18">
        <f t="shared" ref="C16:F16" si="5">C17+C18+C20+C21+C22+C19+C23</f>
        <v>18744000</v>
      </c>
      <c r="D16" s="18">
        <f t="shared" si="5"/>
        <v>18744000</v>
      </c>
      <c r="E16" s="18">
        <f t="shared" si="5"/>
        <v>2872235</v>
      </c>
      <c r="F16" s="18">
        <f t="shared" si="5"/>
        <v>219123</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32"/>
      <c r="FC16" s="32"/>
    </row>
    <row r="17" spans="1:159" s="6" customFormat="1" ht="25.5">
      <c r="A17" s="107" t="s">
        <v>27</v>
      </c>
      <c r="B17" s="20" t="s">
        <v>28</v>
      </c>
      <c r="C17" s="18">
        <v>18744000</v>
      </c>
      <c r="D17" s="18">
        <v>18744000</v>
      </c>
      <c r="E17" s="21">
        <v>1006232</v>
      </c>
      <c r="F17" s="21">
        <v>57577</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32"/>
      <c r="FC17" s="32"/>
    </row>
    <row r="18" spans="1:159" s="6" customFormat="1" ht="25.5">
      <c r="A18" s="107" t="s">
        <v>29</v>
      </c>
      <c r="B18" s="20" t="s">
        <v>30</v>
      </c>
      <c r="C18" s="18"/>
      <c r="D18" s="18"/>
      <c r="E18" s="21"/>
      <c r="F18" s="21"/>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32"/>
      <c r="FC18" s="32"/>
    </row>
    <row r="19" spans="1:159" s="6" customFormat="1">
      <c r="A19" s="107" t="s">
        <v>31</v>
      </c>
      <c r="B19" s="20" t="s">
        <v>32</v>
      </c>
      <c r="C19" s="18"/>
      <c r="D19" s="18"/>
      <c r="E19" s="21"/>
      <c r="F19" s="2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32"/>
      <c r="FC19" s="32"/>
    </row>
    <row r="20" spans="1:159" s="6" customFormat="1" ht="25.5">
      <c r="A20" s="107" t="s">
        <v>33</v>
      </c>
      <c r="B20" s="20" t="s">
        <v>34</v>
      </c>
      <c r="C20" s="18"/>
      <c r="D20" s="18"/>
      <c r="E20" s="21"/>
      <c r="F20" s="21"/>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32"/>
      <c r="FC20" s="32"/>
    </row>
    <row r="21" spans="1:159" s="6" customFormat="1" ht="25.5">
      <c r="A21" s="107" t="s">
        <v>35</v>
      </c>
      <c r="B21" s="20" t="s">
        <v>36</v>
      </c>
      <c r="C21" s="18"/>
      <c r="D21" s="18"/>
      <c r="E21" s="21"/>
      <c r="F21" s="21"/>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32"/>
      <c r="FC21" s="32"/>
    </row>
    <row r="22" spans="1:159" s="6" customFormat="1" ht="43.5" customHeight="1">
      <c r="A22" s="107" t="s">
        <v>37</v>
      </c>
      <c r="B22" s="108" t="s">
        <v>38</v>
      </c>
      <c r="C22" s="18"/>
      <c r="D22" s="18"/>
      <c r="E22" s="21">
        <v>-995</v>
      </c>
      <c r="F22" s="21">
        <v>0</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32"/>
      <c r="FC22" s="32"/>
    </row>
    <row r="23" spans="1:159" s="6" customFormat="1" ht="43.5" customHeight="1">
      <c r="A23" s="107" t="s">
        <v>39</v>
      </c>
      <c r="B23" s="108" t="s">
        <v>40</v>
      </c>
      <c r="C23" s="18"/>
      <c r="D23" s="18"/>
      <c r="E23" s="21">
        <v>1866998</v>
      </c>
      <c r="F23" s="21">
        <v>161546</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32"/>
      <c r="FC23" s="32"/>
    </row>
    <row r="24" spans="1:159" s="6" customFormat="1">
      <c r="A24" s="106" t="s">
        <v>41</v>
      </c>
      <c r="B24" s="109" t="s">
        <v>42</v>
      </c>
      <c r="C24" s="22">
        <f t="shared" ref="C24:F24" si="6">C25+C26</f>
        <v>0</v>
      </c>
      <c r="D24" s="22">
        <f t="shared" si="6"/>
        <v>0</v>
      </c>
      <c r="E24" s="22">
        <f t="shared" si="6"/>
        <v>85043</v>
      </c>
      <c r="F24" s="22">
        <f t="shared" si="6"/>
        <v>9226</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32"/>
      <c r="FC24" s="32"/>
    </row>
    <row r="25" spans="1:159" s="6" customFormat="1">
      <c r="A25" s="107" t="s">
        <v>43</v>
      </c>
      <c r="B25" s="108" t="s">
        <v>44</v>
      </c>
      <c r="C25" s="18"/>
      <c r="D25" s="18"/>
      <c r="E25" s="21">
        <v>85043</v>
      </c>
      <c r="F25" s="21">
        <v>9226</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32"/>
      <c r="FC25" s="32"/>
    </row>
    <row r="26" spans="1:159" s="6" customFormat="1" ht="25.5">
      <c r="A26" s="107" t="s">
        <v>45</v>
      </c>
      <c r="B26" s="108" t="s">
        <v>46</v>
      </c>
      <c r="C26" s="18"/>
      <c r="D26" s="18"/>
      <c r="E26" s="21"/>
      <c r="F26" s="21"/>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32"/>
      <c r="FC26" s="32"/>
    </row>
    <row r="27" spans="1:159" s="6" customFormat="1" ht="25.5">
      <c r="A27" s="107" t="s">
        <v>47</v>
      </c>
      <c r="B27" s="108" t="s">
        <v>48</v>
      </c>
      <c r="C27" s="18">
        <v>43167000</v>
      </c>
      <c r="D27" s="18">
        <v>43167000</v>
      </c>
      <c r="E27" s="21">
        <v>50718116.390000001</v>
      </c>
      <c r="F27" s="21">
        <v>4659345.7300000042</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32"/>
      <c r="FC27" s="32"/>
    </row>
    <row r="28" spans="1:159" s="6" customFormat="1">
      <c r="A28" s="106" t="s">
        <v>49</v>
      </c>
      <c r="B28" s="17" t="s">
        <v>50</v>
      </c>
      <c r="C28" s="18">
        <f t="shared" ref="C28:F28" si="7">C29+C35+C51+C36+C37+C38+C39+C40+C41+C42+C43+C44+C45+C46+C47+C48+C49+C50</f>
        <v>935416000</v>
      </c>
      <c r="D28" s="18">
        <f t="shared" si="7"/>
        <v>935416000</v>
      </c>
      <c r="E28" s="18">
        <f t="shared" si="7"/>
        <v>933643051.95999992</v>
      </c>
      <c r="F28" s="18">
        <f t="shared" si="7"/>
        <v>88584590</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32"/>
      <c r="FC28" s="32"/>
    </row>
    <row r="29" spans="1:159" s="6" customFormat="1" ht="25.5">
      <c r="A29" s="106" t="s">
        <v>51</v>
      </c>
      <c r="B29" s="17" t="s">
        <v>52</v>
      </c>
      <c r="C29" s="18">
        <f t="shared" ref="C29:F29" si="8">C30+C31+C32+C33+C34</f>
        <v>898347000</v>
      </c>
      <c r="D29" s="18">
        <f t="shared" si="8"/>
        <v>898347000</v>
      </c>
      <c r="E29" s="18">
        <f t="shared" si="8"/>
        <v>886890637</v>
      </c>
      <c r="F29" s="18">
        <f t="shared" si="8"/>
        <v>86033441</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32"/>
      <c r="FC29" s="32"/>
    </row>
    <row r="30" spans="1:159" s="6" customFormat="1" ht="25.5">
      <c r="A30" s="107" t="s">
        <v>53</v>
      </c>
      <c r="B30" s="20" t="s">
        <v>54</v>
      </c>
      <c r="C30" s="18">
        <v>898347000</v>
      </c>
      <c r="D30" s="18">
        <v>898347000</v>
      </c>
      <c r="E30" s="21">
        <v>891297238</v>
      </c>
      <c r="F30" s="21">
        <v>85999840</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32"/>
      <c r="FC30" s="32"/>
    </row>
    <row r="31" spans="1:159" s="6" customFormat="1" ht="38.25">
      <c r="A31" s="107" t="s">
        <v>55</v>
      </c>
      <c r="B31" s="110" t="s">
        <v>56</v>
      </c>
      <c r="C31" s="18"/>
      <c r="D31" s="18"/>
      <c r="E31" s="21">
        <v>-8749962</v>
      </c>
      <c r="F31" s="21">
        <v>33601</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32"/>
      <c r="FC31" s="32"/>
    </row>
    <row r="32" spans="1:159" s="6" customFormat="1" ht="27.75" customHeight="1">
      <c r="A32" s="107" t="s">
        <v>57</v>
      </c>
      <c r="B32" s="20" t="s">
        <v>58</v>
      </c>
      <c r="C32" s="18"/>
      <c r="D32" s="18"/>
      <c r="E32" s="21"/>
      <c r="F32" s="21">
        <v>0</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32"/>
      <c r="FC32" s="32"/>
    </row>
    <row r="33" spans="1:159" s="6" customFormat="1">
      <c r="A33" s="107" t="s">
        <v>59</v>
      </c>
      <c r="B33" s="20" t="s">
        <v>60</v>
      </c>
      <c r="C33" s="18"/>
      <c r="D33" s="18"/>
      <c r="E33" s="21">
        <v>4343361</v>
      </c>
      <c r="F33" s="21">
        <v>0</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32"/>
      <c r="FC33" s="32"/>
    </row>
    <row r="34" spans="1:159" s="6" customFormat="1">
      <c r="A34" s="107" t="s">
        <v>61</v>
      </c>
      <c r="B34" s="20" t="s">
        <v>62</v>
      </c>
      <c r="C34" s="18"/>
      <c r="D34" s="18"/>
      <c r="E34" s="21"/>
      <c r="F34" s="21">
        <v>0</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32"/>
      <c r="FC34" s="32"/>
    </row>
    <row r="35" spans="1:159" s="6" customFormat="1">
      <c r="A35" s="107" t="s">
        <v>63</v>
      </c>
      <c r="B35" s="20" t="s">
        <v>64</v>
      </c>
      <c r="C35" s="18"/>
      <c r="D35" s="18"/>
      <c r="E35" s="21"/>
      <c r="F35" s="21">
        <v>0</v>
      </c>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32"/>
      <c r="FC35" s="32"/>
    </row>
    <row r="36" spans="1:159" s="6" customFormat="1" ht="25.5">
      <c r="A36" s="107" t="s">
        <v>65</v>
      </c>
      <c r="B36" s="111" t="s">
        <v>66</v>
      </c>
      <c r="C36" s="18"/>
      <c r="D36" s="18"/>
      <c r="E36" s="21"/>
      <c r="F36" s="21">
        <v>0</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32"/>
      <c r="FC36" s="32"/>
    </row>
    <row r="37" spans="1:159" s="6" customFormat="1" ht="38.25">
      <c r="A37" s="107" t="s">
        <v>67</v>
      </c>
      <c r="B37" s="20" t="s">
        <v>68</v>
      </c>
      <c r="C37" s="18">
        <v>145000</v>
      </c>
      <c r="D37" s="18">
        <v>145000</v>
      </c>
      <c r="E37" s="21">
        <v>146416</v>
      </c>
      <c r="F37" s="21">
        <v>7934</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32"/>
      <c r="FC37" s="32"/>
    </row>
    <row r="38" spans="1:159" s="6" customFormat="1" ht="51">
      <c r="A38" s="107" t="s">
        <v>69</v>
      </c>
      <c r="B38" s="20" t="s">
        <v>70</v>
      </c>
      <c r="C38" s="18"/>
      <c r="D38" s="18"/>
      <c r="E38" s="21">
        <v>3120</v>
      </c>
      <c r="F38" s="21">
        <v>262</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32"/>
      <c r="FC38" s="32"/>
    </row>
    <row r="39" spans="1:159" s="6" customFormat="1" ht="38.25">
      <c r="A39" s="107" t="s">
        <v>71</v>
      </c>
      <c r="B39" s="20" t="s">
        <v>72</v>
      </c>
      <c r="C39" s="18"/>
      <c r="D39" s="18"/>
      <c r="E39" s="21"/>
      <c r="F39" s="21">
        <v>0</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32"/>
      <c r="FC39" s="32"/>
    </row>
    <row r="40" spans="1:159" s="6" customFormat="1" ht="38.25">
      <c r="A40" s="107" t="s">
        <v>73</v>
      </c>
      <c r="B40" s="20" t="s">
        <v>74</v>
      </c>
      <c r="C40" s="18">
        <v>5000</v>
      </c>
      <c r="D40" s="18">
        <v>5000</v>
      </c>
      <c r="E40" s="21">
        <v>7230</v>
      </c>
      <c r="F40" s="21">
        <v>660</v>
      </c>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32"/>
      <c r="FC40" s="32"/>
    </row>
    <row r="41" spans="1:159" s="6" customFormat="1" ht="38.25">
      <c r="A41" s="107" t="s">
        <v>75</v>
      </c>
      <c r="B41" s="20" t="s">
        <v>76</v>
      </c>
      <c r="C41" s="18"/>
      <c r="D41" s="18"/>
      <c r="E41" s="21"/>
      <c r="F41" s="21">
        <v>0</v>
      </c>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32"/>
      <c r="FC41" s="32"/>
    </row>
    <row r="42" spans="1:159" s="6" customFormat="1" ht="38.25">
      <c r="A42" s="107" t="s">
        <v>77</v>
      </c>
      <c r="B42" s="20" t="s">
        <v>78</v>
      </c>
      <c r="C42" s="18"/>
      <c r="D42" s="18"/>
      <c r="E42" s="21">
        <v>2121</v>
      </c>
      <c r="F42" s="21">
        <v>2039</v>
      </c>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32"/>
      <c r="FC42" s="32"/>
    </row>
    <row r="43" spans="1:159" s="6" customFormat="1" ht="25.5">
      <c r="A43" s="107" t="s">
        <v>79</v>
      </c>
      <c r="B43" s="20" t="s">
        <v>80</v>
      </c>
      <c r="C43" s="18">
        <v>879000</v>
      </c>
      <c r="D43" s="18">
        <v>879000</v>
      </c>
      <c r="E43" s="21">
        <v>1108522</v>
      </c>
      <c r="F43" s="21">
        <v>115126</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32"/>
      <c r="FC43" s="32"/>
    </row>
    <row r="44" spans="1:159" s="6" customFormat="1" ht="25.5">
      <c r="A44" s="107" t="s">
        <v>81</v>
      </c>
      <c r="B44" s="20" t="s">
        <v>82</v>
      </c>
      <c r="C44" s="18"/>
      <c r="D44" s="18"/>
      <c r="E44" s="21">
        <v>-117808.34</v>
      </c>
      <c r="F44" s="21">
        <v>-7036</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32"/>
      <c r="FC44" s="32"/>
    </row>
    <row r="45" spans="1:159" s="6" customFormat="1">
      <c r="A45" s="107" t="s">
        <v>83</v>
      </c>
      <c r="B45" s="20" t="s">
        <v>84</v>
      </c>
      <c r="C45" s="18"/>
      <c r="D45" s="18"/>
      <c r="E45" s="21">
        <v>-25923.7</v>
      </c>
      <c r="F45" s="21">
        <v>50955</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32"/>
      <c r="FC45" s="32"/>
    </row>
    <row r="46" spans="1:159" s="6" customFormat="1">
      <c r="A46" s="107" t="s">
        <v>85</v>
      </c>
      <c r="B46" s="20" t="s">
        <v>86</v>
      </c>
      <c r="C46" s="18">
        <v>151000</v>
      </c>
      <c r="D46" s="18">
        <v>151000</v>
      </c>
      <c r="E46" s="21">
        <v>138684</v>
      </c>
      <c r="F46" s="21">
        <v>3837</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32"/>
      <c r="FC46" s="32"/>
    </row>
    <row r="47" spans="1:159" s="6" customFormat="1" ht="38.25" customHeight="1">
      <c r="A47" s="112" t="s">
        <v>87</v>
      </c>
      <c r="B47" s="23" t="s">
        <v>88</v>
      </c>
      <c r="C47" s="18"/>
      <c r="D47" s="18"/>
      <c r="E47" s="21"/>
      <c r="F47" s="21">
        <v>0</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32"/>
      <c r="FC47" s="32"/>
    </row>
    <row r="48" spans="1:159" s="6" customFormat="1">
      <c r="A48" s="112" t="s">
        <v>89</v>
      </c>
      <c r="B48" s="23" t="s">
        <v>90</v>
      </c>
      <c r="C48" s="18"/>
      <c r="D48" s="18"/>
      <c r="E48" s="21"/>
      <c r="F48" s="21">
        <v>0</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32"/>
      <c r="FC48" s="32"/>
    </row>
    <row r="49" spans="1:170" ht="25.5">
      <c r="A49" s="112" t="s">
        <v>91</v>
      </c>
      <c r="B49" s="23" t="s">
        <v>92</v>
      </c>
      <c r="C49" s="18">
        <v>785000</v>
      </c>
      <c r="D49" s="18">
        <v>785000</v>
      </c>
      <c r="E49" s="21">
        <v>2176643</v>
      </c>
      <c r="F49" s="21">
        <v>272268</v>
      </c>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32"/>
      <c r="FC49" s="32"/>
    </row>
    <row r="50" spans="1:170">
      <c r="A50" s="112" t="s">
        <v>93</v>
      </c>
      <c r="B50" s="23" t="s">
        <v>94</v>
      </c>
      <c r="C50" s="18">
        <v>35104000</v>
      </c>
      <c r="D50" s="18">
        <v>35104000</v>
      </c>
      <c r="E50" s="21">
        <v>43313411</v>
      </c>
      <c r="F50" s="21">
        <v>2105104</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32"/>
      <c r="FC50" s="32"/>
    </row>
    <row r="51" spans="1:170">
      <c r="A51" s="107" t="s">
        <v>95</v>
      </c>
      <c r="B51" s="20" t="s">
        <v>96</v>
      </c>
      <c r="C51" s="18"/>
      <c r="D51" s="18"/>
      <c r="E51" s="21"/>
      <c r="F51" s="21">
        <v>0</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32"/>
      <c r="FC51" s="32"/>
    </row>
    <row r="52" spans="1:170">
      <c r="A52" s="106" t="s">
        <v>97</v>
      </c>
      <c r="B52" s="17" t="s">
        <v>98</v>
      </c>
      <c r="C52" s="18">
        <f t="shared" ref="C52:F52" si="9">+C53+C58</f>
        <v>542000</v>
      </c>
      <c r="D52" s="18">
        <f t="shared" si="9"/>
        <v>542000</v>
      </c>
      <c r="E52" s="18">
        <f t="shared" si="9"/>
        <v>10836737.07</v>
      </c>
      <c r="F52" s="18">
        <f t="shared" si="9"/>
        <v>14271.339999999967</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32"/>
      <c r="FC52" s="32"/>
    </row>
    <row r="53" spans="1:170">
      <c r="A53" s="106" t="s">
        <v>99</v>
      </c>
      <c r="B53" s="17" t="s">
        <v>100</v>
      </c>
      <c r="C53" s="18">
        <f t="shared" ref="C53:F53" si="10">+C54+C56</f>
        <v>0</v>
      </c>
      <c r="D53" s="18">
        <f t="shared" si="10"/>
        <v>0</v>
      </c>
      <c r="E53" s="18">
        <f t="shared" si="10"/>
        <v>0</v>
      </c>
      <c r="F53" s="18">
        <f t="shared" si="10"/>
        <v>0</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32"/>
      <c r="FC53" s="32"/>
    </row>
    <row r="54" spans="1:170">
      <c r="A54" s="106" t="s">
        <v>101</v>
      </c>
      <c r="B54" s="17" t="s">
        <v>102</v>
      </c>
      <c r="C54" s="18">
        <f t="shared" ref="C54:F54" si="11">+C55</f>
        <v>0</v>
      </c>
      <c r="D54" s="18">
        <f t="shared" si="11"/>
        <v>0</v>
      </c>
      <c r="E54" s="18">
        <f t="shared" si="11"/>
        <v>0</v>
      </c>
      <c r="F54" s="18">
        <f t="shared" si="11"/>
        <v>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32"/>
      <c r="FC54" s="32"/>
    </row>
    <row r="55" spans="1:170">
      <c r="A55" s="107" t="s">
        <v>103</v>
      </c>
      <c r="B55" s="20" t="s">
        <v>104</v>
      </c>
      <c r="C55" s="18"/>
      <c r="D55" s="18"/>
      <c r="E55" s="21"/>
      <c r="F55" s="21"/>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32"/>
      <c r="FC55" s="32"/>
    </row>
    <row r="56" spans="1:170">
      <c r="A56" s="106" t="s">
        <v>105</v>
      </c>
      <c r="B56" s="17" t="s">
        <v>106</v>
      </c>
      <c r="C56" s="18">
        <f t="shared" ref="C56:F56" si="12">+C57</f>
        <v>0</v>
      </c>
      <c r="D56" s="18">
        <f t="shared" si="12"/>
        <v>0</v>
      </c>
      <c r="E56" s="18">
        <f t="shared" si="12"/>
        <v>0</v>
      </c>
      <c r="F56" s="18">
        <f t="shared" si="12"/>
        <v>0</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32"/>
      <c r="FC56" s="32"/>
    </row>
    <row r="57" spans="1:170">
      <c r="A57" s="107" t="s">
        <v>107</v>
      </c>
      <c r="B57" s="20" t="s">
        <v>108</v>
      </c>
      <c r="C57" s="18"/>
      <c r="D57" s="18"/>
      <c r="E57" s="21"/>
      <c r="F57" s="21"/>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32"/>
      <c r="FC57" s="32"/>
    </row>
    <row r="58" spans="1:170" s="25" customFormat="1">
      <c r="A58" s="113" t="s">
        <v>109</v>
      </c>
      <c r="B58" s="17" t="s">
        <v>110</v>
      </c>
      <c r="C58" s="18">
        <f t="shared" ref="C58:F58" si="13">+C59+C64</f>
        <v>542000</v>
      </c>
      <c r="D58" s="18">
        <f t="shared" si="13"/>
        <v>542000</v>
      </c>
      <c r="E58" s="18">
        <f t="shared" si="13"/>
        <v>10836737.07</v>
      </c>
      <c r="F58" s="18">
        <f t="shared" si="13"/>
        <v>14271.339999999967</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24"/>
      <c r="FE58" s="24"/>
      <c r="FF58" s="24"/>
      <c r="FG58" s="24"/>
      <c r="FH58" s="24"/>
      <c r="FI58" s="24"/>
      <c r="FJ58" s="24"/>
      <c r="FK58" s="24"/>
      <c r="FL58" s="24"/>
      <c r="FM58" s="24"/>
      <c r="FN58" s="24"/>
    </row>
    <row r="59" spans="1:170">
      <c r="A59" s="106" t="s">
        <v>111</v>
      </c>
      <c r="B59" s="17" t="s">
        <v>112</v>
      </c>
      <c r="C59" s="18">
        <f t="shared" ref="C59:F59" si="14">C63+C61+C62+C60</f>
        <v>542000</v>
      </c>
      <c r="D59" s="18">
        <f t="shared" si="14"/>
        <v>542000</v>
      </c>
      <c r="E59" s="18">
        <f t="shared" si="14"/>
        <v>10836737.07</v>
      </c>
      <c r="F59" s="18">
        <f t="shared" si="14"/>
        <v>14271.339999999967</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32"/>
      <c r="FC59" s="32"/>
    </row>
    <row r="60" spans="1:170">
      <c r="A60" s="106" t="s">
        <v>113</v>
      </c>
      <c r="B60" s="17" t="s">
        <v>114</v>
      </c>
      <c r="C60" s="18"/>
      <c r="D60" s="18"/>
      <c r="E60" s="18">
        <v>10107884</v>
      </c>
      <c r="F60" s="18">
        <v>-260</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32"/>
      <c r="FC60" s="32"/>
    </row>
    <row r="61" spans="1:170">
      <c r="A61" s="26" t="s">
        <v>115</v>
      </c>
      <c r="B61" s="17" t="s">
        <v>116</v>
      </c>
      <c r="C61" s="18"/>
      <c r="D61" s="18"/>
      <c r="E61" s="19"/>
      <c r="F61" s="19">
        <v>0</v>
      </c>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32"/>
      <c r="FC61" s="32"/>
    </row>
    <row r="62" spans="1:170">
      <c r="A62" s="26" t="s">
        <v>117</v>
      </c>
      <c r="B62" s="17" t="s">
        <v>118</v>
      </c>
      <c r="C62" s="18"/>
      <c r="D62" s="18"/>
      <c r="E62" s="19"/>
      <c r="F62" s="19">
        <v>0</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32"/>
      <c r="FC62" s="32"/>
    </row>
    <row r="63" spans="1:170">
      <c r="A63" s="107" t="s">
        <v>119</v>
      </c>
      <c r="B63" s="27" t="s">
        <v>120</v>
      </c>
      <c r="C63" s="18">
        <v>542000</v>
      </c>
      <c r="D63" s="18">
        <v>542000</v>
      </c>
      <c r="E63" s="21">
        <v>728853.07</v>
      </c>
      <c r="F63" s="21">
        <v>14531.339999999967</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32"/>
      <c r="FC63" s="32"/>
    </row>
    <row r="64" spans="1:170">
      <c r="A64" s="106" t="s">
        <v>121</v>
      </c>
      <c r="B64" s="17" t="s">
        <v>122</v>
      </c>
      <c r="C64" s="18">
        <f t="shared" ref="C64:F64" si="15">C65</f>
        <v>0</v>
      </c>
      <c r="D64" s="18">
        <f t="shared" si="15"/>
        <v>0</v>
      </c>
      <c r="E64" s="18">
        <f t="shared" si="15"/>
        <v>0</v>
      </c>
      <c r="F64" s="18">
        <f t="shared" si="15"/>
        <v>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32"/>
      <c r="FC64" s="32"/>
    </row>
    <row r="65" spans="1:159" s="6" customFormat="1">
      <c r="A65" s="107" t="s">
        <v>123</v>
      </c>
      <c r="B65" s="27" t="s">
        <v>124</v>
      </c>
      <c r="C65" s="18"/>
      <c r="D65" s="18"/>
      <c r="E65" s="21"/>
      <c r="F65" s="21"/>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32"/>
      <c r="FC65" s="32"/>
    </row>
    <row r="66" spans="1:159" s="6" customFormat="1">
      <c r="A66" s="106" t="s">
        <v>125</v>
      </c>
      <c r="B66" s="17" t="s">
        <v>126</v>
      </c>
      <c r="C66" s="18">
        <f t="shared" ref="C66:F66" si="16">+C67</f>
        <v>313150050</v>
      </c>
      <c r="D66" s="18">
        <f t="shared" si="16"/>
        <v>313150050</v>
      </c>
      <c r="E66" s="18">
        <f t="shared" si="16"/>
        <v>313029332.85000002</v>
      </c>
      <c r="F66" s="18">
        <f t="shared" si="16"/>
        <v>206273021.84999999</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32"/>
      <c r="FC66" s="32"/>
    </row>
    <row r="67" spans="1:159" s="6" customFormat="1">
      <c r="A67" s="106" t="s">
        <v>127</v>
      </c>
      <c r="B67" s="17" t="s">
        <v>128</v>
      </c>
      <c r="C67" s="18">
        <f t="shared" ref="C67:F67" si="17">+C68+C81</f>
        <v>313150050</v>
      </c>
      <c r="D67" s="18">
        <f t="shared" si="17"/>
        <v>313150050</v>
      </c>
      <c r="E67" s="18">
        <f t="shared" si="17"/>
        <v>313029332.85000002</v>
      </c>
      <c r="F67" s="18">
        <f t="shared" si="17"/>
        <v>206273021.84999999</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32"/>
      <c r="FC67" s="32"/>
    </row>
    <row r="68" spans="1:159" s="6" customFormat="1">
      <c r="A68" s="106" t="s">
        <v>129</v>
      </c>
      <c r="B68" s="17" t="s">
        <v>130</v>
      </c>
      <c r="C68" s="18">
        <f t="shared" ref="C68:F68" si="18">C69+C70+C71+C72+C74+C75+C76+C77+C73+C78+C79+C80</f>
        <v>313150050</v>
      </c>
      <c r="D68" s="18">
        <f t="shared" si="18"/>
        <v>313150050</v>
      </c>
      <c r="E68" s="18">
        <f t="shared" si="18"/>
        <v>313028322.85000002</v>
      </c>
      <c r="F68" s="18">
        <f t="shared" si="18"/>
        <v>206273015.84999999</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32"/>
      <c r="FC68" s="32"/>
    </row>
    <row r="69" spans="1:159" s="6" customFormat="1" ht="25.5">
      <c r="A69" s="107" t="s">
        <v>131</v>
      </c>
      <c r="B69" s="27" t="s">
        <v>132</v>
      </c>
      <c r="C69" s="18"/>
      <c r="D69" s="18"/>
      <c r="E69" s="21">
        <v>7</v>
      </c>
      <c r="F69" s="21">
        <v>0</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32"/>
      <c r="FC69" s="32"/>
    </row>
    <row r="70" spans="1:159" s="6" customFormat="1" ht="25.5">
      <c r="A70" s="107" t="s">
        <v>133</v>
      </c>
      <c r="B70" s="27" t="s">
        <v>134</v>
      </c>
      <c r="C70" s="18"/>
      <c r="D70" s="18"/>
      <c r="E70" s="21"/>
      <c r="F70" s="21"/>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32"/>
      <c r="FC70" s="32"/>
    </row>
    <row r="71" spans="1:159" s="6" customFormat="1" ht="25.5">
      <c r="A71" s="114" t="s">
        <v>135</v>
      </c>
      <c r="B71" s="27" t="s">
        <v>136</v>
      </c>
      <c r="C71" s="18">
        <v>245628880</v>
      </c>
      <c r="D71" s="18">
        <v>245628880</v>
      </c>
      <c r="E71" s="21">
        <v>245628882</v>
      </c>
      <c r="F71" s="21">
        <v>183758182</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32"/>
      <c r="FC71" s="32"/>
    </row>
    <row r="72" spans="1:159" s="6" customFormat="1" ht="25.5">
      <c r="A72" s="107" t="s">
        <v>137</v>
      </c>
      <c r="B72" s="28" t="s">
        <v>138</v>
      </c>
      <c r="C72" s="18"/>
      <c r="D72" s="18"/>
      <c r="E72" s="21"/>
      <c r="F72" s="21"/>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32"/>
      <c r="FC72" s="32"/>
    </row>
    <row r="73" spans="1:159" s="6" customFormat="1">
      <c r="A73" s="107" t="s">
        <v>139</v>
      </c>
      <c r="B73" s="28" t="s">
        <v>140</v>
      </c>
      <c r="C73" s="18"/>
      <c r="D73" s="18"/>
      <c r="E73" s="21"/>
      <c r="F73" s="21"/>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32"/>
      <c r="FC73" s="32"/>
    </row>
    <row r="74" spans="1:159" s="6" customFormat="1" ht="25.5">
      <c r="A74" s="107" t="s">
        <v>141</v>
      </c>
      <c r="B74" s="28" t="s">
        <v>142</v>
      </c>
      <c r="C74" s="18"/>
      <c r="D74" s="18"/>
      <c r="E74" s="21"/>
      <c r="F74" s="21"/>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32"/>
      <c r="FC74" s="32"/>
    </row>
    <row r="75" spans="1:159" s="6" customFormat="1" ht="25.5">
      <c r="A75" s="107" t="s">
        <v>143</v>
      </c>
      <c r="B75" s="28" t="s">
        <v>144</v>
      </c>
      <c r="C75" s="18"/>
      <c r="D75" s="18"/>
      <c r="E75" s="21"/>
      <c r="F75" s="21"/>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32"/>
      <c r="FC75" s="32"/>
    </row>
    <row r="76" spans="1:159" s="6" customFormat="1" ht="25.5">
      <c r="A76" s="107" t="s">
        <v>145</v>
      </c>
      <c r="B76" s="28" t="s">
        <v>146</v>
      </c>
      <c r="C76" s="18"/>
      <c r="D76" s="18"/>
      <c r="E76" s="21"/>
      <c r="F76" s="21"/>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32"/>
      <c r="FC76" s="32"/>
    </row>
    <row r="77" spans="1:159" s="6" customFormat="1" ht="51">
      <c r="A77" s="107" t="s">
        <v>147</v>
      </c>
      <c r="B77" s="28" t="s">
        <v>148</v>
      </c>
      <c r="C77" s="18"/>
      <c r="D77" s="18"/>
      <c r="E77" s="21"/>
      <c r="F77" s="21"/>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32"/>
      <c r="FC77" s="32"/>
    </row>
    <row r="78" spans="1:159" s="6" customFormat="1" ht="25.5">
      <c r="A78" s="107" t="s">
        <v>149</v>
      </c>
      <c r="B78" s="28" t="s">
        <v>150</v>
      </c>
      <c r="C78" s="18">
        <v>35041950</v>
      </c>
      <c r="D78" s="18">
        <v>35041950</v>
      </c>
      <c r="E78" s="21">
        <v>34920213.850000001</v>
      </c>
      <c r="F78" s="21">
        <v>5411453.8500000015</v>
      </c>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32"/>
      <c r="FC78" s="32"/>
    </row>
    <row r="79" spans="1:159" s="6" customFormat="1" ht="25.5">
      <c r="A79" s="107" t="s">
        <v>151</v>
      </c>
      <c r="B79" s="28" t="s">
        <v>152</v>
      </c>
      <c r="C79" s="18"/>
      <c r="D79" s="18"/>
      <c r="E79" s="21"/>
      <c r="F79" s="21"/>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32"/>
      <c r="FC79" s="32"/>
    </row>
    <row r="80" spans="1:159" s="6" customFormat="1" ht="51">
      <c r="A80" s="107" t="s">
        <v>153</v>
      </c>
      <c r="B80" s="28" t="s">
        <v>154</v>
      </c>
      <c r="C80" s="18">
        <v>32479220</v>
      </c>
      <c r="D80" s="18">
        <v>32479220</v>
      </c>
      <c r="E80" s="21">
        <v>32479220</v>
      </c>
      <c r="F80" s="21">
        <v>17103380</v>
      </c>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32"/>
      <c r="FC80" s="32"/>
    </row>
    <row r="81" spans="1:159">
      <c r="A81" s="106" t="s">
        <v>155</v>
      </c>
      <c r="B81" s="17" t="s">
        <v>156</v>
      </c>
      <c r="C81" s="18">
        <f t="shared" ref="C81:F81" si="19">+C82+C83+C84+C85+C86+C87+C88+C89</f>
        <v>0</v>
      </c>
      <c r="D81" s="18">
        <f t="shared" si="19"/>
        <v>0</v>
      </c>
      <c r="E81" s="18">
        <f t="shared" si="19"/>
        <v>1010</v>
      </c>
      <c r="F81" s="18">
        <f t="shared" si="19"/>
        <v>6</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32"/>
      <c r="FC81" s="32"/>
    </row>
    <row r="82" spans="1:159" ht="25.5">
      <c r="A82" s="107" t="s">
        <v>157</v>
      </c>
      <c r="B82" s="20" t="s">
        <v>158</v>
      </c>
      <c r="C82" s="18"/>
      <c r="D82" s="18"/>
      <c r="E82" s="21"/>
      <c r="F82" s="21"/>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32"/>
      <c r="FC82" s="32"/>
    </row>
    <row r="83" spans="1:159" ht="25.5">
      <c r="A83" s="107" t="s">
        <v>159</v>
      </c>
      <c r="B83" s="29" t="s">
        <v>138</v>
      </c>
      <c r="C83" s="18"/>
      <c r="D83" s="18"/>
      <c r="E83" s="21"/>
      <c r="F83" s="21"/>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32"/>
      <c r="FC83" s="32"/>
    </row>
    <row r="84" spans="1:159" ht="38.25">
      <c r="A84" s="107" t="s">
        <v>160</v>
      </c>
      <c r="B84" s="20" t="s">
        <v>161</v>
      </c>
      <c r="C84" s="18"/>
      <c r="D84" s="18"/>
      <c r="E84" s="21">
        <v>976</v>
      </c>
      <c r="F84" s="21">
        <v>-9</v>
      </c>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32"/>
      <c r="FC84" s="32"/>
    </row>
    <row r="85" spans="1:159" ht="38.25">
      <c r="A85" s="107" t="s">
        <v>162</v>
      </c>
      <c r="B85" s="20" t="s">
        <v>163</v>
      </c>
      <c r="C85" s="18"/>
      <c r="D85" s="18"/>
      <c r="E85" s="21">
        <v>15</v>
      </c>
      <c r="F85" s="21">
        <v>15</v>
      </c>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32"/>
      <c r="FC85" s="32"/>
    </row>
    <row r="86" spans="1:159" ht="25.5">
      <c r="A86" s="107" t="s">
        <v>164</v>
      </c>
      <c r="B86" s="20" t="s">
        <v>142</v>
      </c>
      <c r="C86" s="18"/>
      <c r="D86" s="18"/>
      <c r="E86" s="21"/>
      <c r="F86" s="21"/>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32"/>
      <c r="FC86" s="32"/>
    </row>
    <row r="87" spans="1:159">
      <c r="A87" s="111" t="s">
        <v>165</v>
      </c>
      <c r="B87" s="30" t="s">
        <v>166</v>
      </c>
      <c r="C87" s="18"/>
      <c r="D87" s="18"/>
      <c r="E87" s="21"/>
      <c r="F87" s="21"/>
      <c r="AN87" s="32"/>
      <c r="BN87" s="32"/>
      <c r="BO87" s="32"/>
      <c r="BP87" s="32"/>
      <c r="CH87" s="32"/>
    </row>
    <row r="88" spans="1:159" ht="63.75">
      <c r="A88" s="20" t="s">
        <v>167</v>
      </c>
      <c r="B88" s="31" t="s">
        <v>168</v>
      </c>
      <c r="C88" s="18"/>
      <c r="D88" s="18"/>
      <c r="E88" s="21">
        <v>19</v>
      </c>
      <c r="F88" s="21">
        <v>0</v>
      </c>
      <c r="BN88" s="32"/>
      <c r="BO88" s="32"/>
      <c r="BP88" s="32"/>
      <c r="CH88" s="32"/>
    </row>
    <row r="89" spans="1:159" ht="25.5">
      <c r="A89" s="20" t="s">
        <v>169</v>
      </c>
      <c r="B89" s="33" t="s">
        <v>170</v>
      </c>
      <c r="C89" s="18"/>
      <c r="D89" s="18"/>
      <c r="E89" s="21"/>
      <c r="F89" s="21"/>
      <c r="BN89" s="32"/>
      <c r="BO89" s="32"/>
      <c r="BP89" s="32"/>
      <c r="CH89" s="32"/>
    </row>
    <row r="90" spans="1:159" ht="38.25">
      <c r="A90" s="20" t="s">
        <v>171</v>
      </c>
      <c r="B90" s="34" t="s">
        <v>172</v>
      </c>
      <c r="C90" s="22">
        <f t="shared" ref="C90:F90" si="20">C93+C91</f>
        <v>0</v>
      </c>
      <c r="D90" s="22">
        <f t="shared" si="20"/>
        <v>0</v>
      </c>
      <c r="E90" s="22">
        <f t="shared" si="20"/>
        <v>0</v>
      </c>
      <c r="F90" s="22">
        <f t="shared" si="20"/>
        <v>0</v>
      </c>
      <c r="BN90" s="32"/>
      <c r="BO90" s="32"/>
      <c r="BP90" s="32"/>
      <c r="CH90" s="32"/>
    </row>
    <row r="91" spans="1:159">
      <c r="A91" s="20" t="s">
        <v>173</v>
      </c>
      <c r="B91" s="33" t="s">
        <v>174</v>
      </c>
      <c r="C91" s="22">
        <f t="shared" ref="C91:F91" si="21">C92</f>
        <v>0</v>
      </c>
      <c r="D91" s="22">
        <f t="shared" si="21"/>
        <v>0</v>
      </c>
      <c r="E91" s="22">
        <f t="shared" si="21"/>
        <v>0</v>
      </c>
      <c r="F91" s="22">
        <f t="shared" si="21"/>
        <v>0</v>
      </c>
      <c r="BN91" s="32"/>
      <c r="BO91" s="32"/>
      <c r="BP91" s="32"/>
      <c r="CH91" s="32"/>
    </row>
    <row r="92" spans="1:159">
      <c r="A92" s="20" t="s">
        <v>175</v>
      </c>
      <c r="B92" s="33" t="s">
        <v>176</v>
      </c>
      <c r="C92" s="22"/>
      <c r="D92" s="22"/>
      <c r="E92" s="22"/>
      <c r="F92" s="22"/>
      <c r="BN92" s="32"/>
      <c r="BO92" s="32"/>
      <c r="BP92" s="32"/>
      <c r="CH92" s="32"/>
    </row>
    <row r="93" spans="1:159">
      <c r="A93" s="20" t="s">
        <v>177</v>
      </c>
      <c r="B93" s="33" t="s">
        <v>178</v>
      </c>
      <c r="C93" s="22">
        <f t="shared" ref="C93:F93" si="22">C94</f>
        <v>0</v>
      </c>
      <c r="D93" s="22">
        <f t="shared" si="22"/>
        <v>0</v>
      </c>
      <c r="E93" s="22">
        <f t="shared" si="22"/>
        <v>0</v>
      </c>
      <c r="F93" s="22">
        <f t="shared" si="22"/>
        <v>0</v>
      </c>
      <c r="BN93" s="32"/>
      <c r="BO93" s="32"/>
      <c r="BP93" s="32"/>
      <c r="CH93" s="32"/>
    </row>
    <row r="94" spans="1:159">
      <c r="A94" s="20" t="s">
        <v>179</v>
      </c>
      <c r="B94" s="33" t="s">
        <v>180</v>
      </c>
      <c r="C94" s="18"/>
      <c r="D94" s="18"/>
      <c r="E94" s="21"/>
      <c r="F94" s="21"/>
      <c r="BN94" s="32"/>
      <c r="BO94" s="32"/>
      <c r="BP94" s="32"/>
      <c r="CH94" s="32"/>
    </row>
    <row r="95" spans="1:159" ht="38.25">
      <c r="A95" s="20" t="s">
        <v>181</v>
      </c>
      <c r="B95" s="34" t="s">
        <v>172</v>
      </c>
      <c r="C95" s="22">
        <f t="shared" ref="C95:F95" si="23">C96+C99</f>
        <v>0</v>
      </c>
      <c r="D95" s="22">
        <f t="shared" si="23"/>
        <v>0</v>
      </c>
      <c r="E95" s="22">
        <f t="shared" si="23"/>
        <v>0</v>
      </c>
      <c r="F95" s="22">
        <f t="shared" si="23"/>
        <v>0</v>
      </c>
      <c r="BN95" s="32"/>
      <c r="BO95" s="32"/>
      <c r="BP95" s="32"/>
      <c r="CH95" s="32"/>
    </row>
    <row r="96" spans="1:159">
      <c r="A96" s="20" t="s">
        <v>182</v>
      </c>
      <c r="B96" s="33" t="s">
        <v>178</v>
      </c>
      <c r="C96" s="22">
        <f t="shared" ref="C96:F96" si="24">C97+C98</f>
        <v>0</v>
      </c>
      <c r="D96" s="22">
        <f t="shared" si="24"/>
        <v>0</v>
      </c>
      <c r="E96" s="22">
        <f t="shared" si="24"/>
        <v>0</v>
      </c>
      <c r="F96" s="22">
        <f t="shared" si="24"/>
        <v>0</v>
      </c>
      <c r="BN96" s="32"/>
      <c r="BO96" s="32"/>
      <c r="BP96" s="32"/>
      <c r="CH96" s="32"/>
    </row>
    <row r="97" spans="1:86">
      <c r="A97" s="20" t="s">
        <v>183</v>
      </c>
      <c r="B97" s="33" t="s">
        <v>184</v>
      </c>
      <c r="C97" s="18"/>
      <c r="D97" s="18"/>
      <c r="E97" s="21"/>
      <c r="F97" s="21"/>
      <c r="BN97" s="32"/>
      <c r="BO97" s="32"/>
      <c r="BP97" s="32"/>
      <c r="CH97" s="32"/>
    </row>
    <row r="98" spans="1:86">
      <c r="A98" s="20" t="s">
        <v>185</v>
      </c>
      <c r="B98" s="33" t="s">
        <v>186</v>
      </c>
      <c r="C98" s="18"/>
      <c r="D98" s="18"/>
      <c r="E98" s="21"/>
      <c r="F98" s="21"/>
      <c r="BN98" s="32"/>
      <c r="BO98" s="32"/>
      <c r="BP98" s="32"/>
      <c r="CH98" s="32"/>
    </row>
    <row r="99" spans="1:86">
      <c r="A99" s="20" t="s">
        <v>187</v>
      </c>
      <c r="B99" s="34" t="s">
        <v>516</v>
      </c>
      <c r="C99" s="22">
        <f t="shared" ref="C99:F99" si="25">C100+C101</f>
        <v>0</v>
      </c>
      <c r="D99" s="22">
        <f t="shared" si="25"/>
        <v>0</v>
      </c>
      <c r="E99" s="22">
        <f t="shared" si="25"/>
        <v>0</v>
      </c>
      <c r="F99" s="22">
        <f t="shared" si="25"/>
        <v>0</v>
      </c>
      <c r="BN99" s="32"/>
      <c r="BO99" s="32"/>
      <c r="BP99" s="32"/>
      <c r="CH99" s="32"/>
    </row>
    <row r="100" spans="1:86">
      <c r="A100" s="20" t="s">
        <v>188</v>
      </c>
      <c r="B100" s="33" t="s">
        <v>184</v>
      </c>
      <c r="C100" s="18"/>
      <c r="D100" s="18"/>
      <c r="E100" s="21"/>
      <c r="F100" s="21"/>
      <c r="BN100" s="32"/>
      <c r="BO100" s="32"/>
      <c r="BP100" s="32"/>
      <c r="CH100" s="32"/>
    </row>
    <row r="101" spans="1:86">
      <c r="A101" s="20" t="s">
        <v>189</v>
      </c>
      <c r="B101" s="33" t="s">
        <v>186</v>
      </c>
      <c r="C101" s="18"/>
      <c r="D101" s="18"/>
      <c r="E101" s="21"/>
      <c r="F101" s="21"/>
      <c r="BN101" s="32"/>
      <c r="BO101" s="32"/>
      <c r="BP101" s="32"/>
      <c r="CH101" s="32"/>
    </row>
    <row r="102" spans="1:86" ht="25.5">
      <c r="A102" s="35" t="s">
        <v>190</v>
      </c>
      <c r="B102" s="36" t="s">
        <v>191</v>
      </c>
      <c r="C102" s="22">
        <f t="shared" ref="C102:F102" si="26">C103+C106</f>
        <v>0</v>
      </c>
      <c r="D102" s="22">
        <f t="shared" si="26"/>
        <v>0</v>
      </c>
      <c r="E102" s="22">
        <f t="shared" si="26"/>
        <v>0</v>
      </c>
      <c r="F102" s="22">
        <f t="shared" si="26"/>
        <v>0</v>
      </c>
      <c r="BN102" s="32"/>
      <c r="BO102" s="32"/>
      <c r="BP102" s="32"/>
      <c r="CH102" s="32"/>
    </row>
    <row r="103" spans="1:86" ht="38.25">
      <c r="A103" s="20" t="s">
        <v>192</v>
      </c>
      <c r="B103" s="36" t="s">
        <v>172</v>
      </c>
      <c r="C103" s="22">
        <f t="shared" ref="C103:F103" si="27">C104+C105</f>
        <v>0</v>
      </c>
      <c r="D103" s="22">
        <f t="shared" si="27"/>
        <v>0</v>
      </c>
      <c r="E103" s="22">
        <f t="shared" si="27"/>
        <v>0</v>
      </c>
      <c r="F103" s="22">
        <f t="shared" si="27"/>
        <v>0</v>
      </c>
      <c r="BN103" s="32"/>
      <c r="BO103" s="32"/>
      <c r="BP103" s="32"/>
      <c r="CH103" s="32"/>
    </row>
    <row r="104" spans="1:86">
      <c r="A104" s="20" t="s">
        <v>193</v>
      </c>
      <c r="B104" s="20" t="s">
        <v>194</v>
      </c>
      <c r="C104" s="22"/>
      <c r="D104" s="22"/>
      <c r="E104" s="22"/>
      <c r="F104" s="22"/>
      <c r="BN104" s="32"/>
      <c r="BO104" s="32"/>
      <c r="BP104" s="32"/>
      <c r="CH104" s="32"/>
    </row>
    <row r="105" spans="1:86" ht="26.25" customHeight="1">
      <c r="A105" s="20" t="s">
        <v>195</v>
      </c>
      <c r="B105" s="20" t="s">
        <v>196</v>
      </c>
      <c r="C105" s="22"/>
      <c r="D105" s="22"/>
      <c r="E105" s="22"/>
      <c r="F105" s="22"/>
      <c r="BN105" s="32"/>
      <c r="BO105" s="32"/>
      <c r="BP105" s="32"/>
      <c r="CH105" s="32"/>
    </row>
    <row r="106" spans="1:86">
      <c r="A106" s="39"/>
      <c r="B106" s="37" t="s">
        <v>197</v>
      </c>
      <c r="C106" s="22">
        <f t="shared" ref="C106:F108" si="28">C107</f>
        <v>0</v>
      </c>
      <c r="D106" s="22">
        <f t="shared" si="28"/>
        <v>0</v>
      </c>
      <c r="E106" s="22">
        <f t="shared" si="28"/>
        <v>0</v>
      </c>
      <c r="F106" s="22">
        <f t="shared" si="28"/>
        <v>0</v>
      </c>
      <c r="BN106" s="32"/>
      <c r="BO106" s="32"/>
      <c r="BP106" s="32"/>
      <c r="CH106" s="32"/>
    </row>
    <row r="107" spans="1:86">
      <c r="A107" s="20" t="s">
        <v>198</v>
      </c>
      <c r="B107" s="37" t="s">
        <v>199</v>
      </c>
      <c r="C107" s="22">
        <f t="shared" si="28"/>
        <v>0</v>
      </c>
      <c r="D107" s="22">
        <f t="shared" si="28"/>
        <v>0</v>
      </c>
      <c r="E107" s="22">
        <f t="shared" si="28"/>
        <v>0</v>
      </c>
      <c r="F107" s="22">
        <f t="shared" si="28"/>
        <v>0</v>
      </c>
      <c r="BN107" s="32"/>
      <c r="BO107" s="32"/>
      <c r="BP107" s="32"/>
      <c r="CH107" s="32"/>
    </row>
    <row r="108" spans="1:86" ht="25.5">
      <c r="A108" s="20" t="s">
        <v>200</v>
      </c>
      <c r="B108" s="37" t="s">
        <v>201</v>
      </c>
      <c r="C108" s="22">
        <f t="shared" si="28"/>
        <v>0</v>
      </c>
      <c r="D108" s="22">
        <f t="shared" si="28"/>
        <v>0</v>
      </c>
      <c r="E108" s="22">
        <f t="shared" si="28"/>
        <v>0</v>
      </c>
      <c r="F108" s="22">
        <f t="shared" si="28"/>
        <v>0</v>
      </c>
      <c r="BN108" s="32"/>
      <c r="BO108" s="32"/>
      <c r="BP108" s="32"/>
      <c r="CH108" s="32"/>
    </row>
    <row r="109" spans="1:86">
      <c r="A109" s="20" t="s">
        <v>202</v>
      </c>
      <c r="B109" s="38" t="s">
        <v>203</v>
      </c>
      <c r="C109" s="18"/>
      <c r="D109" s="18"/>
      <c r="E109" s="21"/>
      <c r="F109" s="22"/>
      <c r="CH109" s="32"/>
    </row>
    <row r="110" spans="1:86" ht="12" customHeight="1">
      <c r="A110" s="36" t="s">
        <v>204</v>
      </c>
      <c r="B110" s="36" t="s">
        <v>205</v>
      </c>
      <c r="C110" s="22">
        <f t="shared" ref="C110:F110" si="29">C111</f>
        <v>0</v>
      </c>
      <c r="D110" s="22">
        <f t="shared" si="29"/>
        <v>0</v>
      </c>
      <c r="E110" s="22">
        <f t="shared" si="29"/>
        <v>-681699</v>
      </c>
      <c r="F110" s="22">
        <f t="shared" si="29"/>
        <v>4421960</v>
      </c>
      <c r="CH110" s="32"/>
    </row>
    <row r="111" spans="1:86" ht="25.5">
      <c r="A111" s="20" t="s">
        <v>206</v>
      </c>
      <c r="B111" s="20" t="s">
        <v>207</v>
      </c>
      <c r="C111" s="18"/>
      <c r="D111" s="18"/>
      <c r="E111" s="21">
        <v>-681699</v>
      </c>
      <c r="F111" s="21">
        <v>4421960</v>
      </c>
      <c r="CH111" s="32"/>
    </row>
    <row r="112" spans="1:86">
      <c r="CH112" s="32"/>
    </row>
    <row r="113" spans="2:86">
      <c r="B113" s="11" t="s">
        <v>531</v>
      </c>
      <c r="D113" s="41" t="s">
        <v>533</v>
      </c>
      <c r="CH113" s="32"/>
    </row>
    <row r="114" spans="2:86">
      <c r="B114" s="11" t="s">
        <v>532</v>
      </c>
      <c r="D114" s="41" t="s">
        <v>534</v>
      </c>
      <c r="CH114" s="32"/>
    </row>
    <row r="115" spans="2:86">
      <c r="CH115" s="32"/>
    </row>
    <row r="116" spans="2:86">
      <c r="CH116" s="32"/>
    </row>
    <row r="117" spans="2:86">
      <c r="CH117" s="32"/>
    </row>
    <row r="118" spans="2:86">
      <c r="CH118" s="32"/>
    </row>
    <row r="119" spans="2:86">
      <c r="CH119" s="32"/>
    </row>
    <row r="120" spans="2:86">
      <c r="CH120" s="32"/>
    </row>
    <row r="121" spans="2:86">
      <c r="CH121" s="32"/>
    </row>
    <row r="122" spans="2:86">
      <c r="CH122" s="32"/>
    </row>
    <row r="123" spans="2:86">
      <c r="CH123" s="32"/>
    </row>
    <row r="124" spans="2:86">
      <c r="CH124" s="32"/>
    </row>
    <row r="125" spans="2:86">
      <c r="CH125" s="32"/>
    </row>
    <row r="126" spans="2:86">
      <c r="CH126" s="32"/>
    </row>
    <row r="127" spans="2:86">
      <c r="CH127" s="32"/>
    </row>
    <row r="128" spans="2:86">
      <c r="CH128" s="32"/>
    </row>
    <row r="129" spans="86:86">
      <c r="CH129" s="32"/>
    </row>
    <row r="130" spans="86:86">
      <c r="CH130" s="32"/>
    </row>
    <row r="131" spans="86:86">
      <c r="CH131" s="32"/>
    </row>
    <row r="132" spans="86:86">
      <c r="CH132" s="32"/>
    </row>
    <row r="133" spans="86:86">
      <c r="CH133" s="32"/>
    </row>
    <row r="134" spans="86:86">
      <c r="CH134" s="32"/>
    </row>
    <row r="135" spans="86:86">
      <c r="CH135" s="32"/>
    </row>
    <row r="136" spans="86:86">
      <c r="CH136" s="32"/>
    </row>
    <row r="137" spans="86:86">
      <c r="CH137" s="32"/>
    </row>
    <row r="138" spans="86:86">
      <c r="CH138" s="32"/>
    </row>
    <row r="139" spans="86:86">
      <c r="CH139" s="32"/>
    </row>
    <row r="140" spans="86:86">
      <c r="CH140" s="32"/>
    </row>
    <row r="141" spans="86:86">
      <c r="CH141" s="32"/>
    </row>
    <row r="142" spans="86:86">
      <c r="CH142" s="32"/>
    </row>
    <row r="143" spans="86:86">
      <c r="CH143" s="32"/>
    </row>
    <row r="144" spans="86:86">
      <c r="CH144" s="32"/>
    </row>
    <row r="145" spans="1:86" s="6" customFormat="1">
      <c r="A145" s="40"/>
      <c r="B145" s="11"/>
      <c r="C145" s="41"/>
      <c r="D145" s="41"/>
      <c r="E145" s="11"/>
      <c r="F145" s="11"/>
      <c r="CH145" s="32"/>
    </row>
    <row r="146" spans="1:86" s="6" customFormat="1">
      <c r="A146" s="40"/>
      <c r="B146" s="11"/>
      <c r="C146" s="41"/>
      <c r="D146" s="41"/>
      <c r="E146" s="11"/>
      <c r="F146" s="11"/>
      <c r="CH146" s="32"/>
    </row>
    <row r="147" spans="1:86" s="6" customFormat="1">
      <c r="A147" s="40"/>
      <c r="B147" s="11"/>
      <c r="C147" s="41"/>
      <c r="D147" s="41"/>
      <c r="E147" s="11"/>
      <c r="F147" s="11"/>
      <c r="CH147" s="32"/>
    </row>
    <row r="148" spans="1:86" s="6" customFormat="1">
      <c r="A148" s="40"/>
      <c r="B148" s="11"/>
      <c r="C148" s="41"/>
      <c r="D148" s="41"/>
      <c r="E148" s="11"/>
      <c r="F148" s="11"/>
      <c r="CH148" s="32"/>
    </row>
    <row r="149" spans="1:86" s="6" customFormat="1">
      <c r="A149" s="40"/>
      <c r="B149" s="11"/>
      <c r="C149" s="41"/>
      <c r="D149" s="41"/>
      <c r="E149" s="11"/>
      <c r="F149" s="11"/>
      <c r="CH149" s="32"/>
    </row>
    <row r="150" spans="1:86" s="6" customFormat="1">
      <c r="A150" s="40"/>
      <c r="B150" s="11"/>
      <c r="C150" s="41"/>
      <c r="D150" s="41"/>
      <c r="E150" s="11"/>
      <c r="F150" s="11"/>
      <c r="CH150" s="32"/>
    </row>
    <row r="151" spans="1:86" s="6" customFormat="1">
      <c r="A151" s="40"/>
      <c r="B151" s="11"/>
      <c r="C151" s="41"/>
      <c r="D151" s="41"/>
      <c r="E151" s="11"/>
      <c r="F151" s="11"/>
      <c r="CH151" s="32"/>
    </row>
    <row r="152" spans="1:86" s="6" customFormat="1">
      <c r="A152" s="40"/>
      <c r="B152" s="11"/>
      <c r="C152" s="41"/>
      <c r="D152" s="41"/>
      <c r="E152" s="11"/>
      <c r="F152" s="11"/>
      <c r="CH152" s="32"/>
    </row>
    <row r="153" spans="1:86" s="6" customFormat="1">
      <c r="A153" s="40"/>
      <c r="B153" s="11"/>
      <c r="C153" s="41"/>
      <c r="D153" s="41"/>
      <c r="E153" s="11"/>
      <c r="F153" s="11"/>
      <c r="CH153" s="32"/>
    </row>
    <row r="154" spans="1:86" s="6" customFormat="1">
      <c r="A154" s="40"/>
      <c r="B154" s="11"/>
      <c r="C154" s="41"/>
      <c r="D154" s="41"/>
      <c r="E154" s="11"/>
      <c r="F154" s="11"/>
      <c r="CH154" s="32"/>
    </row>
    <row r="155" spans="1:86" s="6" customFormat="1">
      <c r="A155" s="40"/>
      <c r="B155" s="11"/>
      <c r="C155" s="41"/>
      <c r="D155" s="41"/>
      <c r="E155" s="11"/>
      <c r="F155" s="11"/>
      <c r="CH155" s="32"/>
    </row>
    <row r="156" spans="1:86" s="6" customFormat="1">
      <c r="A156" s="40"/>
      <c r="B156" s="11"/>
      <c r="C156" s="41"/>
      <c r="D156" s="41"/>
      <c r="E156" s="11"/>
      <c r="F156" s="11"/>
      <c r="CH156" s="32"/>
    </row>
  </sheetData>
  <protectedRanges>
    <protectedRange sqref="E82:F83 C24:F24 C56:F56 E30:F51 E63:F63 E87:F89 C58:F58 C66:F67 C81:F81 E94:F94 E97:F98 E100:F101 E17:F23 E55:F55 E71:F80 E25:F27" name="Zonă1" securityDescriptor="O:WDG:WDD:(A;;CC;;;AN)(A;;CC;;;AU)(A;;CC;;;WD)"/>
  </protectedRanges>
  <mergeCells count="30">
    <mergeCell ref="BA4:BE4"/>
    <mergeCell ref="H4:L4"/>
    <mergeCell ref="M4:Q4"/>
    <mergeCell ref="R4:V4"/>
    <mergeCell ref="W4:AA4"/>
    <mergeCell ref="AB4:AF4"/>
    <mergeCell ref="AG4:AK4"/>
    <mergeCell ref="AL4:AP4"/>
    <mergeCell ref="AQ4:AU4"/>
    <mergeCell ref="AV4:AZ4"/>
    <mergeCell ref="DI4:DM4"/>
    <mergeCell ref="BF4:BJ4"/>
    <mergeCell ref="BK4:BO4"/>
    <mergeCell ref="BP4:BT4"/>
    <mergeCell ref="BU4:BY4"/>
    <mergeCell ref="BZ4:CD4"/>
    <mergeCell ref="CE4:CI4"/>
    <mergeCell ref="CJ4:CN4"/>
    <mergeCell ref="CO4:CS4"/>
    <mergeCell ref="CT4:CX4"/>
    <mergeCell ref="CY4:DC4"/>
    <mergeCell ref="DD4:DH4"/>
    <mergeCell ref="ER4:EV4"/>
    <mergeCell ref="EW4:FA4"/>
    <mergeCell ref="DN4:DR4"/>
    <mergeCell ref="DS4:DW4"/>
    <mergeCell ref="DX4:EB4"/>
    <mergeCell ref="EC4:EG4"/>
    <mergeCell ref="EH4:EL4"/>
    <mergeCell ref="EM4:EQ4"/>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N308"/>
  <sheetViews>
    <sheetView tabSelected="1" zoomScale="90" zoomScaleNormal="90" workbookViewId="0">
      <pane xSplit="3" ySplit="6" topLeftCell="E7" activePane="bottomRight" state="frozen"/>
      <selection activeCell="G7" sqref="G7:H290"/>
      <selection pane="topRight" activeCell="G7" sqref="G7:H290"/>
      <selection pane="bottomLeft" activeCell="G7" sqref="G7:H290"/>
      <selection pane="bottomRight" activeCell="I1" sqref="I1:J1048576"/>
    </sheetView>
  </sheetViews>
  <sheetFormatPr defaultRowHeight="15"/>
  <cols>
    <col min="1" max="1" width="14.42578125" style="42" customWidth="1"/>
    <col min="2" max="2" width="71.28515625" style="44" customWidth="1"/>
    <col min="3" max="3" width="5" style="44" bestFit="1" customWidth="1"/>
    <col min="4" max="4" width="17.28515625" style="44" customWidth="1"/>
    <col min="5" max="5" width="18.42578125" style="44" customWidth="1"/>
    <col min="6" max="6" width="18.140625" style="44" customWidth="1"/>
    <col min="7" max="7" width="17.85546875" style="44" customWidth="1"/>
    <col min="8" max="8" width="19.140625" style="44" customWidth="1"/>
    <col min="9" max="16384" width="9.140625" style="45"/>
  </cols>
  <sheetData>
    <row r="1" spans="1:8" ht="20.25">
      <c r="B1" s="116" t="s">
        <v>535</v>
      </c>
      <c r="C1" s="43"/>
    </row>
    <row r="2" spans="1:8">
      <c r="B2" s="43"/>
      <c r="C2" s="43"/>
    </row>
    <row r="3" spans="1:8">
      <c r="B3" s="43" t="s">
        <v>530</v>
      </c>
      <c r="C3" s="43"/>
      <c r="D3" s="46"/>
    </row>
    <row r="4" spans="1:8">
      <c r="D4" s="47"/>
      <c r="E4" s="47"/>
      <c r="F4" s="48"/>
      <c r="G4" s="49"/>
      <c r="H4" s="50" t="s">
        <v>0</v>
      </c>
    </row>
    <row r="5" spans="1:8" s="54" customFormat="1" ht="60">
      <c r="A5" s="51"/>
      <c r="B5" s="52" t="s">
        <v>2</v>
      </c>
      <c r="C5" s="52"/>
      <c r="D5" s="52" t="s">
        <v>208</v>
      </c>
      <c r="E5" s="53" t="s">
        <v>209</v>
      </c>
      <c r="F5" s="53" t="s">
        <v>210</v>
      </c>
      <c r="G5" s="52" t="s">
        <v>211</v>
      </c>
      <c r="H5" s="52" t="s">
        <v>212</v>
      </c>
    </row>
    <row r="6" spans="1:8">
      <c r="A6" s="55"/>
      <c r="B6" s="56" t="s">
        <v>213</v>
      </c>
      <c r="C6" s="56"/>
      <c r="D6" s="57"/>
      <c r="E6" s="57"/>
      <c r="F6" s="57"/>
      <c r="G6" s="57"/>
      <c r="H6" s="57"/>
    </row>
    <row r="7" spans="1:8" s="61" customFormat="1" ht="16.5" customHeight="1">
      <c r="A7" s="58" t="s">
        <v>214</v>
      </c>
      <c r="B7" s="59" t="s">
        <v>215</v>
      </c>
      <c r="C7" s="118">
        <f t="shared" ref="C7:H7" si="0">+C8+C16</f>
        <v>0</v>
      </c>
      <c r="D7" s="118">
        <f t="shared" si="0"/>
        <v>1871529390</v>
      </c>
      <c r="E7" s="118">
        <f t="shared" si="0"/>
        <v>1771028410</v>
      </c>
      <c r="F7" s="118">
        <f t="shared" si="0"/>
        <v>1771028410</v>
      </c>
      <c r="G7" s="118">
        <f t="shared" si="0"/>
        <v>1766274807.72</v>
      </c>
      <c r="H7" s="118">
        <f t="shared" si="0"/>
        <v>138289815.29000002</v>
      </c>
    </row>
    <row r="8" spans="1:8" s="61" customFormat="1">
      <c r="A8" s="58" t="s">
        <v>216</v>
      </c>
      <c r="B8" s="62" t="s">
        <v>217</v>
      </c>
      <c r="C8" s="119">
        <f>+C9+C10+C13+C11+C12+C15+C258+C14</f>
        <v>0</v>
      </c>
      <c r="D8" s="119">
        <f t="shared" ref="D8:H8" si="1">+D9+D10+D13+D11+D12+D15+D258+D14</f>
        <v>1871375390</v>
      </c>
      <c r="E8" s="119">
        <f t="shared" si="1"/>
        <v>1770874410</v>
      </c>
      <c r="F8" s="119">
        <f t="shared" si="1"/>
        <v>1770874410</v>
      </c>
      <c r="G8" s="119">
        <f t="shared" si="1"/>
        <v>1766194807.72</v>
      </c>
      <c r="H8" s="119">
        <f t="shared" si="1"/>
        <v>138289815.29000002</v>
      </c>
    </row>
    <row r="9" spans="1:8" s="61" customFormat="1">
      <c r="A9" s="58" t="s">
        <v>218</v>
      </c>
      <c r="B9" s="62" t="s">
        <v>219</v>
      </c>
      <c r="C9" s="119">
        <f t="shared" ref="C9:H9" si="2">+C23</f>
        <v>0</v>
      </c>
      <c r="D9" s="119">
        <f t="shared" si="2"/>
        <v>7227260</v>
      </c>
      <c r="E9" s="119">
        <f t="shared" si="2"/>
        <v>7227260</v>
      </c>
      <c r="F9" s="119">
        <f t="shared" si="2"/>
        <v>7227260</v>
      </c>
      <c r="G9" s="119">
        <f t="shared" si="2"/>
        <v>7161520</v>
      </c>
      <c r="H9" s="119">
        <f t="shared" si="2"/>
        <v>598249</v>
      </c>
    </row>
    <row r="10" spans="1:8" s="61" customFormat="1" ht="16.5" customHeight="1">
      <c r="A10" s="58" t="s">
        <v>220</v>
      </c>
      <c r="B10" s="62" t="s">
        <v>221</v>
      </c>
      <c r="C10" s="119">
        <f>+C43</f>
        <v>0</v>
      </c>
      <c r="D10" s="119">
        <f t="shared" ref="D10:H10" si="3">+D43</f>
        <v>1468940330</v>
      </c>
      <c r="E10" s="119">
        <f t="shared" si="3"/>
        <v>1368439350</v>
      </c>
      <c r="F10" s="119">
        <f t="shared" si="3"/>
        <v>1368439350</v>
      </c>
      <c r="G10" s="119">
        <f t="shared" si="3"/>
        <v>1365725458.0400002</v>
      </c>
      <c r="H10" s="119">
        <f t="shared" si="3"/>
        <v>110675013.61000001</v>
      </c>
    </row>
    <row r="11" spans="1:8" s="61" customFormat="1">
      <c r="A11" s="58" t="s">
        <v>222</v>
      </c>
      <c r="B11" s="62" t="s">
        <v>223</v>
      </c>
      <c r="C11" s="119">
        <f>+C71</f>
        <v>0</v>
      </c>
      <c r="D11" s="119">
        <f t="shared" ref="D11:H11" si="4">+D71</f>
        <v>0</v>
      </c>
      <c r="E11" s="119">
        <f t="shared" si="4"/>
        <v>0</v>
      </c>
      <c r="F11" s="119">
        <f t="shared" si="4"/>
        <v>0</v>
      </c>
      <c r="G11" s="119">
        <f t="shared" si="4"/>
        <v>0</v>
      </c>
      <c r="H11" s="119">
        <f t="shared" si="4"/>
        <v>0</v>
      </c>
    </row>
    <row r="12" spans="1:8" s="61" customFormat="1" ht="30">
      <c r="A12" s="58" t="s">
        <v>224</v>
      </c>
      <c r="B12" s="62" t="s">
        <v>225</v>
      </c>
      <c r="C12" s="119">
        <f>C259</f>
        <v>0</v>
      </c>
      <c r="D12" s="119">
        <f t="shared" ref="D12:H12" si="5">D259</f>
        <v>315512520</v>
      </c>
      <c r="E12" s="119">
        <f t="shared" si="5"/>
        <v>315512520</v>
      </c>
      <c r="F12" s="119">
        <f t="shared" si="5"/>
        <v>315512520</v>
      </c>
      <c r="G12" s="119">
        <f t="shared" si="5"/>
        <v>315507226</v>
      </c>
      <c r="H12" s="119">
        <f t="shared" si="5"/>
        <v>27209633</v>
      </c>
    </row>
    <row r="13" spans="1:8" s="61" customFormat="1" ht="16.5" customHeight="1">
      <c r="A13" s="58" t="s">
        <v>226</v>
      </c>
      <c r="B13" s="62" t="s">
        <v>227</v>
      </c>
      <c r="C13" s="119">
        <f>C278</f>
        <v>0</v>
      </c>
      <c r="D13" s="119">
        <f t="shared" ref="D13:H13" si="6">D278</f>
        <v>79673280</v>
      </c>
      <c r="E13" s="119">
        <f t="shared" si="6"/>
        <v>79673280</v>
      </c>
      <c r="F13" s="119">
        <f t="shared" si="6"/>
        <v>79673280</v>
      </c>
      <c r="G13" s="119">
        <f t="shared" si="6"/>
        <v>79460185.060000002</v>
      </c>
      <c r="H13" s="119">
        <f t="shared" si="6"/>
        <v>2380.79</v>
      </c>
    </row>
    <row r="14" spans="1:8" s="61" customFormat="1" ht="30">
      <c r="A14" s="58" t="s">
        <v>228</v>
      </c>
      <c r="B14" s="62" t="s">
        <v>229</v>
      </c>
      <c r="C14" s="119">
        <f>C287</f>
        <v>0</v>
      </c>
      <c r="D14" s="119">
        <f t="shared" ref="D14:H14" si="7">D287</f>
        <v>0</v>
      </c>
      <c r="E14" s="119">
        <f t="shared" si="7"/>
        <v>0</v>
      </c>
      <c r="F14" s="119">
        <f t="shared" si="7"/>
        <v>0</v>
      </c>
      <c r="G14" s="119">
        <f t="shared" si="7"/>
        <v>0</v>
      </c>
      <c r="H14" s="119">
        <f t="shared" si="7"/>
        <v>0</v>
      </c>
    </row>
    <row r="15" spans="1:8" s="61" customFormat="1" ht="16.5" customHeight="1">
      <c r="A15" s="58" t="s">
        <v>230</v>
      </c>
      <c r="B15" s="62" t="s">
        <v>231</v>
      </c>
      <c r="C15" s="119">
        <f>C74</f>
        <v>0</v>
      </c>
      <c r="D15" s="119">
        <f t="shared" ref="D15:H15" si="8">D74</f>
        <v>22000</v>
      </c>
      <c r="E15" s="119">
        <f t="shared" si="8"/>
        <v>22000</v>
      </c>
      <c r="F15" s="119">
        <f t="shared" si="8"/>
        <v>22000</v>
      </c>
      <c r="G15" s="119">
        <f t="shared" si="8"/>
        <v>3684</v>
      </c>
      <c r="H15" s="119">
        <f t="shared" si="8"/>
        <v>0</v>
      </c>
    </row>
    <row r="16" spans="1:8" s="61" customFormat="1" ht="16.5" customHeight="1">
      <c r="A16" s="58" t="s">
        <v>232</v>
      </c>
      <c r="B16" s="62" t="s">
        <v>233</v>
      </c>
      <c r="C16" s="119">
        <f>C77</f>
        <v>0</v>
      </c>
      <c r="D16" s="119">
        <f t="shared" ref="D16:H16" si="9">D77</f>
        <v>154000</v>
      </c>
      <c r="E16" s="119">
        <f t="shared" si="9"/>
        <v>154000</v>
      </c>
      <c r="F16" s="119">
        <f t="shared" si="9"/>
        <v>154000</v>
      </c>
      <c r="G16" s="119">
        <f t="shared" si="9"/>
        <v>80000</v>
      </c>
      <c r="H16" s="119">
        <f t="shared" si="9"/>
        <v>0</v>
      </c>
    </row>
    <row r="17" spans="1:241" s="61" customFormat="1">
      <c r="A17" s="58" t="s">
        <v>234</v>
      </c>
      <c r="B17" s="62" t="s">
        <v>235</v>
      </c>
      <c r="C17" s="119">
        <f>C78</f>
        <v>0</v>
      </c>
      <c r="D17" s="119">
        <f t="shared" ref="D17:H17" si="10">D78</f>
        <v>154000</v>
      </c>
      <c r="E17" s="119">
        <f t="shared" si="10"/>
        <v>154000</v>
      </c>
      <c r="F17" s="119">
        <f t="shared" si="10"/>
        <v>154000</v>
      </c>
      <c r="G17" s="119">
        <f t="shared" si="10"/>
        <v>80000</v>
      </c>
      <c r="H17" s="119">
        <f t="shared" si="10"/>
        <v>0</v>
      </c>
    </row>
    <row r="18" spans="1:241" s="61" customFormat="1" ht="30">
      <c r="A18" s="58" t="s">
        <v>236</v>
      </c>
      <c r="B18" s="62" t="s">
        <v>237</v>
      </c>
      <c r="C18" s="119">
        <f>C258+C286</f>
        <v>0</v>
      </c>
      <c r="D18" s="119">
        <f t="shared" ref="D18:H18" si="11">D258+D286</f>
        <v>0</v>
      </c>
      <c r="E18" s="119">
        <f t="shared" si="11"/>
        <v>0</v>
      </c>
      <c r="F18" s="119">
        <f t="shared" si="11"/>
        <v>0</v>
      </c>
      <c r="G18" s="119">
        <f t="shared" si="11"/>
        <v>-1876098.3199999998</v>
      </c>
      <c r="H18" s="119">
        <f t="shared" si="11"/>
        <v>-196557.32000000009</v>
      </c>
    </row>
    <row r="19" spans="1:241" s="61" customFormat="1" ht="16.5" customHeight="1">
      <c r="A19" s="58" t="s">
        <v>238</v>
      </c>
      <c r="B19" s="62" t="s">
        <v>239</v>
      </c>
      <c r="C19" s="119">
        <f t="shared" ref="C19:H19" si="12">+C20+C16</f>
        <v>0</v>
      </c>
      <c r="D19" s="119">
        <f t="shared" si="12"/>
        <v>1871529390</v>
      </c>
      <c r="E19" s="119">
        <f t="shared" si="12"/>
        <v>1771028410</v>
      </c>
      <c r="F19" s="119">
        <f t="shared" si="12"/>
        <v>1771028410</v>
      </c>
      <c r="G19" s="119">
        <f t="shared" si="12"/>
        <v>1766274807.72</v>
      </c>
      <c r="H19" s="119">
        <f t="shared" si="12"/>
        <v>138289815.28999999</v>
      </c>
    </row>
    <row r="20" spans="1:241" s="61" customFormat="1">
      <c r="A20" s="58" t="s">
        <v>240</v>
      </c>
      <c r="B20" s="62" t="s">
        <v>217</v>
      </c>
      <c r="C20" s="119">
        <f>C9+C10+C11+C12+C13+C15+C258+C14</f>
        <v>0</v>
      </c>
      <c r="D20" s="119">
        <f t="shared" ref="D20:H20" si="13">D9+D10+D11+D12+D13+D15+D258+D14</f>
        <v>1871375390</v>
      </c>
      <c r="E20" s="119">
        <f t="shared" si="13"/>
        <v>1770874410</v>
      </c>
      <c r="F20" s="119">
        <f t="shared" si="13"/>
        <v>1770874410</v>
      </c>
      <c r="G20" s="119">
        <f t="shared" si="13"/>
        <v>1766194807.72</v>
      </c>
      <c r="H20" s="119">
        <f t="shared" si="13"/>
        <v>138289815.28999999</v>
      </c>
    </row>
    <row r="21" spans="1:241" s="61" customFormat="1" ht="16.5" customHeight="1">
      <c r="A21" s="63" t="s">
        <v>241</v>
      </c>
      <c r="B21" s="62" t="s">
        <v>242</v>
      </c>
      <c r="C21" s="119">
        <f>+C22+C77+C258</f>
        <v>0</v>
      </c>
      <c r="D21" s="119">
        <f t="shared" ref="D21:H21" si="14">+D22+D77+D258</f>
        <v>1791856110</v>
      </c>
      <c r="E21" s="119">
        <f t="shared" si="14"/>
        <v>1691355130</v>
      </c>
      <c r="F21" s="119">
        <f t="shared" si="14"/>
        <v>1691355130</v>
      </c>
      <c r="G21" s="119">
        <f t="shared" si="14"/>
        <v>1686814622.6600001</v>
      </c>
      <c r="H21" s="119">
        <f t="shared" si="14"/>
        <v>138287434.5</v>
      </c>
    </row>
    <row r="22" spans="1:241" s="61" customFormat="1" ht="16.5" customHeight="1">
      <c r="A22" s="58" t="s">
        <v>243</v>
      </c>
      <c r="B22" s="62" t="s">
        <v>217</v>
      </c>
      <c r="C22" s="119">
        <f>+C23+C43+C71+C259+C74+C287</f>
        <v>0</v>
      </c>
      <c r="D22" s="119">
        <f t="shared" ref="D22:H22" si="15">+D23+D43+D71+D259+D74+D287</f>
        <v>1791702110</v>
      </c>
      <c r="E22" s="119">
        <f t="shared" si="15"/>
        <v>1691201130</v>
      </c>
      <c r="F22" s="119">
        <f t="shared" si="15"/>
        <v>1691201130</v>
      </c>
      <c r="G22" s="119">
        <f t="shared" si="15"/>
        <v>1688397888.0400002</v>
      </c>
      <c r="H22" s="119">
        <f t="shared" si="15"/>
        <v>138482895.61000001</v>
      </c>
    </row>
    <row r="23" spans="1:241" s="61" customFormat="1">
      <c r="A23" s="58" t="s">
        <v>244</v>
      </c>
      <c r="B23" s="62" t="s">
        <v>219</v>
      </c>
      <c r="C23" s="119">
        <f t="shared" ref="C23:H23" si="16">+C24+C36+C34</f>
        <v>0</v>
      </c>
      <c r="D23" s="119">
        <f t="shared" si="16"/>
        <v>7227260</v>
      </c>
      <c r="E23" s="119">
        <f t="shared" si="16"/>
        <v>7227260</v>
      </c>
      <c r="F23" s="119">
        <f t="shared" si="16"/>
        <v>7227260</v>
      </c>
      <c r="G23" s="119">
        <f t="shared" si="16"/>
        <v>7161520</v>
      </c>
      <c r="H23" s="119">
        <f t="shared" si="16"/>
        <v>598249</v>
      </c>
    </row>
    <row r="24" spans="1:241" s="61" customFormat="1" ht="16.5" customHeight="1">
      <c r="A24" s="58" t="s">
        <v>245</v>
      </c>
      <c r="B24" s="62" t="s">
        <v>246</v>
      </c>
      <c r="C24" s="119">
        <f t="shared" ref="C24:H24" si="17">C25+C28+C29+C30+C32+C26+C27+C31</f>
        <v>0</v>
      </c>
      <c r="D24" s="119">
        <f t="shared" si="17"/>
        <v>6966260</v>
      </c>
      <c r="E24" s="119">
        <f t="shared" si="17"/>
        <v>6966260</v>
      </c>
      <c r="F24" s="119">
        <f t="shared" si="17"/>
        <v>6966260</v>
      </c>
      <c r="G24" s="119">
        <f t="shared" si="17"/>
        <v>6909456</v>
      </c>
      <c r="H24" s="119">
        <f t="shared" si="17"/>
        <v>585711</v>
      </c>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row>
    <row r="25" spans="1:241" s="61" customFormat="1" ht="16.5" customHeight="1">
      <c r="A25" s="64" t="s">
        <v>247</v>
      </c>
      <c r="B25" s="65" t="s">
        <v>248</v>
      </c>
      <c r="C25" s="120"/>
      <c r="D25" s="60">
        <v>5808870</v>
      </c>
      <c r="E25" s="60">
        <v>5808870</v>
      </c>
      <c r="F25" s="60">
        <v>5808870</v>
      </c>
      <c r="G25" s="67">
        <v>5785146</v>
      </c>
      <c r="H25" s="67">
        <v>487080</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row>
    <row r="26" spans="1:241" s="61" customFormat="1">
      <c r="A26" s="64" t="s">
        <v>249</v>
      </c>
      <c r="B26" s="65" t="s">
        <v>250</v>
      </c>
      <c r="C26" s="120"/>
      <c r="D26" s="60">
        <v>732710</v>
      </c>
      <c r="E26" s="60">
        <v>732710</v>
      </c>
      <c r="F26" s="60">
        <v>732710</v>
      </c>
      <c r="G26" s="67">
        <v>730737</v>
      </c>
      <c r="H26" s="67">
        <v>60027</v>
      </c>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row>
    <row r="27" spans="1:241" s="61" customFormat="1">
      <c r="A27" s="64" t="s">
        <v>251</v>
      </c>
      <c r="B27" s="65" t="s">
        <v>252</v>
      </c>
      <c r="C27" s="120"/>
      <c r="D27" s="60">
        <v>31000</v>
      </c>
      <c r="E27" s="60">
        <v>31000</v>
      </c>
      <c r="F27" s="60">
        <v>31000</v>
      </c>
      <c r="G27" s="67">
        <v>28813</v>
      </c>
      <c r="H27" s="67">
        <v>2119</v>
      </c>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row>
    <row r="28" spans="1:241" s="61" customFormat="1" ht="16.5" customHeight="1">
      <c r="A28" s="64" t="s">
        <v>253</v>
      </c>
      <c r="B28" s="68" t="s">
        <v>254</v>
      </c>
      <c r="C28" s="120"/>
      <c r="D28" s="60">
        <v>10370</v>
      </c>
      <c r="E28" s="60">
        <v>10370</v>
      </c>
      <c r="F28" s="60">
        <v>10370</v>
      </c>
      <c r="G28" s="67">
        <v>9768</v>
      </c>
      <c r="H28" s="67">
        <v>888</v>
      </c>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row>
    <row r="29" spans="1:241" s="61" customFormat="1" ht="16.5" customHeight="1">
      <c r="A29" s="64" t="s">
        <v>255</v>
      </c>
      <c r="B29" s="68" t="s">
        <v>256</v>
      </c>
      <c r="C29" s="120"/>
      <c r="D29" s="60">
        <v>0</v>
      </c>
      <c r="E29" s="60">
        <v>0</v>
      </c>
      <c r="F29" s="60">
        <v>0</v>
      </c>
      <c r="G29" s="67"/>
      <c r="H29" s="67">
        <v>0</v>
      </c>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row>
    <row r="30" spans="1:241" ht="16.5" customHeight="1">
      <c r="A30" s="64" t="s">
        <v>257</v>
      </c>
      <c r="B30" s="68" t="s">
        <v>258</v>
      </c>
      <c r="C30" s="120"/>
      <c r="D30" s="60">
        <v>0</v>
      </c>
      <c r="E30" s="60">
        <v>0</v>
      </c>
      <c r="F30" s="60">
        <v>0</v>
      </c>
      <c r="G30" s="67"/>
      <c r="H30" s="67">
        <v>0</v>
      </c>
    </row>
    <row r="31" spans="1:241" ht="16.5" customHeight="1">
      <c r="A31" s="64" t="s">
        <v>259</v>
      </c>
      <c r="B31" s="68" t="s">
        <v>260</v>
      </c>
      <c r="C31" s="120"/>
      <c r="D31" s="60">
        <v>239310</v>
      </c>
      <c r="E31" s="60">
        <v>239310</v>
      </c>
      <c r="F31" s="60">
        <v>239310</v>
      </c>
      <c r="G31" s="67">
        <v>237914</v>
      </c>
      <c r="H31" s="67">
        <v>19605</v>
      </c>
    </row>
    <row r="32" spans="1:241" ht="16.5" customHeight="1">
      <c r="A32" s="64" t="s">
        <v>261</v>
      </c>
      <c r="B32" s="68" t="s">
        <v>262</v>
      </c>
      <c r="C32" s="120"/>
      <c r="D32" s="60">
        <v>144000</v>
      </c>
      <c r="E32" s="60">
        <v>144000</v>
      </c>
      <c r="F32" s="60">
        <v>144000</v>
      </c>
      <c r="G32" s="67">
        <v>117078</v>
      </c>
      <c r="H32" s="67">
        <v>15992</v>
      </c>
    </row>
    <row r="33" spans="1:241" ht="16.5" customHeight="1">
      <c r="A33" s="64"/>
      <c r="B33" s="68" t="s">
        <v>263</v>
      </c>
      <c r="C33" s="120"/>
      <c r="D33" s="60"/>
      <c r="E33" s="60"/>
      <c r="F33" s="60"/>
      <c r="G33" s="67"/>
      <c r="H33" s="67"/>
    </row>
    <row r="34" spans="1:241" ht="16.5" customHeight="1">
      <c r="A34" s="64" t="s">
        <v>264</v>
      </c>
      <c r="B34" s="62" t="s">
        <v>265</v>
      </c>
      <c r="C34" s="120">
        <f t="shared" ref="C34:H34" si="18">C35</f>
        <v>0</v>
      </c>
      <c r="D34" s="120">
        <f t="shared" si="18"/>
        <v>102000</v>
      </c>
      <c r="E34" s="120">
        <f t="shared" si="18"/>
        <v>102000</v>
      </c>
      <c r="F34" s="120">
        <f t="shared" si="18"/>
        <v>102000</v>
      </c>
      <c r="G34" s="120">
        <f t="shared" si="18"/>
        <v>99550</v>
      </c>
      <c r="H34" s="120">
        <f t="shared" si="18"/>
        <v>0</v>
      </c>
    </row>
    <row r="35" spans="1:241" ht="16.5" customHeight="1">
      <c r="A35" s="64" t="s">
        <v>266</v>
      </c>
      <c r="B35" s="68" t="s">
        <v>267</v>
      </c>
      <c r="C35" s="120"/>
      <c r="D35" s="60">
        <v>102000</v>
      </c>
      <c r="E35" s="60">
        <v>102000</v>
      </c>
      <c r="F35" s="60">
        <v>102000</v>
      </c>
      <c r="G35" s="67">
        <v>99550</v>
      </c>
      <c r="H35" s="67"/>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row>
    <row r="36" spans="1:241" ht="16.5" customHeight="1">
      <c r="A36" s="58" t="s">
        <v>268</v>
      </c>
      <c r="B36" s="62" t="s">
        <v>269</v>
      </c>
      <c r="C36" s="119">
        <f>+C37+C38+C39+C40+C41+C42</f>
        <v>0</v>
      </c>
      <c r="D36" s="119">
        <f t="shared" ref="D36:H36" si="19">+D37+D38+D39+D40+D41+D42</f>
        <v>159000</v>
      </c>
      <c r="E36" s="119">
        <f t="shared" si="19"/>
        <v>159000</v>
      </c>
      <c r="F36" s="119">
        <f t="shared" si="19"/>
        <v>159000</v>
      </c>
      <c r="G36" s="119">
        <f t="shared" si="19"/>
        <v>152514</v>
      </c>
      <c r="H36" s="119">
        <f t="shared" si="19"/>
        <v>12538</v>
      </c>
    </row>
    <row r="37" spans="1:241" ht="16.5" customHeight="1">
      <c r="A37" s="64" t="s">
        <v>270</v>
      </c>
      <c r="B37" s="68" t="s">
        <v>271</v>
      </c>
      <c r="C37" s="120"/>
      <c r="D37" s="60"/>
      <c r="E37" s="60"/>
      <c r="F37" s="60"/>
      <c r="G37" s="67"/>
      <c r="H37" s="67"/>
    </row>
    <row r="38" spans="1:241" ht="16.5" customHeight="1">
      <c r="A38" s="64" t="s">
        <v>272</v>
      </c>
      <c r="B38" s="68" t="s">
        <v>273</v>
      </c>
      <c r="C38" s="120"/>
      <c r="D38" s="60"/>
      <c r="E38" s="60"/>
      <c r="F38" s="60"/>
      <c r="G38" s="67"/>
      <c r="H38" s="67"/>
    </row>
    <row r="39" spans="1:241" s="61" customFormat="1" ht="16.5" customHeight="1">
      <c r="A39" s="64" t="s">
        <v>274</v>
      </c>
      <c r="B39" s="68" t="s">
        <v>275</v>
      </c>
      <c r="C39" s="120"/>
      <c r="D39" s="60"/>
      <c r="E39" s="60"/>
      <c r="F39" s="60"/>
      <c r="G39" s="67"/>
      <c r="H39" s="67"/>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row>
    <row r="40" spans="1:241" ht="16.5" customHeight="1">
      <c r="A40" s="64" t="s">
        <v>276</v>
      </c>
      <c r="B40" s="69" t="s">
        <v>277</v>
      </c>
      <c r="C40" s="120"/>
      <c r="D40" s="60"/>
      <c r="E40" s="60"/>
      <c r="F40" s="60"/>
      <c r="G40" s="67"/>
      <c r="H40" s="67"/>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row>
    <row r="41" spans="1:241" ht="16.5" customHeight="1">
      <c r="A41" s="64" t="s">
        <v>278</v>
      </c>
      <c r="B41" s="69" t="s">
        <v>42</v>
      </c>
      <c r="C41" s="120"/>
      <c r="D41" s="60"/>
      <c r="E41" s="60"/>
      <c r="F41" s="60"/>
      <c r="G41" s="67"/>
      <c r="H41" s="67"/>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row>
    <row r="42" spans="1:241" ht="16.5" customHeight="1">
      <c r="A42" s="64" t="s">
        <v>279</v>
      </c>
      <c r="B42" s="69" t="s">
        <v>280</v>
      </c>
      <c r="C42" s="120"/>
      <c r="D42" s="60">
        <v>159000</v>
      </c>
      <c r="E42" s="60">
        <v>159000</v>
      </c>
      <c r="F42" s="60">
        <v>159000</v>
      </c>
      <c r="G42" s="67">
        <v>152514</v>
      </c>
      <c r="H42" s="67">
        <v>12538</v>
      </c>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row>
    <row r="43" spans="1:241" ht="16.5" customHeight="1">
      <c r="A43" s="58" t="s">
        <v>281</v>
      </c>
      <c r="B43" s="62" t="s">
        <v>221</v>
      </c>
      <c r="C43" s="119">
        <f t="shared" ref="C43:H43" si="20">+C44+C58+C57+C60+C63+C65+C66+C68+C64+C67</f>
        <v>0</v>
      </c>
      <c r="D43" s="119">
        <f t="shared" si="20"/>
        <v>1468940330</v>
      </c>
      <c r="E43" s="119">
        <f t="shared" si="20"/>
        <v>1368439350</v>
      </c>
      <c r="F43" s="119">
        <f t="shared" si="20"/>
        <v>1368439350</v>
      </c>
      <c r="G43" s="119">
        <f t="shared" si="20"/>
        <v>1365725458.0400002</v>
      </c>
      <c r="H43" s="119">
        <f t="shared" si="20"/>
        <v>110675013.61000001</v>
      </c>
    </row>
    <row r="44" spans="1:241" ht="16.5" customHeight="1">
      <c r="A44" s="58" t="s">
        <v>282</v>
      </c>
      <c r="B44" s="62" t="s">
        <v>283</v>
      </c>
      <c r="C44" s="119">
        <f t="shared" ref="C44:H44" si="21">+C45+C46+C47+C48+C49+C50+C51+C52+C54</f>
        <v>0</v>
      </c>
      <c r="D44" s="119">
        <f t="shared" si="21"/>
        <v>1468613890</v>
      </c>
      <c r="E44" s="119">
        <f t="shared" si="21"/>
        <v>1368112910</v>
      </c>
      <c r="F44" s="119">
        <f t="shared" si="21"/>
        <v>1368112910</v>
      </c>
      <c r="G44" s="119">
        <f t="shared" si="21"/>
        <v>1365399095.01</v>
      </c>
      <c r="H44" s="119">
        <f t="shared" si="21"/>
        <v>110659525.18000001</v>
      </c>
    </row>
    <row r="45" spans="1:241" s="61" customFormat="1" ht="16.5" customHeight="1">
      <c r="A45" s="64" t="s">
        <v>284</v>
      </c>
      <c r="B45" s="68" t="s">
        <v>285</v>
      </c>
      <c r="C45" s="120"/>
      <c r="D45" s="60">
        <v>67980</v>
      </c>
      <c r="E45" s="60">
        <v>67980</v>
      </c>
      <c r="F45" s="60">
        <v>67980</v>
      </c>
      <c r="G45" s="67">
        <v>67973.8</v>
      </c>
      <c r="H45" s="67">
        <v>0</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row>
    <row r="46" spans="1:241" s="61" customFormat="1" ht="16.5" customHeight="1">
      <c r="A46" s="64" t="s">
        <v>286</v>
      </c>
      <c r="B46" s="68" t="s">
        <v>287</v>
      </c>
      <c r="C46" s="120"/>
      <c r="D46" s="60">
        <v>13160</v>
      </c>
      <c r="E46" s="60">
        <v>13160</v>
      </c>
      <c r="F46" s="60">
        <v>13160</v>
      </c>
      <c r="G46" s="67">
        <v>13154.83</v>
      </c>
      <c r="H46" s="67">
        <v>2277.0699999999997</v>
      </c>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row>
    <row r="47" spans="1:241" ht="16.5" customHeight="1">
      <c r="A47" s="64" t="s">
        <v>288</v>
      </c>
      <c r="B47" s="68" t="s">
        <v>289</v>
      </c>
      <c r="C47" s="120"/>
      <c r="D47" s="60">
        <v>170000</v>
      </c>
      <c r="E47" s="60">
        <v>170000</v>
      </c>
      <c r="F47" s="60">
        <v>170000</v>
      </c>
      <c r="G47" s="67">
        <v>168633.92</v>
      </c>
      <c r="H47" s="67">
        <v>33953.120000000024</v>
      </c>
    </row>
    <row r="48" spans="1:241" ht="16.5" customHeight="1">
      <c r="A48" s="64" t="s">
        <v>290</v>
      </c>
      <c r="B48" s="68" t="s">
        <v>291</v>
      </c>
      <c r="C48" s="120"/>
      <c r="D48" s="60">
        <v>17110</v>
      </c>
      <c r="E48" s="60">
        <v>17110</v>
      </c>
      <c r="F48" s="60">
        <v>17110</v>
      </c>
      <c r="G48" s="67">
        <v>16103.22</v>
      </c>
      <c r="H48" s="67">
        <v>1248.8400000000001</v>
      </c>
    </row>
    <row r="49" spans="1:241" ht="16.5" customHeight="1">
      <c r="A49" s="64" t="s">
        <v>292</v>
      </c>
      <c r="B49" s="68" t="s">
        <v>293</v>
      </c>
      <c r="C49" s="120"/>
      <c r="D49" s="60">
        <v>15000</v>
      </c>
      <c r="E49" s="60">
        <v>15000</v>
      </c>
      <c r="F49" s="60">
        <v>15000</v>
      </c>
      <c r="G49" s="67">
        <v>15000</v>
      </c>
      <c r="H49" s="67">
        <v>0</v>
      </c>
    </row>
    <row r="50" spans="1:241" ht="16.5" customHeight="1">
      <c r="A50" s="64" t="s">
        <v>294</v>
      </c>
      <c r="B50" s="68" t="s">
        <v>295</v>
      </c>
      <c r="C50" s="120"/>
      <c r="D50" s="60">
        <v>28000</v>
      </c>
      <c r="E50" s="60">
        <v>28000</v>
      </c>
      <c r="F50" s="60">
        <v>28000</v>
      </c>
      <c r="G50" s="67">
        <v>27993.71</v>
      </c>
      <c r="H50" s="67">
        <v>7178.4500000000007</v>
      </c>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row>
    <row r="51" spans="1:241" ht="16.5" customHeight="1">
      <c r="A51" s="64" t="s">
        <v>296</v>
      </c>
      <c r="B51" s="68" t="s">
        <v>297</v>
      </c>
      <c r="C51" s="120"/>
      <c r="D51" s="60">
        <v>67670</v>
      </c>
      <c r="E51" s="60">
        <v>67670</v>
      </c>
      <c r="F51" s="60">
        <v>67670</v>
      </c>
      <c r="G51" s="67">
        <v>64679.31</v>
      </c>
      <c r="H51" s="67">
        <v>10396.529999999999</v>
      </c>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row>
    <row r="52" spans="1:241" ht="16.5" customHeight="1">
      <c r="A52" s="58" t="s">
        <v>298</v>
      </c>
      <c r="B52" s="62" t="s">
        <v>299</v>
      </c>
      <c r="C52" s="121">
        <f t="shared" ref="C52:H52" si="22">+C53+C88</f>
        <v>0</v>
      </c>
      <c r="D52" s="121">
        <f t="shared" si="22"/>
        <v>1467867970</v>
      </c>
      <c r="E52" s="121">
        <f t="shared" si="22"/>
        <v>1367366990</v>
      </c>
      <c r="F52" s="121">
        <f t="shared" si="22"/>
        <v>1367366990</v>
      </c>
      <c r="G52" s="121">
        <f t="shared" si="22"/>
        <v>1364659386.74</v>
      </c>
      <c r="H52" s="121">
        <f t="shared" si="22"/>
        <v>110524979.92</v>
      </c>
    </row>
    <row r="53" spans="1:241" ht="16.5" customHeight="1">
      <c r="A53" s="71" t="s">
        <v>300</v>
      </c>
      <c r="B53" s="72" t="s">
        <v>301</v>
      </c>
      <c r="C53" s="122"/>
      <c r="D53" s="60">
        <v>68000</v>
      </c>
      <c r="E53" s="60">
        <v>68000</v>
      </c>
      <c r="F53" s="60">
        <v>68000</v>
      </c>
      <c r="G53" s="67">
        <v>67942.679999999993</v>
      </c>
      <c r="H53" s="67">
        <v>7892.5499999999956</v>
      </c>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row>
    <row r="54" spans="1:241" s="61" customFormat="1" ht="16.5" customHeight="1">
      <c r="A54" s="64" t="s">
        <v>302</v>
      </c>
      <c r="B54" s="68" t="s">
        <v>303</v>
      </c>
      <c r="C54" s="120"/>
      <c r="D54" s="60">
        <v>367000</v>
      </c>
      <c r="E54" s="60">
        <v>367000</v>
      </c>
      <c r="F54" s="60">
        <v>367000</v>
      </c>
      <c r="G54" s="67">
        <v>366169.48</v>
      </c>
      <c r="H54" s="67">
        <v>79491.25</v>
      </c>
    </row>
    <row r="55" spans="1:241" s="70" customFormat="1" ht="16.5" customHeight="1">
      <c r="A55" s="64"/>
      <c r="B55" s="68" t="s">
        <v>304</v>
      </c>
      <c r="C55" s="120"/>
      <c r="D55" s="60"/>
      <c r="E55" s="60"/>
      <c r="F55" s="60"/>
      <c r="G55" s="67">
        <v>0</v>
      </c>
      <c r="H55" s="67">
        <v>0</v>
      </c>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row>
    <row r="56" spans="1:241" ht="16.5" customHeight="1">
      <c r="A56" s="64"/>
      <c r="B56" s="68" t="s">
        <v>305</v>
      </c>
      <c r="C56" s="120"/>
      <c r="D56" s="60">
        <v>77000</v>
      </c>
      <c r="E56" s="60">
        <v>77000</v>
      </c>
      <c r="F56" s="60">
        <v>77000</v>
      </c>
      <c r="G56" s="67">
        <v>76183.8</v>
      </c>
      <c r="H56" s="67">
        <v>10444.559999999998</v>
      </c>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row>
    <row r="57" spans="1:241" s="61" customFormat="1" ht="16.5" customHeight="1">
      <c r="A57" s="58" t="s">
        <v>306</v>
      </c>
      <c r="B57" s="68" t="s">
        <v>307</v>
      </c>
      <c r="C57" s="120"/>
      <c r="D57" s="60">
        <v>93770</v>
      </c>
      <c r="E57" s="60">
        <v>93770</v>
      </c>
      <c r="F57" s="60">
        <v>93770</v>
      </c>
      <c r="G57" s="67">
        <v>93765.7</v>
      </c>
      <c r="H57" s="67">
        <v>0</v>
      </c>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row>
    <row r="58" spans="1:241" s="61" customFormat="1" ht="16.5" customHeight="1">
      <c r="A58" s="58" t="s">
        <v>308</v>
      </c>
      <c r="B58" s="62" t="s">
        <v>309</v>
      </c>
      <c r="C58" s="123">
        <f t="shared" ref="C58:H58" si="23">+C59</f>
        <v>0</v>
      </c>
      <c r="D58" s="123">
        <f t="shared" si="23"/>
        <v>24860</v>
      </c>
      <c r="E58" s="123">
        <f t="shared" si="23"/>
        <v>24860</v>
      </c>
      <c r="F58" s="123">
        <f t="shared" si="23"/>
        <v>24860</v>
      </c>
      <c r="G58" s="123">
        <f t="shared" si="23"/>
        <v>24852.29</v>
      </c>
      <c r="H58" s="123">
        <f t="shared" si="23"/>
        <v>0</v>
      </c>
    </row>
    <row r="59" spans="1:241" s="61" customFormat="1" ht="16.5" customHeight="1">
      <c r="A59" s="64" t="s">
        <v>310</v>
      </c>
      <c r="B59" s="68" t="s">
        <v>311</v>
      </c>
      <c r="C59" s="120"/>
      <c r="D59" s="60">
        <v>24860</v>
      </c>
      <c r="E59" s="60">
        <v>24860</v>
      </c>
      <c r="F59" s="60">
        <v>24860</v>
      </c>
      <c r="G59" s="67">
        <v>24852.29</v>
      </c>
      <c r="H59" s="67"/>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row>
    <row r="60" spans="1:241" s="61" customFormat="1" ht="16.5" customHeight="1">
      <c r="A60" s="58" t="s">
        <v>312</v>
      </c>
      <c r="B60" s="62" t="s">
        <v>313</v>
      </c>
      <c r="C60" s="119">
        <f t="shared" ref="C60:H60" si="24">+C61+C62</f>
        <v>0</v>
      </c>
      <c r="D60" s="119">
        <f t="shared" si="24"/>
        <v>770</v>
      </c>
      <c r="E60" s="119">
        <f t="shared" si="24"/>
        <v>770</v>
      </c>
      <c r="F60" s="119">
        <f t="shared" si="24"/>
        <v>770</v>
      </c>
      <c r="G60" s="119">
        <f t="shared" si="24"/>
        <v>763.2</v>
      </c>
      <c r="H60" s="119">
        <f t="shared" si="24"/>
        <v>492.84000000000003</v>
      </c>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row>
    <row r="61" spans="1:241" ht="16.5" customHeight="1">
      <c r="A61" s="58" t="s">
        <v>314</v>
      </c>
      <c r="B61" s="68" t="s">
        <v>315</v>
      </c>
      <c r="C61" s="120"/>
      <c r="D61" s="60">
        <v>770</v>
      </c>
      <c r="E61" s="60">
        <v>770</v>
      </c>
      <c r="F61" s="60">
        <v>770</v>
      </c>
      <c r="G61" s="67">
        <v>763.2</v>
      </c>
      <c r="H61" s="67">
        <v>492.84000000000003</v>
      </c>
    </row>
    <row r="62" spans="1:241" s="61" customFormat="1" ht="16.5" customHeight="1">
      <c r="A62" s="58" t="s">
        <v>316</v>
      </c>
      <c r="B62" s="68" t="s">
        <v>317</v>
      </c>
      <c r="C62" s="120"/>
      <c r="D62" s="60"/>
      <c r="E62" s="60"/>
      <c r="F62" s="60"/>
      <c r="G62" s="67"/>
      <c r="H62" s="67">
        <v>0</v>
      </c>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row>
    <row r="63" spans="1:241" ht="16.5" customHeight="1">
      <c r="A63" s="64" t="s">
        <v>318</v>
      </c>
      <c r="B63" s="68" t="s">
        <v>319</v>
      </c>
      <c r="C63" s="120"/>
      <c r="D63" s="60"/>
      <c r="E63" s="60"/>
      <c r="F63" s="60"/>
      <c r="G63" s="67"/>
      <c r="H63" s="67">
        <v>0</v>
      </c>
    </row>
    <row r="64" spans="1:241" ht="16.5" customHeight="1">
      <c r="A64" s="64" t="s">
        <v>320</v>
      </c>
      <c r="B64" s="65" t="s">
        <v>321</v>
      </c>
      <c r="C64" s="120"/>
      <c r="D64" s="60"/>
      <c r="E64" s="60"/>
      <c r="F64" s="60"/>
      <c r="G64" s="67"/>
      <c r="H64" s="67">
        <v>0</v>
      </c>
    </row>
    <row r="65" spans="1:241" ht="16.5" customHeight="1">
      <c r="A65" s="64" t="s">
        <v>322</v>
      </c>
      <c r="B65" s="68" t="s">
        <v>323</v>
      </c>
      <c r="C65" s="120"/>
      <c r="D65" s="60">
        <v>2840</v>
      </c>
      <c r="E65" s="60">
        <v>2840</v>
      </c>
      <c r="F65" s="60">
        <v>2840</v>
      </c>
      <c r="G65" s="67">
        <v>2840</v>
      </c>
      <c r="H65" s="67">
        <v>0</v>
      </c>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row>
    <row r="66" spans="1:241" ht="16.5" customHeight="1">
      <c r="A66" s="64" t="s">
        <v>324</v>
      </c>
      <c r="B66" s="68" t="s">
        <v>325</v>
      </c>
      <c r="C66" s="120"/>
      <c r="D66" s="60">
        <v>10000</v>
      </c>
      <c r="E66" s="60">
        <v>10000</v>
      </c>
      <c r="F66" s="60">
        <v>10000</v>
      </c>
      <c r="G66" s="67">
        <v>9956.39</v>
      </c>
      <c r="H66" s="67">
        <v>2000.3899999999994</v>
      </c>
    </row>
    <row r="67" spans="1:241" ht="30">
      <c r="A67" s="64" t="s">
        <v>326</v>
      </c>
      <c r="B67" s="68" t="s">
        <v>327</v>
      </c>
      <c r="C67" s="120"/>
      <c r="D67" s="60">
        <v>15200</v>
      </c>
      <c r="E67" s="60">
        <v>15200</v>
      </c>
      <c r="F67" s="60">
        <v>15200</v>
      </c>
      <c r="G67" s="67">
        <v>15200</v>
      </c>
      <c r="H67" s="67">
        <v>0</v>
      </c>
    </row>
    <row r="68" spans="1:241" ht="16.5" customHeight="1">
      <c r="A68" s="58" t="s">
        <v>328</v>
      </c>
      <c r="B68" s="62" t="s">
        <v>329</v>
      </c>
      <c r="C68" s="123">
        <f t="shared" ref="C68:H68" si="25">+C69+C70</f>
        <v>0</v>
      </c>
      <c r="D68" s="123">
        <f t="shared" si="25"/>
        <v>179000</v>
      </c>
      <c r="E68" s="123">
        <f t="shared" si="25"/>
        <v>179000</v>
      </c>
      <c r="F68" s="123">
        <f t="shared" si="25"/>
        <v>179000</v>
      </c>
      <c r="G68" s="123">
        <f t="shared" si="25"/>
        <v>178985.45</v>
      </c>
      <c r="H68" s="123">
        <f t="shared" si="25"/>
        <v>12995.200000000012</v>
      </c>
    </row>
    <row r="69" spans="1:241" ht="16.5" customHeight="1">
      <c r="A69" s="64" t="s">
        <v>330</v>
      </c>
      <c r="B69" s="68" t="s">
        <v>331</v>
      </c>
      <c r="C69" s="120"/>
      <c r="D69" s="60"/>
      <c r="E69" s="60"/>
      <c r="F69" s="60"/>
      <c r="G69" s="67"/>
      <c r="H69" s="67"/>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row>
    <row r="70" spans="1:241" s="61" customFormat="1" ht="16.5" customHeight="1">
      <c r="A70" s="64" t="s">
        <v>332</v>
      </c>
      <c r="B70" s="68" t="s">
        <v>333</v>
      </c>
      <c r="C70" s="120"/>
      <c r="D70" s="60">
        <v>179000</v>
      </c>
      <c r="E70" s="60">
        <v>179000</v>
      </c>
      <c r="F70" s="60">
        <v>179000</v>
      </c>
      <c r="G70" s="74">
        <v>178985.45</v>
      </c>
      <c r="H70" s="74">
        <v>12995.200000000012</v>
      </c>
    </row>
    <row r="71" spans="1:241" ht="16.5" customHeight="1">
      <c r="A71" s="58" t="s">
        <v>334</v>
      </c>
      <c r="B71" s="62" t="s">
        <v>223</v>
      </c>
      <c r="C71" s="118">
        <f>+C72</f>
        <v>0</v>
      </c>
      <c r="D71" s="118">
        <f t="shared" ref="D71:H72" si="26">+D72</f>
        <v>0</v>
      </c>
      <c r="E71" s="118">
        <f t="shared" si="26"/>
        <v>0</v>
      </c>
      <c r="F71" s="118">
        <f t="shared" si="26"/>
        <v>0</v>
      </c>
      <c r="G71" s="118">
        <f t="shared" si="26"/>
        <v>0</v>
      </c>
      <c r="H71" s="118">
        <f t="shared" si="26"/>
        <v>0</v>
      </c>
    </row>
    <row r="72" spans="1:241" ht="16.5" customHeight="1">
      <c r="A72" s="75" t="s">
        <v>335</v>
      </c>
      <c r="B72" s="62" t="s">
        <v>336</v>
      </c>
      <c r="C72" s="118">
        <f>+C73</f>
        <v>0</v>
      </c>
      <c r="D72" s="118">
        <f t="shared" si="26"/>
        <v>0</v>
      </c>
      <c r="E72" s="118">
        <f t="shared" si="26"/>
        <v>0</v>
      </c>
      <c r="F72" s="118">
        <f t="shared" si="26"/>
        <v>0</v>
      </c>
      <c r="G72" s="118">
        <f t="shared" si="26"/>
        <v>0</v>
      </c>
      <c r="H72" s="118">
        <f t="shared" si="26"/>
        <v>0</v>
      </c>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row>
    <row r="73" spans="1:241" s="61" customFormat="1" ht="16.5" customHeight="1">
      <c r="A73" s="75" t="s">
        <v>337</v>
      </c>
      <c r="B73" s="68" t="s">
        <v>338</v>
      </c>
      <c r="C73" s="120"/>
      <c r="D73" s="60"/>
      <c r="E73" s="60"/>
      <c r="F73" s="60"/>
      <c r="G73" s="67"/>
      <c r="H73" s="67"/>
    </row>
    <row r="74" spans="1:241" s="61" customFormat="1" ht="16.5" customHeight="1">
      <c r="A74" s="75" t="s">
        <v>339</v>
      </c>
      <c r="B74" s="76" t="s">
        <v>231</v>
      </c>
      <c r="C74" s="120">
        <f t="shared" ref="C74:H74" si="27">C75+C76</f>
        <v>0</v>
      </c>
      <c r="D74" s="120">
        <f t="shared" si="27"/>
        <v>22000</v>
      </c>
      <c r="E74" s="120">
        <f t="shared" si="27"/>
        <v>22000</v>
      </c>
      <c r="F74" s="120">
        <f t="shared" si="27"/>
        <v>22000</v>
      </c>
      <c r="G74" s="120">
        <f t="shared" si="27"/>
        <v>3684</v>
      </c>
      <c r="H74" s="120">
        <f t="shared" si="27"/>
        <v>0</v>
      </c>
    </row>
    <row r="75" spans="1:241" s="61" customFormat="1" ht="16.5" customHeight="1">
      <c r="A75" s="75" t="s">
        <v>340</v>
      </c>
      <c r="B75" s="77" t="s">
        <v>341</v>
      </c>
      <c r="C75" s="120"/>
      <c r="D75" s="60"/>
      <c r="E75" s="60"/>
      <c r="F75" s="60"/>
      <c r="G75" s="67"/>
      <c r="H75" s="67"/>
    </row>
    <row r="76" spans="1:241" ht="16.5" customHeight="1">
      <c r="A76" s="75" t="s">
        <v>342</v>
      </c>
      <c r="B76" s="77" t="s">
        <v>343</v>
      </c>
      <c r="C76" s="120"/>
      <c r="D76" s="60">
        <v>22000</v>
      </c>
      <c r="E76" s="60">
        <v>22000</v>
      </c>
      <c r="F76" s="60">
        <v>22000</v>
      </c>
      <c r="G76" s="67">
        <v>3684</v>
      </c>
      <c r="H76" s="67"/>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row>
    <row r="77" spans="1:241" s="61" customFormat="1" ht="16.5" customHeight="1">
      <c r="A77" s="58" t="s">
        <v>344</v>
      </c>
      <c r="B77" s="62" t="s">
        <v>233</v>
      </c>
      <c r="C77" s="119">
        <f t="shared" ref="C77:H77" si="28">+C78</f>
        <v>0</v>
      </c>
      <c r="D77" s="119">
        <f t="shared" si="28"/>
        <v>154000</v>
      </c>
      <c r="E77" s="119">
        <f t="shared" si="28"/>
        <v>154000</v>
      </c>
      <c r="F77" s="119">
        <f t="shared" si="28"/>
        <v>154000</v>
      </c>
      <c r="G77" s="119">
        <f t="shared" si="28"/>
        <v>80000</v>
      </c>
      <c r="H77" s="119">
        <f t="shared" si="28"/>
        <v>0</v>
      </c>
    </row>
    <row r="78" spans="1:241" s="61" customFormat="1" ht="16.5" customHeight="1">
      <c r="A78" s="58" t="s">
        <v>345</v>
      </c>
      <c r="B78" s="62" t="s">
        <v>235</v>
      </c>
      <c r="C78" s="119">
        <f t="shared" ref="C78:H78" si="29">+C79+C84</f>
        <v>0</v>
      </c>
      <c r="D78" s="119">
        <f t="shared" si="29"/>
        <v>154000</v>
      </c>
      <c r="E78" s="119">
        <f t="shared" si="29"/>
        <v>154000</v>
      </c>
      <c r="F78" s="119">
        <f t="shared" si="29"/>
        <v>154000</v>
      </c>
      <c r="G78" s="119">
        <f t="shared" si="29"/>
        <v>80000</v>
      </c>
      <c r="H78" s="119">
        <f t="shared" si="29"/>
        <v>0</v>
      </c>
    </row>
    <row r="79" spans="1:241" s="61" customFormat="1" ht="16.5" customHeight="1">
      <c r="A79" s="58" t="s">
        <v>346</v>
      </c>
      <c r="B79" s="62" t="s">
        <v>347</v>
      </c>
      <c r="C79" s="119">
        <f t="shared" ref="C79:H79" si="30">+C81+C83+C82+C80</f>
        <v>0</v>
      </c>
      <c r="D79" s="119">
        <f t="shared" si="30"/>
        <v>154000</v>
      </c>
      <c r="E79" s="119">
        <f t="shared" si="30"/>
        <v>154000</v>
      </c>
      <c r="F79" s="119">
        <f t="shared" si="30"/>
        <v>154000</v>
      </c>
      <c r="G79" s="119">
        <f t="shared" si="30"/>
        <v>80000</v>
      </c>
      <c r="H79" s="119">
        <f t="shared" si="30"/>
        <v>0</v>
      </c>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row>
    <row r="80" spans="1:241" s="61" customFormat="1" ht="16.5" customHeight="1">
      <c r="A80" s="58" t="s">
        <v>348</v>
      </c>
      <c r="B80" s="65" t="s">
        <v>349</v>
      </c>
      <c r="C80" s="119"/>
      <c r="D80" s="60"/>
      <c r="E80" s="60"/>
      <c r="F80" s="60"/>
      <c r="G80" s="67"/>
      <c r="H80" s="67"/>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row>
    <row r="81" spans="1:241" s="61" customFormat="1" ht="16.5" customHeight="1">
      <c r="A81" s="64" t="s">
        <v>350</v>
      </c>
      <c r="B81" s="68" t="s">
        <v>351</v>
      </c>
      <c r="C81" s="120"/>
      <c r="D81" s="60">
        <v>80000</v>
      </c>
      <c r="E81" s="60">
        <v>80000</v>
      </c>
      <c r="F81" s="60">
        <v>80000</v>
      </c>
      <c r="G81" s="67">
        <v>80000</v>
      </c>
      <c r="H81" s="67"/>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row>
    <row r="82" spans="1:241" s="61" customFormat="1" ht="16.5" customHeight="1">
      <c r="A82" s="64" t="s">
        <v>352</v>
      </c>
      <c r="B82" s="65" t="s">
        <v>353</v>
      </c>
      <c r="C82" s="120"/>
      <c r="D82" s="60"/>
      <c r="E82" s="60"/>
      <c r="F82" s="60"/>
      <c r="G82" s="67"/>
      <c r="H82" s="67"/>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row>
    <row r="83" spans="1:241" ht="16.5" customHeight="1">
      <c r="A83" s="64" t="s">
        <v>354</v>
      </c>
      <c r="B83" s="68" t="s">
        <v>355</v>
      </c>
      <c r="C83" s="120"/>
      <c r="D83" s="60">
        <v>74000</v>
      </c>
      <c r="E83" s="60">
        <v>74000</v>
      </c>
      <c r="F83" s="60">
        <v>74000</v>
      </c>
      <c r="G83" s="67"/>
      <c r="H83" s="67"/>
    </row>
    <row r="84" spans="1:241" ht="16.5" customHeight="1">
      <c r="A84" s="78" t="s">
        <v>356</v>
      </c>
      <c r="B84" s="65" t="s">
        <v>357</v>
      </c>
      <c r="C84" s="120"/>
      <c r="D84" s="60"/>
      <c r="E84" s="60"/>
      <c r="F84" s="60"/>
      <c r="G84" s="67"/>
      <c r="H84" s="67"/>
    </row>
    <row r="85" spans="1:241" ht="16.5" customHeight="1">
      <c r="A85" s="64" t="s">
        <v>243</v>
      </c>
      <c r="B85" s="68" t="s">
        <v>358</v>
      </c>
      <c r="C85" s="120"/>
      <c r="D85" s="60"/>
      <c r="E85" s="60"/>
      <c r="F85" s="60"/>
      <c r="G85" s="67"/>
      <c r="H85" s="67"/>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row>
    <row r="86" spans="1:241" ht="16.5" customHeight="1">
      <c r="A86" s="64" t="s">
        <v>359</v>
      </c>
      <c r="B86" s="68" t="s">
        <v>360</v>
      </c>
      <c r="C86" s="118">
        <f>C43-C88+C9+C11+C12+C14+C15+C16-C85</f>
        <v>0</v>
      </c>
      <c r="D86" s="118">
        <f t="shared" ref="D86:H86" si="31">D43-D88+D9+D11+D12+D14+D15+D16-D85</f>
        <v>324056140</v>
      </c>
      <c r="E86" s="118">
        <f t="shared" si="31"/>
        <v>324056140</v>
      </c>
      <c r="F86" s="118">
        <f t="shared" si="31"/>
        <v>324056140</v>
      </c>
      <c r="G86" s="118">
        <f t="shared" si="31"/>
        <v>323886443.98000026</v>
      </c>
      <c r="H86" s="118">
        <f t="shared" si="31"/>
        <v>27965808.24000001</v>
      </c>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70"/>
      <c r="FA86" s="70"/>
      <c r="FB86" s="70"/>
      <c r="FC86" s="70"/>
      <c r="FD86" s="70"/>
      <c r="FE86" s="70"/>
      <c r="FF86" s="70"/>
      <c r="FG86" s="70"/>
      <c r="FH86" s="70"/>
      <c r="FI86" s="70"/>
      <c r="FJ86" s="70"/>
      <c r="FK86" s="70"/>
      <c r="FL86" s="70"/>
      <c r="FM86" s="70"/>
      <c r="FN86" s="70"/>
      <c r="FO86" s="70"/>
      <c r="FP86" s="70"/>
      <c r="FQ86" s="70"/>
      <c r="FR86" s="70"/>
      <c r="FS86" s="70"/>
      <c r="FT86" s="70"/>
      <c r="FU86" s="70"/>
      <c r="FV86" s="70"/>
      <c r="FW86" s="70"/>
      <c r="FX86" s="70"/>
      <c r="FY86" s="70"/>
      <c r="FZ86" s="70"/>
      <c r="GA86" s="70"/>
      <c r="GB86" s="70"/>
      <c r="GC86" s="70"/>
      <c r="GD86" s="70"/>
      <c r="GE86" s="70"/>
      <c r="GF86" s="70"/>
      <c r="GG86" s="70"/>
      <c r="GH86" s="70"/>
      <c r="GI86" s="70"/>
      <c r="GJ86" s="70"/>
      <c r="GK86" s="70"/>
      <c r="GL86" s="70"/>
      <c r="GM86" s="70"/>
      <c r="GN86" s="70"/>
      <c r="GO86" s="70"/>
      <c r="GP86" s="70"/>
      <c r="GQ86" s="70"/>
      <c r="GR86" s="70"/>
      <c r="GS86" s="70"/>
      <c r="GT86" s="70"/>
      <c r="GU86" s="70"/>
      <c r="GV86" s="70"/>
      <c r="GW86" s="70"/>
      <c r="GX86" s="70"/>
      <c r="GY86" s="70"/>
      <c r="GZ86" s="70"/>
      <c r="HA86" s="70"/>
      <c r="HB86" s="70"/>
      <c r="HC86" s="70"/>
      <c r="HD86" s="70"/>
      <c r="HE86" s="70"/>
      <c r="HF86" s="70"/>
      <c r="HG86" s="70"/>
      <c r="HH86" s="70"/>
      <c r="HI86" s="70"/>
      <c r="HJ86" s="70"/>
      <c r="HK86" s="70"/>
      <c r="HL86" s="70"/>
      <c r="HM86" s="70"/>
      <c r="HN86" s="70"/>
      <c r="HO86" s="70"/>
      <c r="HP86" s="70"/>
      <c r="HQ86" s="70"/>
      <c r="HR86" s="70"/>
      <c r="HS86" s="70"/>
      <c r="HT86" s="70"/>
      <c r="HU86" s="70"/>
      <c r="HV86" s="70"/>
      <c r="HW86" s="70"/>
      <c r="HX86" s="70"/>
      <c r="HY86" s="70"/>
      <c r="HZ86" s="70"/>
      <c r="IA86" s="70"/>
      <c r="IB86" s="70"/>
      <c r="IC86" s="70"/>
      <c r="ID86" s="70"/>
      <c r="IE86" s="70"/>
      <c r="IF86" s="70"/>
      <c r="IG86" s="70"/>
    </row>
    <row r="87" spans="1:241" ht="16.5" customHeight="1">
      <c r="A87" s="64"/>
      <c r="B87" s="68" t="s">
        <v>361</v>
      </c>
      <c r="C87" s="118"/>
      <c r="D87" s="60"/>
      <c r="E87" s="60"/>
      <c r="F87" s="60"/>
      <c r="G87" s="79">
        <v>-459813</v>
      </c>
      <c r="H87" s="79">
        <v>-300</v>
      </c>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c r="GD87" s="70"/>
      <c r="GE87" s="70"/>
      <c r="GF87" s="70"/>
      <c r="GG87" s="70"/>
      <c r="GH87" s="70"/>
      <c r="GI87" s="70"/>
      <c r="GJ87" s="70"/>
      <c r="GK87" s="70"/>
      <c r="GL87" s="70"/>
      <c r="GM87" s="70"/>
      <c r="GN87" s="70"/>
      <c r="GO87" s="70"/>
      <c r="GP87" s="70"/>
      <c r="GQ87" s="70"/>
      <c r="GR87" s="70"/>
      <c r="GS87" s="70"/>
      <c r="GT87" s="70"/>
      <c r="GU87" s="70"/>
      <c r="GV87" s="70"/>
      <c r="GW87" s="70"/>
      <c r="GX87" s="70"/>
      <c r="GY87" s="70"/>
      <c r="GZ87" s="70"/>
      <c r="HA87" s="70"/>
      <c r="HB87" s="70"/>
      <c r="HC87" s="70"/>
      <c r="HD87" s="70"/>
      <c r="HE87" s="70"/>
      <c r="HF87" s="70"/>
      <c r="HG87" s="70"/>
      <c r="HH87" s="70"/>
      <c r="HI87" s="70"/>
      <c r="HJ87" s="70"/>
      <c r="HK87" s="70"/>
      <c r="HL87" s="70"/>
      <c r="HM87" s="70"/>
      <c r="HN87" s="70"/>
      <c r="HO87" s="70"/>
      <c r="HP87" s="70"/>
      <c r="HQ87" s="70"/>
      <c r="HR87" s="70"/>
      <c r="HS87" s="70"/>
      <c r="HT87" s="70"/>
      <c r="HU87" s="70"/>
      <c r="HV87" s="70"/>
      <c r="HW87" s="70"/>
      <c r="HX87" s="70"/>
      <c r="HY87" s="70"/>
      <c r="HZ87" s="70"/>
      <c r="IA87" s="70"/>
      <c r="IB87" s="70"/>
      <c r="IC87" s="70"/>
      <c r="ID87" s="70"/>
      <c r="IE87" s="70"/>
      <c r="IF87" s="70"/>
      <c r="IG87" s="70"/>
    </row>
    <row r="88" spans="1:241" ht="16.5" customHeight="1">
      <c r="A88" s="64" t="s">
        <v>362</v>
      </c>
      <c r="B88" s="62" t="s">
        <v>363</v>
      </c>
      <c r="C88" s="124">
        <f>+C89+C184+C223+C227+C254+C256</f>
        <v>0</v>
      </c>
      <c r="D88" s="124">
        <f t="shared" ref="D88:H88" si="32">+D89+D184+D223+D227+D254+D256</f>
        <v>1467799970</v>
      </c>
      <c r="E88" s="124">
        <f t="shared" si="32"/>
        <v>1367298990</v>
      </c>
      <c r="F88" s="124">
        <f t="shared" si="32"/>
        <v>1367298990</v>
      </c>
      <c r="G88" s="124">
        <f t="shared" si="32"/>
        <v>1364591444.0599999</v>
      </c>
      <c r="H88" s="124">
        <f t="shared" si="32"/>
        <v>110517087.37</v>
      </c>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c r="EO88" s="70"/>
      <c r="EP88" s="70"/>
      <c r="EQ88" s="70"/>
      <c r="ER88" s="70"/>
      <c r="ES88" s="70"/>
      <c r="ET88" s="70"/>
      <c r="EU88" s="70"/>
      <c r="EV88" s="70"/>
      <c r="EW88" s="70"/>
      <c r="EX88" s="70"/>
      <c r="EY88" s="70"/>
      <c r="EZ88" s="70"/>
      <c r="FA88" s="70"/>
      <c r="FB88" s="70"/>
      <c r="FC88" s="70"/>
      <c r="FD88" s="70"/>
      <c r="FE88" s="70"/>
      <c r="FF88" s="70"/>
      <c r="FG88" s="70"/>
      <c r="FH88" s="70"/>
      <c r="FI88" s="70"/>
      <c r="FJ88" s="70"/>
      <c r="FK88" s="70"/>
      <c r="FL88" s="70"/>
      <c r="FM88" s="70"/>
      <c r="FN88" s="70"/>
      <c r="FO88" s="70"/>
      <c r="FP88" s="70"/>
      <c r="FQ88" s="70"/>
      <c r="FR88" s="70"/>
      <c r="FS88" s="70"/>
      <c r="FT88" s="70"/>
      <c r="FU88" s="70"/>
      <c r="FV88" s="70"/>
      <c r="FW88" s="70"/>
      <c r="FX88" s="70"/>
      <c r="FY88" s="70"/>
      <c r="FZ88" s="70"/>
      <c r="GA88" s="70"/>
      <c r="GB88" s="70"/>
      <c r="GC88" s="70"/>
      <c r="GD88" s="70"/>
      <c r="GE88" s="70"/>
      <c r="GF88" s="70"/>
      <c r="GG88" s="70"/>
      <c r="GH88" s="70"/>
      <c r="GI88" s="70"/>
      <c r="GJ88" s="70"/>
      <c r="GK88" s="70"/>
      <c r="GL88" s="70"/>
      <c r="GM88" s="70"/>
      <c r="GN88" s="70"/>
      <c r="GO88" s="70"/>
      <c r="GP88" s="70"/>
      <c r="GQ88" s="70"/>
      <c r="GR88" s="70"/>
      <c r="GS88" s="70"/>
      <c r="GT88" s="70"/>
      <c r="GU88" s="70"/>
      <c r="GV88" s="70"/>
      <c r="GW88" s="70"/>
      <c r="GX88" s="70"/>
      <c r="GY88" s="70"/>
      <c r="GZ88" s="70"/>
      <c r="HA88" s="70"/>
      <c r="HB88" s="70"/>
      <c r="HC88" s="70"/>
      <c r="HD88" s="70"/>
      <c r="HE88" s="70"/>
      <c r="HF88" s="70"/>
      <c r="HG88" s="70"/>
      <c r="HH88" s="70"/>
      <c r="HI88" s="70"/>
      <c r="HJ88" s="70"/>
      <c r="HK88" s="70"/>
      <c r="HL88" s="70"/>
      <c r="HM88" s="70"/>
      <c r="HN88" s="70"/>
      <c r="HO88" s="70"/>
      <c r="HP88" s="70"/>
      <c r="HQ88" s="70"/>
      <c r="HR88" s="70"/>
      <c r="HS88" s="70"/>
      <c r="HT88" s="70"/>
      <c r="HU88" s="70"/>
      <c r="HV88" s="70"/>
      <c r="HW88" s="70"/>
      <c r="HX88" s="70"/>
      <c r="HY88" s="70"/>
      <c r="HZ88" s="70"/>
      <c r="IA88" s="70"/>
      <c r="IB88" s="70"/>
      <c r="IC88" s="70"/>
      <c r="ID88" s="70"/>
      <c r="IE88" s="70"/>
      <c r="IF88" s="70"/>
      <c r="IG88" s="70"/>
    </row>
    <row r="89" spans="1:241" s="70" customFormat="1" ht="16.5" customHeight="1">
      <c r="A89" s="58" t="s">
        <v>364</v>
      </c>
      <c r="B89" s="62" t="s">
        <v>365</v>
      </c>
      <c r="C89" s="119">
        <f>+C90+C107+C144+C176+C180</f>
        <v>0</v>
      </c>
      <c r="D89" s="119">
        <f t="shared" ref="D89:H89" si="33">+D90+D107+D144+D176+D180</f>
        <v>571314040</v>
      </c>
      <c r="E89" s="119">
        <f t="shared" si="33"/>
        <v>552026700</v>
      </c>
      <c r="F89" s="119">
        <f t="shared" si="33"/>
        <v>552026700</v>
      </c>
      <c r="G89" s="119">
        <f t="shared" si="33"/>
        <v>550321638.92000008</v>
      </c>
      <c r="H89" s="119">
        <f t="shared" si="33"/>
        <v>37352359.080000006</v>
      </c>
    </row>
    <row r="90" spans="1:241" s="70" customFormat="1" ht="16.5" customHeight="1">
      <c r="A90" s="64" t="s">
        <v>366</v>
      </c>
      <c r="B90" s="62" t="s">
        <v>367</v>
      </c>
      <c r="C90" s="118">
        <f>+C91+C104+C105+C95+C98+C92+C93+C94</f>
        <v>0</v>
      </c>
      <c r="D90" s="118">
        <f t="shared" ref="D90:H90" si="34">+D91+D104+D105+D95+D98+D92+D93+D94</f>
        <v>248913960</v>
      </c>
      <c r="E90" s="118">
        <f t="shared" si="34"/>
        <v>261530490</v>
      </c>
      <c r="F90" s="118">
        <f t="shared" si="34"/>
        <v>261530490</v>
      </c>
      <c r="G90" s="118">
        <f t="shared" si="34"/>
        <v>259825971.09</v>
      </c>
      <c r="H90" s="118">
        <f t="shared" si="34"/>
        <v>21155439.860000003</v>
      </c>
    </row>
    <row r="91" spans="1:241" s="70" customFormat="1" ht="16.5" customHeight="1">
      <c r="A91" s="64"/>
      <c r="B91" s="65" t="s">
        <v>368</v>
      </c>
      <c r="C91" s="120"/>
      <c r="D91" s="60">
        <v>187559820</v>
      </c>
      <c r="E91" s="60">
        <v>197257690</v>
      </c>
      <c r="F91" s="60">
        <v>197257690</v>
      </c>
      <c r="G91" s="67">
        <v>197257690</v>
      </c>
      <c r="H91" s="67">
        <v>15870420</v>
      </c>
    </row>
    <row r="92" spans="1:241" s="70" customFormat="1" ht="45">
      <c r="A92" s="64"/>
      <c r="B92" s="65" t="s">
        <v>369</v>
      </c>
      <c r="C92" s="120"/>
      <c r="D92" s="60">
        <v>8410</v>
      </c>
      <c r="E92" s="60">
        <v>8410</v>
      </c>
      <c r="F92" s="60">
        <v>8410</v>
      </c>
      <c r="G92" s="67">
        <v>8377.5499999999993</v>
      </c>
      <c r="H92" s="67">
        <v>643.90999999999894</v>
      </c>
    </row>
    <row r="93" spans="1:241" s="70" customFormat="1" ht="60">
      <c r="A93" s="64"/>
      <c r="B93" s="65" t="s">
        <v>370</v>
      </c>
      <c r="C93" s="120"/>
      <c r="D93" s="60">
        <v>24160</v>
      </c>
      <c r="E93" s="60">
        <v>24160</v>
      </c>
      <c r="F93" s="60">
        <v>24160</v>
      </c>
      <c r="G93" s="67">
        <v>24109.53</v>
      </c>
      <c r="H93" s="67">
        <v>786.06999999999971</v>
      </c>
    </row>
    <row r="94" spans="1:241" s="70" customFormat="1" ht="45">
      <c r="A94" s="64"/>
      <c r="B94" s="65" t="s">
        <v>522</v>
      </c>
      <c r="C94" s="120"/>
      <c r="D94" s="60">
        <v>1762330</v>
      </c>
      <c r="E94" s="60">
        <v>1762330</v>
      </c>
      <c r="F94" s="60">
        <v>1762330</v>
      </c>
      <c r="G94" s="67">
        <v>60580</v>
      </c>
      <c r="H94" s="67">
        <v>60580</v>
      </c>
    </row>
    <row r="95" spans="1:241" s="70" customFormat="1" ht="16.5" customHeight="1">
      <c r="A95" s="64"/>
      <c r="B95" s="65" t="s">
        <v>371</v>
      </c>
      <c r="C95" s="120">
        <f t="shared" ref="C95:H95" si="35">C96+C97</f>
        <v>0</v>
      </c>
      <c r="D95" s="120">
        <f t="shared" si="35"/>
        <v>22114530</v>
      </c>
      <c r="E95" s="120">
        <f t="shared" si="35"/>
        <v>27874460</v>
      </c>
      <c r="F95" s="120">
        <f t="shared" si="35"/>
        <v>27874460</v>
      </c>
      <c r="G95" s="120">
        <f t="shared" si="35"/>
        <v>27874457</v>
      </c>
      <c r="H95" s="120">
        <f t="shared" si="35"/>
        <v>2205117.7600000016</v>
      </c>
    </row>
    <row r="96" spans="1:241" s="70" customFormat="1" ht="16.5" customHeight="1">
      <c r="A96" s="64"/>
      <c r="B96" s="65" t="s">
        <v>372</v>
      </c>
      <c r="C96" s="120"/>
      <c r="D96" s="60">
        <v>22114530</v>
      </c>
      <c r="E96" s="60">
        <v>27874460</v>
      </c>
      <c r="F96" s="60">
        <v>27874460</v>
      </c>
      <c r="G96" s="67">
        <v>27874457</v>
      </c>
      <c r="H96" s="67">
        <v>2205117.7600000016</v>
      </c>
    </row>
    <row r="97" spans="1:242" s="70" customFormat="1" ht="60">
      <c r="A97" s="64"/>
      <c r="B97" s="65" t="s">
        <v>370</v>
      </c>
      <c r="C97" s="120"/>
      <c r="D97" s="60"/>
      <c r="E97" s="60"/>
      <c r="F97" s="60"/>
      <c r="G97" s="67"/>
      <c r="H97" s="67">
        <v>0</v>
      </c>
    </row>
    <row r="98" spans="1:242" s="70" customFormat="1" ht="16.5" customHeight="1">
      <c r="A98" s="64"/>
      <c r="B98" s="80" t="s">
        <v>373</v>
      </c>
      <c r="C98" s="120">
        <f t="shared" ref="C98:G98" si="36">C99+C102+C103</f>
        <v>0</v>
      </c>
      <c r="D98" s="120">
        <f t="shared" si="36"/>
        <v>33947280</v>
      </c>
      <c r="E98" s="120">
        <f t="shared" si="36"/>
        <v>31223430</v>
      </c>
      <c r="F98" s="120">
        <f t="shared" si="36"/>
        <v>31223430</v>
      </c>
      <c r="G98" s="120">
        <f t="shared" si="36"/>
        <v>31223367.010000002</v>
      </c>
      <c r="H98" s="120">
        <f t="shared" ref="H98" si="37">H99+H102+H103</f>
        <v>2689712.5300000003</v>
      </c>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row>
    <row r="99" spans="1:242" s="70" customFormat="1" ht="30">
      <c r="A99" s="64"/>
      <c r="B99" s="65" t="s">
        <v>374</v>
      </c>
      <c r="C99" s="120">
        <f t="shared" ref="C99:G99" si="38">C100+C101</f>
        <v>0</v>
      </c>
      <c r="D99" s="120">
        <f t="shared" si="38"/>
        <v>32341330</v>
      </c>
      <c r="E99" s="120">
        <f t="shared" si="38"/>
        <v>29805360</v>
      </c>
      <c r="F99" s="120">
        <f t="shared" si="38"/>
        <v>29805360</v>
      </c>
      <c r="G99" s="120">
        <f t="shared" si="38"/>
        <v>29805297.010000002</v>
      </c>
      <c r="H99" s="120">
        <f t="shared" ref="H99" si="39">H100+H101</f>
        <v>2548783.31</v>
      </c>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c r="FH99" s="45"/>
      <c r="FI99" s="45"/>
      <c r="FJ99" s="45"/>
      <c r="FK99" s="45"/>
      <c r="FL99" s="45"/>
      <c r="FM99" s="45"/>
      <c r="FN99" s="45"/>
      <c r="FO99" s="45"/>
      <c r="FP99" s="45"/>
      <c r="FQ99" s="45"/>
      <c r="FR99" s="45"/>
      <c r="FS99" s="45"/>
      <c r="FT99" s="45"/>
      <c r="FU99" s="45"/>
      <c r="FV99" s="45"/>
      <c r="FW99" s="45"/>
      <c r="FX99" s="45"/>
      <c r="FY99" s="45"/>
      <c r="FZ99" s="45"/>
      <c r="GA99" s="45"/>
      <c r="GB99" s="45"/>
      <c r="GC99" s="45"/>
      <c r="GD99" s="45"/>
      <c r="GE99" s="45"/>
      <c r="GF99" s="45"/>
      <c r="GG99" s="45"/>
      <c r="GH99" s="45"/>
      <c r="GI99" s="45"/>
      <c r="GJ99" s="45"/>
      <c r="GK99" s="45"/>
      <c r="GL99" s="45"/>
      <c r="GM99" s="45"/>
      <c r="GN99" s="45"/>
      <c r="GO99" s="45"/>
      <c r="GP99" s="45"/>
      <c r="GQ99" s="45"/>
      <c r="GR99" s="45"/>
      <c r="GS99" s="45"/>
      <c r="GT99" s="45"/>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c r="IC99" s="45"/>
      <c r="ID99" s="45"/>
      <c r="IE99" s="45"/>
      <c r="IF99" s="45"/>
      <c r="IG99" s="45"/>
    </row>
    <row r="100" spans="1:242">
      <c r="A100" s="64"/>
      <c r="B100" s="65" t="s">
        <v>372</v>
      </c>
      <c r="C100" s="120"/>
      <c r="D100" s="60">
        <v>32336220</v>
      </c>
      <c r="E100" s="60">
        <v>29800250</v>
      </c>
      <c r="F100" s="60">
        <v>29800250</v>
      </c>
      <c r="G100" s="67">
        <v>29800250</v>
      </c>
      <c r="H100" s="67">
        <v>2548470</v>
      </c>
      <c r="IH100" s="70"/>
    </row>
    <row r="101" spans="1:242" ht="60">
      <c r="A101" s="64"/>
      <c r="B101" s="65" t="s">
        <v>370</v>
      </c>
      <c r="C101" s="120"/>
      <c r="D101" s="60">
        <v>5110</v>
      </c>
      <c r="E101" s="60">
        <v>5110</v>
      </c>
      <c r="F101" s="60">
        <v>5110</v>
      </c>
      <c r="G101" s="67">
        <v>5047.01</v>
      </c>
      <c r="H101" s="67">
        <v>313.3100000000004</v>
      </c>
      <c r="IH101" s="70"/>
    </row>
    <row r="102" spans="1:242" ht="60">
      <c r="A102" s="64"/>
      <c r="B102" s="65" t="s">
        <v>375</v>
      </c>
      <c r="C102" s="120"/>
      <c r="D102" s="60">
        <v>940410</v>
      </c>
      <c r="E102" s="60">
        <v>804400</v>
      </c>
      <c r="F102" s="60">
        <v>804400</v>
      </c>
      <c r="G102" s="67">
        <v>804400</v>
      </c>
      <c r="H102" s="67">
        <v>73700</v>
      </c>
      <c r="IH102" s="70"/>
    </row>
    <row r="103" spans="1:242" ht="45">
      <c r="A103" s="64"/>
      <c r="B103" s="65" t="s">
        <v>376</v>
      </c>
      <c r="C103" s="120"/>
      <c r="D103" s="60">
        <v>665540</v>
      </c>
      <c r="E103" s="60">
        <v>613670</v>
      </c>
      <c r="F103" s="60">
        <v>613670</v>
      </c>
      <c r="G103" s="67">
        <v>613670</v>
      </c>
      <c r="H103" s="67">
        <v>67229.219999999972</v>
      </c>
      <c r="IH103" s="70"/>
    </row>
    <row r="104" spans="1:242" s="61" customFormat="1" ht="16.5" customHeight="1">
      <c r="A104" s="64"/>
      <c r="B104" s="65" t="s">
        <v>377</v>
      </c>
      <c r="C104" s="120"/>
      <c r="D104" s="60">
        <v>60820</v>
      </c>
      <c r="E104" s="60">
        <v>60820</v>
      </c>
      <c r="F104" s="60">
        <v>60820</v>
      </c>
      <c r="G104" s="67">
        <v>60820</v>
      </c>
      <c r="H104" s="67">
        <v>7304.3799999999974</v>
      </c>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5"/>
      <c r="EQ104" s="45"/>
      <c r="ER104" s="45"/>
      <c r="ES104" s="45"/>
      <c r="ET104" s="45"/>
      <c r="EU104" s="45"/>
      <c r="EV104" s="45"/>
      <c r="EW104" s="45"/>
      <c r="EX104" s="45"/>
      <c r="EY104" s="45"/>
      <c r="EZ104" s="45"/>
      <c r="FA104" s="45"/>
      <c r="FB104" s="45"/>
      <c r="FC104" s="45"/>
      <c r="FD104" s="45"/>
      <c r="FE104" s="45"/>
      <c r="FF104" s="45"/>
      <c r="FG104" s="45"/>
      <c r="FH104" s="45"/>
      <c r="FI104" s="45"/>
      <c r="FJ104" s="45"/>
      <c r="FK104" s="45"/>
      <c r="FL104" s="45"/>
      <c r="FM104" s="45"/>
      <c r="FN104" s="45"/>
      <c r="FO104" s="45"/>
      <c r="FP104" s="45"/>
      <c r="FQ104" s="45"/>
      <c r="FR104" s="45"/>
      <c r="FS104" s="45"/>
      <c r="FT104" s="45"/>
      <c r="FU104" s="45"/>
      <c r="FV104" s="45"/>
      <c r="FW104" s="45"/>
      <c r="FX104" s="45"/>
      <c r="FY104" s="45"/>
      <c r="FZ104" s="45"/>
      <c r="GA104" s="45"/>
      <c r="GB104" s="45"/>
      <c r="GC104" s="45"/>
      <c r="GD104" s="45"/>
      <c r="GE104" s="45"/>
      <c r="GF104" s="45"/>
      <c r="GG104" s="45"/>
      <c r="GH104" s="45"/>
      <c r="GI104" s="45"/>
      <c r="GJ104" s="45"/>
      <c r="GK104" s="45"/>
      <c r="GL104" s="45"/>
      <c r="GM104" s="45"/>
      <c r="GN104" s="45"/>
      <c r="GO104" s="45"/>
      <c r="GP104" s="45"/>
      <c r="GQ104" s="45"/>
      <c r="GR104" s="45"/>
      <c r="GS104" s="45"/>
      <c r="GT104" s="45"/>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5"/>
      <c r="HW104" s="45"/>
      <c r="HX104" s="45"/>
      <c r="HY104" s="45"/>
      <c r="HZ104" s="45"/>
      <c r="IA104" s="45"/>
      <c r="IB104" s="45"/>
      <c r="IC104" s="45"/>
      <c r="ID104" s="45"/>
      <c r="IE104" s="45"/>
      <c r="IF104" s="45"/>
      <c r="IG104" s="45"/>
      <c r="IH104" s="70"/>
    </row>
    <row r="105" spans="1:242" ht="45">
      <c r="A105" s="64"/>
      <c r="B105" s="65" t="s">
        <v>378</v>
      </c>
      <c r="C105" s="120"/>
      <c r="D105" s="60">
        <v>3436610</v>
      </c>
      <c r="E105" s="60">
        <v>3319190</v>
      </c>
      <c r="F105" s="60">
        <v>3319190</v>
      </c>
      <c r="G105" s="67">
        <v>3316570</v>
      </c>
      <c r="H105" s="67">
        <v>320875.20999999996</v>
      </c>
      <c r="IH105" s="70"/>
    </row>
    <row r="106" spans="1:242">
      <c r="A106" s="64"/>
      <c r="B106" s="68" t="s">
        <v>361</v>
      </c>
      <c r="C106" s="120"/>
      <c r="D106" s="60"/>
      <c r="E106" s="60"/>
      <c r="F106" s="60"/>
      <c r="G106" s="67">
        <v>-160366.37</v>
      </c>
      <c r="H106" s="67">
        <v>-49310.81</v>
      </c>
    </row>
    <row r="107" spans="1:242" ht="30">
      <c r="A107" s="127" t="s">
        <v>379</v>
      </c>
      <c r="B107" s="62" t="s">
        <v>380</v>
      </c>
      <c r="C107" s="120">
        <f t="shared" ref="C107:H107" si="40">C108+C111+C114+C117+C120+C123+C129+C126+C132</f>
        <v>0</v>
      </c>
      <c r="D107" s="120">
        <f t="shared" si="40"/>
        <v>253053260</v>
      </c>
      <c r="E107" s="120">
        <f t="shared" si="40"/>
        <v>225523160</v>
      </c>
      <c r="F107" s="120">
        <f t="shared" si="40"/>
        <v>225523160</v>
      </c>
      <c r="G107" s="120">
        <f t="shared" si="40"/>
        <v>225523053.39000002</v>
      </c>
      <c r="H107" s="120">
        <f t="shared" si="40"/>
        <v>11915548.52</v>
      </c>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c r="FO107" s="61"/>
      <c r="FP107" s="61"/>
      <c r="FQ107" s="61"/>
      <c r="FR107" s="61"/>
      <c r="FS107" s="61"/>
      <c r="FT107" s="61"/>
      <c r="FU107" s="61"/>
      <c r="FV107" s="61"/>
      <c r="FW107" s="61"/>
      <c r="FX107" s="61"/>
      <c r="FY107" s="61"/>
      <c r="FZ107" s="61"/>
      <c r="GA107" s="61"/>
      <c r="GB107" s="61"/>
      <c r="GC107" s="61"/>
      <c r="GD107" s="61"/>
      <c r="GE107" s="61"/>
      <c r="GF107" s="61"/>
      <c r="GG107" s="61"/>
      <c r="GH107" s="61"/>
      <c r="GI107" s="61"/>
      <c r="GJ107" s="61"/>
      <c r="GK107" s="61"/>
      <c r="GL107" s="61"/>
      <c r="GM107" s="61"/>
      <c r="GN107" s="61"/>
      <c r="GO107" s="61"/>
      <c r="GP107" s="61"/>
      <c r="GQ107" s="61"/>
      <c r="GR107" s="61"/>
      <c r="GS107" s="61"/>
      <c r="GT107" s="61"/>
      <c r="GU107" s="61"/>
      <c r="GV107" s="61"/>
      <c r="GW107" s="61"/>
      <c r="GX107" s="61"/>
      <c r="GY107" s="61"/>
      <c r="GZ107" s="61"/>
      <c r="HA107" s="61"/>
      <c r="HB107" s="61"/>
      <c r="HC107" s="61"/>
      <c r="HD107" s="61"/>
      <c r="HE107" s="61"/>
      <c r="HF107" s="61"/>
      <c r="HG107" s="61"/>
      <c r="HH107" s="61"/>
      <c r="HI107" s="61"/>
      <c r="HJ107" s="61"/>
      <c r="HK107" s="61"/>
      <c r="HL107" s="61"/>
      <c r="HM107" s="61"/>
      <c r="HN107" s="61"/>
      <c r="HO107" s="61"/>
      <c r="HP107" s="61"/>
      <c r="HQ107" s="61"/>
      <c r="HR107" s="61"/>
      <c r="HS107" s="61"/>
      <c r="HT107" s="61"/>
      <c r="HU107" s="61"/>
      <c r="HV107" s="61"/>
      <c r="HW107" s="61"/>
      <c r="HX107" s="61"/>
      <c r="HY107" s="61"/>
      <c r="HZ107" s="61"/>
      <c r="IA107" s="61"/>
      <c r="IB107" s="61"/>
      <c r="IC107" s="61"/>
      <c r="ID107" s="61"/>
      <c r="IE107" s="61"/>
      <c r="IF107" s="61"/>
      <c r="IG107" s="61"/>
    </row>
    <row r="108" spans="1:242" ht="16.5" customHeight="1">
      <c r="A108" s="64"/>
      <c r="B108" s="65" t="s">
        <v>381</v>
      </c>
      <c r="C108" s="120">
        <f t="shared" ref="C108:H108" si="41">C109+C110</f>
        <v>0</v>
      </c>
      <c r="D108" s="120">
        <f t="shared" si="41"/>
        <v>20436470</v>
      </c>
      <c r="E108" s="120">
        <f t="shared" si="41"/>
        <v>17246420</v>
      </c>
      <c r="F108" s="120">
        <f t="shared" si="41"/>
        <v>17246420</v>
      </c>
      <c r="G108" s="120">
        <f t="shared" si="41"/>
        <v>17246420</v>
      </c>
      <c r="H108" s="120">
        <f t="shared" si="41"/>
        <v>1434150</v>
      </c>
    </row>
    <row r="109" spans="1:242">
      <c r="A109" s="64"/>
      <c r="B109" s="65" t="s">
        <v>368</v>
      </c>
      <c r="C109" s="120"/>
      <c r="D109" s="60">
        <v>20436470</v>
      </c>
      <c r="E109" s="60">
        <v>17246420</v>
      </c>
      <c r="F109" s="60">
        <v>17246420</v>
      </c>
      <c r="G109" s="67">
        <v>17246420</v>
      </c>
      <c r="H109" s="67">
        <v>1434150</v>
      </c>
    </row>
    <row r="110" spans="1:242" ht="60">
      <c r="A110" s="64"/>
      <c r="B110" s="65" t="s">
        <v>370</v>
      </c>
      <c r="C110" s="120"/>
      <c r="D110" s="60"/>
      <c r="E110" s="60"/>
      <c r="F110" s="60"/>
      <c r="G110" s="67"/>
      <c r="H110" s="67">
        <v>0</v>
      </c>
    </row>
    <row r="111" spans="1:242" ht="16.5" customHeight="1">
      <c r="A111" s="64"/>
      <c r="B111" s="65" t="s">
        <v>382</v>
      </c>
      <c r="C111" s="120">
        <f t="shared" ref="C111:H111" si="42">C112+C113</f>
        <v>0</v>
      </c>
      <c r="D111" s="120">
        <f t="shared" si="42"/>
        <v>2542290</v>
      </c>
      <c r="E111" s="120">
        <f t="shared" si="42"/>
        <v>2211580</v>
      </c>
      <c r="F111" s="120">
        <f t="shared" si="42"/>
        <v>2211580</v>
      </c>
      <c r="G111" s="120">
        <f t="shared" si="42"/>
        <v>2211580</v>
      </c>
      <c r="H111" s="120">
        <f t="shared" si="42"/>
        <v>134190</v>
      </c>
    </row>
    <row r="112" spans="1:242">
      <c r="A112" s="64"/>
      <c r="B112" s="65" t="s">
        <v>368</v>
      </c>
      <c r="C112" s="120"/>
      <c r="D112" s="60">
        <v>2542290</v>
      </c>
      <c r="E112" s="60">
        <v>2211580</v>
      </c>
      <c r="F112" s="60">
        <v>2211580</v>
      </c>
      <c r="G112" s="67">
        <v>2211580</v>
      </c>
      <c r="H112" s="67">
        <v>134190</v>
      </c>
    </row>
    <row r="113" spans="1:242" ht="60">
      <c r="A113" s="64"/>
      <c r="B113" s="65" t="s">
        <v>370</v>
      </c>
      <c r="C113" s="120"/>
      <c r="D113" s="60"/>
      <c r="E113" s="60"/>
      <c r="F113" s="60"/>
      <c r="G113" s="67"/>
      <c r="H113" s="67">
        <v>0</v>
      </c>
    </row>
    <row r="114" spans="1:242">
      <c r="A114" s="64"/>
      <c r="B114" s="65" t="s">
        <v>383</v>
      </c>
      <c r="C114" s="120">
        <f t="shared" ref="C114:H114" si="43">C115+C116</f>
        <v>0</v>
      </c>
      <c r="D114" s="120">
        <f t="shared" si="43"/>
        <v>6076650</v>
      </c>
      <c r="E114" s="120">
        <f t="shared" si="43"/>
        <v>5840420</v>
      </c>
      <c r="F114" s="120">
        <f t="shared" si="43"/>
        <v>5840420</v>
      </c>
      <c r="G114" s="120">
        <f t="shared" si="43"/>
        <v>5840420</v>
      </c>
      <c r="H114" s="120">
        <f t="shared" si="43"/>
        <v>102170</v>
      </c>
      <c r="IH114" s="61"/>
    </row>
    <row r="115" spans="1:242">
      <c r="A115" s="64"/>
      <c r="B115" s="65" t="s">
        <v>368</v>
      </c>
      <c r="C115" s="120"/>
      <c r="D115" s="60">
        <v>6076650</v>
      </c>
      <c r="E115" s="60">
        <v>5840420</v>
      </c>
      <c r="F115" s="60">
        <v>5840420</v>
      </c>
      <c r="G115" s="67">
        <v>5840420</v>
      </c>
      <c r="H115" s="67">
        <v>102170</v>
      </c>
      <c r="IH115" s="61"/>
    </row>
    <row r="116" spans="1:242" ht="60">
      <c r="A116" s="64"/>
      <c r="B116" s="65" t="s">
        <v>370</v>
      </c>
      <c r="C116" s="120"/>
      <c r="D116" s="60"/>
      <c r="E116" s="60"/>
      <c r="F116" s="60"/>
      <c r="G116" s="67"/>
      <c r="H116" s="67">
        <v>0</v>
      </c>
      <c r="IH116" s="61"/>
    </row>
    <row r="117" spans="1:242" ht="36" customHeight="1">
      <c r="A117" s="58"/>
      <c r="B117" s="65" t="s">
        <v>384</v>
      </c>
      <c r="C117" s="120">
        <f t="shared" ref="C117:H117" si="44">C118+C119</f>
        <v>0</v>
      </c>
      <c r="D117" s="120">
        <f t="shared" si="44"/>
        <v>81975240</v>
      </c>
      <c r="E117" s="120">
        <f t="shared" si="44"/>
        <v>73319220</v>
      </c>
      <c r="F117" s="120">
        <f t="shared" si="44"/>
        <v>73319220</v>
      </c>
      <c r="G117" s="120">
        <f t="shared" si="44"/>
        <v>73319183.010000005</v>
      </c>
      <c r="H117" s="120">
        <f t="shared" si="44"/>
        <v>3104438.58</v>
      </c>
    </row>
    <row r="118" spans="1:242">
      <c r="A118" s="64"/>
      <c r="B118" s="65" t="s">
        <v>368</v>
      </c>
      <c r="C118" s="120"/>
      <c r="D118" s="60">
        <v>81906820</v>
      </c>
      <c r="E118" s="60">
        <v>73248000</v>
      </c>
      <c r="F118" s="60">
        <v>73248000</v>
      </c>
      <c r="G118" s="67">
        <v>73248000</v>
      </c>
      <c r="H118" s="67">
        <v>3101580</v>
      </c>
    </row>
    <row r="119" spans="1:242" ht="60">
      <c r="A119" s="64"/>
      <c r="B119" s="65" t="s">
        <v>370</v>
      </c>
      <c r="C119" s="120"/>
      <c r="D119" s="60">
        <v>68420</v>
      </c>
      <c r="E119" s="60">
        <v>71220</v>
      </c>
      <c r="F119" s="60">
        <v>71220</v>
      </c>
      <c r="G119" s="67">
        <v>71183.009999999995</v>
      </c>
      <c r="H119" s="67">
        <v>2858.5800000000017</v>
      </c>
    </row>
    <row r="120" spans="1:242" ht="16.5" customHeight="1">
      <c r="A120" s="64"/>
      <c r="B120" s="81" t="s">
        <v>385</v>
      </c>
      <c r="C120" s="120">
        <f t="shared" ref="C120:H120" si="45">C121+C122</f>
        <v>0</v>
      </c>
      <c r="D120" s="120">
        <f t="shared" si="45"/>
        <v>1960</v>
      </c>
      <c r="E120" s="120">
        <f t="shared" si="45"/>
        <v>1000</v>
      </c>
      <c r="F120" s="120">
        <f t="shared" si="45"/>
        <v>1000</v>
      </c>
      <c r="G120" s="120">
        <f t="shared" si="45"/>
        <v>1000</v>
      </c>
      <c r="H120" s="120">
        <f t="shared" si="45"/>
        <v>61.559999999999945</v>
      </c>
    </row>
    <row r="121" spans="1:242">
      <c r="A121" s="64"/>
      <c r="B121" s="81" t="s">
        <v>368</v>
      </c>
      <c r="C121" s="120"/>
      <c r="D121" s="60">
        <v>1960</v>
      </c>
      <c r="E121" s="60">
        <v>1000</v>
      </c>
      <c r="F121" s="60">
        <v>1000</v>
      </c>
      <c r="G121" s="67">
        <v>1000</v>
      </c>
      <c r="H121" s="67">
        <v>61.559999999999945</v>
      </c>
    </row>
    <row r="122" spans="1:242" ht="60">
      <c r="A122" s="64"/>
      <c r="B122" s="81" t="s">
        <v>370</v>
      </c>
      <c r="C122" s="120"/>
      <c r="D122" s="60"/>
      <c r="E122" s="60"/>
      <c r="F122" s="60"/>
      <c r="G122" s="67"/>
      <c r="H122" s="67">
        <v>0</v>
      </c>
    </row>
    <row r="123" spans="1:242" ht="30">
      <c r="A123" s="64"/>
      <c r="B123" s="65" t="s">
        <v>386</v>
      </c>
      <c r="C123" s="120">
        <f t="shared" ref="C123:H123" si="46">C124+C125</f>
        <v>0</v>
      </c>
      <c r="D123" s="120">
        <f t="shared" si="46"/>
        <v>1384170</v>
      </c>
      <c r="E123" s="120">
        <f t="shared" si="46"/>
        <v>1245800</v>
      </c>
      <c r="F123" s="120">
        <f t="shared" si="46"/>
        <v>1245800</v>
      </c>
      <c r="G123" s="120">
        <f t="shared" si="46"/>
        <v>1245800</v>
      </c>
      <c r="H123" s="120">
        <f t="shared" si="46"/>
        <v>86960</v>
      </c>
    </row>
    <row r="124" spans="1:242" ht="16.5" customHeight="1">
      <c r="A124" s="64"/>
      <c r="B124" s="65" t="s">
        <v>368</v>
      </c>
      <c r="C124" s="120"/>
      <c r="D124" s="60">
        <v>1384170</v>
      </c>
      <c r="E124" s="60">
        <v>1245800</v>
      </c>
      <c r="F124" s="60">
        <v>1245800</v>
      </c>
      <c r="G124" s="67">
        <v>1245800</v>
      </c>
      <c r="H124" s="67">
        <v>86960</v>
      </c>
    </row>
    <row r="125" spans="1:242" ht="60">
      <c r="A125" s="64"/>
      <c r="B125" s="65" t="s">
        <v>370</v>
      </c>
      <c r="C125" s="120"/>
      <c r="D125" s="60"/>
      <c r="E125" s="60"/>
      <c r="F125" s="60"/>
      <c r="G125" s="67"/>
      <c r="H125" s="67">
        <v>0</v>
      </c>
    </row>
    <row r="126" spans="1:242" s="61" customFormat="1">
      <c r="A126" s="64"/>
      <c r="B126" s="82" t="s">
        <v>387</v>
      </c>
      <c r="C126" s="120">
        <f t="shared" ref="C126:H126" si="47">C127+C128</f>
        <v>0</v>
      </c>
      <c r="D126" s="120">
        <f t="shared" si="47"/>
        <v>0</v>
      </c>
      <c r="E126" s="120">
        <f t="shared" si="47"/>
        <v>0</v>
      </c>
      <c r="F126" s="120">
        <f t="shared" si="47"/>
        <v>0</v>
      </c>
      <c r="G126" s="120">
        <f t="shared" si="47"/>
        <v>0</v>
      </c>
      <c r="H126" s="120">
        <f t="shared" si="47"/>
        <v>0</v>
      </c>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row>
    <row r="127" spans="1:242" s="61" customFormat="1">
      <c r="A127" s="64"/>
      <c r="B127" s="82" t="s">
        <v>368</v>
      </c>
      <c r="C127" s="120"/>
      <c r="D127" s="60"/>
      <c r="E127" s="60"/>
      <c r="F127" s="60"/>
      <c r="G127" s="67"/>
      <c r="H127" s="67"/>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row>
    <row r="128" spans="1:242" s="61" customFormat="1" ht="60">
      <c r="A128" s="64"/>
      <c r="B128" s="82" t="s">
        <v>370</v>
      </c>
      <c r="C128" s="120"/>
      <c r="D128" s="60"/>
      <c r="E128" s="60"/>
      <c r="F128" s="60"/>
      <c r="G128" s="67"/>
      <c r="H128" s="67"/>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row>
    <row r="129" spans="1:242" s="61" customFormat="1">
      <c r="A129" s="64"/>
      <c r="B129" s="82" t="s">
        <v>388</v>
      </c>
      <c r="C129" s="120">
        <f t="shared" ref="C129:H129" si="48">C130+C131</f>
        <v>0</v>
      </c>
      <c r="D129" s="120">
        <f t="shared" si="48"/>
        <v>105338840</v>
      </c>
      <c r="E129" s="120">
        <f>E130+E131</f>
        <v>92072930</v>
      </c>
      <c r="F129" s="120">
        <f>F130+F131</f>
        <v>92072930</v>
      </c>
      <c r="G129" s="120">
        <f t="shared" si="48"/>
        <v>92072886.780000001</v>
      </c>
      <c r="H129" s="120">
        <f t="shared" si="48"/>
        <v>4530468.38</v>
      </c>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row>
    <row r="130" spans="1:242" s="61" customFormat="1">
      <c r="A130" s="64"/>
      <c r="B130" s="82" t="s">
        <v>368</v>
      </c>
      <c r="C130" s="120"/>
      <c r="D130" s="60">
        <v>105243760</v>
      </c>
      <c r="E130" s="60">
        <v>91952650</v>
      </c>
      <c r="F130" s="60">
        <v>91952650</v>
      </c>
      <c r="G130" s="83">
        <v>91952650</v>
      </c>
      <c r="H130" s="83">
        <v>4506760</v>
      </c>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row>
    <row r="131" spans="1:242" s="61" customFormat="1" ht="60">
      <c r="A131" s="64"/>
      <c r="B131" s="82" t="s">
        <v>370</v>
      </c>
      <c r="C131" s="120"/>
      <c r="D131" s="60">
        <v>95080</v>
      </c>
      <c r="E131" s="60">
        <v>120280</v>
      </c>
      <c r="F131" s="60">
        <v>120280</v>
      </c>
      <c r="G131" s="83">
        <v>120236.78</v>
      </c>
      <c r="H131" s="83">
        <v>23708.380000000005</v>
      </c>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row>
    <row r="132" spans="1:242" s="61" customFormat="1" ht="30">
      <c r="A132" s="64"/>
      <c r="B132" s="84" t="s">
        <v>389</v>
      </c>
      <c r="C132" s="120">
        <f>C133+C136+C139+C137+C138+C142</f>
        <v>0</v>
      </c>
      <c r="D132" s="120">
        <f t="shared" ref="D132:H132" si="49">D133+D136+D139+D137+D138+D142</f>
        <v>35297640</v>
      </c>
      <c r="E132" s="120">
        <f t="shared" si="49"/>
        <v>33585790</v>
      </c>
      <c r="F132" s="120">
        <f t="shared" si="49"/>
        <v>33585790</v>
      </c>
      <c r="G132" s="120">
        <f t="shared" si="49"/>
        <v>33585763.600000001</v>
      </c>
      <c r="H132" s="120">
        <f t="shared" si="49"/>
        <v>2523110</v>
      </c>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row>
    <row r="133" spans="1:242" s="61" customFormat="1">
      <c r="A133" s="64"/>
      <c r="B133" s="82" t="s">
        <v>390</v>
      </c>
      <c r="C133" s="120">
        <f t="shared" ref="C133:H133" si="50">C134+C135</f>
        <v>0</v>
      </c>
      <c r="D133" s="120">
        <f t="shared" si="50"/>
        <v>34901870</v>
      </c>
      <c r="E133" s="120">
        <f t="shared" si="50"/>
        <v>33236120</v>
      </c>
      <c r="F133" s="120">
        <f t="shared" si="50"/>
        <v>33236120</v>
      </c>
      <c r="G133" s="120">
        <f t="shared" si="50"/>
        <v>33236093.600000001</v>
      </c>
      <c r="H133" s="120">
        <f t="shared" si="50"/>
        <v>2512970</v>
      </c>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row>
    <row r="134" spans="1:242" s="61" customFormat="1" ht="16.5" customHeight="1">
      <c r="A134" s="64"/>
      <c r="B134" s="82" t="s">
        <v>368</v>
      </c>
      <c r="C134" s="120"/>
      <c r="D134" s="60">
        <v>34797470</v>
      </c>
      <c r="E134" s="60">
        <v>33131720</v>
      </c>
      <c r="F134" s="60">
        <v>33131720</v>
      </c>
      <c r="G134" s="67">
        <v>33131720</v>
      </c>
      <c r="H134" s="67">
        <v>2512970</v>
      </c>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row>
    <row r="135" spans="1:242" s="61" customFormat="1" ht="60">
      <c r="A135" s="64"/>
      <c r="B135" s="82" t="s">
        <v>370</v>
      </c>
      <c r="C135" s="120"/>
      <c r="D135" s="60">
        <v>104400</v>
      </c>
      <c r="E135" s="60">
        <v>104400</v>
      </c>
      <c r="F135" s="60">
        <v>104400</v>
      </c>
      <c r="G135" s="67">
        <v>104373.6</v>
      </c>
      <c r="H135" s="67">
        <v>0</v>
      </c>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row>
    <row r="136" spans="1:242" s="61" customFormat="1" ht="16.5" customHeight="1">
      <c r="A136" s="64"/>
      <c r="B136" s="82" t="s">
        <v>391</v>
      </c>
      <c r="C136" s="120"/>
      <c r="D136" s="60"/>
      <c r="E136" s="60"/>
      <c r="F136" s="60"/>
      <c r="G136" s="67"/>
      <c r="H136" s="67">
        <v>0</v>
      </c>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c r="EW136" s="45"/>
      <c r="EX136" s="45"/>
      <c r="EY136" s="45"/>
      <c r="EZ136" s="45"/>
      <c r="FA136" s="45"/>
      <c r="FB136" s="45"/>
      <c r="FC136" s="45"/>
      <c r="FD136" s="45"/>
      <c r="FE136" s="45"/>
      <c r="FF136" s="45"/>
      <c r="FG136" s="45"/>
      <c r="FH136" s="45"/>
      <c r="FI136" s="45"/>
      <c r="FJ136" s="45"/>
      <c r="FK136" s="45"/>
      <c r="FL136" s="45"/>
      <c r="FM136" s="45"/>
      <c r="FN136" s="45"/>
      <c r="FO136" s="45"/>
      <c r="FP136" s="45"/>
      <c r="FQ136" s="45"/>
      <c r="FR136" s="45"/>
      <c r="FS136" s="45"/>
      <c r="FT136" s="45"/>
      <c r="FU136" s="45"/>
      <c r="FV136" s="45"/>
      <c r="FW136" s="45"/>
      <c r="FX136" s="45"/>
      <c r="FY136" s="45"/>
      <c r="FZ136" s="45"/>
      <c r="GA136" s="45"/>
      <c r="GB136" s="45"/>
      <c r="GC136" s="45"/>
      <c r="GD136" s="45"/>
      <c r="GE136" s="45"/>
      <c r="GF136" s="45"/>
      <c r="GG136" s="45"/>
      <c r="GH136" s="45"/>
      <c r="GI136" s="45"/>
      <c r="GJ136" s="45"/>
      <c r="GK136" s="45"/>
      <c r="GL136" s="45"/>
      <c r="GM136" s="45"/>
      <c r="GN136" s="45"/>
      <c r="GO136" s="45"/>
      <c r="GP136" s="45"/>
      <c r="GQ136" s="45"/>
      <c r="GR136" s="45"/>
      <c r="GS136" s="45"/>
      <c r="GT136" s="45"/>
      <c r="GU136" s="45"/>
      <c r="GV136" s="45"/>
      <c r="GW136" s="45"/>
      <c r="GX136" s="45"/>
      <c r="GY136" s="45"/>
      <c r="GZ136" s="45"/>
      <c r="HA136" s="45"/>
      <c r="HB136" s="45"/>
      <c r="HC136" s="45"/>
      <c r="HD136" s="45"/>
      <c r="HE136" s="45"/>
      <c r="HF136" s="45"/>
      <c r="HG136" s="45"/>
      <c r="HH136" s="45"/>
      <c r="HI136" s="45"/>
      <c r="HJ136" s="45"/>
      <c r="HK136" s="45"/>
      <c r="HL136" s="45"/>
      <c r="HM136" s="45"/>
      <c r="HN136" s="45"/>
      <c r="HO136" s="45"/>
      <c r="HP136" s="45"/>
      <c r="HQ136" s="45"/>
      <c r="HR136" s="45"/>
      <c r="HS136" s="45"/>
      <c r="HT136" s="45"/>
      <c r="HU136" s="45"/>
      <c r="HV136" s="45"/>
      <c r="HW136" s="45"/>
      <c r="HX136" s="45"/>
      <c r="HY136" s="45"/>
      <c r="HZ136" s="45"/>
      <c r="IA136" s="45"/>
      <c r="IB136" s="45"/>
      <c r="IC136" s="45"/>
      <c r="ID136" s="45"/>
      <c r="IE136" s="45"/>
      <c r="IF136" s="45"/>
      <c r="IG136" s="45"/>
      <c r="IH136" s="45"/>
    </row>
    <row r="137" spans="1:242" ht="30">
      <c r="A137" s="58"/>
      <c r="B137" s="82" t="s">
        <v>392</v>
      </c>
      <c r="C137" s="120"/>
      <c r="D137" s="60"/>
      <c r="E137" s="60"/>
      <c r="F137" s="60"/>
      <c r="G137" s="67"/>
      <c r="H137" s="67">
        <v>0</v>
      </c>
    </row>
    <row r="138" spans="1:242" ht="16.5" customHeight="1">
      <c r="A138" s="58"/>
      <c r="B138" s="82" t="s">
        <v>393</v>
      </c>
      <c r="C138" s="120"/>
      <c r="D138" s="60">
        <v>76340</v>
      </c>
      <c r="E138" s="60">
        <v>70890</v>
      </c>
      <c r="F138" s="60">
        <v>70890</v>
      </c>
      <c r="G138" s="67">
        <v>70890</v>
      </c>
      <c r="H138" s="67">
        <v>2040</v>
      </c>
    </row>
    <row r="139" spans="1:242" s="61" customFormat="1" ht="16.5" customHeight="1">
      <c r="A139" s="64"/>
      <c r="B139" s="82" t="s">
        <v>394</v>
      </c>
      <c r="C139" s="120">
        <f>C140+C141</f>
        <v>0</v>
      </c>
      <c r="D139" s="120">
        <f t="shared" ref="D139:H139" si="51">D140+D141</f>
        <v>319430</v>
      </c>
      <c r="E139" s="120">
        <f t="shared" si="51"/>
        <v>278780</v>
      </c>
      <c r="F139" s="120">
        <f t="shared" si="51"/>
        <v>278780</v>
      </c>
      <c r="G139" s="120">
        <f t="shared" si="51"/>
        <v>278780</v>
      </c>
      <c r="H139" s="120">
        <f t="shared" si="51"/>
        <v>8100</v>
      </c>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row>
    <row r="140" spans="1:242" s="61" customFormat="1" ht="16.5" customHeight="1">
      <c r="A140" s="64"/>
      <c r="B140" s="82" t="s">
        <v>368</v>
      </c>
      <c r="C140" s="120"/>
      <c r="D140" s="60">
        <v>319430</v>
      </c>
      <c r="E140" s="60">
        <v>278780</v>
      </c>
      <c r="F140" s="60">
        <v>278780</v>
      </c>
      <c r="G140" s="67">
        <v>278780</v>
      </c>
      <c r="H140" s="67">
        <v>8100</v>
      </c>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row>
    <row r="141" spans="1:242" s="61" customFormat="1" ht="60">
      <c r="A141" s="64"/>
      <c r="B141" s="82" t="s">
        <v>370</v>
      </c>
      <c r="C141" s="120"/>
      <c r="D141" s="60"/>
      <c r="E141" s="60"/>
      <c r="F141" s="60"/>
      <c r="G141" s="67"/>
      <c r="H141" s="67">
        <v>0</v>
      </c>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row>
    <row r="142" spans="1:242" s="61" customFormat="1">
      <c r="A142" s="64"/>
      <c r="B142" s="82" t="s">
        <v>523</v>
      </c>
      <c r="C142" s="120"/>
      <c r="D142" s="60"/>
      <c r="E142" s="60"/>
      <c r="F142" s="60"/>
      <c r="G142" s="67"/>
      <c r="H142" s="67">
        <v>0</v>
      </c>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row>
    <row r="143" spans="1:242" s="61" customFormat="1" ht="16.5" customHeight="1">
      <c r="A143" s="64"/>
      <c r="B143" s="68" t="s">
        <v>361</v>
      </c>
      <c r="C143" s="120"/>
      <c r="D143" s="60"/>
      <c r="E143" s="60"/>
      <c r="F143" s="60"/>
      <c r="G143" s="67"/>
      <c r="H143" s="67">
        <v>0</v>
      </c>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row>
    <row r="144" spans="1:242" s="61" customFormat="1" ht="30">
      <c r="A144" s="64" t="s">
        <v>395</v>
      </c>
      <c r="B144" s="62" t="s">
        <v>396</v>
      </c>
      <c r="C144" s="120">
        <f t="shared" ref="C144:H144" si="52">C145+C148+C151+C154+C157+C158+C159+C162+C163+C166</f>
        <v>0</v>
      </c>
      <c r="D144" s="120">
        <f t="shared" si="52"/>
        <v>8657280</v>
      </c>
      <c r="E144" s="120">
        <f t="shared" si="52"/>
        <v>8750110</v>
      </c>
      <c r="F144" s="120">
        <f t="shared" si="52"/>
        <v>8750110</v>
      </c>
      <c r="G144" s="120">
        <f t="shared" si="52"/>
        <v>8749728.4399999995</v>
      </c>
      <c r="H144" s="120">
        <f t="shared" si="52"/>
        <v>563110.74</v>
      </c>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row>
    <row r="145" spans="1:248" s="61" customFormat="1">
      <c r="A145" s="64"/>
      <c r="B145" s="65" t="s">
        <v>384</v>
      </c>
      <c r="C145" s="120">
        <f t="shared" ref="C145:H145" si="53">C146+C147</f>
        <v>0</v>
      </c>
      <c r="D145" s="120">
        <f t="shared" si="53"/>
        <v>3624840</v>
      </c>
      <c r="E145" s="120">
        <f t="shared" si="53"/>
        <v>3736470</v>
      </c>
      <c r="F145" s="120">
        <f t="shared" si="53"/>
        <v>3736470</v>
      </c>
      <c r="G145" s="120">
        <f t="shared" si="53"/>
        <v>3736466</v>
      </c>
      <c r="H145" s="120">
        <f t="shared" si="53"/>
        <v>229640</v>
      </c>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row>
    <row r="146" spans="1:248" s="61" customFormat="1">
      <c r="A146" s="64"/>
      <c r="B146" s="65" t="s">
        <v>368</v>
      </c>
      <c r="C146" s="120"/>
      <c r="D146" s="60">
        <v>3607760</v>
      </c>
      <c r="E146" s="60">
        <v>3718790</v>
      </c>
      <c r="F146" s="60">
        <v>3718790</v>
      </c>
      <c r="G146" s="67">
        <v>3718790</v>
      </c>
      <c r="H146" s="67">
        <v>228800</v>
      </c>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row>
    <row r="147" spans="1:248" s="61" customFormat="1" ht="16.5" customHeight="1">
      <c r="A147" s="64"/>
      <c r="B147" s="65" t="s">
        <v>370</v>
      </c>
      <c r="C147" s="120"/>
      <c r="D147" s="60">
        <v>17080</v>
      </c>
      <c r="E147" s="60">
        <v>17680</v>
      </c>
      <c r="F147" s="60">
        <v>17680</v>
      </c>
      <c r="G147" s="67">
        <v>17676</v>
      </c>
      <c r="H147" s="67">
        <v>840</v>
      </c>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row>
    <row r="148" spans="1:248" s="61" customFormat="1" ht="30">
      <c r="A148" s="64"/>
      <c r="B148" s="85" t="s">
        <v>397</v>
      </c>
      <c r="C148" s="120">
        <f t="shared" ref="C148:H148" si="54">C149+C150</f>
        <v>0</v>
      </c>
      <c r="D148" s="120">
        <f t="shared" si="54"/>
        <v>324950</v>
      </c>
      <c r="E148" s="120">
        <f t="shared" si="54"/>
        <v>446370</v>
      </c>
      <c r="F148" s="120">
        <f t="shared" si="54"/>
        <v>446370</v>
      </c>
      <c r="G148" s="120">
        <f t="shared" si="54"/>
        <v>446370</v>
      </c>
      <c r="H148" s="120">
        <f t="shared" si="54"/>
        <v>75460</v>
      </c>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row>
    <row r="149" spans="1:248" s="61" customFormat="1" ht="16.5" customHeight="1">
      <c r="A149" s="64"/>
      <c r="B149" s="85" t="s">
        <v>368</v>
      </c>
      <c r="C149" s="120"/>
      <c r="D149" s="60">
        <v>324950</v>
      </c>
      <c r="E149" s="60">
        <v>446370</v>
      </c>
      <c r="F149" s="60">
        <v>446370</v>
      </c>
      <c r="G149" s="67">
        <v>446370</v>
      </c>
      <c r="H149" s="67">
        <v>75460</v>
      </c>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row>
    <row r="150" spans="1:248" s="61" customFormat="1" ht="60">
      <c r="A150" s="64"/>
      <c r="B150" s="85" t="s">
        <v>370</v>
      </c>
      <c r="C150" s="120"/>
      <c r="D150" s="60"/>
      <c r="E150" s="60"/>
      <c r="F150" s="60"/>
      <c r="G150" s="67"/>
      <c r="H150" s="67"/>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row>
    <row r="151" spans="1:248" s="61" customFormat="1">
      <c r="A151" s="64"/>
      <c r="B151" s="86" t="s">
        <v>398</v>
      </c>
      <c r="C151" s="120">
        <f t="shared" ref="C151:H151" si="55">C152+C153</f>
        <v>0</v>
      </c>
      <c r="D151" s="120">
        <f t="shared" si="55"/>
        <v>3989620</v>
      </c>
      <c r="E151" s="120">
        <f t="shared" si="55"/>
        <v>3869340</v>
      </c>
      <c r="F151" s="120">
        <f t="shared" si="55"/>
        <v>3869340</v>
      </c>
      <c r="G151" s="120">
        <f t="shared" si="55"/>
        <v>3869336.7</v>
      </c>
      <c r="H151" s="120">
        <f t="shared" si="55"/>
        <v>197230</v>
      </c>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row>
    <row r="152" spans="1:248" s="61" customFormat="1" ht="16.5" customHeight="1">
      <c r="A152" s="64"/>
      <c r="B152" s="86" t="s">
        <v>368</v>
      </c>
      <c r="C152" s="120"/>
      <c r="D152" s="60">
        <v>3983480</v>
      </c>
      <c r="E152" s="60">
        <v>3863200</v>
      </c>
      <c r="F152" s="60">
        <v>3863200</v>
      </c>
      <c r="G152" s="67">
        <v>3863200</v>
      </c>
      <c r="H152" s="67">
        <v>197230</v>
      </c>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row>
    <row r="153" spans="1:248" s="61" customFormat="1" ht="60">
      <c r="A153" s="58"/>
      <c r="B153" s="86" t="s">
        <v>370</v>
      </c>
      <c r="C153" s="120"/>
      <c r="D153" s="60">
        <v>6140</v>
      </c>
      <c r="E153" s="60">
        <v>6140</v>
      </c>
      <c r="F153" s="60">
        <v>6140</v>
      </c>
      <c r="G153" s="67">
        <v>6136.7</v>
      </c>
      <c r="H153" s="67"/>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row>
    <row r="154" spans="1:248" s="61" customFormat="1" ht="30">
      <c r="A154" s="64"/>
      <c r="B154" s="86" t="s">
        <v>399</v>
      </c>
      <c r="C154" s="120">
        <f>C155+C156</f>
        <v>0</v>
      </c>
      <c r="D154" s="120">
        <f>D155+D156</f>
        <v>0</v>
      </c>
      <c r="E154" s="120">
        <f t="shared" ref="E154:H154" si="56">E155+E156</f>
        <v>0</v>
      </c>
      <c r="F154" s="120">
        <f t="shared" si="56"/>
        <v>0</v>
      </c>
      <c r="G154" s="120">
        <f t="shared" si="56"/>
        <v>0</v>
      </c>
      <c r="H154" s="120">
        <f t="shared" si="56"/>
        <v>0</v>
      </c>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c r="CW154" s="45"/>
      <c r="CX154" s="45"/>
      <c r="CY154" s="45"/>
      <c r="CZ154" s="45"/>
      <c r="DA154" s="45"/>
      <c r="DB154" s="45"/>
      <c r="DC154" s="45"/>
      <c r="DD154" s="45"/>
      <c r="DE154" s="45"/>
      <c r="DF154" s="45"/>
      <c r="DG154" s="45"/>
      <c r="DH154" s="45"/>
      <c r="DI154" s="45"/>
      <c r="DJ154" s="45"/>
      <c r="DK154" s="45"/>
      <c r="DL154" s="45"/>
      <c r="DM154" s="45"/>
      <c r="DN154" s="45"/>
      <c r="DO154" s="45"/>
      <c r="DP154" s="45"/>
      <c r="DQ154" s="45"/>
      <c r="DR154" s="45"/>
      <c r="DS154" s="45"/>
      <c r="DT154" s="45"/>
      <c r="DU154" s="45"/>
      <c r="DV154" s="45"/>
      <c r="DW154" s="45"/>
      <c r="DX154" s="45"/>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c r="EU154" s="45"/>
      <c r="EV154" s="45"/>
      <c r="EW154" s="45"/>
      <c r="EX154" s="45"/>
      <c r="EY154" s="45"/>
      <c r="EZ154" s="45"/>
      <c r="FA154" s="45"/>
      <c r="FB154" s="45"/>
      <c r="FC154" s="45"/>
      <c r="FD154" s="45"/>
      <c r="FE154" s="45"/>
      <c r="FF154" s="45"/>
      <c r="FG154" s="45"/>
      <c r="FH154" s="45"/>
      <c r="FI154" s="45"/>
      <c r="FJ154" s="45"/>
      <c r="FK154" s="45"/>
      <c r="FL154" s="45"/>
      <c r="FM154" s="45"/>
      <c r="FN154" s="45"/>
      <c r="FO154" s="45"/>
      <c r="FP154" s="45"/>
      <c r="FQ154" s="45"/>
      <c r="FR154" s="45"/>
      <c r="FS154" s="45"/>
      <c r="FT154" s="45"/>
      <c r="FU154" s="45"/>
      <c r="FV154" s="45"/>
      <c r="FW154" s="45"/>
      <c r="FX154" s="45"/>
      <c r="FY154" s="45"/>
      <c r="FZ154" s="45"/>
      <c r="GA154" s="45"/>
      <c r="GB154" s="45"/>
      <c r="GC154" s="45"/>
      <c r="GD154" s="45"/>
      <c r="GE154" s="45"/>
      <c r="GF154" s="45"/>
      <c r="GG154" s="45"/>
      <c r="GH154" s="45"/>
      <c r="GI154" s="45"/>
      <c r="GJ154" s="45"/>
      <c r="GK154" s="45"/>
      <c r="GL154" s="45"/>
      <c r="GM154" s="45"/>
      <c r="GN154" s="45"/>
      <c r="GO154" s="45"/>
      <c r="GP154" s="45"/>
      <c r="GQ154" s="45"/>
      <c r="GR154" s="45"/>
      <c r="GS154" s="45"/>
      <c r="GT154" s="45"/>
      <c r="GU154" s="45"/>
      <c r="GV154" s="45"/>
      <c r="GW154" s="45"/>
      <c r="GX154" s="45"/>
      <c r="GY154" s="45"/>
      <c r="GZ154" s="45"/>
      <c r="HA154" s="45"/>
      <c r="HB154" s="45"/>
      <c r="HC154" s="45"/>
      <c r="HD154" s="45"/>
      <c r="HE154" s="45"/>
      <c r="HF154" s="45"/>
      <c r="HG154" s="45"/>
      <c r="HH154" s="45"/>
      <c r="HI154" s="45"/>
      <c r="HJ154" s="45"/>
      <c r="HK154" s="45"/>
      <c r="HL154" s="45"/>
      <c r="HM154" s="45"/>
      <c r="HN154" s="45"/>
      <c r="HO154" s="45"/>
      <c r="HP154" s="45"/>
      <c r="HQ154" s="45"/>
      <c r="HR154" s="45"/>
      <c r="HS154" s="45"/>
      <c r="HT154" s="45"/>
      <c r="HU154" s="45"/>
      <c r="HV154" s="45"/>
      <c r="HW154" s="45"/>
      <c r="HX154" s="45"/>
      <c r="HY154" s="45"/>
      <c r="HZ154" s="45"/>
      <c r="IA154" s="45"/>
      <c r="IB154" s="45"/>
      <c r="IC154" s="45"/>
      <c r="ID154" s="45"/>
      <c r="IE154" s="45"/>
      <c r="IF154" s="45"/>
      <c r="IG154" s="45"/>
      <c r="IH154" s="45"/>
    </row>
    <row r="155" spans="1:248" s="61" customFormat="1">
      <c r="A155" s="64"/>
      <c r="B155" s="86" t="s">
        <v>368</v>
      </c>
      <c r="C155" s="120"/>
      <c r="D155" s="60"/>
      <c r="E155" s="60"/>
      <c r="F155" s="60"/>
      <c r="G155" s="67"/>
      <c r="H155" s="67"/>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c r="HR155" s="45"/>
      <c r="HS155" s="45"/>
      <c r="HT155" s="45"/>
      <c r="HU155" s="45"/>
      <c r="HV155" s="45"/>
      <c r="HW155" s="45"/>
      <c r="HX155" s="45"/>
      <c r="HY155" s="45"/>
      <c r="HZ155" s="45"/>
      <c r="IA155" s="45"/>
      <c r="IB155" s="45"/>
      <c r="IC155" s="45"/>
      <c r="ID155" s="45"/>
      <c r="IE155" s="45"/>
      <c r="IF155" s="45"/>
      <c r="IG155" s="45"/>
      <c r="IH155" s="45"/>
    </row>
    <row r="156" spans="1:248" s="61" customFormat="1" ht="60">
      <c r="A156" s="64"/>
      <c r="B156" s="86" t="s">
        <v>370</v>
      </c>
      <c r="C156" s="120"/>
      <c r="D156" s="60"/>
      <c r="E156" s="60"/>
      <c r="F156" s="60"/>
      <c r="G156" s="67"/>
      <c r="H156" s="67"/>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5"/>
      <c r="EQ156" s="45"/>
      <c r="ER156" s="45"/>
      <c r="ES156" s="45"/>
      <c r="ET156" s="45"/>
      <c r="EU156" s="45"/>
      <c r="EV156" s="45"/>
      <c r="EW156" s="45"/>
      <c r="EX156" s="45"/>
      <c r="EY156" s="45"/>
      <c r="EZ156" s="45"/>
      <c r="FA156" s="45"/>
      <c r="FB156" s="45"/>
      <c r="FC156" s="45"/>
      <c r="FD156" s="45"/>
      <c r="FE156" s="45"/>
      <c r="FF156" s="45"/>
      <c r="FG156" s="45"/>
      <c r="FH156" s="45"/>
      <c r="FI156" s="45"/>
      <c r="FJ156" s="45"/>
      <c r="FK156" s="45"/>
      <c r="FL156" s="45"/>
      <c r="FM156" s="45"/>
      <c r="FN156" s="45"/>
      <c r="FO156" s="45"/>
      <c r="FP156" s="45"/>
      <c r="FQ156" s="45"/>
      <c r="FR156" s="45"/>
      <c r="FS156" s="45"/>
      <c r="FT156" s="45"/>
      <c r="FU156" s="45"/>
      <c r="FV156" s="45"/>
      <c r="FW156" s="45"/>
      <c r="FX156" s="45"/>
      <c r="FY156" s="45"/>
      <c r="FZ156" s="45"/>
      <c r="GA156" s="45"/>
      <c r="GB156" s="45"/>
      <c r="GC156" s="45"/>
      <c r="GD156" s="45"/>
      <c r="GE156" s="45"/>
      <c r="GF156" s="45"/>
      <c r="GG156" s="45"/>
      <c r="GH156" s="45"/>
      <c r="GI156" s="45"/>
      <c r="GJ156" s="45"/>
      <c r="GK156" s="45"/>
      <c r="GL156" s="45"/>
      <c r="GM156" s="45"/>
      <c r="GN156" s="45"/>
      <c r="GO156" s="45"/>
      <c r="GP156" s="45"/>
      <c r="GQ156" s="45"/>
      <c r="GR156" s="45"/>
      <c r="GS156" s="45"/>
      <c r="GT156" s="45"/>
      <c r="GU156" s="45"/>
      <c r="GV156" s="45"/>
      <c r="GW156" s="45"/>
      <c r="GX156" s="45"/>
      <c r="GY156" s="45"/>
      <c r="GZ156" s="45"/>
      <c r="HA156" s="45"/>
      <c r="HB156" s="45"/>
      <c r="HC156" s="45"/>
      <c r="HD156" s="45"/>
      <c r="HE156" s="45"/>
      <c r="HF156" s="45"/>
      <c r="HG156" s="45"/>
      <c r="HH156" s="45"/>
      <c r="HI156" s="45"/>
      <c r="HJ156" s="45"/>
      <c r="HK156" s="45"/>
      <c r="HL156" s="45"/>
      <c r="HM156" s="45"/>
      <c r="HN156" s="45"/>
      <c r="HO156" s="45"/>
      <c r="HP156" s="45"/>
      <c r="HQ156" s="45"/>
      <c r="HR156" s="45"/>
      <c r="HS156" s="45"/>
      <c r="HT156" s="45"/>
      <c r="HU156" s="45"/>
      <c r="HV156" s="45"/>
      <c r="HW156" s="45"/>
      <c r="HX156" s="45"/>
      <c r="HY156" s="45"/>
      <c r="HZ156" s="45"/>
      <c r="IA156" s="45"/>
      <c r="IB156" s="45"/>
      <c r="IC156" s="45"/>
      <c r="ID156" s="45"/>
      <c r="IE156" s="45"/>
      <c r="IF156" s="45"/>
      <c r="IG156" s="45"/>
      <c r="IH156" s="45"/>
    </row>
    <row r="157" spans="1:248" s="61" customFormat="1" ht="16.5" customHeight="1">
      <c r="A157" s="64"/>
      <c r="B157" s="86" t="s">
        <v>400</v>
      </c>
      <c r="C157" s="120"/>
      <c r="D157" s="60"/>
      <c r="E157" s="60"/>
      <c r="F157" s="60"/>
      <c r="G157" s="67"/>
      <c r="H157" s="67"/>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5"/>
      <c r="DC157" s="45"/>
      <c r="DD157" s="45"/>
      <c r="DE157" s="45"/>
      <c r="DF157" s="45"/>
      <c r="DG157" s="45"/>
      <c r="DH157" s="45"/>
      <c r="DI157" s="45"/>
      <c r="DJ157" s="45"/>
      <c r="DK157" s="45"/>
      <c r="DL157" s="45"/>
      <c r="DM157" s="45"/>
      <c r="DN157" s="45"/>
      <c r="DO157" s="45"/>
      <c r="DP157" s="45"/>
      <c r="DQ157" s="45"/>
      <c r="DR157" s="45"/>
      <c r="DS157" s="45"/>
      <c r="DT157" s="45"/>
      <c r="DU157" s="45"/>
      <c r="DV157" s="45"/>
      <c r="DW157" s="45"/>
      <c r="DX157" s="45"/>
      <c r="DY157" s="45"/>
      <c r="DZ157" s="45"/>
      <c r="EA157" s="45"/>
      <c r="EB157" s="45"/>
      <c r="EC157" s="45"/>
      <c r="ED157" s="45"/>
      <c r="EE157" s="45"/>
      <c r="EF157" s="45"/>
      <c r="EG157" s="45"/>
      <c r="EH157" s="45"/>
      <c r="EI157" s="45"/>
      <c r="EJ157" s="45"/>
      <c r="EK157" s="45"/>
      <c r="EL157" s="45"/>
      <c r="EM157" s="45"/>
      <c r="EN157" s="45"/>
      <c r="EO157" s="45"/>
      <c r="EP157" s="45"/>
      <c r="EQ157" s="45"/>
      <c r="ER157" s="45"/>
      <c r="ES157" s="45"/>
      <c r="ET157" s="45"/>
      <c r="EU157" s="45"/>
      <c r="EV157" s="45"/>
      <c r="EW157" s="45"/>
      <c r="EX157" s="45"/>
      <c r="EY157" s="45"/>
      <c r="EZ157" s="45"/>
      <c r="FA157" s="45"/>
      <c r="FB157" s="45"/>
      <c r="FC157" s="45"/>
      <c r="FD157" s="45"/>
      <c r="FE157" s="45"/>
      <c r="FF157" s="45"/>
      <c r="FG157" s="45"/>
      <c r="FH157" s="45"/>
      <c r="FI157" s="45"/>
      <c r="FJ157" s="45"/>
      <c r="FK157" s="45"/>
      <c r="FL157" s="45"/>
      <c r="FM157" s="45"/>
      <c r="FN157" s="45"/>
      <c r="FO157" s="45"/>
      <c r="FP157" s="45"/>
      <c r="FQ157" s="45"/>
      <c r="FR157" s="45"/>
      <c r="FS157" s="45"/>
      <c r="FT157" s="45"/>
      <c r="FU157" s="45"/>
      <c r="FV157" s="45"/>
      <c r="FW157" s="45"/>
      <c r="FX157" s="45"/>
      <c r="FY157" s="45"/>
      <c r="FZ157" s="45"/>
      <c r="GA157" s="45"/>
      <c r="GB157" s="45"/>
      <c r="GC157" s="45"/>
      <c r="GD157" s="45"/>
      <c r="GE157" s="45"/>
      <c r="GF157" s="45"/>
      <c r="GG157" s="45"/>
      <c r="GH157" s="45"/>
      <c r="GI157" s="45"/>
      <c r="GJ157" s="45"/>
      <c r="GK157" s="45"/>
      <c r="GL157" s="45"/>
      <c r="GM157" s="45"/>
      <c r="GN157" s="45"/>
      <c r="GO157" s="45"/>
      <c r="GP157" s="45"/>
      <c r="GQ157" s="45"/>
      <c r="GR157" s="45"/>
      <c r="GS157" s="45"/>
      <c r="GT157" s="45"/>
      <c r="GU157" s="45"/>
      <c r="GV157" s="45"/>
      <c r="GW157" s="45"/>
      <c r="GX157" s="45"/>
      <c r="GY157" s="45"/>
      <c r="GZ157" s="45"/>
      <c r="HA157" s="45"/>
      <c r="HB157" s="45"/>
      <c r="HC157" s="45"/>
      <c r="HD157" s="45"/>
      <c r="HE157" s="45"/>
      <c r="HF157" s="45"/>
      <c r="HG157" s="45"/>
      <c r="HH157" s="45"/>
      <c r="HI157" s="45"/>
      <c r="HJ157" s="45"/>
      <c r="HK157" s="45"/>
      <c r="HL157" s="45"/>
      <c r="HM157" s="45"/>
      <c r="HN157" s="45"/>
      <c r="HO157" s="45"/>
      <c r="HP157" s="45"/>
      <c r="HQ157" s="45"/>
      <c r="HR157" s="45"/>
      <c r="HS157" s="45"/>
      <c r="HT157" s="45"/>
      <c r="HU157" s="45"/>
      <c r="HV157" s="45"/>
      <c r="HW157" s="45"/>
      <c r="HX157" s="45"/>
      <c r="HY157" s="45"/>
      <c r="HZ157" s="45"/>
      <c r="IA157" s="45"/>
      <c r="IB157" s="45"/>
      <c r="IC157" s="45"/>
      <c r="ID157" s="45"/>
      <c r="IE157" s="45"/>
      <c r="IF157" s="45"/>
      <c r="IG157" s="45"/>
      <c r="IH157" s="45"/>
    </row>
    <row r="158" spans="1:248" ht="16.5" customHeight="1">
      <c r="A158" s="64"/>
      <c r="B158" s="65" t="s">
        <v>381</v>
      </c>
      <c r="C158" s="120"/>
      <c r="D158" s="60"/>
      <c r="E158" s="60"/>
      <c r="F158" s="60"/>
      <c r="G158" s="67"/>
      <c r="H158" s="67"/>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I158" s="61"/>
      <c r="IJ158" s="61"/>
      <c r="IK158" s="61"/>
      <c r="IL158" s="61"/>
      <c r="IM158" s="61"/>
      <c r="IN158" s="61"/>
    </row>
    <row r="159" spans="1:248">
      <c r="A159" s="58"/>
      <c r="B159" s="86" t="s">
        <v>401</v>
      </c>
      <c r="C159" s="120">
        <f t="shared" ref="C159:H159" si="57">C160+C161</f>
        <v>0</v>
      </c>
      <c r="D159" s="120">
        <f t="shared" si="57"/>
        <v>717870</v>
      </c>
      <c r="E159" s="120">
        <f t="shared" si="57"/>
        <v>697930</v>
      </c>
      <c r="F159" s="120">
        <f t="shared" si="57"/>
        <v>697930</v>
      </c>
      <c r="G159" s="120">
        <f t="shared" si="57"/>
        <v>697555.74</v>
      </c>
      <c r="H159" s="120">
        <f t="shared" si="57"/>
        <v>60780.74</v>
      </c>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I159" s="61"/>
      <c r="IJ159" s="61"/>
      <c r="IK159" s="61"/>
      <c r="IL159" s="61"/>
      <c r="IM159" s="61"/>
      <c r="IN159" s="61"/>
    </row>
    <row r="160" spans="1:248">
      <c r="A160" s="64"/>
      <c r="B160" s="86" t="s">
        <v>368</v>
      </c>
      <c r="C160" s="120"/>
      <c r="D160" s="60">
        <v>713790</v>
      </c>
      <c r="E160" s="60">
        <v>693850</v>
      </c>
      <c r="F160" s="60">
        <v>693850</v>
      </c>
      <c r="G160" s="87">
        <v>693850</v>
      </c>
      <c r="H160" s="87">
        <v>60650</v>
      </c>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c r="ID160" s="61"/>
      <c r="IE160" s="61"/>
      <c r="IF160" s="61"/>
      <c r="IG160" s="61"/>
    </row>
    <row r="161" spans="1:248" ht="60">
      <c r="A161" s="64"/>
      <c r="B161" s="86" t="s">
        <v>370</v>
      </c>
      <c r="C161" s="120"/>
      <c r="D161" s="60">
        <v>4080</v>
      </c>
      <c r="E161" s="60">
        <v>4080</v>
      </c>
      <c r="F161" s="60">
        <v>4080</v>
      </c>
      <c r="G161" s="87">
        <v>3705.74</v>
      </c>
      <c r="H161" s="87">
        <v>130.73999999999978</v>
      </c>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c r="ID161" s="61"/>
      <c r="IE161" s="61"/>
      <c r="IF161" s="61"/>
      <c r="IG161" s="61"/>
    </row>
    <row r="162" spans="1:248" ht="45">
      <c r="A162" s="64"/>
      <c r="B162" s="88" t="s">
        <v>506</v>
      </c>
      <c r="C162" s="120"/>
      <c r="D162" s="60"/>
      <c r="E162" s="60"/>
      <c r="F162" s="60"/>
      <c r="G162" s="87"/>
      <c r="H162" s="87"/>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row>
    <row r="163" spans="1:248" ht="30">
      <c r="A163" s="64"/>
      <c r="B163" s="88" t="s">
        <v>402</v>
      </c>
      <c r="C163" s="120">
        <f>C164+C165</f>
        <v>0</v>
      </c>
      <c r="D163" s="120">
        <f t="shared" ref="D163:H163" si="58">D164+D165</f>
        <v>0</v>
      </c>
      <c r="E163" s="120">
        <f t="shared" si="58"/>
        <v>0</v>
      </c>
      <c r="F163" s="120">
        <f t="shared" si="58"/>
        <v>0</v>
      </c>
      <c r="G163" s="120">
        <f t="shared" si="58"/>
        <v>0</v>
      </c>
      <c r="H163" s="120">
        <f t="shared" si="58"/>
        <v>0</v>
      </c>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row>
    <row r="164" spans="1:248">
      <c r="A164" s="64"/>
      <c r="B164" s="88" t="s">
        <v>368</v>
      </c>
      <c r="C164" s="120"/>
      <c r="D164" s="60"/>
      <c r="E164" s="60"/>
      <c r="F164" s="60"/>
      <c r="G164" s="87"/>
      <c r="H164" s="87"/>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row>
    <row r="165" spans="1:248" ht="60">
      <c r="A165" s="64"/>
      <c r="B165" s="88" t="s">
        <v>370</v>
      </c>
      <c r="C165" s="120"/>
      <c r="D165" s="60"/>
      <c r="E165" s="60"/>
      <c r="F165" s="60"/>
      <c r="G165" s="87"/>
      <c r="H165" s="87"/>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row>
    <row r="166" spans="1:248" s="61" customFormat="1" ht="30">
      <c r="A166" s="64"/>
      <c r="B166" s="89" t="s">
        <v>403</v>
      </c>
      <c r="C166" s="120">
        <f t="shared" ref="C166:H166" si="59">C167+C170+C171+C174</f>
        <v>0</v>
      </c>
      <c r="D166" s="120">
        <f t="shared" si="59"/>
        <v>0</v>
      </c>
      <c r="E166" s="120">
        <f t="shared" si="59"/>
        <v>0</v>
      </c>
      <c r="F166" s="120">
        <f t="shared" si="59"/>
        <v>0</v>
      </c>
      <c r="G166" s="120">
        <f t="shared" si="59"/>
        <v>0</v>
      </c>
      <c r="H166" s="120">
        <f t="shared" si="59"/>
        <v>0</v>
      </c>
      <c r="II166" s="45"/>
      <c r="IJ166" s="45"/>
      <c r="IK166" s="45"/>
      <c r="IL166" s="45"/>
      <c r="IM166" s="45"/>
      <c r="IN166" s="45"/>
    </row>
    <row r="167" spans="1:248" s="61" customFormat="1">
      <c r="A167" s="64"/>
      <c r="B167" s="90" t="s">
        <v>404</v>
      </c>
      <c r="C167" s="120">
        <f t="shared" ref="C167:H167" si="60">C168+C169</f>
        <v>0</v>
      </c>
      <c r="D167" s="120">
        <f t="shared" si="60"/>
        <v>0</v>
      </c>
      <c r="E167" s="120">
        <f t="shared" si="60"/>
        <v>0</v>
      </c>
      <c r="F167" s="120">
        <f t="shared" si="60"/>
        <v>0</v>
      </c>
      <c r="G167" s="120">
        <f t="shared" si="60"/>
        <v>0</v>
      </c>
      <c r="H167" s="120">
        <f t="shared" si="60"/>
        <v>0</v>
      </c>
      <c r="II167" s="45"/>
      <c r="IJ167" s="45"/>
      <c r="IK167" s="45"/>
      <c r="IL167" s="45"/>
      <c r="IM167" s="45"/>
      <c r="IN167" s="45"/>
    </row>
    <row r="168" spans="1:248">
      <c r="A168" s="64"/>
      <c r="B168" s="90" t="s">
        <v>368</v>
      </c>
      <c r="C168" s="120"/>
      <c r="D168" s="60"/>
      <c r="E168" s="60"/>
      <c r="F168" s="60"/>
      <c r="G168" s="87"/>
      <c r="H168" s="87"/>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row>
    <row r="169" spans="1:248" ht="60">
      <c r="A169" s="58"/>
      <c r="B169" s="90" t="s">
        <v>370</v>
      </c>
      <c r="C169" s="120"/>
      <c r="D169" s="60"/>
      <c r="E169" s="60"/>
      <c r="F169" s="60"/>
      <c r="G169" s="87"/>
      <c r="H169" s="87"/>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row>
    <row r="170" spans="1:248" ht="30">
      <c r="A170" s="58"/>
      <c r="B170" s="90" t="s">
        <v>405</v>
      </c>
      <c r="C170" s="120"/>
      <c r="D170" s="60"/>
      <c r="E170" s="60"/>
      <c r="F170" s="60"/>
      <c r="G170" s="87"/>
      <c r="H170" s="87"/>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row>
    <row r="171" spans="1:248" ht="30">
      <c r="A171" s="58"/>
      <c r="B171" s="90" t="s">
        <v>406</v>
      </c>
      <c r="C171" s="120">
        <f t="shared" ref="C171:H171" si="61">C172+C173</f>
        <v>0</v>
      </c>
      <c r="D171" s="120">
        <f t="shared" si="61"/>
        <v>0</v>
      </c>
      <c r="E171" s="120">
        <f t="shared" si="61"/>
        <v>0</v>
      </c>
      <c r="F171" s="120">
        <f t="shared" si="61"/>
        <v>0</v>
      </c>
      <c r="G171" s="120">
        <f t="shared" si="61"/>
        <v>0</v>
      </c>
      <c r="H171" s="120">
        <f t="shared" si="61"/>
        <v>0</v>
      </c>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row>
    <row r="172" spans="1:248">
      <c r="A172" s="58"/>
      <c r="B172" s="90" t="s">
        <v>368</v>
      </c>
      <c r="C172" s="120"/>
      <c r="D172" s="60"/>
      <c r="E172" s="60"/>
      <c r="F172" s="60"/>
      <c r="G172" s="87"/>
      <c r="H172" s="87"/>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row>
    <row r="173" spans="1:248" ht="60">
      <c r="A173" s="64"/>
      <c r="B173" s="90" t="s">
        <v>370</v>
      </c>
      <c r="C173" s="120"/>
      <c r="D173" s="60"/>
      <c r="E173" s="60"/>
      <c r="F173" s="60"/>
      <c r="G173" s="87"/>
      <c r="H173" s="87"/>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c r="ID173" s="61"/>
      <c r="IE173" s="61"/>
      <c r="IF173" s="61"/>
      <c r="IG173" s="61"/>
      <c r="IH173" s="61"/>
    </row>
    <row r="174" spans="1:248" ht="30" customHeight="1">
      <c r="A174" s="64"/>
      <c r="B174" s="90" t="s">
        <v>407</v>
      </c>
      <c r="C174" s="120"/>
      <c r="D174" s="60"/>
      <c r="E174" s="60"/>
      <c r="F174" s="60"/>
      <c r="G174" s="87"/>
      <c r="H174" s="87"/>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c r="ID174" s="61"/>
      <c r="IE174" s="61"/>
      <c r="IF174" s="61"/>
      <c r="IG174" s="61"/>
      <c r="IH174" s="61"/>
    </row>
    <row r="175" spans="1:248" ht="16.5" customHeight="1">
      <c r="A175" s="64"/>
      <c r="B175" s="68" t="s">
        <v>361</v>
      </c>
      <c r="C175" s="120"/>
      <c r="D175" s="60"/>
      <c r="E175" s="60"/>
      <c r="F175" s="60"/>
      <c r="G175" s="87"/>
      <c r="H175" s="87"/>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B175" s="61"/>
      <c r="FC175" s="61"/>
      <c r="FD175" s="61"/>
      <c r="FE175" s="61"/>
      <c r="FF175" s="61"/>
      <c r="FG175" s="61"/>
      <c r="FH175" s="61"/>
      <c r="FI175" s="61"/>
      <c r="FJ175" s="61"/>
      <c r="FK175" s="61"/>
      <c r="FL175" s="61"/>
      <c r="FM175" s="61"/>
      <c r="FN175" s="61"/>
      <c r="FO175" s="61"/>
      <c r="FP175" s="61"/>
      <c r="FQ175" s="61"/>
      <c r="FR175" s="61"/>
      <c r="FS175" s="61"/>
      <c r="FT175" s="61"/>
      <c r="FU175" s="61"/>
      <c r="FV175" s="61"/>
      <c r="FW175" s="61"/>
      <c r="FX175" s="61"/>
      <c r="FY175" s="61"/>
      <c r="FZ175" s="61"/>
      <c r="GA175" s="61"/>
      <c r="GB175" s="61"/>
      <c r="GC175" s="61"/>
      <c r="GD175" s="61"/>
      <c r="GE175" s="61"/>
      <c r="GF175" s="61"/>
      <c r="GG175" s="61"/>
      <c r="GH175" s="61"/>
      <c r="GI175" s="61"/>
      <c r="GJ175" s="61"/>
      <c r="GK175" s="61"/>
      <c r="GL175" s="61"/>
      <c r="GM175" s="61"/>
      <c r="GN175" s="61"/>
      <c r="GO175" s="61"/>
      <c r="GP175" s="61"/>
      <c r="GQ175" s="61"/>
      <c r="GR175" s="61"/>
      <c r="GS175" s="61"/>
      <c r="GT175" s="61"/>
      <c r="GU175" s="61"/>
      <c r="GV175" s="61"/>
      <c r="GW175" s="61"/>
      <c r="GX175" s="61"/>
      <c r="GY175" s="61"/>
      <c r="GZ175" s="61"/>
      <c r="HA175" s="61"/>
      <c r="HB175" s="61"/>
      <c r="HC175" s="61"/>
      <c r="HD175" s="61"/>
      <c r="HE175" s="61"/>
      <c r="HF175" s="61"/>
      <c r="HG175" s="61"/>
      <c r="HH175" s="61"/>
      <c r="HI175" s="61"/>
      <c r="HJ175" s="61"/>
      <c r="HK175" s="61"/>
      <c r="HL175" s="61"/>
      <c r="HM175" s="61"/>
      <c r="HN175" s="61"/>
      <c r="HO175" s="61"/>
      <c r="HP175" s="61"/>
      <c r="HQ175" s="61"/>
      <c r="HR175" s="61"/>
      <c r="HS175" s="61"/>
      <c r="HT175" s="61"/>
      <c r="HU175" s="61"/>
      <c r="HV175" s="61"/>
      <c r="HW175" s="61"/>
      <c r="HX175" s="61"/>
      <c r="HY175" s="61"/>
      <c r="HZ175" s="61"/>
      <c r="IA175" s="61"/>
      <c r="IB175" s="61"/>
      <c r="IC175" s="61"/>
      <c r="ID175" s="61"/>
      <c r="IE175" s="61"/>
      <c r="IF175" s="61"/>
      <c r="IG175" s="61"/>
      <c r="IH175" s="61"/>
    </row>
    <row r="176" spans="1:248">
      <c r="A176" s="58" t="s">
        <v>408</v>
      </c>
      <c r="B176" s="68" t="s">
        <v>409</v>
      </c>
      <c r="C176" s="118">
        <f t="shared" ref="C176:H176" si="62">C177+C178</f>
        <v>0</v>
      </c>
      <c r="D176" s="118">
        <f t="shared" si="62"/>
        <v>52093540</v>
      </c>
      <c r="E176" s="118">
        <f t="shared" si="62"/>
        <v>49028260</v>
      </c>
      <c r="F176" s="118">
        <f t="shared" si="62"/>
        <v>49028260</v>
      </c>
      <c r="G176" s="118">
        <f t="shared" si="62"/>
        <v>49028206</v>
      </c>
      <c r="H176" s="118">
        <f t="shared" si="62"/>
        <v>3268975</v>
      </c>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B176" s="61"/>
      <c r="FC176" s="61"/>
      <c r="FD176" s="61"/>
      <c r="FE176" s="61"/>
      <c r="FF176" s="61"/>
      <c r="FG176" s="61"/>
      <c r="FH176" s="61"/>
      <c r="FI176" s="61"/>
      <c r="FJ176" s="61"/>
      <c r="FK176" s="61"/>
      <c r="FL176" s="61"/>
      <c r="FM176" s="61"/>
      <c r="FN176" s="61"/>
      <c r="FO176" s="61"/>
      <c r="FP176" s="61"/>
      <c r="FQ176" s="61"/>
      <c r="FR176" s="61"/>
      <c r="FS176" s="61"/>
      <c r="FT176" s="61"/>
      <c r="FU176" s="61"/>
      <c r="FV176" s="61"/>
      <c r="FW176" s="61"/>
      <c r="FX176" s="61"/>
      <c r="FY176" s="61"/>
      <c r="FZ176" s="61"/>
      <c r="GA176" s="61"/>
      <c r="GB176" s="61"/>
      <c r="GC176" s="61"/>
      <c r="GD176" s="61"/>
      <c r="GE176" s="61"/>
      <c r="GF176" s="61"/>
      <c r="GG176" s="61"/>
      <c r="GH176" s="61"/>
      <c r="GI176" s="61"/>
      <c r="GJ176" s="61"/>
      <c r="GK176" s="61"/>
      <c r="GL176" s="61"/>
      <c r="GM176" s="61"/>
      <c r="GN176" s="61"/>
      <c r="GO176" s="61"/>
      <c r="GP176" s="61"/>
      <c r="GQ176" s="61"/>
      <c r="GR176" s="61"/>
      <c r="GS176" s="61"/>
      <c r="GT176" s="61"/>
      <c r="GU176" s="61"/>
      <c r="GV176" s="61"/>
      <c r="GW176" s="61"/>
      <c r="GX176" s="61"/>
      <c r="GY176" s="61"/>
      <c r="GZ176" s="61"/>
      <c r="HA176" s="61"/>
      <c r="HB176" s="61"/>
      <c r="HC176" s="61"/>
      <c r="HD176" s="61"/>
      <c r="HE176" s="61"/>
      <c r="HF176" s="61"/>
      <c r="HG176" s="61"/>
      <c r="HH176" s="61"/>
      <c r="HI176" s="61"/>
      <c r="HJ176" s="61"/>
      <c r="HK176" s="61"/>
      <c r="HL176" s="61"/>
      <c r="HM176" s="61"/>
      <c r="HN176" s="61"/>
      <c r="HO176" s="61"/>
      <c r="HP176" s="61"/>
      <c r="HQ176" s="61"/>
      <c r="HR176" s="61"/>
      <c r="HS176" s="61"/>
      <c r="HT176" s="61"/>
      <c r="HU176" s="61"/>
      <c r="HV176" s="61"/>
      <c r="HW176" s="61"/>
      <c r="HX176" s="61"/>
      <c r="HY176" s="61"/>
      <c r="HZ176" s="61"/>
      <c r="IA176" s="61"/>
      <c r="IB176" s="61"/>
      <c r="IC176" s="61"/>
      <c r="ID176" s="61"/>
      <c r="IE176" s="61"/>
      <c r="IF176" s="61"/>
      <c r="IG176" s="61"/>
      <c r="IH176" s="61"/>
    </row>
    <row r="177" spans="1:242" ht="16.5" customHeight="1">
      <c r="A177" s="58"/>
      <c r="B177" s="68" t="s">
        <v>368</v>
      </c>
      <c r="C177" s="118"/>
      <c r="D177" s="60">
        <v>51849120</v>
      </c>
      <c r="E177" s="60">
        <v>48767810</v>
      </c>
      <c r="F177" s="60">
        <v>48767810</v>
      </c>
      <c r="G177" s="67">
        <v>48767810</v>
      </c>
      <c r="H177" s="67">
        <v>3239980</v>
      </c>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row>
    <row r="178" spans="1:242" ht="60">
      <c r="A178" s="58"/>
      <c r="B178" s="68" t="s">
        <v>370</v>
      </c>
      <c r="C178" s="118"/>
      <c r="D178" s="60">
        <v>244420</v>
      </c>
      <c r="E178" s="60">
        <v>260450</v>
      </c>
      <c r="F178" s="60">
        <v>260450</v>
      </c>
      <c r="G178" s="67">
        <v>260396</v>
      </c>
      <c r="H178" s="67">
        <v>28995</v>
      </c>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row>
    <row r="179" spans="1:242" ht="16.5" customHeight="1">
      <c r="A179" s="64"/>
      <c r="B179" s="68" t="s">
        <v>361</v>
      </c>
      <c r="C179" s="118"/>
      <c r="D179" s="60"/>
      <c r="E179" s="60"/>
      <c r="F179" s="60"/>
      <c r="G179" s="67">
        <v>-57449</v>
      </c>
      <c r="H179" s="67">
        <v>-24050</v>
      </c>
      <c r="IH179" s="61"/>
    </row>
    <row r="180" spans="1:242">
      <c r="A180" s="64" t="s">
        <v>410</v>
      </c>
      <c r="B180" s="68" t="s">
        <v>411</v>
      </c>
      <c r="C180" s="120">
        <f t="shared" ref="C180:H180" si="63">C181+C182</f>
        <v>0</v>
      </c>
      <c r="D180" s="120">
        <f t="shared" si="63"/>
        <v>8596000</v>
      </c>
      <c r="E180" s="120">
        <f t="shared" si="63"/>
        <v>7194680</v>
      </c>
      <c r="F180" s="120">
        <f t="shared" si="63"/>
        <v>7194680</v>
      </c>
      <c r="G180" s="120">
        <f t="shared" si="63"/>
        <v>7194680</v>
      </c>
      <c r="H180" s="120">
        <f t="shared" si="63"/>
        <v>449284.95999999996</v>
      </c>
      <c r="IH180" s="61"/>
    </row>
    <row r="181" spans="1:242">
      <c r="A181" s="64"/>
      <c r="B181" s="68" t="s">
        <v>368</v>
      </c>
      <c r="C181" s="120"/>
      <c r="D181" s="60">
        <v>8596000</v>
      </c>
      <c r="E181" s="60">
        <v>7194680</v>
      </c>
      <c r="F181" s="60">
        <v>7194680</v>
      </c>
      <c r="G181" s="74">
        <v>7194680</v>
      </c>
      <c r="H181" s="74">
        <v>449284.95999999996</v>
      </c>
      <c r="IH181" s="61"/>
    </row>
    <row r="182" spans="1:242" ht="60">
      <c r="A182" s="64"/>
      <c r="B182" s="68" t="s">
        <v>370</v>
      </c>
      <c r="C182" s="120"/>
      <c r="D182" s="60"/>
      <c r="E182" s="60"/>
      <c r="F182" s="60"/>
      <c r="G182" s="74"/>
      <c r="H182" s="74"/>
      <c r="IH182" s="61"/>
    </row>
    <row r="183" spans="1:242">
      <c r="A183" s="64"/>
      <c r="B183" s="68" t="s">
        <v>361</v>
      </c>
      <c r="C183" s="120"/>
      <c r="D183" s="60"/>
      <c r="E183" s="60"/>
      <c r="F183" s="60"/>
      <c r="G183" s="74">
        <v>-2302.48</v>
      </c>
      <c r="H183" s="74"/>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row>
    <row r="184" spans="1:242">
      <c r="A184" s="64" t="s">
        <v>412</v>
      </c>
      <c r="B184" s="62" t="s">
        <v>413</v>
      </c>
      <c r="C184" s="119">
        <f>+C185+C196+C201+C206+C218</f>
        <v>0</v>
      </c>
      <c r="D184" s="119">
        <f t="shared" ref="D184:H184" si="64">+D185+D196+D201+D206+D218</f>
        <v>332548140</v>
      </c>
      <c r="E184" s="119">
        <f t="shared" si="64"/>
        <v>302220260</v>
      </c>
      <c r="F184" s="119">
        <f t="shared" si="64"/>
        <v>302220260</v>
      </c>
      <c r="G184" s="119">
        <f t="shared" si="64"/>
        <v>302039465.99000001</v>
      </c>
      <c r="H184" s="119">
        <f t="shared" si="64"/>
        <v>26834383.359999999</v>
      </c>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row>
    <row r="185" spans="1:242">
      <c r="A185" s="64" t="s">
        <v>414</v>
      </c>
      <c r="B185" s="62" t="s">
        <v>415</v>
      </c>
      <c r="C185" s="118">
        <f>+C186+C190+C191+C192+C193+C194</f>
        <v>0</v>
      </c>
      <c r="D185" s="118">
        <f t="shared" ref="D185:H185" si="65">+D186+D190+D191+D192+D193+D194</f>
        <v>148873230</v>
      </c>
      <c r="E185" s="118">
        <f t="shared" si="65"/>
        <v>132702650</v>
      </c>
      <c r="F185" s="118">
        <f t="shared" si="65"/>
        <v>132702650</v>
      </c>
      <c r="G185" s="118">
        <f t="shared" si="65"/>
        <v>132522139</v>
      </c>
      <c r="H185" s="118">
        <f t="shared" si="65"/>
        <v>13554389.039999997</v>
      </c>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row>
    <row r="186" spans="1:242" ht="16.5" customHeight="1">
      <c r="A186" s="64"/>
      <c r="B186" s="91" t="s">
        <v>512</v>
      </c>
      <c r="C186" s="120">
        <f>C187+C188+C189</f>
        <v>0</v>
      </c>
      <c r="D186" s="120">
        <v>145386940</v>
      </c>
      <c r="E186" s="120">
        <v>128808850</v>
      </c>
      <c r="F186" s="120">
        <v>128808850</v>
      </c>
      <c r="G186" s="120">
        <f t="shared" ref="G186:H186" si="66">G187+G188+G189</f>
        <v>128808850</v>
      </c>
      <c r="H186" s="120">
        <f t="shared" si="66"/>
        <v>13326317.439999998</v>
      </c>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row>
    <row r="187" spans="1:242" ht="16.5" customHeight="1">
      <c r="A187" s="64"/>
      <c r="B187" s="117" t="s">
        <v>417</v>
      </c>
      <c r="C187" s="120"/>
      <c r="D187" s="60"/>
      <c r="E187" s="60"/>
      <c r="F187" s="60"/>
      <c r="G187" s="67">
        <v>57610198.329999998</v>
      </c>
      <c r="H187" s="67">
        <v>5385087.9600000009</v>
      </c>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row>
    <row r="188" spans="1:242">
      <c r="A188" s="64"/>
      <c r="B188" s="117" t="s">
        <v>418</v>
      </c>
      <c r="C188" s="120"/>
      <c r="D188" s="60"/>
      <c r="E188" s="60"/>
      <c r="F188" s="60"/>
      <c r="G188" s="67">
        <v>71134613.269999996</v>
      </c>
      <c r="H188" s="67">
        <v>7941229.4799999967</v>
      </c>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row>
    <row r="189" spans="1:242">
      <c r="A189" s="64"/>
      <c r="B189" s="117" t="s">
        <v>511</v>
      </c>
      <c r="C189" s="120"/>
      <c r="D189" s="60"/>
      <c r="E189" s="60"/>
      <c r="F189" s="60"/>
      <c r="G189" s="67">
        <v>64038.400000000001</v>
      </c>
      <c r="H189" s="67">
        <v>0</v>
      </c>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row>
    <row r="190" spans="1:242">
      <c r="A190" s="58"/>
      <c r="B190" s="91" t="s">
        <v>419</v>
      </c>
      <c r="C190" s="120"/>
      <c r="D190" s="60">
        <v>1480000</v>
      </c>
      <c r="E190" s="60">
        <v>1502320</v>
      </c>
      <c r="F190" s="60">
        <v>1502320</v>
      </c>
      <c r="G190" s="92">
        <v>1501336</v>
      </c>
      <c r="H190" s="92">
        <v>132016</v>
      </c>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row>
    <row r="191" spans="1:242" ht="30">
      <c r="A191" s="58"/>
      <c r="B191" s="91" t="s">
        <v>420</v>
      </c>
      <c r="C191" s="120"/>
      <c r="D191" s="60">
        <v>272060</v>
      </c>
      <c r="E191" s="60">
        <v>310360</v>
      </c>
      <c r="F191" s="60">
        <v>310360</v>
      </c>
      <c r="G191" s="92">
        <v>259140</v>
      </c>
      <c r="H191" s="92">
        <v>8820</v>
      </c>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row>
    <row r="192" spans="1:242" ht="45">
      <c r="A192" s="58"/>
      <c r="B192" s="91" t="s">
        <v>421</v>
      </c>
      <c r="C192" s="120"/>
      <c r="D192" s="60">
        <v>1607500</v>
      </c>
      <c r="E192" s="60">
        <v>1981560</v>
      </c>
      <c r="F192" s="60">
        <v>1981560</v>
      </c>
      <c r="G192" s="92">
        <v>1860150</v>
      </c>
      <c r="H192" s="92">
        <v>78850</v>
      </c>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row>
    <row r="193" spans="1:242" ht="60">
      <c r="A193" s="58"/>
      <c r="B193" s="91" t="s">
        <v>370</v>
      </c>
      <c r="C193" s="120"/>
      <c r="D193" s="60">
        <v>13120</v>
      </c>
      <c r="E193" s="60">
        <v>13120</v>
      </c>
      <c r="F193" s="60">
        <v>13120</v>
      </c>
      <c r="G193" s="92">
        <v>12680</v>
      </c>
      <c r="H193" s="92">
        <v>2020</v>
      </c>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row>
    <row r="194" spans="1:242" ht="45">
      <c r="A194" s="58"/>
      <c r="B194" s="91" t="s">
        <v>507</v>
      </c>
      <c r="C194" s="120"/>
      <c r="D194" s="60">
        <v>113610</v>
      </c>
      <c r="E194" s="60">
        <v>86440</v>
      </c>
      <c r="F194" s="60">
        <v>86440</v>
      </c>
      <c r="G194" s="92">
        <v>79983</v>
      </c>
      <c r="H194" s="92">
        <v>6365.6000000000058</v>
      </c>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c r="ID194" s="61"/>
      <c r="IE194" s="61"/>
      <c r="IF194" s="61"/>
      <c r="IG194" s="61"/>
      <c r="IH194" s="61"/>
    </row>
    <row r="195" spans="1:242">
      <c r="A195" s="58"/>
      <c r="B195" s="68" t="s">
        <v>361</v>
      </c>
      <c r="C195" s="120"/>
      <c r="D195" s="60"/>
      <c r="E195" s="60"/>
      <c r="F195" s="60"/>
      <c r="G195" s="92">
        <v>-15879.51</v>
      </c>
      <c r="H195" s="92">
        <v>-7350.9</v>
      </c>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B195" s="61"/>
      <c r="FC195" s="61"/>
      <c r="FD195" s="61"/>
      <c r="FE195" s="61"/>
      <c r="FF195" s="61"/>
      <c r="FG195" s="61"/>
      <c r="FH195" s="61"/>
      <c r="FI195" s="61"/>
      <c r="FJ195" s="61"/>
      <c r="FK195" s="61"/>
      <c r="FL195" s="61"/>
      <c r="FM195" s="61"/>
      <c r="FN195" s="61"/>
      <c r="FO195" s="61"/>
      <c r="FP195" s="61"/>
      <c r="FQ195" s="61"/>
      <c r="FR195" s="61"/>
      <c r="FS195" s="61"/>
      <c r="FT195" s="61"/>
      <c r="FU195" s="61"/>
      <c r="FV195" s="61"/>
      <c r="FW195" s="61"/>
      <c r="FX195" s="61"/>
      <c r="FY195" s="61"/>
      <c r="FZ195" s="61"/>
      <c r="GA195" s="61"/>
      <c r="GB195" s="61"/>
      <c r="GC195" s="61"/>
      <c r="GD195" s="61"/>
      <c r="GE195" s="61"/>
      <c r="GF195" s="61"/>
      <c r="GG195" s="61"/>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61"/>
      <c r="HN195" s="61"/>
      <c r="HO195" s="61"/>
      <c r="HP195" s="61"/>
      <c r="HQ195" s="61"/>
      <c r="HR195" s="61"/>
      <c r="HS195" s="61"/>
      <c r="HT195" s="61"/>
      <c r="HU195" s="61"/>
      <c r="HV195" s="61"/>
      <c r="HW195" s="61"/>
      <c r="HX195" s="61"/>
      <c r="HY195" s="61"/>
      <c r="HZ195" s="61"/>
      <c r="IA195" s="61"/>
      <c r="IB195" s="61"/>
      <c r="IC195" s="61"/>
      <c r="ID195" s="61"/>
      <c r="IE195" s="61"/>
      <c r="IF195" s="61"/>
      <c r="IG195" s="61"/>
      <c r="IH195" s="61"/>
    </row>
    <row r="196" spans="1:242">
      <c r="A196" s="58" t="s">
        <v>422</v>
      </c>
      <c r="B196" s="93" t="s">
        <v>423</v>
      </c>
      <c r="C196" s="120">
        <f>C197+C198+C199</f>
        <v>0</v>
      </c>
      <c r="D196" s="120">
        <f t="shared" ref="D196:H196" si="67">D197+D198+D199</f>
        <v>100705550</v>
      </c>
      <c r="E196" s="120">
        <f t="shared" si="67"/>
        <v>95493420</v>
      </c>
      <c r="F196" s="120">
        <f t="shared" si="67"/>
        <v>95493420</v>
      </c>
      <c r="G196" s="120">
        <f t="shared" si="67"/>
        <v>95493301.989999995</v>
      </c>
      <c r="H196" s="120">
        <f t="shared" si="67"/>
        <v>7100869.2999999998</v>
      </c>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c r="FB196" s="61"/>
      <c r="FC196" s="61"/>
      <c r="FD196" s="61"/>
      <c r="FE196" s="61"/>
      <c r="FF196" s="61"/>
      <c r="FG196" s="61"/>
      <c r="FH196" s="61"/>
      <c r="FI196" s="61"/>
      <c r="FJ196" s="61"/>
      <c r="FK196" s="61"/>
      <c r="FL196" s="61"/>
      <c r="FM196" s="61"/>
      <c r="FN196" s="61"/>
      <c r="FO196" s="61"/>
      <c r="FP196" s="61"/>
      <c r="FQ196" s="61"/>
      <c r="FR196" s="61"/>
      <c r="FS196" s="61"/>
      <c r="FT196" s="61"/>
      <c r="FU196" s="61"/>
      <c r="FV196" s="61"/>
      <c r="FW196" s="61"/>
      <c r="FX196" s="61"/>
      <c r="FY196" s="61"/>
      <c r="FZ196" s="61"/>
      <c r="GA196" s="61"/>
      <c r="GB196" s="61"/>
      <c r="GC196" s="61"/>
      <c r="GD196" s="61"/>
      <c r="GE196" s="61"/>
      <c r="GF196" s="61"/>
      <c r="GG196" s="61"/>
      <c r="GH196" s="61"/>
      <c r="GI196" s="61"/>
      <c r="GJ196" s="61"/>
      <c r="GK196" s="61"/>
      <c r="GL196" s="61"/>
      <c r="GM196" s="61"/>
      <c r="GN196" s="61"/>
      <c r="GO196" s="61"/>
      <c r="GP196" s="61"/>
      <c r="GQ196" s="61"/>
      <c r="GR196" s="61"/>
      <c r="GS196" s="61"/>
      <c r="GT196" s="61"/>
      <c r="GU196" s="61"/>
      <c r="GV196" s="61"/>
      <c r="GW196" s="61"/>
      <c r="GX196" s="61"/>
      <c r="GY196" s="61"/>
      <c r="GZ196" s="61"/>
      <c r="HA196" s="61"/>
      <c r="HB196" s="61"/>
      <c r="HC196" s="61"/>
      <c r="HD196" s="61"/>
      <c r="HE196" s="61"/>
      <c r="HF196" s="61"/>
      <c r="HG196" s="61"/>
      <c r="HH196" s="61"/>
      <c r="HI196" s="61"/>
      <c r="HJ196" s="61"/>
      <c r="HK196" s="61"/>
      <c r="HL196" s="61"/>
      <c r="HM196" s="61"/>
      <c r="HN196" s="61"/>
      <c r="HO196" s="61"/>
      <c r="HP196" s="61"/>
      <c r="HQ196" s="61"/>
      <c r="HR196" s="61"/>
      <c r="HS196" s="61"/>
      <c r="HT196" s="61"/>
      <c r="HU196" s="61"/>
      <c r="HV196" s="61"/>
      <c r="HW196" s="61"/>
      <c r="HX196" s="61"/>
      <c r="HY196" s="61"/>
      <c r="HZ196" s="61"/>
      <c r="IA196" s="61"/>
      <c r="IB196" s="61"/>
      <c r="IC196" s="61"/>
      <c r="ID196" s="61"/>
      <c r="IE196" s="61"/>
      <c r="IF196" s="61"/>
      <c r="IG196" s="61"/>
      <c r="IH196" s="61"/>
    </row>
    <row r="197" spans="1:242">
      <c r="A197" s="58"/>
      <c r="B197" s="94" t="s">
        <v>368</v>
      </c>
      <c r="C197" s="120"/>
      <c r="D197" s="60">
        <v>100679240</v>
      </c>
      <c r="E197" s="60">
        <v>95467110</v>
      </c>
      <c r="F197" s="60">
        <v>95467110</v>
      </c>
      <c r="G197" s="66">
        <v>95467110</v>
      </c>
      <c r="H197" s="66">
        <v>7100530</v>
      </c>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c r="FB197" s="61"/>
      <c r="FC197" s="61"/>
      <c r="FD197" s="61"/>
      <c r="FE197" s="61"/>
      <c r="FF197" s="61"/>
      <c r="FG197" s="61"/>
      <c r="FH197" s="61"/>
      <c r="FI197" s="61"/>
      <c r="FJ197" s="61"/>
      <c r="FK197" s="61"/>
      <c r="FL197" s="61"/>
      <c r="FM197" s="61"/>
      <c r="FN197" s="61"/>
      <c r="FO197" s="61"/>
      <c r="FP197" s="61"/>
      <c r="FQ197" s="61"/>
      <c r="FR197" s="61"/>
      <c r="FS197" s="61"/>
      <c r="FT197" s="61"/>
      <c r="FU197" s="61"/>
      <c r="FV197" s="61"/>
      <c r="FW197" s="61"/>
      <c r="FX197" s="61"/>
      <c r="FY197" s="61"/>
      <c r="FZ197" s="61"/>
      <c r="GA197" s="61"/>
      <c r="GB197" s="61"/>
      <c r="GC197" s="61"/>
      <c r="GD197" s="61"/>
      <c r="GE197" s="61"/>
      <c r="GF197" s="61"/>
      <c r="GG197" s="61"/>
      <c r="GH197" s="61"/>
      <c r="GI197" s="61"/>
      <c r="GJ197" s="61"/>
      <c r="GK197" s="61"/>
      <c r="GL197" s="61"/>
      <c r="GM197" s="61"/>
      <c r="GN197" s="61"/>
      <c r="GO197" s="61"/>
      <c r="GP197" s="61"/>
      <c r="GQ197" s="61"/>
      <c r="GR197" s="61"/>
      <c r="GS197" s="61"/>
      <c r="GT197" s="61"/>
      <c r="GU197" s="61"/>
      <c r="GV197" s="61"/>
      <c r="GW197" s="61"/>
      <c r="GX197" s="61"/>
      <c r="GY197" s="61"/>
      <c r="GZ197" s="61"/>
      <c r="HA197" s="61"/>
      <c r="HB197" s="61"/>
      <c r="HC197" s="61"/>
      <c r="HD197" s="61"/>
      <c r="HE197" s="61"/>
      <c r="HF197" s="61"/>
      <c r="HG197" s="61"/>
      <c r="HH197" s="61"/>
      <c r="HI197" s="61"/>
      <c r="HJ197" s="61"/>
      <c r="HK197" s="61"/>
      <c r="HL197" s="61"/>
      <c r="HM197" s="61"/>
      <c r="HN197" s="61"/>
      <c r="HO197" s="61"/>
      <c r="HP197" s="61"/>
      <c r="HQ197" s="61"/>
      <c r="HR197" s="61"/>
      <c r="HS197" s="61"/>
      <c r="HT197" s="61"/>
      <c r="HU197" s="61"/>
      <c r="HV197" s="61"/>
      <c r="HW197" s="61"/>
      <c r="HX197" s="61"/>
      <c r="HY197" s="61"/>
      <c r="HZ197" s="61"/>
      <c r="IA197" s="61"/>
      <c r="IB197" s="61"/>
      <c r="IC197" s="61"/>
      <c r="ID197" s="61"/>
      <c r="IE197" s="61"/>
      <c r="IF197" s="61"/>
      <c r="IG197" s="61"/>
      <c r="IH197" s="61"/>
    </row>
    <row r="198" spans="1:242" ht="60">
      <c r="A198" s="58"/>
      <c r="B198" s="94" t="s">
        <v>370</v>
      </c>
      <c r="C198" s="120"/>
      <c r="D198" s="60">
        <v>26310</v>
      </c>
      <c r="E198" s="60">
        <v>26310</v>
      </c>
      <c r="F198" s="60">
        <v>26310</v>
      </c>
      <c r="G198" s="66">
        <v>26191.99</v>
      </c>
      <c r="H198" s="66">
        <v>339.30000000000291</v>
      </c>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c r="FB198" s="61"/>
      <c r="FC198" s="61"/>
      <c r="FD198" s="61"/>
      <c r="FE198" s="61"/>
      <c r="FF198" s="61"/>
      <c r="FG198" s="61"/>
      <c r="FH198" s="61"/>
      <c r="FI198" s="61"/>
      <c r="FJ198" s="61"/>
      <c r="FK198" s="61"/>
      <c r="FL198" s="61"/>
      <c r="FM198" s="61"/>
      <c r="FN198" s="61"/>
      <c r="FO198" s="61"/>
      <c r="FP198" s="61"/>
      <c r="FQ198" s="61"/>
      <c r="FR198" s="61"/>
      <c r="FS198" s="61"/>
      <c r="FT198" s="61"/>
      <c r="FU198" s="61"/>
      <c r="FV198" s="61"/>
      <c r="FW198" s="61"/>
      <c r="FX198" s="61"/>
      <c r="FY198" s="61"/>
      <c r="FZ198" s="61"/>
      <c r="GA198" s="61"/>
      <c r="GB198" s="61"/>
      <c r="GC198" s="61"/>
      <c r="GD198" s="61"/>
      <c r="GE198" s="61"/>
      <c r="GF198" s="61"/>
      <c r="GG198" s="61"/>
      <c r="GH198" s="61"/>
      <c r="GI198" s="61"/>
      <c r="GJ198" s="61"/>
      <c r="GK198" s="61"/>
      <c r="GL198" s="61"/>
      <c r="GM198" s="61"/>
      <c r="GN198" s="61"/>
      <c r="GO198" s="61"/>
      <c r="GP198" s="61"/>
      <c r="GQ198" s="61"/>
      <c r="GR198" s="61"/>
      <c r="GS198" s="61"/>
      <c r="GT198" s="61"/>
      <c r="GU198" s="61"/>
      <c r="GV198" s="61"/>
      <c r="GW198" s="61"/>
      <c r="GX198" s="61"/>
      <c r="GY198" s="61"/>
      <c r="GZ198" s="61"/>
      <c r="HA198" s="61"/>
      <c r="HB198" s="61"/>
      <c r="HC198" s="61"/>
      <c r="HD198" s="61"/>
      <c r="HE198" s="61"/>
      <c r="HF198" s="61"/>
      <c r="HG198" s="61"/>
      <c r="HH198" s="61"/>
      <c r="HI198" s="61"/>
      <c r="HJ198" s="61"/>
      <c r="HK198" s="61"/>
      <c r="HL198" s="61"/>
      <c r="HM198" s="61"/>
      <c r="HN198" s="61"/>
      <c r="HO198" s="61"/>
      <c r="HP198" s="61"/>
      <c r="HQ198" s="61"/>
      <c r="HR198" s="61"/>
      <c r="HS198" s="61"/>
      <c r="HT198" s="61"/>
      <c r="HU198" s="61"/>
      <c r="HV198" s="61"/>
      <c r="HW198" s="61"/>
      <c r="HX198" s="61"/>
      <c r="HY198" s="61"/>
      <c r="HZ198" s="61"/>
      <c r="IA198" s="61"/>
      <c r="IB198" s="61"/>
      <c r="IC198" s="61"/>
      <c r="ID198" s="61"/>
      <c r="IE198" s="61"/>
      <c r="IF198" s="61"/>
      <c r="IG198" s="61"/>
      <c r="IH198" s="61"/>
    </row>
    <row r="199" spans="1:242" ht="30">
      <c r="A199" s="58"/>
      <c r="B199" s="94" t="s">
        <v>508</v>
      </c>
      <c r="C199" s="120"/>
      <c r="D199" s="60"/>
      <c r="E199" s="60"/>
      <c r="F199" s="60"/>
      <c r="G199" s="66"/>
      <c r="H199" s="66">
        <v>0</v>
      </c>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c r="FB199" s="61"/>
      <c r="FC199" s="61"/>
      <c r="FD199" s="61"/>
      <c r="FE199" s="61"/>
      <c r="FF199" s="61"/>
      <c r="FG199" s="61"/>
      <c r="FH199" s="61"/>
      <c r="FI199" s="61"/>
      <c r="FJ199" s="61"/>
      <c r="FK199" s="61"/>
      <c r="FL199" s="61"/>
      <c r="FM199" s="61"/>
      <c r="FN199" s="61"/>
      <c r="FO199" s="61"/>
      <c r="FP199" s="61"/>
      <c r="FQ199" s="61"/>
      <c r="FR199" s="61"/>
      <c r="FS199" s="61"/>
      <c r="FT199" s="61"/>
      <c r="FU199" s="61"/>
      <c r="FV199" s="61"/>
      <c r="FW199" s="61"/>
      <c r="FX199" s="61"/>
      <c r="FY199" s="61"/>
      <c r="FZ199" s="61"/>
      <c r="GA199" s="61"/>
      <c r="GB199" s="61"/>
      <c r="GC199" s="61"/>
      <c r="GD199" s="61"/>
      <c r="GE199" s="61"/>
      <c r="GF199" s="61"/>
      <c r="GG199" s="61"/>
      <c r="GH199" s="61"/>
      <c r="GI199" s="61"/>
      <c r="GJ199" s="61"/>
      <c r="GK199" s="61"/>
      <c r="GL199" s="61"/>
      <c r="GM199" s="61"/>
      <c r="GN199" s="61"/>
      <c r="GO199" s="61"/>
      <c r="GP199" s="61"/>
      <c r="GQ199" s="61"/>
      <c r="GR199" s="61"/>
      <c r="GS199" s="61"/>
      <c r="GT199" s="61"/>
      <c r="GU199" s="61"/>
      <c r="GV199" s="61"/>
      <c r="GW199" s="61"/>
      <c r="GX199" s="61"/>
      <c r="GY199" s="61"/>
      <c r="GZ199" s="61"/>
      <c r="HA199" s="61"/>
      <c r="HB199" s="61"/>
      <c r="HC199" s="61"/>
      <c r="HD199" s="61"/>
      <c r="HE199" s="61"/>
      <c r="HF199" s="61"/>
      <c r="HG199" s="61"/>
      <c r="HH199" s="61"/>
      <c r="HI199" s="61"/>
      <c r="HJ199" s="61"/>
      <c r="HK199" s="61"/>
      <c r="HL199" s="61"/>
      <c r="HM199" s="61"/>
      <c r="HN199" s="61"/>
      <c r="HO199" s="61"/>
      <c r="HP199" s="61"/>
      <c r="HQ199" s="61"/>
      <c r="HR199" s="61"/>
      <c r="HS199" s="61"/>
      <c r="HT199" s="61"/>
      <c r="HU199" s="61"/>
      <c r="HV199" s="61"/>
      <c r="HW199" s="61"/>
      <c r="HX199" s="61"/>
      <c r="HY199" s="61"/>
      <c r="HZ199" s="61"/>
      <c r="IA199" s="61"/>
      <c r="IB199" s="61"/>
      <c r="IC199" s="61"/>
      <c r="ID199" s="61"/>
      <c r="IE199" s="61"/>
      <c r="IF199" s="61"/>
      <c r="IG199" s="61"/>
      <c r="IH199" s="61"/>
    </row>
    <row r="200" spans="1:242">
      <c r="A200" s="58"/>
      <c r="B200" s="68" t="s">
        <v>361</v>
      </c>
      <c r="C200" s="120"/>
      <c r="D200" s="60"/>
      <c r="E200" s="60"/>
      <c r="F200" s="60"/>
      <c r="G200" s="92">
        <v>-194257.22</v>
      </c>
      <c r="H200" s="92">
        <v>-7855.0100000000093</v>
      </c>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IH200" s="61"/>
    </row>
    <row r="201" spans="1:242">
      <c r="A201" s="58" t="s">
        <v>424</v>
      </c>
      <c r="B201" s="95" t="s">
        <v>425</v>
      </c>
      <c r="C201" s="120">
        <f t="shared" ref="C201:H201" si="68">+C202+C203+C204</f>
        <v>0</v>
      </c>
      <c r="D201" s="120">
        <f t="shared" si="68"/>
        <v>17549890</v>
      </c>
      <c r="E201" s="120">
        <f t="shared" si="68"/>
        <v>15895600</v>
      </c>
      <c r="F201" s="120">
        <f t="shared" si="68"/>
        <v>15895600</v>
      </c>
      <c r="G201" s="120">
        <f t="shared" si="68"/>
        <v>15895599</v>
      </c>
      <c r="H201" s="120">
        <f t="shared" si="68"/>
        <v>1378343</v>
      </c>
      <c r="IH201" s="61"/>
    </row>
    <row r="202" spans="1:242">
      <c r="A202" s="58"/>
      <c r="B202" s="91" t="s">
        <v>416</v>
      </c>
      <c r="C202" s="120"/>
      <c r="D202" s="60">
        <v>17549890</v>
      </c>
      <c r="E202" s="60">
        <v>15895600</v>
      </c>
      <c r="F202" s="60">
        <v>15895600</v>
      </c>
      <c r="G202" s="67">
        <v>15895599</v>
      </c>
      <c r="H202" s="67">
        <v>1378343</v>
      </c>
      <c r="I202" s="96"/>
      <c r="J202" s="96"/>
      <c r="K202" s="96"/>
      <c r="L202" s="96"/>
      <c r="M202" s="96"/>
      <c r="N202" s="96"/>
      <c r="O202" s="96"/>
      <c r="P202" s="96"/>
      <c r="Q202" s="96"/>
      <c r="R202" s="96"/>
      <c r="S202" s="96"/>
      <c r="T202" s="96"/>
      <c r="U202" s="96"/>
      <c r="V202" s="96"/>
      <c r="W202" s="96"/>
      <c r="X202" s="96"/>
      <c r="Y202" s="96"/>
      <c r="IH202" s="61"/>
    </row>
    <row r="203" spans="1:242" ht="30">
      <c r="A203" s="58"/>
      <c r="B203" s="91" t="s">
        <v>426</v>
      </c>
      <c r="C203" s="120"/>
      <c r="D203" s="60"/>
      <c r="E203" s="60"/>
      <c r="F203" s="60"/>
      <c r="G203" s="67"/>
      <c r="H203" s="67">
        <v>0</v>
      </c>
      <c r="I203" s="46"/>
      <c r="J203" s="46"/>
      <c r="K203" s="46"/>
      <c r="L203" s="46"/>
      <c r="M203" s="46"/>
      <c r="N203" s="46"/>
      <c r="O203" s="46"/>
      <c r="P203" s="46"/>
      <c r="Q203" s="46"/>
      <c r="R203" s="46"/>
      <c r="S203" s="46"/>
      <c r="T203" s="46"/>
      <c r="U203" s="46"/>
      <c r="V203" s="46"/>
      <c r="W203" s="46"/>
      <c r="X203" s="46"/>
      <c r="Y203" s="46"/>
      <c r="IH203" s="61"/>
    </row>
    <row r="204" spans="1:242" ht="60">
      <c r="A204" s="58"/>
      <c r="B204" s="91" t="s">
        <v>370</v>
      </c>
      <c r="C204" s="120"/>
      <c r="D204" s="60"/>
      <c r="E204" s="60"/>
      <c r="F204" s="60"/>
      <c r="G204" s="67"/>
      <c r="H204" s="67">
        <v>0</v>
      </c>
      <c r="I204" s="46"/>
      <c r="J204" s="46"/>
      <c r="K204" s="46"/>
      <c r="L204" s="46"/>
      <c r="M204" s="46"/>
      <c r="N204" s="46"/>
      <c r="O204" s="46"/>
      <c r="P204" s="46"/>
      <c r="Q204" s="46"/>
      <c r="R204" s="46"/>
      <c r="S204" s="46"/>
      <c r="T204" s="46"/>
      <c r="U204" s="46"/>
      <c r="V204" s="46"/>
      <c r="W204" s="46"/>
      <c r="X204" s="46"/>
      <c r="Y204" s="46"/>
    </row>
    <row r="205" spans="1:242">
      <c r="A205" s="58"/>
      <c r="B205" s="68" t="s">
        <v>361</v>
      </c>
      <c r="C205" s="120"/>
      <c r="D205" s="60"/>
      <c r="E205" s="60"/>
      <c r="F205" s="60"/>
      <c r="G205" s="67">
        <v>-14856.17</v>
      </c>
      <c r="H205" s="67">
        <v>-3136.2000000000007</v>
      </c>
    </row>
    <row r="206" spans="1:242">
      <c r="A206" s="58" t="s">
        <v>427</v>
      </c>
      <c r="B206" s="95" t="s">
        <v>428</v>
      </c>
      <c r="C206" s="118">
        <f>+C207+C208+C212+C215+C209+C216</f>
        <v>0</v>
      </c>
      <c r="D206" s="118">
        <f t="shared" ref="D206:H206" si="69">+D207+D208+D212+D215+D209+D216</f>
        <v>52965470</v>
      </c>
      <c r="E206" s="118">
        <f t="shared" si="69"/>
        <v>48097390</v>
      </c>
      <c r="F206" s="118">
        <f t="shared" si="69"/>
        <v>48097390</v>
      </c>
      <c r="G206" s="118">
        <f t="shared" si="69"/>
        <v>48097226</v>
      </c>
      <c r="H206" s="118">
        <f t="shared" si="69"/>
        <v>3348832.0200000033</v>
      </c>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c r="FB206" s="61"/>
      <c r="FC206" s="61"/>
      <c r="FD206" s="61"/>
      <c r="FE206" s="61"/>
      <c r="FF206" s="61"/>
      <c r="FG206" s="61"/>
      <c r="FH206" s="61"/>
      <c r="FI206" s="61"/>
      <c r="FJ206" s="61"/>
      <c r="FK206" s="61"/>
      <c r="FL206" s="61"/>
      <c r="FM206" s="61"/>
      <c r="FN206" s="61"/>
      <c r="FO206" s="61"/>
      <c r="FP206" s="61"/>
      <c r="FQ206" s="61"/>
      <c r="FR206" s="61"/>
      <c r="FS206" s="61"/>
      <c r="FT206" s="61"/>
      <c r="FU206" s="61"/>
      <c r="FV206" s="61"/>
      <c r="FW206" s="61"/>
      <c r="FX206" s="61"/>
      <c r="FY206" s="61"/>
      <c r="FZ206" s="61"/>
      <c r="GA206" s="61"/>
      <c r="GB206" s="61"/>
      <c r="GC206" s="61"/>
      <c r="GD206" s="61"/>
      <c r="GE206" s="61"/>
      <c r="GF206" s="61"/>
      <c r="GG206" s="61"/>
      <c r="GH206" s="61"/>
      <c r="GI206" s="61"/>
      <c r="GJ206" s="61"/>
      <c r="GK206" s="61"/>
      <c r="GL206" s="61"/>
      <c r="GM206" s="61"/>
      <c r="GN206" s="61"/>
      <c r="GO206" s="61"/>
      <c r="GP206" s="61"/>
      <c r="GQ206" s="61"/>
      <c r="GR206" s="61"/>
      <c r="GS206" s="61"/>
      <c r="GT206" s="61"/>
      <c r="GU206" s="61"/>
      <c r="GV206" s="61"/>
      <c r="GW206" s="61"/>
      <c r="GX206" s="61"/>
      <c r="GY206" s="61"/>
      <c r="GZ206" s="61"/>
      <c r="HA206" s="61"/>
      <c r="HB206" s="61"/>
      <c r="HC206" s="61"/>
      <c r="HD206" s="61"/>
      <c r="HE206" s="61"/>
      <c r="HF206" s="61"/>
      <c r="HG206" s="61"/>
      <c r="HH206" s="61"/>
      <c r="HI206" s="61"/>
      <c r="HJ206" s="61"/>
      <c r="HK206" s="61"/>
      <c r="HL206" s="61"/>
      <c r="HM206" s="61"/>
      <c r="HN206" s="61"/>
      <c r="HO206" s="61"/>
      <c r="HP206" s="61"/>
      <c r="HQ206" s="61"/>
      <c r="HR206" s="61"/>
      <c r="HS206" s="61"/>
      <c r="HT206" s="61"/>
      <c r="HU206" s="61"/>
      <c r="HV206" s="61"/>
      <c r="HW206" s="61"/>
      <c r="HX206" s="61"/>
      <c r="HY206" s="61"/>
      <c r="HZ206" s="61"/>
      <c r="IA206" s="61"/>
      <c r="IB206" s="61"/>
      <c r="IC206" s="61"/>
      <c r="ID206" s="61"/>
      <c r="IE206" s="61"/>
      <c r="IF206" s="61"/>
      <c r="IG206" s="61"/>
    </row>
    <row r="207" spans="1:242">
      <c r="A207" s="58"/>
      <c r="B207" s="65" t="s">
        <v>429</v>
      </c>
      <c r="C207" s="120"/>
      <c r="D207" s="60">
        <v>52956160</v>
      </c>
      <c r="E207" s="60">
        <v>48088630</v>
      </c>
      <c r="F207" s="60">
        <v>48088630</v>
      </c>
      <c r="G207" s="67">
        <v>48088630</v>
      </c>
      <c r="H207" s="67">
        <v>3348343.0200000033</v>
      </c>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row>
    <row r="208" spans="1:242" ht="60">
      <c r="A208" s="58"/>
      <c r="B208" s="65" t="s">
        <v>370</v>
      </c>
      <c r="C208" s="120"/>
      <c r="D208" s="60">
        <v>8610</v>
      </c>
      <c r="E208" s="60">
        <v>8610</v>
      </c>
      <c r="F208" s="60">
        <v>8610</v>
      </c>
      <c r="G208" s="67">
        <v>8596</v>
      </c>
      <c r="H208" s="67">
        <v>489</v>
      </c>
    </row>
    <row r="209" spans="1:242">
      <c r="A209" s="58"/>
      <c r="B209" s="65" t="s">
        <v>430</v>
      </c>
      <c r="C209" s="120">
        <f t="shared" ref="C209:G209" si="70">C210+C211</f>
        <v>0</v>
      </c>
      <c r="D209" s="120">
        <f t="shared" si="70"/>
        <v>0</v>
      </c>
      <c r="E209" s="120">
        <f t="shared" si="70"/>
        <v>0</v>
      </c>
      <c r="F209" s="120">
        <f t="shared" si="70"/>
        <v>0</v>
      </c>
      <c r="G209" s="120">
        <f t="shared" si="70"/>
        <v>0</v>
      </c>
      <c r="H209" s="120">
        <v>0</v>
      </c>
    </row>
    <row r="210" spans="1:242">
      <c r="A210" s="58"/>
      <c r="B210" s="65" t="s">
        <v>368</v>
      </c>
      <c r="C210" s="120"/>
      <c r="D210" s="60"/>
      <c r="E210" s="60"/>
      <c r="F210" s="60"/>
      <c r="G210" s="67"/>
      <c r="H210" s="67">
        <v>0</v>
      </c>
    </row>
    <row r="211" spans="1:242" ht="60">
      <c r="A211" s="58"/>
      <c r="B211" s="65" t="s">
        <v>370</v>
      </c>
      <c r="C211" s="120"/>
      <c r="D211" s="60"/>
      <c r="E211" s="60"/>
      <c r="F211" s="60"/>
      <c r="G211" s="67"/>
      <c r="H211" s="67">
        <v>0</v>
      </c>
    </row>
    <row r="212" spans="1:242" ht="30">
      <c r="A212" s="58"/>
      <c r="B212" s="65" t="s">
        <v>431</v>
      </c>
      <c r="C212" s="120">
        <f t="shared" ref="C212:H212" si="71">C213+C214</f>
        <v>0</v>
      </c>
      <c r="D212" s="120">
        <f t="shared" si="71"/>
        <v>700</v>
      </c>
      <c r="E212" s="120">
        <f t="shared" si="71"/>
        <v>150</v>
      </c>
      <c r="F212" s="120">
        <f t="shared" si="71"/>
        <v>150</v>
      </c>
      <c r="G212" s="120">
        <f t="shared" si="71"/>
        <v>0</v>
      </c>
      <c r="H212" s="120">
        <f t="shared" si="71"/>
        <v>0</v>
      </c>
    </row>
    <row r="213" spans="1:242">
      <c r="A213" s="64"/>
      <c r="B213" s="65" t="s">
        <v>368</v>
      </c>
      <c r="C213" s="120"/>
      <c r="D213" s="60">
        <v>700</v>
      </c>
      <c r="E213" s="60">
        <v>150</v>
      </c>
      <c r="F213" s="60">
        <v>150</v>
      </c>
      <c r="G213" s="67"/>
      <c r="H213" s="67">
        <v>0</v>
      </c>
    </row>
    <row r="214" spans="1:242" ht="60">
      <c r="A214" s="64"/>
      <c r="B214" s="65" t="s">
        <v>370</v>
      </c>
      <c r="C214" s="120"/>
      <c r="D214" s="60"/>
      <c r="E214" s="60"/>
      <c r="F214" s="60"/>
      <c r="G214" s="67"/>
      <c r="H214" s="67">
        <v>0</v>
      </c>
      <c r="IH214" s="61"/>
    </row>
    <row r="215" spans="1:242" ht="30">
      <c r="A215" s="58"/>
      <c r="B215" s="65" t="s">
        <v>432</v>
      </c>
      <c r="C215" s="120"/>
      <c r="D215" s="60"/>
      <c r="E215" s="60"/>
      <c r="F215" s="60"/>
      <c r="G215" s="67"/>
      <c r="H215" s="67">
        <v>0</v>
      </c>
      <c r="IH215" s="61"/>
    </row>
    <row r="216" spans="1:242">
      <c r="A216" s="64"/>
      <c r="B216" s="65" t="s">
        <v>509</v>
      </c>
      <c r="C216" s="120"/>
      <c r="D216" s="60"/>
      <c r="E216" s="60"/>
      <c r="F216" s="60"/>
      <c r="G216" s="67"/>
      <c r="H216" s="67">
        <v>0</v>
      </c>
    </row>
    <row r="217" spans="1:242">
      <c r="A217" s="64"/>
      <c r="B217" s="68" t="s">
        <v>361</v>
      </c>
      <c r="C217" s="120"/>
      <c r="D217" s="60"/>
      <c r="E217" s="60"/>
      <c r="F217" s="60"/>
      <c r="G217" s="67">
        <v>-12505.66</v>
      </c>
      <c r="H217" s="67">
        <v>-5422.0999999999995</v>
      </c>
    </row>
    <row r="218" spans="1:242" ht="16.5" customHeight="1">
      <c r="A218" s="64" t="s">
        <v>433</v>
      </c>
      <c r="B218" s="95" t="s">
        <v>434</v>
      </c>
      <c r="C218" s="120">
        <f>+C219+C220+C221</f>
        <v>0</v>
      </c>
      <c r="D218" s="120">
        <f t="shared" ref="D218:H218" si="72">+D219+D220+D221</f>
        <v>12454000</v>
      </c>
      <c r="E218" s="120">
        <f t="shared" si="72"/>
        <v>10031200</v>
      </c>
      <c r="F218" s="120">
        <f t="shared" si="72"/>
        <v>10031200</v>
      </c>
      <c r="G218" s="120">
        <f t="shared" si="72"/>
        <v>10031200</v>
      </c>
      <c r="H218" s="120">
        <f t="shared" si="72"/>
        <v>1451950</v>
      </c>
    </row>
    <row r="219" spans="1:242">
      <c r="A219" s="64"/>
      <c r="B219" s="91" t="s">
        <v>416</v>
      </c>
      <c r="C219" s="120"/>
      <c r="D219" s="60">
        <v>12454000</v>
      </c>
      <c r="E219" s="60">
        <v>10031200</v>
      </c>
      <c r="F219" s="60">
        <v>10031200</v>
      </c>
      <c r="G219" s="67">
        <v>10031200</v>
      </c>
      <c r="H219" s="67">
        <v>1451950</v>
      </c>
    </row>
    <row r="220" spans="1:242" ht="30">
      <c r="A220" s="64"/>
      <c r="B220" s="91" t="s">
        <v>426</v>
      </c>
      <c r="C220" s="120"/>
      <c r="D220" s="60"/>
      <c r="E220" s="60"/>
      <c r="F220" s="60"/>
      <c r="G220" s="67"/>
      <c r="H220" s="67">
        <v>0</v>
      </c>
    </row>
    <row r="221" spans="1:242" ht="60">
      <c r="A221" s="64"/>
      <c r="B221" s="91" t="s">
        <v>370</v>
      </c>
      <c r="C221" s="120"/>
      <c r="D221" s="60"/>
      <c r="E221" s="60"/>
      <c r="F221" s="60"/>
      <c r="G221" s="67"/>
      <c r="H221" s="67">
        <v>0</v>
      </c>
    </row>
    <row r="222" spans="1:242">
      <c r="A222" s="64"/>
      <c r="B222" s="68" t="s">
        <v>361</v>
      </c>
      <c r="C222" s="120"/>
      <c r="D222" s="60"/>
      <c r="E222" s="60"/>
      <c r="F222" s="60"/>
      <c r="G222" s="138">
        <v>-10156.48</v>
      </c>
      <c r="H222" s="67">
        <v>-1386</v>
      </c>
    </row>
    <row r="223" spans="1:242">
      <c r="A223" s="64" t="s">
        <v>435</v>
      </c>
      <c r="B223" s="62" t="s">
        <v>436</v>
      </c>
      <c r="C223" s="120">
        <f t="shared" ref="C223:H223" si="73">C224+C225</f>
        <v>0</v>
      </c>
      <c r="D223" s="120">
        <f t="shared" si="73"/>
        <v>8042700</v>
      </c>
      <c r="E223" s="120">
        <f t="shared" si="73"/>
        <v>7535310</v>
      </c>
      <c r="F223" s="120">
        <f t="shared" si="73"/>
        <v>7535310</v>
      </c>
      <c r="G223" s="134">
        <f t="shared" si="73"/>
        <v>7535302.4000000004</v>
      </c>
      <c r="H223" s="120">
        <f t="shared" si="73"/>
        <v>564150</v>
      </c>
    </row>
    <row r="224" spans="1:242">
      <c r="A224" s="64"/>
      <c r="B224" s="97" t="s">
        <v>368</v>
      </c>
      <c r="C224" s="120"/>
      <c r="D224" s="60">
        <v>8042180</v>
      </c>
      <c r="E224" s="60">
        <v>7534790</v>
      </c>
      <c r="F224" s="60">
        <v>7534790</v>
      </c>
      <c r="G224" s="139">
        <v>7534790</v>
      </c>
      <c r="H224" s="83">
        <v>564150</v>
      </c>
    </row>
    <row r="225" spans="1:8" ht="60">
      <c r="A225" s="64"/>
      <c r="B225" s="97" t="s">
        <v>370</v>
      </c>
      <c r="C225" s="120"/>
      <c r="D225" s="60">
        <v>520</v>
      </c>
      <c r="E225" s="60">
        <v>520</v>
      </c>
      <c r="F225" s="60">
        <v>520</v>
      </c>
      <c r="G225" s="139">
        <v>512.4</v>
      </c>
      <c r="H225" s="83">
        <v>0</v>
      </c>
    </row>
    <row r="226" spans="1:8">
      <c r="A226" s="64"/>
      <c r="B226" s="68" t="s">
        <v>361</v>
      </c>
      <c r="C226" s="120"/>
      <c r="D226" s="60"/>
      <c r="E226" s="60"/>
      <c r="F226" s="60"/>
      <c r="G226" s="139">
        <v>-91.5</v>
      </c>
      <c r="H226" s="83">
        <v>0</v>
      </c>
    </row>
    <row r="227" spans="1:8">
      <c r="A227" s="64" t="s">
        <v>437</v>
      </c>
      <c r="B227" s="62" t="s">
        <v>438</v>
      </c>
      <c r="C227" s="119">
        <f>+C228+C247</f>
        <v>0</v>
      </c>
      <c r="D227" s="119">
        <f t="shared" ref="D227:H227" si="74">+D228+D247</f>
        <v>530309790</v>
      </c>
      <c r="E227" s="119">
        <f t="shared" si="74"/>
        <v>499693390</v>
      </c>
      <c r="F227" s="119">
        <f t="shared" si="74"/>
        <v>499693390</v>
      </c>
      <c r="G227" s="135">
        <f t="shared" si="74"/>
        <v>498871741.53999996</v>
      </c>
      <c r="H227" s="119">
        <f t="shared" si="74"/>
        <v>42919147.990000002</v>
      </c>
    </row>
    <row r="228" spans="1:8">
      <c r="A228" s="64" t="s">
        <v>439</v>
      </c>
      <c r="B228" s="62" t="s">
        <v>440</v>
      </c>
      <c r="C228" s="120">
        <f>C229+C232+C233+C234+C236+C239+C242+C245+C235</f>
        <v>0</v>
      </c>
      <c r="D228" s="120">
        <f t="shared" ref="D228:H228" si="75">D229+D232+D233+D234+D236+D239+D242+D245+D235</f>
        <v>516946680</v>
      </c>
      <c r="E228" s="120">
        <f t="shared" si="75"/>
        <v>487611820</v>
      </c>
      <c r="F228" s="120">
        <f t="shared" si="75"/>
        <v>487611820</v>
      </c>
      <c r="G228" s="134">
        <f t="shared" si="75"/>
        <v>487260411.70999998</v>
      </c>
      <c r="H228" s="120">
        <f t="shared" si="75"/>
        <v>41940137.990000002</v>
      </c>
    </row>
    <row r="229" spans="1:8">
      <c r="A229" s="64"/>
      <c r="B229" s="65" t="s">
        <v>513</v>
      </c>
      <c r="C229" s="120">
        <f>C230+C231</f>
        <v>0</v>
      </c>
      <c r="D229" s="120">
        <v>473205070</v>
      </c>
      <c r="E229" s="120">
        <v>445202070</v>
      </c>
      <c r="F229" s="120">
        <v>445202070</v>
      </c>
      <c r="G229" s="134">
        <f t="shared" ref="G229:H229" si="76">G230+G231</f>
        <v>445202070</v>
      </c>
      <c r="H229" s="120">
        <f t="shared" si="76"/>
        <v>39269290</v>
      </c>
    </row>
    <row r="230" spans="1:8">
      <c r="A230" s="64"/>
      <c r="B230" s="126" t="s">
        <v>514</v>
      </c>
      <c r="C230" s="120"/>
      <c r="D230" s="60"/>
      <c r="E230" s="60"/>
      <c r="F230" s="60"/>
      <c r="G230" s="138">
        <v>315900015.54000002</v>
      </c>
      <c r="H230" s="67">
        <v>28360495.5</v>
      </c>
    </row>
    <row r="231" spans="1:8">
      <c r="A231" s="64"/>
      <c r="B231" s="126" t="s">
        <v>515</v>
      </c>
      <c r="C231" s="120"/>
      <c r="D231" s="60"/>
      <c r="E231" s="60"/>
      <c r="F231" s="60"/>
      <c r="G231" s="138">
        <v>129302054.45999999</v>
      </c>
      <c r="H231" s="67">
        <v>10908794.5</v>
      </c>
    </row>
    <row r="232" spans="1:8" ht="60">
      <c r="A232" s="64"/>
      <c r="B232" s="65" t="s">
        <v>370</v>
      </c>
      <c r="C232" s="120"/>
      <c r="D232" s="60">
        <v>1980910</v>
      </c>
      <c r="E232" s="60">
        <v>1980910</v>
      </c>
      <c r="F232" s="60">
        <v>1980910</v>
      </c>
      <c r="G232" s="138">
        <v>1980847.71</v>
      </c>
      <c r="H232" s="67">
        <v>191046.99</v>
      </c>
    </row>
    <row r="233" spans="1:8" ht="30">
      <c r="A233" s="64"/>
      <c r="B233" s="65" t="s">
        <v>444</v>
      </c>
      <c r="C233" s="120"/>
      <c r="D233" s="60">
        <v>3716130</v>
      </c>
      <c r="E233" s="60">
        <v>3776020</v>
      </c>
      <c r="F233" s="60">
        <v>3776020</v>
      </c>
      <c r="G233" s="138">
        <v>3425340</v>
      </c>
      <c r="H233" s="67">
        <v>17</v>
      </c>
    </row>
    <row r="234" spans="1:8">
      <c r="A234" s="64"/>
      <c r="B234" s="65" t="s">
        <v>445</v>
      </c>
      <c r="C234" s="120"/>
      <c r="D234" s="60">
        <v>14436680</v>
      </c>
      <c r="E234" s="60">
        <v>14168020</v>
      </c>
      <c r="F234" s="60">
        <v>14168020</v>
      </c>
      <c r="G234" s="138">
        <v>14168020</v>
      </c>
      <c r="H234" s="67">
        <v>1316654</v>
      </c>
    </row>
    <row r="235" spans="1:8">
      <c r="A235" s="64"/>
      <c r="B235" s="65" t="s">
        <v>521</v>
      </c>
      <c r="C235" s="120"/>
      <c r="D235" s="60">
        <v>4759700</v>
      </c>
      <c r="E235" s="60">
        <v>4759700</v>
      </c>
      <c r="F235" s="60">
        <v>4759700</v>
      </c>
      <c r="G235" s="138">
        <v>4759034</v>
      </c>
      <c r="H235" s="67">
        <v>0</v>
      </c>
    </row>
    <row r="236" spans="1:8" ht="45">
      <c r="A236" s="64"/>
      <c r="B236" s="65" t="s">
        <v>441</v>
      </c>
      <c r="C236" s="120">
        <f t="shared" ref="C236:G236" si="77">C237+C238</f>
        <v>0</v>
      </c>
      <c r="D236" s="120">
        <f t="shared" si="77"/>
        <v>0</v>
      </c>
      <c r="E236" s="120">
        <f t="shared" si="77"/>
        <v>0</v>
      </c>
      <c r="F236" s="120">
        <f t="shared" ref="F236" si="78">F237+F238</f>
        <v>0</v>
      </c>
      <c r="G236" s="134">
        <f t="shared" si="77"/>
        <v>0</v>
      </c>
      <c r="H236" s="120">
        <v>0</v>
      </c>
    </row>
    <row r="237" spans="1:8">
      <c r="A237" s="64"/>
      <c r="B237" s="65" t="s">
        <v>372</v>
      </c>
      <c r="C237" s="120"/>
      <c r="D237" s="60"/>
      <c r="E237" s="60"/>
      <c r="F237" s="60"/>
      <c r="G237" s="138"/>
      <c r="H237" s="67">
        <v>0</v>
      </c>
    </row>
    <row r="238" spans="1:8" ht="60">
      <c r="A238" s="64"/>
      <c r="B238" s="65" t="s">
        <v>370</v>
      </c>
      <c r="C238" s="120"/>
      <c r="D238" s="60"/>
      <c r="E238" s="60"/>
      <c r="F238" s="60"/>
      <c r="G238" s="138"/>
      <c r="H238" s="67">
        <v>0</v>
      </c>
    </row>
    <row r="239" spans="1:8" ht="30">
      <c r="A239" s="64"/>
      <c r="B239" s="65" t="s">
        <v>442</v>
      </c>
      <c r="C239" s="120">
        <f>C240+C241</f>
        <v>0</v>
      </c>
      <c r="D239" s="120">
        <f t="shared" ref="D239:G239" si="79">D240+D241</f>
        <v>0</v>
      </c>
      <c r="E239" s="120">
        <f t="shared" si="79"/>
        <v>0</v>
      </c>
      <c r="F239" s="120">
        <f t="shared" ref="F239" si="80">F240+F241</f>
        <v>0</v>
      </c>
      <c r="G239" s="134">
        <f t="shared" si="79"/>
        <v>0</v>
      </c>
      <c r="H239" s="120">
        <v>0</v>
      </c>
    </row>
    <row r="240" spans="1:8">
      <c r="A240" s="64"/>
      <c r="B240" s="65" t="s">
        <v>372</v>
      </c>
      <c r="C240" s="120"/>
      <c r="D240" s="60"/>
      <c r="E240" s="60"/>
      <c r="F240" s="60"/>
      <c r="G240" s="139"/>
      <c r="H240" s="83">
        <v>0</v>
      </c>
    </row>
    <row r="241" spans="1:8" ht="60">
      <c r="A241" s="64"/>
      <c r="B241" s="65" t="s">
        <v>370</v>
      </c>
      <c r="C241" s="120"/>
      <c r="D241" s="60"/>
      <c r="E241" s="60"/>
      <c r="F241" s="60"/>
      <c r="G241" s="139"/>
      <c r="H241" s="83">
        <v>0</v>
      </c>
    </row>
    <row r="242" spans="1:8">
      <c r="A242" s="64"/>
      <c r="B242" s="98" t="s">
        <v>443</v>
      </c>
      <c r="C242" s="120">
        <f t="shared" ref="C242:H242" si="81">C243+C244</f>
        <v>0</v>
      </c>
      <c r="D242" s="120">
        <f t="shared" si="81"/>
        <v>18848190</v>
      </c>
      <c r="E242" s="120">
        <f t="shared" si="81"/>
        <v>17725100</v>
      </c>
      <c r="F242" s="120">
        <f t="shared" ref="F242" si="82">F243+F244</f>
        <v>17725100</v>
      </c>
      <c r="G242" s="134">
        <f t="shared" si="81"/>
        <v>17725100</v>
      </c>
      <c r="H242" s="120">
        <f t="shared" si="81"/>
        <v>1163130</v>
      </c>
    </row>
    <row r="243" spans="1:8">
      <c r="A243" s="64"/>
      <c r="B243" s="98" t="s">
        <v>372</v>
      </c>
      <c r="C243" s="120"/>
      <c r="D243" s="60">
        <v>18830910</v>
      </c>
      <c r="E243" s="60">
        <v>17707820</v>
      </c>
      <c r="F243" s="60">
        <v>17707820</v>
      </c>
      <c r="G243" s="138">
        <v>17707820</v>
      </c>
      <c r="H243" s="67">
        <v>1163130</v>
      </c>
    </row>
    <row r="244" spans="1:8" ht="60">
      <c r="A244" s="64"/>
      <c r="B244" s="98" t="s">
        <v>370</v>
      </c>
      <c r="C244" s="120"/>
      <c r="D244" s="60">
        <v>17280</v>
      </c>
      <c r="E244" s="60">
        <v>17280</v>
      </c>
      <c r="F244" s="60">
        <v>17280</v>
      </c>
      <c r="G244" s="138">
        <v>17280</v>
      </c>
      <c r="H244" s="67">
        <v>0</v>
      </c>
    </row>
    <row r="245" spans="1:8">
      <c r="A245" s="64"/>
      <c r="B245" s="98" t="s">
        <v>510</v>
      </c>
      <c r="C245" s="120"/>
      <c r="D245" s="60"/>
      <c r="E245" s="60"/>
      <c r="F245" s="60"/>
      <c r="G245" s="138"/>
      <c r="H245" s="67">
        <v>0</v>
      </c>
    </row>
    <row r="246" spans="1:8">
      <c r="A246" s="64"/>
      <c r="B246" s="68" t="s">
        <v>361</v>
      </c>
      <c r="C246" s="120"/>
      <c r="D246" s="60"/>
      <c r="E246" s="60"/>
      <c r="F246" s="60"/>
      <c r="G246" s="138">
        <v>-727696.44</v>
      </c>
      <c r="H246" s="67">
        <v>-181739.90999999992</v>
      </c>
    </row>
    <row r="247" spans="1:8">
      <c r="A247" s="64" t="s">
        <v>446</v>
      </c>
      <c r="B247" s="62" t="s">
        <v>447</v>
      </c>
      <c r="C247" s="120">
        <f>C248+C249+C250+C251+C252</f>
        <v>0</v>
      </c>
      <c r="D247" s="120">
        <f t="shared" ref="D247:H247" si="83">D248+D249+D250+D251+D252</f>
        <v>13363110</v>
      </c>
      <c r="E247" s="120">
        <f t="shared" si="83"/>
        <v>12081570</v>
      </c>
      <c r="F247" s="120">
        <f t="shared" si="83"/>
        <v>12081570</v>
      </c>
      <c r="G247" s="134">
        <f t="shared" si="83"/>
        <v>11611329.83</v>
      </c>
      <c r="H247" s="120">
        <f t="shared" si="83"/>
        <v>979010</v>
      </c>
    </row>
    <row r="248" spans="1:8">
      <c r="A248" s="64"/>
      <c r="B248" s="65" t="s">
        <v>368</v>
      </c>
      <c r="C248" s="120"/>
      <c r="D248" s="60">
        <v>10974000</v>
      </c>
      <c r="E248" s="60">
        <v>9463110</v>
      </c>
      <c r="F248" s="60">
        <v>9463110</v>
      </c>
      <c r="G248" s="138">
        <v>9463109</v>
      </c>
      <c r="H248" s="67">
        <v>787010</v>
      </c>
    </row>
    <row r="249" spans="1:8">
      <c r="A249" s="64"/>
      <c r="B249" s="99" t="s">
        <v>448</v>
      </c>
      <c r="C249" s="120"/>
      <c r="D249" s="60">
        <v>4230</v>
      </c>
      <c r="E249" s="60">
        <v>4230</v>
      </c>
      <c r="F249" s="60">
        <v>4230</v>
      </c>
      <c r="G249" s="138">
        <v>2739.83</v>
      </c>
      <c r="H249" s="67">
        <v>0</v>
      </c>
    </row>
    <row r="250" spans="1:8" ht="60">
      <c r="A250" s="64"/>
      <c r="B250" s="99" t="s">
        <v>370</v>
      </c>
      <c r="C250" s="120"/>
      <c r="D250" s="60"/>
      <c r="E250" s="60"/>
      <c r="F250" s="60"/>
      <c r="G250" s="138"/>
      <c r="H250" s="67">
        <v>0</v>
      </c>
    </row>
    <row r="251" spans="1:8">
      <c r="A251" s="64"/>
      <c r="B251" s="99" t="s">
        <v>445</v>
      </c>
      <c r="C251" s="120"/>
      <c r="D251" s="60">
        <v>1993000</v>
      </c>
      <c r="E251" s="60">
        <v>2222350</v>
      </c>
      <c r="F251" s="60">
        <v>2222350</v>
      </c>
      <c r="G251" s="138">
        <v>1753850</v>
      </c>
      <c r="H251" s="67">
        <v>192000</v>
      </c>
    </row>
    <row r="252" spans="1:8">
      <c r="A252" s="64"/>
      <c r="B252" s="99" t="s">
        <v>521</v>
      </c>
      <c r="C252" s="120"/>
      <c r="D252" s="60">
        <v>391880</v>
      </c>
      <c r="E252" s="60">
        <v>391880</v>
      </c>
      <c r="F252" s="60">
        <v>391880</v>
      </c>
      <c r="G252" s="138">
        <v>391631</v>
      </c>
      <c r="H252" s="67">
        <v>0</v>
      </c>
    </row>
    <row r="253" spans="1:8">
      <c r="A253" s="64"/>
      <c r="B253" s="68" t="s">
        <v>361</v>
      </c>
      <c r="C253" s="120"/>
      <c r="D253" s="60"/>
      <c r="E253" s="60"/>
      <c r="F253" s="60"/>
      <c r="G253" s="138">
        <v>-2414.88</v>
      </c>
      <c r="H253" s="67">
        <v>0</v>
      </c>
    </row>
    <row r="254" spans="1:8">
      <c r="A254" s="64" t="s">
        <v>449</v>
      </c>
      <c r="B254" s="68" t="s">
        <v>450</v>
      </c>
      <c r="C254" s="120"/>
      <c r="D254" s="60">
        <v>4000</v>
      </c>
      <c r="E254" s="60">
        <v>4820</v>
      </c>
      <c r="F254" s="60">
        <v>4820</v>
      </c>
      <c r="G254" s="138">
        <v>4818.75</v>
      </c>
      <c r="H254" s="67">
        <v>0</v>
      </c>
    </row>
    <row r="255" spans="1:8">
      <c r="A255" s="64"/>
      <c r="B255" s="68" t="s">
        <v>361</v>
      </c>
      <c r="C255" s="120"/>
      <c r="D255" s="60"/>
      <c r="E255" s="60"/>
      <c r="F255" s="60"/>
      <c r="G255" s="138"/>
      <c r="H255" s="67">
        <v>0</v>
      </c>
    </row>
    <row r="256" spans="1:8">
      <c r="A256" s="64" t="s">
        <v>451</v>
      </c>
      <c r="B256" s="68" t="s">
        <v>452</v>
      </c>
      <c r="C256" s="120"/>
      <c r="D256" s="60">
        <v>25581300</v>
      </c>
      <c r="E256" s="60">
        <v>5818510</v>
      </c>
      <c r="F256" s="60">
        <v>5818510</v>
      </c>
      <c r="G256" s="138">
        <v>5818476.46</v>
      </c>
      <c r="H256" s="67">
        <v>2847046.94</v>
      </c>
    </row>
    <row r="257" spans="1:8">
      <c r="A257" s="64"/>
      <c r="B257" s="68" t="s">
        <v>361</v>
      </c>
      <c r="C257" s="120"/>
      <c r="D257" s="60"/>
      <c r="E257" s="60"/>
      <c r="F257" s="60"/>
      <c r="G257" s="138">
        <v>-5476.67</v>
      </c>
      <c r="H257" s="67">
        <v>85089.82</v>
      </c>
    </row>
    <row r="258" spans="1:8">
      <c r="A258" s="64"/>
      <c r="B258" s="62" t="s">
        <v>453</v>
      </c>
      <c r="C258" s="120">
        <f>C87+C106+C143+C175+C179+C183+C195+C200+C205+C217+C222+C226+C246+C253+C255+C257</f>
        <v>0</v>
      </c>
      <c r="D258" s="120">
        <f t="shared" ref="D258:G258" si="84">D87+D106+D143+D175+D179+D183+D195+D200+D205+D217+D222+D226+D246+D253+D255+D257</f>
        <v>0</v>
      </c>
      <c r="E258" s="120">
        <f t="shared" si="84"/>
        <v>0</v>
      </c>
      <c r="F258" s="120">
        <f t="shared" si="84"/>
        <v>0</v>
      </c>
      <c r="G258" s="134">
        <f t="shared" si="84"/>
        <v>-1663265.38</v>
      </c>
      <c r="H258" s="120">
        <v>-195461.1100000001</v>
      </c>
    </row>
    <row r="259" spans="1:8" ht="30">
      <c r="A259" s="64" t="s">
        <v>224</v>
      </c>
      <c r="B259" s="62" t="s">
        <v>225</v>
      </c>
      <c r="C259" s="120">
        <f t="shared" ref="C259:H260" si="85">C260</f>
        <v>0</v>
      </c>
      <c r="D259" s="120">
        <f t="shared" si="85"/>
        <v>315512520</v>
      </c>
      <c r="E259" s="120">
        <f t="shared" si="85"/>
        <v>315512520</v>
      </c>
      <c r="F259" s="120">
        <f t="shared" si="85"/>
        <v>315512520</v>
      </c>
      <c r="G259" s="134">
        <f t="shared" si="85"/>
        <v>315507226</v>
      </c>
      <c r="H259" s="120">
        <f t="shared" si="85"/>
        <v>27209633</v>
      </c>
    </row>
    <row r="260" spans="1:8">
      <c r="A260" s="64" t="s">
        <v>454</v>
      </c>
      <c r="B260" s="62" t="s">
        <v>455</v>
      </c>
      <c r="C260" s="120">
        <f>C261</f>
        <v>0</v>
      </c>
      <c r="D260" s="120">
        <f t="shared" si="85"/>
        <v>315512520</v>
      </c>
      <c r="E260" s="120">
        <f t="shared" si="85"/>
        <v>315512520</v>
      </c>
      <c r="F260" s="120">
        <f t="shared" si="85"/>
        <v>315512520</v>
      </c>
      <c r="G260" s="134">
        <f t="shared" si="85"/>
        <v>315507226</v>
      </c>
      <c r="H260" s="120">
        <f t="shared" si="85"/>
        <v>27209633</v>
      </c>
    </row>
    <row r="261" spans="1:8" ht="30">
      <c r="A261" s="64" t="s">
        <v>456</v>
      </c>
      <c r="B261" s="62" t="s">
        <v>457</v>
      </c>
      <c r="C261" s="120">
        <f>C262+C263+C264+C265+C269+C270</f>
        <v>0</v>
      </c>
      <c r="D261" s="120">
        <f t="shared" ref="D261:H261" si="86">D262+D263+D264+D265+D269+D270</f>
        <v>315512520</v>
      </c>
      <c r="E261" s="120">
        <f t="shared" si="86"/>
        <v>315512520</v>
      </c>
      <c r="F261" s="120">
        <f t="shared" si="86"/>
        <v>315512520</v>
      </c>
      <c r="G261" s="134">
        <f t="shared" si="86"/>
        <v>315507226</v>
      </c>
      <c r="H261" s="120">
        <f t="shared" si="86"/>
        <v>27209633</v>
      </c>
    </row>
    <row r="262" spans="1:8" ht="30">
      <c r="A262" s="64"/>
      <c r="B262" s="68" t="s">
        <v>458</v>
      </c>
      <c r="C262" s="120"/>
      <c r="D262" s="60">
        <v>263705000</v>
      </c>
      <c r="E262" s="60">
        <v>263705000</v>
      </c>
      <c r="F262" s="60">
        <v>263705000</v>
      </c>
      <c r="G262" s="140">
        <v>263704071</v>
      </c>
      <c r="H262" s="66">
        <v>21563681</v>
      </c>
    </row>
    <row r="263" spans="1:8" ht="30">
      <c r="A263" s="64"/>
      <c r="B263" s="68" t="s">
        <v>459</v>
      </c>
      <c r="C263" s="120"/>
      <c r="D263" s="60">
        <v>1723000</v>
      </c>
      <c r="E263" s="60">
        <v>1723000</v>
      </c>
      <c r="F263" s="60">
        <v>1723000</v>
      </c>
      <c r="G263" s="140">
        <v>1722700</v>
      </c>
      <c r="H263" s="66">
        <v>159782</v>
      </c>
    </row>
    <row r="264" spans="1:8" ht="30">
      <c r="A264" s="64"/>
      <c r="B264" s="68" t="s">
        <v>460</v>
      </c>
      <c r="C264" s="120"/>
      <c r="D264" s="60">
        <v>801000</v>
      </c>
      <c r="E264" s="60">
        <v>801000</v>
      </c>
      <c r="F264" s="60">
        <v>801000</v>
      </c>
      <c r="G264" s="140">
        <v>800231</v>
      </c>
      <c r="H264" s="66">
        <v>66928</v>
      </c>
    </row>
    <row r="265" spans="1:8" ht="30">
      <c r="A265" s="64"/>
      <c r="B265" s="68" t="s">
        <v>461</v>
      </c>
      <c r="C265" s="120">
        <f t="shared" ref="C265:H265" si="87">C266+C267+C268</f>
        <v>0</v>
      </c>
      <c r="D265" s="120">
        <f t="shared" si="87"/>
        <v>32702000</v>
      </c>
      <c r="E265" s="120">
        <f t="shared" si="87"/>
        <v>32702000</v>
      </c>
      <c r="F265" s="120">
        <f t="shared" si="87"/>
        <v>32702000</v>
      </c>
      <c r="G265" s="134">
        <f t="shared" si="87"/>
        <v>32701001</v>
      </c>
      <c r="H265" s="120">
        <f t="shared" si="87"/>
        <v>2643008</v>
      </c>
    </row>
    <row r="266" spans="1:8" ht="75">
      <c r="A266" s="64"/>
      <c r="B266" s="68" t="s">
        <v>462</v>
      </c>
      <c r="C266" s="120"/>
      <c r="D266" s="60">
        <v>10816000</v>
      </c>
      <c r="E266" s="60">
        <v>10816000</v>
      </c>
      <c r="F266" s="60">
        <v>10816000</v>
      </c>
      <c r="G266" s="140">
        <v>10815307</v>
      </c>
      <c r="H266" s="66">
        <v>865283</v>
      </c>
    </row>
    <row r="267" spans="1:8" ht="75">
      <c r="A267" s="64"/>
      <c r="B267" s="68" t="s">
        <v>463</v>
      </c>
      <c r="C267" s="120"/>
      <c r="D267" s="60">
        <v>11135000</v>
      </c>
      <c r="E267" s="60">
        <v>11135000</v>
      </c>
      <c r="F267" s="60">
        <v>11135000</v>
      </c>
      <c r="G267" s="140">
        <v>11134735</v>
      </c>
      <c r="H267" s="66">
        <v>910760</v>
      </c>
    </row>
    <row r="268" spans="1:8" ht="60">
      <c r="A268" s="64"/>
      <c r="B268" s="68" t="s">
        <v>464</v>
      </c>
      <c r="C268" s="120"/>
      <c r="D268" s="60">
        <v>10751000</v>
      </c>
      <c r="E268" s="60">
        <v>10751000</v>
      </c>
      <c r="F268" s="60">
        <v>10751000</v>
      </c>
      <c r="G268" s="140">
        <v>10750959</v>
      </c>
      <c r="H268" s="66">
        <v>866965</v>
      </c>
    </row>
    <row r="269" spans="1:8" ht="120">
      <c r="A269" s="64"/>
      <c r="B269" s="68" t="s">
        <v>517</v>
      </c>
      <c r="C269" s="120"/>
      <c r="D269" s="60">
        <v>8841520</v>
      </c>
      <c r="E269" s="60">
        <v>8841520</v>
      </c>
      <c r="F269" s="60">
        <v>8841520</v>
      </c>
      <c r="G269" s="140">
        <v>8841040</v>
      </c>
      <c r="H269" s="66">
        <v>809647</v>
      </c>
    </row>
    <row r="270" spans="1:8" ht="45">
      <c r="A270" s="64"/>
      <c r="B270" s="133" t="s">
        <v>524</v>
      </c>
      <c r="C270" s="120">
        <f>C271+C272+C273+C274+C275</f>
        <v>0</v>
      </c>
      <c r="D270" s="120">
        <f t="shared" ref="D270:H270" si="88">D271+D272+D273+D274+D275</f>
        <v>7740000</v>
      </c>
      <c r="E270" s="120">
        <f t="shared" si="88"/>
        <v>7740000</v>
      </c>
      <c r="F270" s="120">
        <f t="shared" si="88"/>
        <v>7740000</v>
      </c>
      <c r="G270" s="134">
        <f t="shared" si="88"/>
        <v>7738183</v>
      </c>
      <c r="H270" s="120">
        <f t="shared" si="88"/>
        <v>1966587</v>
      </c>
    </row>
    <row r="271" spans="1:8" ht="45">
      <c r="A271" s="64"/>
      <c r="B271" s="68" t="s">
        <v>525</v>
      </c>
      <c r="C271" s="120"/>
      <c r="D271" s="60">
        <v>1237000</v>
      </c>
      <c r="E271" s="60">
        <v>1237000</v>
      </c>
      <c r="F271" s="60">
        <v>1237000</v>
      </c>
      <c r="G271" s="140">
        <v>1236122</v>
      </c>
      <c r="H271" s="66">
        <v>317186</v>
      </c>
    </row>
    <row r="272" spans="1:8" ht="45">
      <c r="A272" s="64"/>
      <c r="B272" s="68" t="s">
        <v>526</v>
      </c>
      <c r="C272" s="120"/>
      <c r="D272" s="60">
        <v>131000</v>
      </c>
      <c r="E272" s="60">
        <v>131000</v>
      </c>
      <c r="F272" s="60">
        <v>131000</v>
      </c>
      <c r="G272" s="140">
        <v>130796</v>
      </c>
      <c r="H272" s="66">
        <v>34742</v>
      </c>
    </row>
    <row r="273" spans="1:8" ht="45">
      <c r="A273" s="64"/>
      <c r="B273" s="68" t="s">
        <v>527</v>
      </c>
      <c r="C273" s="120"/>
      <c r="D273" s="60"/>
      <c r="E273" s="60"/>
      <c r="F273" s="60"/>
      <c r="G273" s="140"/>
      <c r="H273" s="66">
        <v>0</v>
      </c>
    </row>
    <row r="274" spans="1:8" ht="120">
      <c r="A274" s="64"/>
      <c r="B274" s="68" t="s">
        <v>528</v>
      </c>
      <c r="C274" s="120"/>
      <c r="D274" s="60">
        <v>3723000</v>
      </c>
      <c r="E274" s="60">
        <v>3723000</v>
      </c>
      <c r="F274" s="60">
        <v>3723000</v>
      </c>
      <c r="G274" s="140">
        <v>3722663</v>
      </c>
      <c r="H274" s="66">
        <v>933902</v>
      </c>
    </row>
    <row r="275" spans="1:8" ht="75">
      <c r="A275" s="64"/>
      <c r="B275" s="68" t="s">
        <v>529</v>
      </c>
      <c r="C275" s="120"/>
      <c r="D275" s="60">
        <v>2649000</v>
      </c>
      <c r="E275" s="60">
        <v>2649000</v>
      </c>
      <c r="F275" s="60">
        <v>2649000</v>
      </c>
      <c r="G275" s="140">
        <v>2648602</v>
      </c>
      <c r="H275" s="66">
        <v>680757</v>
      </c>
    </row>
    <row r="276" spans="1:8">
      <c r="A276" s="64" t="s">
        <v>465</v>
      </c>
      <c r="B276" s="100" t="s">
        <v>466</v>
      </c>
      <c r="C276" s="123">
        <f>+C277</f>
        <v>0</v>
      </c>
      <c r="D276" s="123">
        <f t="shared" ref="D276:H278" si="89">+D277</f>
        <v>79673280</v>
      </c>
      <c r="E276" s="123">
        <f t="shared" si="89"/>
        <v>79673280</v>
      </c>
      <c r="F276" s="123">
        <f t="shared" si="89"/>
        <v>79673280</v>
      </c>
      <c r="G276" s="136">
        <f t="shared" si="89"/>
        <v>79460185.060000002</v>
      </c>
      <c r="H276" s="123">
        <f t="shared" si="89"/>
        <v>2380.79</v>
      </c>
    </row>
    <row r="277" spans="1:8">
      <c r="A277" s="64" t="s">
        <v>467</v>
      </c>
      <c r="B277" s="100" t="s">
        <v>217</v>
      </c>
      <c r="C277" s="123">
        <f>+C278</f>
        <v>0</v>
      </c>
      <c r="D277" s="123">
        <f t="shared" si="89"/>
        <v>79673280</v>
      </c>
      <c r="E277" s="123">
        <f t="shared" si="89"/>
        <v>79673280</v>
      </c>
      <c r="F277" s="123">
        <f t="shared" si="89"/>
        <v>79673280</v>
      </c>
      <c r="G277" s="136">
        <f t="shared" si="89"/>
        <v>79460185.060000002</v>
      </c>
      <c r="H277" s="123">
        <f t="shared" si="89"/>
        <v>2380.79</v>
      </c>
    </row>
    <row r="278" spans="1:8">
      <c r="A278" s="64" t="s">
        <v>468</v>
      </c>
      <c r="B278" s="62" t="s">
        <v>469</v>
      </c>
      <c r="C278" s="123">
        <f>+C279</f>
        <v>0</v>
      </c>
      <c r="D278" s="123">
        <f t="shared" si="89"/>
        <v>79673280</v>
      </c>
      <c r="E278" s="123">
        <f t="shared" si="89"/>
        <v>79673280</v>
      </c>
      <c r="F278" s="123">
        <f t="shared" si="89"/>
        <v>79673280</v>
      </c>
      <c r="G278" s="136">
        <f t="shared" si="89"/>
        <v>79460185.060000002</v>
      </c>
      <c r="H278" s="123">
        <f t="shared" si="89"/>
        <v>2380.79</v>
      </c>
    </row>
    <row r="279" spans="1:8">
      <c r="A279" s="64" t="s">
        <v>470</v>
      </c>
      <c r="B279" s="100" t="s">
        <v>471</v>
      </c>
      <c r="C279" s="119">
        <f t="shared" ref="C279:H279" si="90">C280</f>
        <v>0</v>
      </c>
      <c r="D279" s="119">
        <f t="shared" si="90"/>
        <v>79673280</v>
      </c>
      <c r="E279" s="119">
        <f t="shared" si="90"/>
        <v>79673280</v>
      </c>
      <c r="F279" s="119">
        <f t="shared" si="90"/>
        <v>79673280</v>
      </c>
      <c r="G279" s="135">
        <f t="shared" si="90"/>
        <v>79460185.060000002</v>
      </c>
      <c r="H279" s="119">
        <f t="shared" si="90"/>
        <v>2380.79</v>
      </c>
    </row>
    <row r="280" spans="1:8">
      <c r="A280" s="64" t="s">
        <v>472</v>
      </c>
      <c r="B280" s="100" t="s">
        <v>473</v>
      </c>
      <c r="C280" s="119">
        <f t="shared" ref="C280:H280" si="91">C282+C284+C286</f>
        <v>0</v>
      </c>
      <c r="D280" s="119">
        <f t="shared" si="91"/>
        <v>79673280</v>
      </c>
      <c r="E280" s="119">
        <f t="shared" si="91"/>
        <v>79673280</v>
      </c>
      <c r="F280" s="119">
        <f t="shared" si="91"/>
        <v>79673280</v>
      </c>
      <c r="G280" s="135">
        <f t="shared" si="91"/>
        <v>79460185.060000002</v>
      </c>
      <c r="H280" s="119">
        <f t="shared" si="91"/>
        <v>2380.79</v>
      </c>
    </row>
    <row r="281" spans="1:8">
      <c r="A281" s="64" t="s">
        <v>474</v>
      </c>
      <c r="B281" s="100" t="s">
        <v>475</v>
      </c>
      <c r="C281" s="119">
        <f t="shared" ref="C281:H281" si="92">C282</f>
        <v>0</v>
      </c>
      <c r="D281" s="119">
        <f t="shared" si="92"/>
        <v>48497050</v>
      </c>
      <c r="E281" s="119">
        <f t="shared" si="92"/>
        <v>48497050</v>
      </c>
      <c r="F281" s="119">
        <f t="shared" si="92"/>
        <v>48497050</v>
      </c>
      <c r="G281" s="135">
        <f t="shared" si="92"/>
        <v>48496788</v>
      </c>
      <c r="H281" s="119">
        <f t="shared" si="92"/>
        <v>550</v>
      </c>
    </row>
    <row r="282" spans="1:8">
      <c r="A282" s="64" t="s">
        <v>476</v>
      </c>
      <c r="B282" s="101" t="s">
        <v>518</v>
      </c>
      <c r="C282" s="120"/>
      <c r="D282" s="60">
        <v>48497050</v>
      </c>
      <c r="E282" s="60">
        <v>48497050</v>
      </c>
      <c r="F282" s="60">
        <v>48497050</v>
      </c>
      <c r="G282" s="138">
        <v>48496788</v>
      </c>
      <c r="H282" s="67">
        <v>550</v>
      </c>
    </row>
    <row r="283" spans="1:8" s="129" customFormat="1">
      <c r="A283" s="143"/>
      <c r="B283" s="132" t="s">
        <v>519</v>
      </c>
      <c r="C283" s="128"/>
      <c r="D283" s="130"/>
      <c r="E283" s="130"/>
      <c r="F283" s="130"/>
      <c r="G283" s="141">
        <v>1137058</v>
      </c>
      <c r="H283" s="131">
        <v>-3210</v>
      </c>
    </row>
    <row r="284" spans="1:8">
      <c r="A284" s="64" t="s">
        <v>477</v>
      </c>
      <c r="B284" s="101" t="s">
        <v>520</v>
      </c>
      <c r="C284" s="120"/>
      <c r="D284" s="60">
        <v>31176230</v>
      </c>
      <c r="E284" s="60">
        <v>31176230</v>
      </c>
      <c r="F284" s="60">
        <v>31176230</v>
      </c>
      <c r="G284" s="138">
        <v>31176230</v>
      </c>
      <c r="H284" s="67">
        <v>2927</v>
      </c>
    </row>
    <row r="285" spans="1:8" s="129" customFormat="1">
      <c r="A285" s="143"/>
      <c r="B285" s="132" t="s">
        <v>519</v>
      </c>
      <c r="C285" s="128"/>
      <c r="D285" s="130"/>
      <c r="E285" s="130"/>
      <c r="F285" s="130"/>
      <c r="G285" s="141">
        <v>2599712</v>
      </c>
      <c r="H285" s="131">
        <v>0</v>
      </c>
    </row>
    <row r="286" spans="1:8">
      <c r="A286" s="64"/>
      <c r="B286" s="72" t="s">
        <v>478</v>
      </c>
      <c r="C286" s="120"/>
      <c r="D286" s="60"/>
      <c r="E286" s="60"/>
      <c r="F286" s="60"/>
      <c r="G286" s="138">
        <v>-212832.94</v>
      </c>
      <c r="H286" s="67">
        <v>-1096.21</v>
      </c>
    </row>
    <row r="287" spans="1:8" ht="30">
      <c r="A287" s="64" t="s">
        <v>228</v>
      </c>
      <c r="B287" s="102" t="s">
        <v>229</v>
      </c>
      <c r="C287" s="125">
        <f>C292+C288</f>
        <v>0</v>
      </c>
      <c r="D287" s="125">
        <f t="shared" ref="D287:H287" si="93">D292+D288</f>
        <v>0</v>
      </c>
      <c r="E287" s="125">
        <f t="shared" si="93"/>
        <v>0</v>
      </c>
      <c r="F287" s="125">
        <f t="shared" si="93"/>
        <v>0</v>
      </c>
      <c r="G287" s="137">
        <f t="shared" si="93"/>
        <v>0</v>
      </c>
      <c r="H287" s="125">
        <f t="shared" si="93"/>
        <v>0</v>
      </c>
    </row>
    <row r="288" spans="1:8">
      <c r="A288" s="64" t="s">
        <v>479</v>
      </c>
      <c r="B288" s="102" t="s">
        <v>480</v>
      </c>
      <c r="C288" s="125">
        <f>C289+C290+C291</f>
        <v>0</v>
      </c>
      <c r="D288" s="125">
        <f t="shared" ref="D288:H288" si="94">D289+D290+D291</f>
        <v>0</v>
      </c>
      <c r="E288" s="125">
        <f t="shared" si="94"/>
        <v>0</v>
      </c>
      <c r="F288" s="125">
        <f t="shared" si="94"/>
        <v>0</v>
      </c>
      <c r="G288" s="137">
        <f t="shared" si="94"/>
        <v>0</v>
      </c>
      <c r="H288" s="125">
        <f t="shared" si="94"/>
        <v>0</v>
      </c>
    </row>
    <row r="289" spans="1:8">
      <c r="A289" s="64" t="s">
        <v>481</v>
      </c>
      <c r="B289" s="102" t="s">
        <v>482</v>
      </c>
      <c r="C289" s="125"/>
      <c r="D289" s="60"/>
      <c r="E289" s="60"/>
      <c r="F289" s="60"/>
      <c r="G289" s="142"/>
      <c r="H289" s="73"/>
    </row>
    <row r="290" spans="1:8">
      <c r="A290" s="64" t="s">
        <v>483</v>
      </c>
      <c r="B290" s="102" t="s">
        <v>484</v>
      </c>
      <c r="C290" s="125"/>
      <c r="D290" s="60"/>
      <c r="E290" s="60"/>
      <c r="F290" s="60"/>
      <c r="G290" s="142"/>
      <c r="H290" s="73"/>
    </row>
    <row r="291" spans="1:8">
      <c r="A291" s="64" t="s">
        <v>485</v>
      </c>
      <c r="B291" s="102" t="s">
        <v>486</v>
      </c>
      <c r="C291" s="125"/>
      <c r="D291" s="60"/>
      <c r="E291" s="60"/>
      <c r="F291" s="60"/>
      <c r="G291" s="142"/>
      <c r="H291" s="73"/>
    </row>
    <row r="292" spans="1:8">
      <c r="A292" s="64" t="s">
        <v>487</v>
      </c>
      <c r="B292" s="102" t="s">
        <v>516</v>
      </c>
      <c r="C292" s="125">
        <f>C293+C294+C295</f>
        <v>0</v>
      </c>
      <c r="D292" s="125">
        <f t="shared" ref="D292:H292" si="95">D293+D294+D295</f>
        <v>0</v>
      </c>
      <c r="E292" s="125">
        <f t="shared" si="95"/>
        <v>0</v>
      </c>
      <c r="F292" s="125">
        <f t="shared" si="95"/>
        <v>0</v>
      </c>
      <c r="G292" s="137">
        <f t="shared" si="95"/>
        <v>0</v>
      </c>
      <c r="H292" s="125">
        <f t="shared" si="95"/>
        <v>0</v>
      </c>
    </row>
    <row r="293" spans="1:8">
      <c r="A293" s="64" t="s">
        <v>488</v>
      </c>
      <c r="B293" s="103" t="s">
        <v>489</v>
      </c>
      <c r="C293" s="96"/>
      <c r="D293" s="60"/>
      <c r="E293" s="60"/>
      <c r="F293" s="60"/>
      <c r="G293" s="138"/>
      <c r="H293" s="67"/>
    </row>
    <row r="294" spans="1:8">
      <c r="A294" s="64" t="s">
        <v>490</v>
      </c>
      <c r="B294" s="103" t="s">
        <v>491</v>
      </c>
      <c r="C294" s="96"/>
      <c r="D294" s="60"/>
      <c r="E294" s="60"/>
      <c r="F294" s="60"/>
      <c r="G294" s="138"/>
      <c r="H294" s="67"/>
    </row>
    <row r="295" spans="1:8">
      <c r="A295" s="64" t="s">
        <v>492</v>
      </c>
      <c r="B295" s="103" t="s">
        <v>486</v>
      </c>
      <c r="C295" s="96"/>
      <c r="D295" s="60"/>
      <c r="E295" s="60"/>
      <c r="F295" s="60"/>
      <c r="G295" s="138"/>
      <c r="H295" s="67"/>
    </row>
    <row r="296" spans="1:8">
      <c r="A296" s="64" t="s">
        <v>493</v>
      </c>
      <c r="B296" s="102" t="s">
        <v>494</v>
      </c>
      <c r="C296" s="125">
        <f>C297</f>
        <v>0</v>
      </c>
      <c r="D296" s="125">
        <f t="shared" ref="D296:H297" si="96">D297</f>
        <v>0</v>
      </c>
      <c r="E296" s="125">
        <f t="shared" si="96"/>
        <v>0</v>
      </c>
      <c r="F296" s="125">
        <f t="shared" si="96"/>
        <v>0</v>
      </c>
      <c r="G296" s="137">
        <f t="shared" si="96"/>
        <v>0</v>
      </c>
      <c r="H296" s="125">
        <f t="shared" si="96"/>
        <v>0</v>
      </c>
    </row>
    <row r="297" spans="1:8">
      <c r="A297" s="64" t="s">
        <v>495</v>
      </c>
      <c r="B297" s="102" t="s">
        <v>217</v>
      </c>
      <c r="C297" s="125">
        <f>C298</f>
        <v>0</v>
      </c>
      <c r="D297" s="125">
        <f t="shared" si="96"/>
        <v>0</v>
      </c>
      <c r="E297" s="125">
        <f t="shared" si="96"/>
        <v>0</v>
      </c>
      <c r="F297" s="125">
        <f t="shared" si="96"/>
        <v>0</v>
      </c>
      <c r="G297" s="137">
        <f t="shared" si="96"/>
        <v>0</v>
      </c>
      <c r="H297" s="125">
        <f t="shared" si="96"/>
        <v>0</v>
      </c>
    </row>
    <row r="298" spans="1:8" ht="30">
      <c r="A298" s="64" t="s">
        <v>496</v>
      </c>
      <c r="B298" s="102" t="s">
        <v>229</v>
      </c>
      <c r="C298" s="125">
        <f>C301</f>
        <v>0</v>
      </c>
      <c r="D298" s="125">
        <f t="shared" ref="D298:H298" si="97">D301</f>
        <v>0</v>
      </c>
      <c r="E298" s="125">
        <f t="shared" si="97"/>
        <v>0</v>
      </c>
      <c r="F298" s="125">
        <f t="shared" si="97"/>
        <v>0</v>
      </c>
      <c r="G298" s="137">
        <f t="shared" si="97"/>
        <v>0</v>
      </c>
      <c r="H298" s="125">
        <f t="shared" si="97"/>
        <v>0</v>
      </c>
    </row>
    <row r="299" spans="1:8">
      <c r="A299" s="64" t="s">
        <v>497</v>
      </c>
      <c r="B299" s="102" t="s">
        <v>242</v>
      </c>
      <c r="C299" s="125">
        <f t="shared" ref="C299:H304" si="98">C300</f>
        <v>0</v>
      </c>
      <c r="D299" s="125">
        <f t="shared" si="98"/>
        <v>0</v>
      </c>
      <c r="E299" s="125">
        <f t="shared" si="98"/>
        <v>0</v>
      </c>
      <c r="F299" s="125">
        <f t="shared" si="98"/>
        <v>0</v>
      </c>
      <c r="G299" s="137">
        <f t="shared" si="98"/>
        <v>0</v>
      </c>
      <c r="H299" s="125">
        <f t="shared" si="98"/>
        <v>0</v>
      </c>
    </row>
    <row r="300" spans="1:8">
      <c r="A300" s="64" t="s">
        <v>498</v>
      </c>
      <c r="B300" s="102" t="s">
        <v>217</v>
      </c>
      <c r="C300" s="125">
        <f t="shared" si="98"/>
        <v>0</v>
      </c>
      <c r="D300" s="125">
        <f t="shared" si="98"/>
        <v>0</v>
      </c>
      <c r="E300" s="125">
        <f t="shared" si="98"/>
        <v>0</v>
      </c>
      <c r="F300" s="125">
        <f t="shared" si="98"/>
        <v>0</v>
      </c>
      <c r="G300" s="137">
        <f t="shared" si="98"/>
        <v>0</v>
      </c>
      <c r="H300" s="125">
        <f t="shared" si="98"/>
        <v>0</v>
      </c>
    </row>
    <row r="301" spans="1:8" ht="30">
      <c r="A301" s="64" t="s">
        <v>499</v>
      </c>
      <c r="B301" s="103" t="s">
        <v>229</v>
      </c>
      <c r="C301" s="125">
        <f t="shared" si="98"/>
        <v>0</v>
      </c>
      <c r="D301" s="125">
        <f t="shared" si="98"/>
        <v>0</v>
      </c>
      <c r="E301" s="125">
        <f t="shared" si="98"/>
        <v>0</v>
      </c>
      <c r="F301" s="125">
        <f t="shared" si="98"/>
        <v>0</v>
      </c>
      <c r="G301" s="137">
        <f t="shared" si="98"/>
        <v>0</v>
      </c>
      <c r="H301" s="125">
        <f t="shared" si="98"/>
        <v>0</v>
      </c>
    </row>
    <row r="302" spans="1:8">
      <c r="A302" s="64" t="s">
        <v>500</v>
      </c>
      <c r="B302" s="102" t="s">
        <v>516</v>
      </c>
      <c r="C302" s="125">
        <f t="shared" si="98"/>
        <v>0</v>
      </c>
      <c r="D302" s="125">
        <f t="shared" si="98"/>
        <v>0</v>
      </c>
      <c r="E302" s="125">
        <f t="shared" si="98"/>
        <v>0</v>
      </c>
      <c r="F302" s="125">
        <f t="shared" si="98"/>
        <v>0</v>
      </c>
      <c r="G302" s="137">
        <f t="shared" si="98"/>
        <v>0</v>
      </c>
      <c r="H302" s="125">
        <f t="shared" si="98"/>
        <v>0</v>
      </c>
    </row>
    <row r="303" spans="1:8">
      <c r="A303" s="64" t="s">
        <v>501</v>
      </c>
      <c r="B303" s="102" t="s">
        <v>491</v>
      </c>
      <c r="C303" s="125">
        <f t="shared" si="98"/>
        <v>0</v>
      </c>
      <c r="D303" s="125">
        <f t="shared" si="98"/>
        <v>0</v>
      </c>
      <c r="E303" s="125">
        <f t="shared" si="98"/>
        <v>0</v>
      </c>
      <c r="F303" s="125">
        <f t="shared" si="98"/>
        <v>0</v>
      </c>
      <c r="G303" s="137">
        <f t="shared" si="98"/>
        <v>0</v>
      </c>
      <c r="H303" s="125">
        <f t="shared" si="98"/>
        <v>0</v>
      </c>
    </row>
    <row r="304" spans="1:8">
      <c r="A304" s="64" t="s">
        <v>502</v>
      </c>
      <c r="B304" s="102" t="s">
        <v>503</v>
      </c>
      <c r="C304" s="125">
        <f t="shared" si="98"/>
        <v>0</v>
      </c>
      <c r="D304" s="125">
        <f t="shared" si="98"/>
        <v>0</v>
      </c>
      <c r="E304" s="125">
        <f t="shared" si="98"/>
        <v>0</v>
      </c>
      <c r="F304" s="125">
        <f t="shared" si="98"/>
        <v>0</v>
      </c>
      <c r="G304" s="137">
        <f t="shared" si="98"/>
        <v>0</v>
      </c>
      <c r="H304" s="125">
        <f t="shared" si="98"/>
        <v>0</v>
      </c>
    </row>
    <row r="305" spans="1:8">
      <c r="A305" s="64" t="s">
        <v>504</v>
      </c>
      <c r="B305" s="103" t="s">
        <v>505</v>
      </c>
      <c r="C305" s="96"/>
      <c r="D305" s="60"/>
      <c r="E305" s="60"/>
      <c r="F305" s="60"/>
      <c r="G305" s="138"/>
      <c r="H305" s="67"/>
    </row>
    <row r="306" spans="1:8">
      <c r="A306" s="64"/>
      <c r="B306" s="67"/>
      <c r="C306" s="67"/>
      <c r="D306" s="67"/>
      <c r="E306" s="67"/>
      <c r="F306" s="67"/>
    </row>
    <row r="307" spans="1:8">
      <c r="B307" s="44" t="s">
        <v>531</v>
      </c>
      <c r="E307" s="44" t="s">
        <v>533</v>
      </c>
    </row>
    <row r="308" spans="1:8">
      <c r="B308" s="44" t="s">
        <v>532</v>
      </c>
      <c r="E308" s="44" t="s">
        <v>534</v>
      </c>
    </row>
  </sheetData>
  <protectedRanges>
    <protectedRange sqref="C1:C3 B2" name="Zonă1_1" securityDescriptor="O:WDG:WDD:(A;;CC;;;WD)"/>
    <protectedRange sqref="G146:H147 G45:H50 G69:H69 G37:H40 G168:H170 G61:H65 G80:H84 G53:H56 G207:H207 G134:H138 G25:H33 G35:H35 G100:H106 G91:H94 G112:H113 G96:H97 G115:H116 G118:H119 G121:H122 G124:H125 G127:H128 G149:H150 G152:H153 G160:H162 G172:H175 G187:H189 G213:H217 G140:H143 G155:H158 G164:H165" name="Zonă3"/>
    <protectedRange sqref="B1" name="Zonă1_1_1_1_1_1" securityDescriptor="O:WDG:WDD:(A;;CC;;;WD)"/>
    <protectedRange sqref="B3" name="Zonă1_1_1" securityDescriptor="O:WDG:WDD:(A;;CC;;;WD)"/>
  </protectedRanges>
  <printOptions horizontalCentered="1"/>
  <pageMargins left="0.75" right="0.75" top="0.21" bottom="0.18" header="0.17" footer="0.17"/>
  <pageSetup scale="49" orientation="portrait" r:id="rId1"/>
  <headerFooter alignWithMargins="0"/>
  <rowBreaks count="1" manualBreakCount="1">
    <brk id="253"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WSCT5001</cp:lastModifiedBy>
  <cp:lastPrinted>2023-11-22T08:51:13Z</cp:lastPrinted>
  <dcterms:created xsi:type="dcterms:W3CDTF">2023-02-07T08:41:31Z</dcterms:created>
  <dcterms:modified xsi:type="dcterms:W3CDTF">2024-01-12T11:23:12Z</dcterms:modified>
</cp:coreProperties>
</file>