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. CONTRACTARE 2022\1.PARACLINIC AN 2022\1. VALORI CONTRACT 2022\"/>
    </mc:Choice>
  </mc:AlternateContent>
  <bookViews>
    <workbookView xWindow="0" yWindow="0" windowWidth="20490" windowHeight="7905" tabRatio="375"/>
  </bookViews>
  <sheets>
    <sheet name="contract  =monitorizare iulie" sheetId="42" r:id="rId1"/>
  </sheets>
  <definedNames>
    <definedName name="_xlnm.Print_Titles" localSheetId="0">'contract  =monitorizare iulie'!$8:$11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42" l="1"/>
  <c r="D72" i="42"/>
  <c r="E72" i="42"/>
  <c r="F72" i="42"/>
  <c r="G72" i="42"/>
  <c r="H72" i="42"/>
  <c r="I72" i="42"/>
  <c r="J72" i="42"/>
  <c r="K72" i="42"/>
  <c r="L72" i="42"/>
  <c r="M72" i="42"/>
  <c r="N72" i="42"/>
  <c r="O72" i="42"/>
  <c r="N33" i="42"/>
  <c r="K33" i="42"/>
  <c r="O14" i="42" l="1"/>
  <c r="O15" i="42"/>
  <c r="O16" i="42"/>
  <c r="H23" i="42"/>
  <c r="I23" i="42"/>
  <c r="J23" i="42"/>
  <c r="K23" i="42"/>
  <c r="L23" i="42"/>
  <c r="M23" i="42"/>
  <c r="N23" i="42"/>
  <c r="O17" i="42"/>
  <c r="O18" i="42"/>
  <c r="D139" i="42" l="1"/>
  <c r="E139" i="42"/>
  <c r="F139" i="42"/>
  <c r="G139" i="42"/>
  <c r="H139" i="42"/>
  <c r="J139" i="42"/>
  <c r="K139" i="42"/>
  <c r="L139" i="42"/>
  <c r="M139" i="42"/>
  <c r="N139" i="42"/>
  <c r="C139" i="42"/>
  <c r="N135" i="42" l="1"/>
  <c r="M135" i="42"/>
  <c r="L135" i="42"/>
  <c r="K135" i="42"/>
  <c r="J135" i="42"/>
  <c r="I135" i="42"/>
  <c r="H135" i="42"/>
  <c r="G135" i="42"/>
  <c r="F135" i="42"/>
  <c r="E135" i="42"/>
  <c r="D135" i="42"/>
  <c r="C135" i="42"/>
  <c r="N134" i="42"/>
  <c r="N136" i="42" s="1"/>
  <c r="M134" i="42"/>
  <c r="M136" i="42" s="1"/>
  <c r="L134" i="42"/>
  <c r="L136" i="42" s="1"/>
  <c r="K134" i="42"/>
  <c r="K136" i="42" s="1"/>
  <c r="J134" i="42"/>
  <c r="J136" i="42" s="1"/>
  <c r="I134" i="42"/>
  <c r="I136" i="42" s="1"/>
  <c r="H134" i="42"/>
  <c r="H136" i="42" s="1"/>
  <c r="G134" i="42"/>
  <c r="G136" i="42" s="1"/>
  <c r="F134" i="42"/>
  <c r="F136" i="42" s="1"/>
  <c r="E134" i="42"/>
  <c r="E136" i="42" s="1"/>
  <c r="D134" i="42"/>
  <c r="D136" i="42" s="1"/>
  <c r="C134" i="42"/>
  <c r="C136" i="42" s="1"/>
  <c r="N130" i="42"/>
  <c r="M130" i="42"/>
  <c r="L130" i="42"/>
  <c r="K130" i="42"/>
  <c r="J130" i="42"/>
  <c r="I130" i="42"/>
  <c r="H130" i="42"/>
  <c r="G130" i="42"/>
  <c r="F130" i="42"/>
  <c r="E130" i="42"/>
  <c r="D130" i="42"/>
  <c r="C130" i="42"/>
  <c r="N129" i="42"/>
  <c r="N131" i="42" s="1"/>
  <c r="M129" i="42"/>
  <c r="M131" i="42" s="1"/>
  <c r="L129" i="42"/>
  <c r="L131" i="42" s="1"/>
  <c r="K129" i="42"/>
  <c r="K131" i="42" s="1"/>
  <c r="J129" i="42"/>
  <c r="J131" i="42" s="1"/>
  <c r="I129" i="42"/>
  <c r="I131" i="42" s="1"/>
  <c r="H129" i="42"/>
  <c r="H131" i="42" s="1"/>
  <c r="G129" i="42"/>
  <c r="G131" i="42" s="1"/>
  <c r="F129" i="42"/>
  <c r="F131" i="42" s="1"/>
  <c r="E129" i="42"/>
  <c r="E131" i="42" s="1"/>
  <c r="D129" i="42"/>
  <c r="D131" i="42" s="1"/>
  <c r="C129" i="42"/>
  <c r="N125" i="42"/>
  <c r="M125" i="42"/>
  <c r="L125" i="42"/>
  <c r="K125" i="42"/>
  <c r="J125" i="42"/>
  <c r="I125" i="42"/>
  <c r="H125" i="42"/>
  <c r="G125" i="42"/>
  <c r="F125" i="42"/>
  <c r="E125" i="42"/>
  <c r="D125" i="42"/>
  <c r="C125" i="42"/>
  <c r="N124" i="42"/>
  <c r="N126" i="42" s="1"/>
  <c r="M124" i="42"/>
  <c r="M126" i="42" s="1"/>
  <c r="L124" i="42"/>
  <c r="L126" i="42" s="1"/>
  <c r="K124" i="42"/>
  <c r="K126" i="42" s="1"/>
  <c r="J124" i="42"/>
  <c r="J126" i="42" s="1"/>
  <c r="I124" i="42"/>
  <c r="I126" i="42" s="1"/>
  <c r="H124" i="42"/>
  <c r="H126" i="42" s="1"/>
  <c r="G124" i="42"/>
  <c r="G126" i="42" s="1"/>
  <c r="F124" i="42"/>
  <c r="F126" i="42" s="1"/>
  <c r="E124" i="42"/>
  <c r="E126" i="42" s="1"/>
  <c r="D124" i="42"/>
  <c r="D126" i="42" s="1"/>
  <c r="C124" i="42"/>
  <c r="C126" i="42" s="1"/>
  <c r="N120" i="42"/>
  <c r="M120" i="42"/>
  <c r="L120" i="42"/>
  <c r="K120" i="42"/>
  <c r="J120" i="42"/>
  <c r="I120" i="42"/>
  <c r="H120" i="42"/>
  <c r="G120" i="42"/>
  <c r="F120" i="42"/>
  <c r="E120" i="42"/>
  <c r="D120" i="42"/>
  <c r="C120" i="42"/>
  <c r="N119" i="42"/>
  <c r="M119" i="42"/>
  <c r="M121" i="42" s="1"/>
  <c r="L119" i="42"/>
  <c r="K119" i="42"/>
  <c r="K121" i="42" s="1"/>
  <c r="J119" i="42"/>
  <c r="I119" i="42"/>
  <c r="I121" i="42" s="1"/>
  <c r="H119" i="42"/>
  <c r="G119" i="42"/>
  <c r="G121" i="42" s="1"/>
  <c r="F119" i="42"/>
  <c r="E119" i="42"/>
  <c r="E121" i="42" s="1"/>
  <c r="D119" i="42"/>
  <c r="C119" i="42"/>
  <c r="C121" i="42" s="1"/>
  <c r="N115" i="42"/>
  <c r="M115" i="42"/>
  <c r="L115" i="42"/>
  <c r="K115" i="42"/>
  <c r="J115" i="42"/>
  <c r="I115" i="42"/>
  <c r="I139" i="42" s="1"/>
  <c r="H115" i="42"/>
  <c r="G115" i="42"/>
  <c r="F115" i="42"/>
  <c r="E115" i="42"/>
  <c r="D115" i="42"/>
  <c r="C115" i="42"/>
  <c r="N114" i="42"/>
  <c r="N116" i="42" s="1"/>
  <c r="M114" i="42"/>
  <c r="M116" i="42" s="1"/>
  <c r="L114" i="42"/>
  <c r="L116" i="42" s="1"/>
  <c r="K114" i="42"/>
  <c r="K116" i="42" s="1"/>
  <c r="J114" i="42"/>
  <c r="J116" i="42" s="1"/>
  <c r="I114" i="42"/>
  <c r="I116" i="42" s="1"/>
  <c r="H114" i="42"/>
  <c r="H116" i="42" s="1"/>
  <c r="G114" i="42"/>
  <c r="G116" i="42" s="1"/>
  <c r="F114" i="42"/>
  <c r="F116" i="42" s="1"/>
  <c r="E114" i="42"/>
  <c r="E116" i="42" s="1"/>
  <c r="D114" i="42"/>
  <c r="D116" i="42" s="1"/>
  <c r="C114" i="42"/>
  <c r="C116" i="42" s="1"/>
  <c r="N89" i="42"/>
  <c r="M89" i="42"/>
  <c r="L89" i="42"/>
  <c r="K89" i="42"/>
  <c r="J89" i="42"/>
  <c r="I89" i="42"/>
  <c r="H89" i="42"/>
  <c r="G89" i="42"/>
  <c r="F89" i="42"/>
  <c r="E89" i="42"/>
  <c r="D89" i="42"/>
  <c r="C89" i="42"/>
  <c r="N87" i="42"/>
  <c r="M87" i="42"/>
  <c r="L87" i="42"/>
  <c r="K87" i="42"/>
  <c r="J87" i="42"/>
  <c r="I87" i="42"/>
  <c r="H87" i="42"/>
  <c r="G87" i="42"/>
  <c r="F87" i="42"/>
  <c r="E87" i="42"/>
  <c r="D87" i="42"/>
  <c r="C87" i="42"/>
  <c r="N86" i="42"/>
  <c r="M86" i="42"/>
  <c r="L86" i="42"/>
  <c r="K86" i="42"/>
  <c r="J86" i="42"/>
  <c r="I86" i="42"/>
  <c r="H86" i="42"/>
  <c r="G86" i="42"/>
  <c r="F86" i="42"/>
  <c r="E86" i="42"/>
  <c r="D86" i="42"/>
  <c r="C86" i="42"/>
  <c r="N85" i="42"/>
  <c r="M85" i="42"/>
  <c r="L85" i="42"/>
  <c r="K85" i="42"/>
  <c r="J85" i="42"/>
  <c r="I85" i="42"/>
  <c r="H85" i="42"/>
  <c r="G85" i="42"/>
  <c r="F85" i="42"/>
  <c r="E85" i="42"/>
  <c r="D85" i="42"/>
  <c r="C85" i="42"/>
  <c r="N84" i="42"/>
  <c r="M84" i="42"/>
  <c r="M88" i="42" s="1"/>
  <c r="M90" i="42" s="1"/>
  <c r="L84" i="42"/>
  <c r="K84" i="42"/>
  <c r="K88" i="42" s="1"/>
  <c r="K90" i="42" s="1"/>
  <c r="J84" i="42"/>
  <c r="I84" i="42"/>
  <c r="I88" i="42" s="1"/>
  <c r="I90" i="42" s="1"/>
  <c r="H84" i="42"/>
  <c r="G84" i="42"/>
  <c r="G88" i="42" s="1"/>
  <c r="G90" i="42" s="1"/>
  <c r="F84" i="42"/>
  <c r="E84" i="42"/>
  <c r="E88" i="42" s="1"/>
  <c r="E90" i="42" s="1"/>
  <c r="D84" i="42"/>
  <c r="C84" i="42"/>
  <c r="C88" i="42" s="1"/>
  <c r="C90" i="42" s="1"/>
  <c r="N68" i="42"/>
  <c r="K68" i="42"/>
  <c r="H68" i="42"/>
  <c r="O67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O62" i="42"/>
  <c r="E102" i="42" s="1"/>
  <c r="O61" i="42"/>
  <c r="D102" i="42" s="1"/>
  <c r="O60" i="42"/>
  <c r="C102" i="42" s="1"/>
  <c r="N54" i="42"/>
  <c r="K54" i="42"/>
  <c r="H54" i="42"/>
  <c r="O53" i="42"/>
  <c r="C101" i="42" s="1"/>
  <c r="N49" i="42"/>
  <c r="M49" i="42"/>
  <c r="L49" i="42"/>
  <c r="K49" i="42"/>
  <c r="J49" i="42"/>
  <c r="I49" i="42"/>
  <c r="H49" i="42"/>
  <c r="G49" i="42"/>
  <c r="F49" i="42"/>
  <c r="E49" i="42"/>
  <c r="D49" i="42"/>
  <c r="C49" i="42"/>
  <c r="O48" i="42"/>
  <c r="O47" i="42"/>
  <c r="F100" i="42" s="1"/>
  <c r="O46" i="42"/>
  <c r="D100" i="42" s="1"/>
  <c r="O45" i="42"/>
  <c r="O44" i="42"/>
  <c r="O43" i="42"/>
  <c r="O42" i="42"/>
  <c r="N38" i="42"/>
  <c r="M38" i="42"/>
  <c r="L38" i="42"/>
  <c r="K38" i="42"/>
  <c r="J38" i="42"/>
  <c r="I38" i="42"/>
  <c r="H38" i="42"/>
  <c r="G38" i="42"/>
  <c r="F38" i="42"/>
  <c r="E38" i="42"/>
  <c r="D38" i="42"/>
  <c r="C38" i="42"/>
  <c r="O37" i="42"/>
  <c r="O36" i="42"/>
  <c r="C99" i="42" s="1"/>
  <c r="N32" i="42"/>
  <c r="N92" i="42" s="1"/>
  <c r="M32" i="42"/>
  <c r="M92" i="42" s="1"/>
  <c r="L32" i="42"/>
  <c r="K32" i="42"/>
  <c r="K92" i="42" s="1"/>
  <c r="J32" i="42"/>
  <c r="J92" i="42" s="1"/>
  <c r="I32" i="42"/>
  <c r="I92" i="42" s="1"/>
  <c r="H32" i="42"/>
  <c r="H92" i="42" s="1"/>
  <c r="G32" i="42"/>
  <c r="G92" i="42" s="1"/>
  <c r="F32" i="42"/>
  <c r="F92" i="42" s="1"/>
  <c r="E32" i="42"/>
  <c r="E92" i="42" s="1"/>
  <c r="D32" i="42"/>
  <c r="D92" i="42" s="1"/>
  <c r="C32" i="42"/>
  <c r="C92" i="42" s="1"/>
  <c r="O31" i="42"/>
  <c r="O30" i="42"/>
  <c r="O29" i="42"/>
  <c r="O28" i="42"/>
  <c r="O27" i="42"/>
  <c r="G23" i="42"/>
  <c r="F23" i="42"/>
  <c r="E23" i="42"/>
  <c r="D23" i="42"/>
  <c r="C23" i="42"/>
  <c r="O22" i="42"/>
  <c r="O21" i="42"/>
  <c r="O20" i="42"/>
  <c r="O19" i="42"/>
  <c r="O13" i="42"/>
  <c r="O23" i="42" l="1"/>
  <c r="O86" i="42"/>
  <c r="H88" i="42"/>
  <c r="H90" i="42" s="1"/>
  <c r="L88" i="42"/>
  <c r="L90" i="42" s="1"/>
  <c r="H24" i="42"/>
  <c r="E70" i="42"/>
  <c r="G70" i="42"/>
  <c r="I70" i="42"/>
  <c r="K70" i="42"/>
  <c r="M70" i="42"/>
  <c r="O32" i="42"/>
  <c r="O92" i="42" s="1"/>
  <c r="N39" i="42"/>
  <c r="K50" i="42"/>
  <c r="N64" i="42"/>
  <c r="C94" i="42"/>
  <c r="E94" i="42"/>
  <c r="G94" i="42"/>
  <c r="I94" i="42"/>
  <c r="K94" i="42"/>
  <c r="M94" i="42"/>
  <c r="O129" i="42"/>
  <c r="O131" i="42" s="1"/>
  <c r="O130" i="42"/>
  <c r="C131" i="42"/>
  <c r="D70" i="42"/>
  <c r="F70" i="42"/>
  <c r="H70" i="42"/>
  <c r="J70" i="42"/>
  <c r="L70" i="42"/>
  <c r="N70" i="42"/>
  <c r="H39" i="42"/>
  <c r="K39" i="42"/>
  <c r="O49" i="42"/>
  <c r="H50" i="42"/>
  <c r="N50" i="42"/>
  <c r="H64" i="42"/>
  <c r="K64" i="42"/>
  <c r="F88" i="42"/>
  <c r="F90" i="42" s="1"/>
  <c r="F94" i="42" s="1"/>
  <c r="J88" i="42"/>
  <c r="J90" i="42" s="1"/>
  <c r="J94" i="42" s="1"/>
  <c r="N88" i="42"/>
  <c r="N90" i="42" s="1"/>
  <c r="N94" i="42" s="1"/>
  <c r="O115" i="42"/>
  <c r="O139" i="42" s="1"/>
  <c r="O125" i="42"/>
  <c r="O135" i="42"/>
  <c r="H94" i="42"/>
  <c r="K24" i="42"/>
  <c r="H33" i="42"/>
  <c r="O38" i="42"/>
  <c r="O89" i="42"/>
  <c r="O63" i="42"/>
  <c r="C70" i="42"/>
  <c r="D71" i="42"/>
  <c r="F71" i="42"/>
  <c r="H71" i="42"/>
  <c r="J71" i="42"/>
  <c r="L71" i="42"/>
  <c r="N71" i="42"/>
  <c r="D88" i="42"/>
  <c r="D90" i="42" s="1"/>
  <c r="D94" i="42" s="1"/>
  <c r="L92" i="42"/>
  <c r="O119" i="42"/>
  <c r="C98" i="42"/>
  <c r="C103" i="42" s="1"/>
  <c r="O84" i="42"/>
  <c r="F98" i="42"/>
  <c r="F103" i="42" s="1"/>
  <c r="O87" i="42"/>
  <c r="N24" i="42"/>
  <c r="D99" i="42"/>
  <c r="D103" i="42" s="1"/>
  <c r="O85" i="42"/>
  <c r="C71" i="42"/>
  <c r="E71" i="42"/>
  <c r="G71" i="42"/>
  <c r="I71" i="42"/>
  <c r="K71" i="42"/>
  <c r="M71" i="42"/>
  <c r="E98" i="42"/>
  <c r="E103" i="42" s="1"/>
  <c r="E104" i="42" s="1"/>
  <c r="D121" i="42"/>
  <c r="F121" i="42"/>
  <c r="H121" i="42"/>
  <c r="J121" i="42"/>
  <c r="L121" i="42"/>
  <c r="N121" i="42"/>
  <c r="O120" i="42"/>
  <c r="O114" i="42"/>
  <c r="O124" i="42"/>
  <c r="O126" i="42" s="1"/>
  <c r="O134" i="42"/>
  <c r="O71" i="42" l="1"/>
  <c r="L94" i="42"/>
  <c r="O136" i="42"/>
  <c r="O116" i="42"/>
  <c r="F104" i="42"/>
  <c r="N73" i="42"/>
  <c r="E77" i="42" s="1"/>
  <c r="K73" i="42"/>
  <c r="E76" i="42" s="1"/>
  <c r="H73" i="42"/>
  <c r="C104" i="42"/>
  <c r="G103" i="42"/>
  <c r="C72" i="42"/>
  <c r="E73" i="42" s="1"/>
  <c r="O70" i="42"/>
  <c r="D104" i="42"/>
  <c r="O88" i="42"/>
  <c r="O90" i="42" s="1"/>
  <c r="O94" i="42" s="1"/>
  <c r="O121" i="42"/>
  <c r="E75" i="42" l="1"/>
  <c r="O73" i="42"/>
  <c r="E78" i="42" l="1"/>
  <c r="K78" i="42" s="1"/>
</calcChain>
</file>

<file path=xl/sharedStrings.xml><?xml version="1.0" encoding="utf-8"?>
<sst xmlns="http://schemas.openxmlformats.org/spreadsheetml/2006/main" count="341" uniqueCount="99">
  <si>
    <t>CAS IALOMITA</t>
  </si>
  <si>
    <t xml:space="preserve">        EC  MIHAI GEANTA</t>
  </si>
  <si>
    <t xml:space="preserve">         EC ANDA BUSUIOC</t>
  </si>
  <si>
    <t>1. LABORATOARE DE ANALIZE MEDICALE</t>
  </si>
  <si>
    <t>nr crt</t>
  </si>
  <si>
    <t>Laborator</t>
  </si>
  <si>
    <t xml:space="preserve">PHILOS </t>
  </si>
  <si>
    <t>NERA</t>
  </si>
  <si>
    <t>MEDICTEST</t>
  </si>
  <si>
    <t>SPITAL SLOBOZIA</t>
  </si>
  <si>
    <t>SPITAL FETESTI</t>
  </si>
  <si>
    <t>SPITAL TANDAREI</t>
  </si>
  <si>
    <t>total laboratoare</t>
  </si>
  <si>
    <t>2. CITOLOGIE SI ANATOMIE PATOLOGICA</t>
  </si>
  <si>
    <t>spital SLOBOZIA</t>
  </si>
  <si>
    <t>spital URZICENI</t>
  </si>
  <si>
    <t>total  citologie</t>
  </si>
  <si>
    <t>3. ECOGRAFII</t>
  </si>
  <si>
    <t>FURNIZOR</t>
  </si>
  <si>
    <t>CAMEGRO</t>
  </si>
  <si>
    <t>MARINESCU DOINA</t>
  </si>
  <si>
    <t>LUNGU TACHE IONEL</t>
  </si>
  <si>
    <t>total ecografii</t>
  </si>
  <si>
    <t>4.  COMPUTER-TOMOGRAF SI RMN -SPITAL SLOBOZIA</t>
  </si>
  <si>
    <t>total radiologie</t>
  </si>
  <si>
    <t>DAISY CLINIC</t>
  </si>
  <si>
    <t>SPITAL</t>
  </si>
  <si>
    <t>SLOBOZIA</t>
  </si>
  <si>
    <t>URZICENI</t>
  </si>
  <si>
    <t>FETESTI</t>
  </si>
  <si>
    <t>TANDAREI</t>
  </si>
  <si>
    <t>total spitale</t>
  </si>
  <si>
    <t>total particulari</t>
  </si>
  <si>
    <t>laborator</t>
  </si>
  <si>
    <t>citologie</t>
  </si>
  <si>
    <t>radiologie</t>
  </si>
  <si>
    <t>ecografii</t>
  </si>
  <si>
    <t>DIRECTOR GENERAL,</t>
  </si>
  <si>
    <t xml:space="preserve">  DIRECTOR  EXECUTIV R.C</t>
  </si>
  <si>
    <t xml:space="preserve">5.  RADIOLOGIE </t>
  </si>
  <si>
    <t>6. RADIOLOGIE  DENTARA</t>
  </si>
  <si>
    <t>IMEX CELIA</t>
  </si>
  <si>
    <t>CT+RMN</t>
  </si>
  <si>
    <t>total activitate curenta</t>
  </si>
  <si>
    <t>spital FETESTI</t>
  </si>
  <si>
    <t>spital TANDAREI</t>
  </si>
  <si>
    <t>OLTEANU LAVINIA</t>
  </si>
  <si>
    <t xml:space="preserve">BIOMED </t>
  </si>
  <si>
    <t xml:space="preserve">PLUSS </t>
  </si>
  <si>
    <t xml:space="preserve">PROFDIAGNOSIS </t>
  </si>
  <si>
    <t>IL 01</t>
  </si>
  <si>
    <t>IL 02</t>
  </si>
  <si>
    <t>IL 03</t>
  </si>
  <si>
    <t>IL 04</t>
  </si>
  <si>
    <t>total 2022</t>
  </si>
  <si>
    <t xml:space="preserve">ianuarie   </t>
  </si>
  <si>
    <t xml:space="preserve">februarie </t>
  </si>
  <si>
    <t xml:space="preserve">VALOARE  CONTRACT  PARACLINIC </t>
  </si>
  <si>
    <t>PROFDIAGNOSIS</t>
  </si>
  <si>
    <t>BIOMED</t>
  </si>
  <si>
    <t xml:space="preserve"> MONITORIZARE  AN 2022</t>
  </si>
  <si>
    <t>TOTAL MONITORIZARE</t>
  </si>
  <si>
    <t>TOTAL  ACTIVITATE CURENTA</t>
  </si>
  <si>
    <t>Furnizori cu servicii de monitorizare</t>
  </si>
  <si>
    <t>activitate curenta</t>
  </si>
  <si>
    <t xml:space="preserve">monitorizare </t>
  </si>
  <si>
    <t>TOTAL  PARACLINIC  2022</t>
  </si>
  <si>
    <t>martie</t>
  </si>
  <si>
    <t>MONITORIZARE</t>
  </si>
  <si>
    <t>TOTAL PARACLINIC 2022</t>
  </si>
  <si>
    <t>aprilie</t>
  </si>
  <si>
    <t xml:space="preserve">          IRECTOR EX DIR ECONOMICA</t>
  </si>
  <si>
    <t xml:space="preserve">                       EC DOINA STAN</t>
  </si>
  <si>
    <t>mai</t>
  </si>
  <si>
    <t>iunie</t>
  </si>
  <si>
    <t xml:space="preserve">iulie </t>
  </si>
  <si>
    <t>oct</t>
  </si>
  <si>
    <t>nov</t>
  </si>
  <si>
    <t>dec</t>
  </si>
  <si>
    <t>sept</t>
  </si>
  <si>
    <t>aug</t>
  </si>
  <si>
    <t xml:space="preserve">mai </t>
  </si>
  <si>
    <t>trim II</t>
  </si>
  <si>
    <t>trim IV</t>
  </si>
  <si>
    <t>trim III</t>
  </si>
  <si>
    <t>trim I</t>
  </si>
  <si>
    <t xml:space="preserve">semestrul I </t>
  </si>
  <si>
    <t xml:space="preserve">total </t>
  </si>
  <si>
    <t>sem I</t>
  </si>
  <si>
    <t>CONTRACTAT</t>
  </si>
  <si>
    <t>APROBAT</t>
  </si>
  <si>
    <t>RAMAS NECONTRACTAT</t>
  </si>
  <si>
    <t>total monitorizare</t>
  </si>
  <si>
    <t>total laborator</t>
  </si>
  <si>
    <t>monitorizare luna iulie 2022</t>
  </si>
  <si>
    <t>Nr  8553  din  29.08.2022</t>
  </si>
  <si>
    <t xml:space="preserve">de la Nera am avut 103 613 lei, din care am contractat </t>
  </si>
  <si>
    <t>pentru monitorizare iulie 8.86 lei</t>
  </si>
  <si>
    <t xml:space="preserve">de la diminuare 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</si>
</sst>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Arial Narrow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 applyFill="1" applyBorder="1"/>
    <xf numFmtId="0" fontId="3" fillId="0" borderId="0" xfId="0" applyFont="1" applyFill="1"/>
    <xf numFmtId="4" fontId="1" fillId="0" borderId="0" xfId="0" applyNumberFormat="1" applyFont="1" applyBorder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0" xfId="0" applyFont="1" applyFill="1" applyBorder="1"/>
    <xf numFmtId="0" fontId="6" fillId="0" borderId="2" xfId="0" applyFont="1" applyBorder="1"/>
    <xf numFmtId="0" fontId="6" fillId="0" borderId="11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4" fontId="6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6" xfId="0" applyFont="1" applyFill="1" applyBorder="1"/>
    <xf numFmtId="4" fontId="3" fillId="0" borderId="0" xfId="0" applyNumberFormat="1" applyFont="1"/>
    <xf numFmtId="0" fontId="3" fillId="0" borderId="13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10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/>
    <xf numFmtId="0" fontId="3" fillId="0" borderId="11" xfId="0" applyFont="1" applyFill="1" applyBorder="1"/>
    <xf numFmtId="0" fontId="6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18" xfId="0" applyFont="1" applyFill="1" applyBorder="1"/>
    <xf numFmtId="0" fontId="11" fillId="0" borderId="0" xfId="0" applyFont="1"/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4" fontId="3" fillId="0" borderId="0" xfId="0" applyNumberFormat="1" applyFont="1" applyFill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4" fontId="3" fillId="0" borderId="6" xfId="0" applyNumberFormat="1" applyFont="1" applyFill="1" applyBorder="1"/>
    <xf numFmtId="4" fontId="6" fillId="0" borderId="2" xfId="0" applyNumberFormat="1" applyFont="1" applyFill="1" applyBorder="1"/>
    <xf numFmtId="0" fontId="1" fillId="0" borderId="1" xfId="0" applyFont="1" applyFill="1" applyBorder="1"/>
    <xf numFmtId="0" fontId="6" fillId="0" borderId="1" xfId="0" applyFont="1" applyBorder="1"/>
    <xf numFmtId="0" fontId="3" fillId="0" borderId="12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Fill="1"/>
    <xf numFmtId="4" fontId="14" fillId="0" borderId="12" xfId="0" applyNumberFormat="1" applyFont="1" applyFill="1" applyBorder="1"/>
    <xf numFmtId="4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17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6" fillId="0" borderId="16" xfId="0" applyFont="1" applyBorder="1" applyAlignment="1">
      <alignment horizontal="center"/>
    </xf>
    <xf numFmtId="4" fontId="6" fillId="0" borderId="3" xfId="0" applyNumberFormat="1" applyFont="1" applyFill="1" applyBorder="1"/>
    <xf numFmtId="4" fontId="6" fillId="0" borderId="16" xfId="0" applyNumberFormat="1" applyFont="1" applyFill="1" applyBorder="1"/>
    <xf numFmtId="0" fontId="6" fillId="3" borderId="1" xfId="0" applyFont="1" applyFill="1" applyBorder="1"/>
    <xf numFmtId="0" fontId="3" fillId="0" borderId="4" xfId="0" applyFont="1" applyFill="1" applyBorder="1" applyAlignment="1">
      <alignment horizontal="right"/>
    </xf>
    <xf numFmtId="4" fontId="14" fillId="0" borderId="6" xfId="0" applyNumberFormat="1" applyFont="1" applyFill="1" applyBorder="1"/>
    <xf numFmtId="0" fontId="10" fillId="0" borderId="21" xfId="0" applyFont="1" applyBorder="1"/>
    <xf numFmtId="0" fontId="10" fillId="0" borderId="1" xfId="0" applyFont="1" applyBorder="1"/>
    <xf numFmtId="4" fontId="10" fillId="0" borderId="3" xfId="0" applyNumberFormat="1" applyFont="1" applyBorder="1"/>
    <xf numFmtId="0" fontId="10" fillId="0" borderId="2" xfId="0" applyFont="1" applyBorder="1"/>
    <xf numFmtId="4" fontId="3" fillId="0" borderId="3" xfId="0" applyNumberFormat="1" applyFont="1" applyFill="1" applyBorder="1"/>
    <xf numFmtId="0" fontId="6" fillId="0" borderId="22" xfId="0" applyFont="1" applyFill="1" applyBorder="1"/>
    <xf numFmtId="4" fontId="3" fillId="0" borderId="23" xfId="0" applyNumberFormat="1" applyFont="1" applyFill="1" applyBorder="1"/>
    <xf numFmtId="4" fontId="6" fillId="3" borderId="3" xfId="0" applyNumberFormat="1" applyFont="1" applyFill="1" applyBorder="1"/>
    <xf numFmtId="0" fontId="3" fillId="0" borderId="2" xfId="0" applyFont="1" applyBorder="1"/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4" fontId="6" fillId="0" borderId="25" xfId="0" applyNumberFormat="1" applyFont="1" applyFill="1" applyBorder="1"/>
    <xf numFmtId="4" fontId="6" fillId="0" borderId="26" xfId="0" applyNumberFormat="1" applyFont="1" applyFill="1" applyBorder="1" applyAlignment="1">
      <alignment horizontal="right"/>
    </xf>
    <xf numFmtId="0" fontId="3" fillId="0" borderId="27" xfId="0" applyFont="1" applyBorder="1"/>
    <xf numFmtId="0" fontId="6" fillId="0" borderId="12" xfId="0" applyFont="1" applyFill="1" applyBorder="1"/>
    <xf numFmtId="4" fontId="6" fillId="0" borderId="12" xfId="0" applyNumberFormat="1" applyFont="1" applyFill="1" applyBorder="1"/>
    <xf numFmtId="0" fontId="10" fillId="3" borderId="1" xfId="0" applyFont="1" applyFill="1" applyBorder="1"/>
    <xf numFmtId="0" fontId="10" fillId="3" borderId="24" xfId="0" applyFont="1" applyFill="1" applyBorder="1"/>
    <xf numFmtId="4" fontId="6" fillId="3" borderId="25" xfId="0" applyNumberFormat="1" applyFont="1" applyFill="1" applyBorder="1" applyAlignment="1">
      <alignment horizontal="right"/>
    </xf>
    <xf numFmtId="4" fontId="3" fillId="0" borderId="11" xfId="0" applyNumberFormat="1" applyFont="1" applyFill="1" applyBorder="1"/>
    <xf numFmtId="4" fontId="3" fillId="0" borderId="28" xfId="0" applyNumberFormat="1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/>
    <xf numFmtId="4" fontId="14" fillId="0" borderId="23" xfId="0" applyNumberFormat="1" applyFont="1" applyFill="1" applyBorder="1"/>
    <xf numFmtId="0" fontId="15" fillId="0" borderId="20" xfId="0" applyFont="1" applyFill="1" applyBorder="1"/>
    <xf numFmtId="0" fontId="15" fillId="0" borderId="10" xfId="0" applyFont="1" applyFill="1" applyBorder="1"/>
    <xf numFmtId="4" fontId="15" fillId="0" borderId="13" xfId="0" applyNumberFormat="1" applyFont="1" applyFill="1" applyBorder="1"/>
    <xf numFmtId="4" fontId="15" fillId="0" borderId="6" xfId="0" applyNumberFormat="1" applyFont="1" applyFill="1" applyBorder="1"/>
    <xf numFmtId="0" fontId="15" fillId="0" borderId="2" xfId="0" applyFont="1" applyFill="1" applyBorder="1" applyAlignment="1">
      <alignment horizontal="right"/>
    </xf>
    <xf numFmtId="0" fontId="15" fillId="0" borderId="11" xfId="0" applyFont="1" applyFill="1" applyBorder="1"/>
    <xf numFmtId="4" fontId="16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4" fontId="10" fillId="0" borderId="2" xfId="0" applyNumberFormat="1" applyFont="1" applyBorder="1"/>
    <xf numFmtId="0" fontId="6" fillId="0" borderId="27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3" xfId="0" applyNumberFormat="1" applyFont="1" applyBorder="1"/>
    <xf numFmtId="4" fontId="15" fillId="0" borderId="2" xfId="0" applyNumberFormat="1" applyFont="1" applyFill="1" applyBorder="1"/>
    <xf numFmtId="4" fontId="15" fillId="0" borderId="3" xfId="0" applyNumberFormat="1" applyFont="1" applyFill="1" applyBorder="1"/>
    <xf numFmtId="4" fontId="10" fillId="0" borderId="26" xfId="0" applyNumberFormat="1" applyFont="1" applyBorder="1"/>
    <xf numFmtId="4" fontId="14" fillId="0" borderId="4" xfId="0" applyNumberFormat="1" applyFont="1" applyFill="1" applyBorder="1"/>
    <xf numFmtId="4" fontId="14" fillId="0" borderId="29" xfId="0" applyNumberFormat="1" applyFont="1" applyFill="1" applyBorder="1"/>
    <xf numFmtId="4" fontId="14" fillId="0" borderId="7" xfId="0" applyNumberFormat="1" applyFont="1" applyFill="1" applyBorder="1"/>
    <xf numFmtId="4" fontId="14" fillId="0" borderId="9" xfId="0" applyNumberFormat="1" applyFont="1" applyFill="1" applyBorder="1"/>
    <xf numFmtId="4" fontId="10" fillId="0" borderId="16" xfId="0" applyNumberFormat="1" applyFont="1" applyBorder="1"/>
    <xf numFmtId="4" fontId="14" fillId="0" borderId="30" xfId="0" applyNumberFormat="1" applyFont="1" applyFill="1" applyBorder="1"/>
    <xf numFmtId="4" fontId="14" fillId="0" borderId="20" xfId="0" applyNumberFormat="1" applyFont="1" applyFill="1" applyBorder="1"/>
    <xf numFmtId="4" fontId="14" fillId="0" borderId="32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4" fontId="6" fillId="4" borderId="21" xfId="0" applyNumberFormat="1" applyFont="1" applyFill="1" applyBorder="1" applyAlignment="1">
      <alignment horizontal="right"/>
    </xf>
    <xf numFmtId="4" fontId="6" fillId="4" borderId="33" xfId="0" applyNumberFormat="1" applyFont="1" applyFill="1" applyBorder="1" applyAlignment="1">
      <alignment horizontal="right"/>
    </xf>
    <xf numFmtId="4" fontId="6" fillId="5" borderId="21" xfId="0" applyNumberFormat="1" applyFont="1" applyFill="1" applyBorder="1" applyAlignment="1">
      <alignment horizontal="right"/>
    </xf>
    <xf numFmtId="4" fontId="6" fillId="5" borderId="31" xfId="0" applyNumberFormat="1" applyFont="1" applyFill="1" applyBorder="1" applyAlignment="1">
      <alignment horizontal="center"/>
    </xf>
    <xf numFmtId="4" fontId="6" fillId="5" borderId="33" xfId="0" applyNumberFormat="1" applyFont="1" applyFill="1" applyBorder="1" applyAlignment="1">
      <alignment horizontal="right"/>
    </xf>
    <xf numFmtId="4" fontId="6" fillId="6" borderId="21" xfId="0" applyNumberFormat="1" applyFont="1" applyFill="1" applyBorder="1" applyAlignment="1">
      <alignment horizontal="right"/>
    </xf>
    <xf numFmtId="4" fontId="6" fillId="6" borderId="33" xfId="0" applyNumberFormat="1" applyFont="1" applyFill="1" applyBorder="1" applyAlignment="1">
      <alignment horizontal="right"/>
    </xf>
    <xf numFmtId="4" fontId="6" fillId="4" borderId="31" xfId="0" applyNumberFormat="1" applyFont="1" applyFill="1" applyBorder="1" applyAlignment="1">
      <alignment horizontal="center"/>
    </xf>
    <xf numFmtId="4" fontId="3" fillId="0" borderId="30" xfId="0" applyNumberFormat="1" applyFont="1" applyFill="1" applyBorder="1"/>
    <xf numFmtId="4" fontId="6" fillId="0" borderId="24" xfId="0" applyNumberFormat="1" applyFont="1" applyFill="1" applyBorder="1" applyAlignment="1">
      <alignment horizontal="right"/>
    </xf>
    <xf numFmtId="0" fontId="6" fillId="4" borderId="24" xfId="0" applyFont="1" applyFill="1" applyBorder="1"/>
    <xf numFmtId="0" fontId="12" fillId="4" borderId="0" xfId="0" applyFont="1" applyFill="1" applyAlignment="1">
      <alignment vertical="center"/>
    </xf>
    <xf numFmtId="0" fontId="2" fillId="4" borderId="0" xfId="0" applyFont="1" applyFill="1"/>
    <xf numFmtId="4" fontId="3" fillId="0" borderId="24" xfId="0" applyNumberFormat="1" applyFont="1" applyBorder="1"/>
    <xf numFmtId="0" fontId="6" fillId="0" borderId="0" xfId="0" applyFont="1" applyFill="1"/>
    <xf numFmtId="4" fontId="6" fillId="6" borderId="31" xfId="0" applyNumberFormat="1" applyFont="1" applyFill="1" applyBorder="1" applyAlignment="1">
      <alignment horizontal="left"/>
    </xf>
    <xf numFmtId="4" fontId="6" fillId="7" borderId="21" xfId="0" applyNumberFormat="1" applyFont="1" applyFill="1" applyBorder="1" applyAlignment="1">
      <alignment horizontal="right"/>
    </xf>
    <xf numFmtId="4" fontId="6" fillId="7" borderId="31" xfId="0" applyNumberFormat="1" applyFont="1" applyFill="1" applyBorder="1" applyAlignment="1">
      <alignment horizontal="center"/>
    </xf>
    <xf numFmtId="4" fontId="6" fillId="7" borderId="33" xfId="0" applyNumberFormat="1" applyFont="1" applyFill="1" applyBorder="1" applyAlignment="1">
      <alignment horizontal="right"/>
    </xf>
    <xf numFmtId="4" fontId="6" fillId="4" borderId="25" xfId="0" applyNumberFormat="1" applyFont="1" applyFill="1" applyBorder="1" applyAlignment="1">
      <alignment horizontal="right"/>
    </xf>
    <xf numFmtId="0" fontId="17" fillId="4" borderId="1" xfId="0" applyFont="1" applyFill="1" applyBorder="1"/>
    <xf numFmtId="4" fontId="17" fillId="3" borderId="1" xfId="0" applyNumberFormat="1" applyFont="1" applyFill="1" applyBorder="1" applyAlignment="1">
      <alignment horizontal="right"/>
    </xf>
    <xf numFmtId="4" fontId="17" fillId="3" borderId="24" xfId="0" applyNumberFormat="1" applyFont="1" applyFill="1" applyBorder="1" applyAlignment="1">
      <alignment horizontal="center"/>
    </xf>
    <xf numFmtId="4" fontId="17" fillId="3" borderId="27" xfId="0" applyNumberFormat="1" applyFont="1" applyFill="1" applyBorder="1" applyAlignment="1">
      <alignment horizontal="right"/>
    </xf>
    <xf numFmtId="0" fontId="17" fillId="5" borderId="1" xfId="0" applyFont="1" applyFill="1" applyBorder="1"/>
    <xf numFmtId="4" fontId="17" fillId="5" borderId="27" xfId="0" applyNumberFormat="1" applyFont="1" applyFill="1" applyBorder="1"/>
    <xf numFmtId="4" fontId="17" fillId="4" borderId="27" xfId="0" applyNumberFormat="1" applyFont="1" applyFill="1" applyBorder="1"/>
    <xf numFmtId="4" fontId="6" fillId="0" borderId="0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" fontId="6" fillId="0" borderId="35" xfId="0" applyNumberFormat="1" applyFont="1" applyFill="1" applyBorder="1"/>
    <xf numFmtId="4" fontId="6" fillId="0" borderId="36" xfId="0" applyNumberFormat="1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4" fontId="15" fillId="0" borderId="12" xfId="0" applyNumberFormat="1" applyFont="1" applyFill="1" applyBorder="1"/>
    <xf numFmtId="4" fontId="15" fillId="0" borderId="30" xfId="0" applyNumberFormat="1" applyFont="1" applyFill="1" applyBorder="1"/>
    <xf numFmtId="4" fontId="15" fillId="0" borderId="16" xfId="0" applyNumberFormat="1" applyFont="1" applyFill="1" applyBorder="1"/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abSelected="1" workbookViewId="0">
      <selection activeCell="A6" sqref="A6:XFD6"/>
    </sheetView>
  </sheetViews>
  <sheetFormatPr defaultRowHeight="16.5" x14ac:dyDescent="0.3"/>
  <cols>
    <col min="1" max="1" width="7" style="3" customWidth="1"/>
    <col min="2" max="2" width="24.42578125" style="3" customWidth="1"/>
    <col min="3" max="3" width="13.140625" style="3" customWidth="1"/>
    <col min="4" max="14" width="12" style="3" customWidth="1"/>
    <col min="15" max="17" width="11.28515625" style="3" bestFit="1" customWidth="1"/>
    <col min="18" max="16384" width="9.140625" style="3"/>
  </cols>
  <sheetData>
    <row r="1" spans="1:15" x14ac:dyDescent="0.3">
      <c r="A1" s="1" t="s">
        <v>0</v>
      </c>
      <c r="B1" s="2"/>
      <c r="C1" s="2"/>
    </row>
    <row r="2" spans="1:15" s="7" customFormat="1" x14ac:dyDescent="0.3">
      <c r="A2" s="132" t="s">
        <v>95</v>
      </c>
      <c r="B2" s="133"/>
      <c r="C2" s="36"/>
    </row>
    <row r="3" spans="1:15" x14ac:dyDescent="0.3">
      <c r="A3" s="4" t="s">
        <v>37</v>
      </c>
      <c r="B3" s="4"/>
      <c r="E3" s="4" t="s">
        <v>71</v>
      </c>
      <c r="K3" s="4" t="s">
        <v>38</v>
      </c>
    </row>
    <row r="4" spans="1:15" x14ac:dyDescent="0.3">
      <c r="A4" s="4" t="s">
        <v>1</v>
      </c>
      <c r="B4" s="4"/>
      <c r="E4" s="4" t="s">
        <v>72</v>
      </c>
      <c r="K4" s="4" t="s">
        <v>2</v>
      </c>
    </row>
    <row r="5" spans="1:15" x14ac:dyDescent="0.3">
      <c r="A5" s="4"/>
      <c r="B5" s="4"/>
      <c r="E5" s="4"/>
      <c r="K5" s="4"/>
    </row>
    <row r="6" spans="1:15" x14ac:dyDescent="0.3">
      <c r="A6" s="5"/>
      <c r="B6" s="5"/>
      <c r="C6" s="5"/>
    </row>
    <row r="7" spans="1:15" x14ac:dyDescent="0.3">
      <c r="A7" s="5"/>
      <c r="B7" s="5"/>
      <c r="C7" s="5"/>
    </row>
    <row r="8" spans="1:15" x14ac:dyDescent="0.3">
      <c r="A8" s="5"/>
      <c r="C8" s="42" t="s">
        <v>57</v>
      </c>
    </row>
    <row r="9" spans="1:15" x14ac:dyDescent="0.3">
      <c r="A9" s="8"/>
      <c r="C9" s="8" t="s">
        <v>94</v>
      </c>
    </row>
    <row r="10" spans="1:15" x14ac:dyDescent="0.3">
      <c r="A10" s="8"/>
    </row>
    <row r="11" spans="1:15" ht="17.25" thickBot="1" x14ac:dyDescent="0.35">
      <c r="A11" s="9" t="s">
        <v>3</v>
      </c>
      <c r="B11" s="10"/>
      <c r="C11" s="10"/>
    </row>
    <row r="12" spans="1:15" ht="17.25" thickBot="1" x14ac:dyDescent="0.35">
      <c r="A12" s="12" t="s">
        <v>4</v>
      </c>
      <c r="B12" s="12" t="s">
        <v>5</v>
      </c>
      <c r="C12" s="38" t="s">
        <v>55</v>
      </c>
      <c r="D12" s="38" t="s">
        <v>56</v>
      </c>
      <c r="E12" s="25" t="s">
        <v>67</v>
      </c>
      <c r="F12" s="25" t="s">
        <v>70</v>
      </c>
      <c r="G12" s="25" t="s">
        <v>73</v>
      </c>
      <c r="H12" s="25" t="s">
        <v>74</v>
      </c>
      <c r="I12" s="25" t="s">
        <v>75</v>
      </c>
      <c r="J12" s="25" t="s">
        <v>80</v>
      </c>
      <c r="K12" s="25" t="s">
        <v>79</v>
      </c>
      <c r="L12" s="25" t="s">
        <v>76</v>
      </c>
      <c r="M12" s="25" t="s">
        <v>77</v>
      </c>
      <c r="N12" s="25" t="s">
        <v>78</v>
      </c>
      <c r="O12" s="65" t="s">
        <v>54</v>
      </c>
    </row>
    <row r="13" spans="1:15" x14ac:dyDescent="0.3">
      <c r="A13" s="13">
        <v>1</v>
      </c>
      <c r="B13" s="14" t="s">
        <v>6</v>
      </c>
      <c r="C13" s="50">
        <v>71174.98</v>
      </c>
      <c r="D13" s="50">
        <v>63164.43</v>
      </c>
      <c r="E13" s="50">
        <v>65599.13</v>
      </c>
      <c r="F13" s="50">
        <v>64603.92</v>
      </c>
      <c r="G13" s="50">
        <v>66015.87</v>
      </c>
      <c r="H13" s="50">
        <v>64780.89</v>
      </c>
      <c r="I13" s="50">
        <v>64235.53</v>
      </c>
      <c r="J13" s="50">
        <v>64793</v>
      </c>
      <c r="K13" s="50">
        <v>64793</v>
      </c>
      <c r="L13" s="50">
        <v>56578</v>
      </c>
      <c r="M13" s="50">
        <v>32229</v>
      </c>
      <c r="N13" s="50">
        <v>6144</v>
      </c>
      <c r="O13" s="129">
        <f>SUM(C13:N13)</f>
        <v>684111.75</v>
      </c>
    </row>
    <row r="14" spans="1:15" x14ac:dyDescent="0.3">
      <c r="A14" s="153"/>
      <c r="B14" s="154" t="s">
        <v>7</v>
      </c>
      <c r="C14" s="155">
        <v>39856.230000000003</v>
      </c>
      <c r="D14" s="155">
        <v>37411.1</v>
      </c>
      <c r="E14" s="155">
        <v>32574.74</v>
      </c>
      <c r="F14" s="155">
        <v>30118.080000000002</v>
      </c>
      <c r="G14" s="155">
        <v>34115.22</v>
      </c>
      <c r="H14" s="155">
        <v>27057.37</v>
      </c>
      <c r="I14" s="155">
        <v>29961.47</v>
      </c>
      <c r="J14" s="99">
        <v>0</v>
      </c>
      <c r="K14" s="99"/>
      <c r="L14" s="99"/>
      <c r="M14" s="99"/>
      <c r="N14" s="99"/>
      <c r="O14" s="156">
        <f t="shared" ref="O14:O16" si="0">SUM(C14:N14)</f>
        <v>231094.21000000002</v>
      </c>
    </row>
    <row r="15" spans="1:15" x14ac:dyDescent="0.3">
      <c r="A15" s="13">
        <v>2</v>
      </c>
      <c r="B15" s="16" t="s">
        <v>8</v>
      </c>
      <c r="C15" s="48">
        <v>59504.2</v>
      </c>
      <c r="D15" s="48">
        <v>50798.07</v>
      </c>
      <c r="E15" s="48">
        <v>54515.69</v>
      </c>
      <c r="F15" s="48">
        <v>51138.46</v>
      </c>
      <c r="G15" s="48">
        <v>57750.39</v>
      </c>
      <c r="H15" s="48">
        <v>45940.22</v>
      </c>
      <c r="I15" s="48">
        <v>57449.24</v>
      </c>
      <c r="J15" s="50">
        <v>53669.73</v>
      </c>
      <c r="K15" s="50">
        <v>45903</v>
      </c>
      <c r="L15" s="50">
        <v>44344</v>
      </c>
      <c r="M15" s="50">
        <v>25259</v>
      </c>
      <c r="N15" s="50">
        <v>4815</v>
      </c>
      <c r="O15" s="129">
        <f t="shared" si="0"/>
        <v>551087</v>
      </c>
    </row>
    <row r="16" spans="1:15" x14ac:dyDescent="0.3">
      <c r="A16" s="15">
        <v>3</v>
      </c>
      <c r="B16" s="16" t="s">
        <v>47</v>
      </c>
      <c r="C16" s="48">
        <v>64420.76</v>
      </c>
      <c r="D16" s="48">
        <v>66679.759999999995</v>
      </c>
      <c r="E16" s="48">
        <v>64928.73</v>
      </c>
      <c r="F16" s="48">
        <v>67605.570000000007</v>
      </c>
      <c r="G16" s="48">
        <v>69265.58</v>
      </c>
      <c r="H16" s="48">
        <v>67718.7</v>
      </c>
      <c r="I16" s="48">
        <v>75910.98</v>
      </c>
      <c r="J16" s="50">
        <v>70816.92</v>
      </c>
      <c r="K16" s="50">
        <v>60758</v>
      </c>
      <c r="L16" s="50">
        <v>58676</v>
      </c>
      <c r="M16" s="50">
        <v>33424</v>
      </c>
      <c r="N16" s="50">
        <v>6369</v>
      </c>
      <c r="O16" s="129">
        <f t="shared" si="0"/>
        <v>706574</v>
      </c>
    </row>
    <row r="17" spans="1:17" x14ac:dyDescent="0.3">
      <c r="A17" s="13">
        <v>4</v>
      </c>
      <c r="B17" s="16" t="s">
        <v>48</v>
      </c>
      <c r="C17" s="48">
        <v>67870.53</v>
      </c>
      <c r="D17" s="48">
        <v>70265</v>
      </c>
      <c r="E17" s="48">
        <v>68385.45</v>
      </c>
      <c r="F17" s="48">
        <v>68958.55</v>
      </c>
      <c r="G17" s="48">
        <v>70642.17</v>
      </c>
      <c r="H17" s="48">
        <v>68553.73</v>
      </c>
      <c r="I17" s="48">
        <v>70428.990000000005</v>
      </c>
      <c r="J17" s="50">
        <v>72709.279999999999</v>
      </c>
      <c r="K17" s="50">
        <v>68554</v>
      </c>
      <c r="L17" s="50">
        <v>59863</v>
      </c>
      <c r="M17" s="50">
        <v>34100</v>
      </c>
      <c r="N17" s="50">
        <v>6501</v>
      </c>
      <c r="O17" s="129">
        <f t="shared" ref="O17:O18" si="1">SUM(C17:N17)</f>
        <v>726831.7</v>
      </c>
    </row>
    <row r="18" spans="1:17" s="7" customFormat="1" x14ac:dyDescent="0.3">
      <c r="A18" s="15">
        <v>5</v>
      </c>
      <c r="B18" s="16" t="s">
        <v>49</v>
      </c>
      <c r="C18" s="48">
        <v>52920.33</v>
      </c>
      <c r="D18" s="48">
        <v>54612.98</v>
      </c>
      <c r="E18" s="48">
        <v>53342.17</v>
      </c>
      <c r="F18" s="48">
        <v>51927.23</v>
      </c>
      <c r="G18" s="48">
        <v>58418.89</v>
      </c>
      <c r="H18" s="48">
        <v>46826.12</v>
      </c>
      <c r="I18" s="48">
        <v>56011.54</v>
      </c>
      <c r="J18" s="50">
        <v>51778.29</v>
      </c>
      <c r="K18" s="50">
        <v>51573</v>
      </c>
      <c r="L18" s="50">
        <v>45034</v>
      </c>
      <c r="M18" s="50">
        <v>25653</v>
      </c>
      <c r="N18" s="50">
        <v>4892</v>
      </c>
      <c r="O18" s="129">
        <f t="shared" si="1"/>
        <v>552989.54999999993</v>
      </c>
    </row>
    <row r="19" spans="1:17" x14ac:dyDescent="0.3">
      <c r="A19" s="13">
        <v>6</v>
      </c>
      <c r="B19" s="16" t="s">
        <v>41</v>
      </c>
      <c r="C19" s="48">
        <v>50702.38</v>
      </c>
      <c r="D19" s="48">
        <v>47502.84</v>
      </c>
      <c r="E19" s="48">
        <v>42166.98</v>
      </c>
      <c r="F19" s="48">
        <v>50893.08</v>
      </c>
      <c r="G19" s="48">
        <v>48746.63</v>
      </c>
      <c r="H19" s="48">
        <v>48706.58</v>
      </c>
      <c r="I19" s="48">
        <v>48406.44</v>
      </c>
      <c r="J19" s="50">
        <v>48999</v>
      </c>
      <c r="K19" s="50">
        <v>48999</v>
      </c>
      <c r="L19" s="50">
        <v>42787</v>
      </c>
      <c r="M19" s="50">
        <v>24373</v>
      </c>
      <c r="N19" s="50">
        <v>4645</v>
      </c>
      <c r="O19" s="129">
        <f t="shared" ref="O19:O22" si="2">SUM(C19:N19)</f>
        <v>506927.93000000005</v>
      </c>
    </row>
    <row r="20" spans="1:17" x14ac:dyDescent="0.3">
      <c r="A20" s="15">
        <v>7</v>
      </c>
      <c r="B20" s="16" t="s">
        <v>9</v>
      </c>
      <c r="C20" s="48">
        <v>49795.15</v>
      </c>
      <c r="D20" s="48">
        <v>49866.5</v>
      </c>
      <c r="E20" s="48">
        <v>50115.98</v>
      </c>
      <c r="F20" s="48">
        <v>52041.2</v>
      </c>
      <c r="G20" s="48">
        <v>53741.71</v>
      </c>
      <c r="H20" s="48">
        <v>53725.83</v>
      </c>
      <c r="I20" s="48">
        <v>53245.41</v>
      </c>
      <c r="J20" s="50">
        <v>54099</v>
      </c>
      <c r="K20" s="50">
        <v>54099</v>
      </c>
      <c r="L20" s="50">
        <v>47240</v>
      </c>
      <c r="M20" s="50">
        <v>26909</v>
      </c>
      <c r="N20" s="50">
        <v>5131</v>
      </c>
      <c r="O20" s="129">
        <f t="shared" si="2"/>
        <v>550009.78</v>
      </c>
    </row>
    <row r="21" spans="1:17" x14ac:dyDescent="0.3">
      <c r="A21" s="13">
        <v>8</v>
      </c>
      <c r="B21" s="16" t="s">
        <v>10</v>
      </c>
      <c r="C21" s="48">
        <v>20275.099999999999</v>
      </c>
      <c r="D21" s="48">
        <v>22027.84</v>
      </c>
      <c r="E21" s="48">
        <v>19845.650000000001</v>
      </c>
      <c r="F21" s="48">
        <v>22269.45</v>
      </c>
      <c r="G21" s="48">
        <v>24954.07</v>
      </c>
      <c r="H21" s="48">
        <v>19976.52</v>
      </c>
      <c r="I21" s="48">
        <v>21544.74</v>
      </c>
      <c r="J21" s="50">
        <v>22690</v>
      </c>
      <c r="K21" s="50">
        <v>22690</v>
      </c>
      <c r="L21" s="50">
        <v>19813</v>
      </c>
      <c r="M21" s="50">
        <v>11286</v>
      </c>
      <c r="N21" s="50">
        <v>2154</v>
      </c>
      <c r="O21" s="129">
        <f t="shared" si="2"/>
        <v>229526.37000000002</v>
      </c>
    </row>
    <row r="22" spans="1:17" ht="17.25" thickBot="1" x14ac:dyDescent="0.35">
      <c r="A22" s="15">
        <v>9</v>
      </c>
      <c r="B22" s="17" t="s">
        <v>11</v>
      </c>
      <c r="C22" s="49">
        <v>16553.03</v>
      </c>
      <c r="D22" s="49">
        <v>28478.13</v>
      </c>
      <c r="E22" s="49">
        <v>28740.98</v>
      </c>
      <c r="F22" s="49">
        <v>25101.45</v>
      </c>
      <c r="G22" s="49">
        <v>30320.13</v>
      </c>
      <c r="H22" s="49">
        <v>22842.32</v>
      </c>
      <c r="I22" s="49">
        <v>21554.33</v>
      </c>
      <c r="J22" s="77">
        <v>30429</v>
      </c>
      <c r="K22" s="77">
        <v>30429</v>
      </c>
      <c r="L22" s="77">
        <v>26570</v>
      </c>
      <c r="M22" s="77">
        <v>15135</v>
      </c>
      <c r="N22" s="77">
        <v>2882</v>
      </c>
      <c r="O22" s="129">
        <f t="shared" si="2"/>
        <v>279035.37</v>
      </c>
    </row>
    <row r="23" spans="1:17" ht="17.25" thickBot="1" x14ac:dyDescent="0.35">
      <c r="A23" s="53"/>
      <c r="B23" s="46" t="s">
        <v>12</v>
      </c>
      <c r="C23" s="51">
        <f>SUM(C13:C22)</f>
        <v>493072.68999999994</v>
      </c>
      <c r="D23" s="66">
        <f t="shared" ref="D23:O23" si="3">SUM(D13:D22)</f>
        <v>490806.64999999997</v>
      </c>
      <c r="E23" s="66">
        <f t="shared" si="3"/>
        <v>480215.49999999994</v>
      </c>
      <c r="F23" s="66">
        <f t="shared" si="3"/>
        <v>484656.99000000005</v>
      </c>
      <c r="G23" s="66">
        <f t="shared" si="3"/>
        <v>513970.66000000003</v>
      </c>
      <c r="H23" s="66">
        <f t="shared" si="3"/>
        <v>466128.28</v>
      </c>
      <c r="I23" s="66">
        <f t="shared" si="3"/>
        <v>498748.67</v>
      </c>
      <c r="J23" s="66">
        <f t="shared" si="3"/>
        <v>469984.22000000003</v>
      </c>
      <c r="K23" s="66">
        <f t="shared" si="3"/>
        <v>447798</v>
      </c>
      <c r="L23" s="66">
        <f t="shared" si="3"/>
        <v>400905</v>
      </c>
      <c r="M23" s="66">
        <f t="shared" si="3"/>
        <v>228368</v>
      </c>
      <c r="N23" s="66">
        <f t="shared" si="3"/>
        <v>43533</v>
      </c>
      <c r="O23" s="66">
        <f t="shared" si="3"/>
        <v>5018187.66</v>
      </c>
    </row>
    <row r="24" spans="1:17" x14ac:dyDescent="0.3">
      <c r="A24" s="20"/>
      <c r="B24" s="21"/>
      <c r="C24" s="23"/>
      <c r="D24" s="23"/>
      <c r="E24" s="23"/>
      <c r="F24" s="23"/>
      <c r="G24" s="23" t="s">
        <v>88</v>
      </c>
      <c r="H24" s="23">
        <f>SUM(C23:H23)</f>
        <v>2928850.7699999996</v>
      </c>
      <c r="J24" s="23" t="s">
        <v>84</v>
      </c>
      <c r="K24" s="23">
        <f>SUM(I23:K23)</f>
        <v>1416530.8900000001</v>
      </c>
      <c r="L24" s="23"/>
      <c r="M24" s="23" t="s">
        <v>83</v>
      </c>
      <c r="N24" s="23">
        <f>SUM(L23:N23)</f>
        <v>672806</v>
      </c>
      <c r="O24" s="23"/>
      <c r="Q24" s="27"/>
    </row>
    <row r="25" spans="1:17" ht="17.25" thickBot="1" x14ac:dyDescent="0.35">
      <c r="A25" s="80" t="s">
        <v>60</v>
      </c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7" ht="17.25" thickBot="1" x14ac:dyDescent="0.35">
      <c r="A26" s="12" t="s">
        <v>4</v>
      </c>
      <c r="B26" s="12" t="s">
        <v>5</v>
      </c>
      <c r="C26" s="38" t="s">
        <v>55</v>
      </c>
      <c r="D26" s="38" t="s">
        <v>56</v>
      </c>
      <c r="E26" s="25" t="s">
        <v>67</v>
      </c>
      <c r="F26" s="25" t="s">
        <v>70</v>
      </c>
      <c r="G26" s="25" t="s">
        <v>73</v>
      </c>
      <c r="H26" s="25" t="s">
        <v>74</v>
      </c>
      <c r="I26" s="25" t="s">
        <v>75</v>
      </c>
      <c r="J26" s="25" t="s">
        <v>80</v>
      </c>
      <c r="K26" s="25" t="s">
        <v>79</v>
      </c>
      <c r="L26" s="25" t="s">
        <v>76</v>
      </c>
      <c r="M26" s="25" t="s">
        <v>77</v>
      </c>
      <c r="N26" s="25" t="s">
        <v>78</v>
      </c>
      <c r="O26" s="65" t="s">
        <v>54</v>
      </c>
    </row>
    <row r="27" spans="1:17" x14ac:dyDescent="0.3">
      <c r="A27" s="26">
        <v>1</v>
      </c>
      <c r="B27" s="26" t="s">
        <v>8</v>
      </c>
      <c r="C27" s="50">
        <v>957.94</v>
      </c>
      <c r="D27" s="50">
        <v>3351.51</v>
      </c>
      <c r="E27" s="50">
        <v>1038.83</v>
      </c>
      <c r="F27" s="50">
        <v>1312.73</v>
      </c>
      <c r="G27" s="50">
        <v>2205.21</v>
      </c>
      <c r="H27" s="50">
        <v>4335.8900000000003</v>
      </c>
      <c r="I27" s="50">
        <v>10929.65</v>
      </c>
      <c r="J27" s="50"/>
      <c r="K27" s="50"/>
      <c r="L27" s="50"/>
      <c r="M27" s="50"/>
      <c r="N27" s="50"/>
      <c r="O27" s="50">
        <f>SUM(C27:N27)</f>
        <v>24131.760000000002</v>
      </c>
    </row>
    <row r="28" spans="1:17" x14ac:dyDescent="0.3">
      <c r="A28" s="54">
        <v>2</v>
      </c>
      <c r="B28" s="54" t="s">
        <v>59</v>
      </c>
      <c r="C28" s="48">
        <v>164.06</v>
      </c>
      <c r="D28" s="48">
        <v>763.62</v>
      </c>
      <c r="E28" s="48">
        <v>788.74</v>
      </c>
      <c r="F28" s="48"/>
      <c r="G28" s="50"/>
      <c r="H28" s="50">
        <v>940.28</v>
      </c>
      <c r="I28" s="50">
        <v>749.41</v>
      </c>
      <c r="J28" s="50"/>
      <c r="K28" s="50"/>
      <c r="L28" s="50"/>
      <c r="M28" s="50"/>
      <c r="N28" s="50"/>
      <c r="O28" s="50">
        <f t="shared" ref="O28:O31" si="4">SUM(C28:N28)</f>
        <v>3406.1099999999997</v>
      </c>
    </row>
    <row r="29" spans="1:17" x14ac:dyDescent="0.3">
      <c r="A29" s="54">
        <v>3</v>
      </c>
      <c r="B29" s="54" t="s">
        <v>58</v>
      </c>
      <c r="C29" s="48">
        <v>8866.74</v>
      </c>
      <c r="D29" s="48">
        <v>9481.02</v>
      </c>
      <c r="E29" s="48">
        <v>7632.56</v>
      </c>
      <c r="F29" s="48">
        <v>3399.04</v>
      </c>
      <c r="G29" s="48">
        <v>8076.23</v>
      </c>
      <c r="H29" s="48">
        <v>5729.15</v>
      </c>
      <c r="I29" s="48">
        <v>7573.18</v>
      </c>
      <c r="J29" s="48"/>
      <c r="K29" s="48"/>
      <c r="L29" s="48"/>
      <c r="M29" s="48"/>
      <c r="N29" s="48"/>
      <c r="O29" s="50">
        <f t="shared" si="4"/>
        <v>50757.920000000006</v>
      </c>
    </row>
    <row r="30" spans="1:17" x14ac:dyDescent="0.3">
      <c r="A30" s="54">
        <v>4</v>
      </c>
      <c r="B30" s="54" t="s">
        <v>41</v>
      </c>
      <c r="C30" s="48">
        <v>0</v>
      </c>
      <c r="D30" s="48">
        <v>661.17</v>
      </c>
      <c r="E30" s="48">
        <v>1107.1500000000001</v>
      </c>
      <c r="F30" s="48"/>
      <c r="G30" s="48"/>
      <c r="H30" s="48"/>
      <c r="I30" s="48"/>
      <c r="J30" s="48"/>
      <c r="K30" s="48"/>
      <c r="L30" s="48"/>
      <c r="M30" s="48"/>
      <c r="N30" s="48"/>
      <c r="O30" s="50">
        <f t="shared" si="4"/>
        <v>1768.3200000000002</v>
      </c>
    </row>
    <row r="31" spans="1:17" ht="17.25" thickBot="1" x14ac:dyDescent="0.35">
      <c r="A31" s="28">
        <v>9</v>
      </c>
      <c r="B31" s="28" t="s">
        <v>10</v>
      </c>
      <c r="C31" s="49"/>
      <c r="D31" s="49"/>
      <c r="E31" s="49"/>
      <c r="F31" s="49"/>
      <c r="G31" s="49">
        <v>48.09</v>
      </c>
      <c r="H31" s="49"/>
      <c r="I31" s="49"/>
      <c r="J31" s="49"/>
      <c r="K31" s="49"/>
      <c r="L31" s="49"/>
      <c r="M31" s="49"/>
      <c r="N31" s="49"/>
      <c r="O31" s="50">
        <f t="shared" si="4"/>
        <v>48.09</v>
      </c>
    </row>
    <row r="32" spans="1:17" ht="17.25" thickBot="1" x14ac:dyDescent="0.35">
      <c r="A32" s="53"/>
      <c r="B32" s="46" t="s">
        <v>12</v>
      </c>
      <c r="C32" s="83">
        <f>SUM(C27:C31)</f>
        <v>9988.74</v>
      </c>
      <c r="D32" s="83">
        <f t="shared" ref="D32:O32" si="5">SUM(D27:D31)</f>
        <v>14257.320000000002</v>
      </c>
      <c r="E32" s="83">
        <f t="shared" si="5"/>
        <v>10567.28</v>
      </c>
      <c r="F32" s="83">
        <f t="shared" si="5"/>
        <v>4711.7700000000004</v>
      </c>
      <c r="G32" s="83">
        <f t="shared" si="5"/>
        <v>10329.529999999999</v>
      </c>
      <c r="H32" s="83">
        <f t="shared" si="5"/>
        <v>11005.32</v>
      </c>
      <c r="I32" s="83">
        <f t="shared" si="5"/>
        <v>19252.239999999998</v>
      </c>
      <c r="J32" s="83">
        <f t="shared" si="5"/>
        <v>0</v>
      </c>
      <c r="K32" s="83">
        <f t="shared" si="5"/>
        <v>0</v>
      </c>
      <c r="L32" s="83">
        <f t="shared" si="5"/>
        <v>0</v>
      </c>
      <c r="M32" s="83">
        <f t="shared" si="5"/>
        <v>0</v>
      </c>
      <c r="N32" s="83">
        <f t="shared" si="5"/>
        <v>0</v>
      </c>
      <c r="O32" s="83">
        <f t="shared" si="5"/>
        <v>80112.200000000012</v>
      </c>
    </row>
    <row r="33" spans="1:15" x14ac:dyDescent="0.3">
      <c r="A33" s="20"/>
      <c r="B33" s="21"/>
      <c r="C33" s="23"/>
      <c r="F33" s="27"/>
      <c r="G33" s="23" t="s">
        <v>88</v>
      </c>
      <c r="H33" s="23">
        <f>SUM(C32:H32)</f>
        <v>60859.96</v>
      </c>
      <c r="J33" s="23" t="s">
        <v>84</v>
      </c>
      <c r="K33" s="160">
        <f>SUM(I32:K32)</f>
        <v>19252.239999999998</v>
      </c>
      <c r="M33" s="23" t="s">
        <v>83</v>
      </c>
      <c r="N33" s="23">
        <f>SUM(L32:N32)</f>
        <v>0</v>
      </c>
    </row>
    <row r="34" spans="1:15" ht="17.25" thickBot="1" x14ac:dyDescent="0.35">
      <c r="A34" s="22" t="s">
        <v>13</v>
      </c>
      <c r="B34" s="22"/>
      <c r="C34" s="22"/>
    </row>
    <row r="35" spans="1:15" ht="17.25" thickBot="1" x14ac:dyDescent="0.35">
      <c r="A35" s="24" t="s">
        <v>4</v>
      </c>
      <c r="B35" s="25" t="s">
        <v>5</v>
      </c>
      <c r="C35" s="38" t="s">
        <v>55</v>
      </c>
      <c r="D35" s="38" t="s">
        <v>56</v>
      </c>
      <c r="E35" s="25" t="s">
        <v>67</v>
      </c>
      <c r="F35" s="25" t="s">
        <v>70</v>
      </c>
      <c r="G35" s="25" t="s">
        <v>73</v>
      </c>
      <c r="H35" s="25" t="s">
        <v>74</v>
      </c>
      <c r="I35" s="25" t="s">
        <v>75</v>
      </c>
      <c r="J35" s="25" t="s">
        <v>80</v>
      </c>
      <c r="K35" s="25" t="s">
        <v>79</v>
      </c>
      <c r="L35" s="25" t="s">
        <v>76</v>
      </c>
      <c r="M35" s="25" t="s">
        <v>77</v>
      </c>
      <c r="N35" s="25" t="s">
        <v>78</v>
      </c>
      <c r="O35" s="65" t="s">
        <v>54</v>
      </c>
    </row>
    <row r="36" spans="1:15" x14ac:dyDescent="0.3">
      <c r="A36" s="26">
        <v>1</v>
      </c>
      <c r="B36" s="14" t="s">
        <v>14</v>
      </c>
      <c r="C36" s="50">
        <v>1400</v>
      </c>
      <c r="D36" s="50">
        <v>1160</v>
      </c>
      <c r="E36" s="50">
        <v>1800</v>
      </c>
      <c r="F36" s="50">
        <v>920</v>
      </c>
      <c r="G36" s="50">
        <v>1600</v>
      </c>
      <c r="H36" s="50">
        <v>1800</v>
      </c>
      <c r="I36" s="50">
        <v>1840</v>
      </c>
      <c r="J36" s="50">
        <v>1892</v>
      </c>
      <c r="K36" s="50">
        <v>1844</v>
      </c>
      <c r="L36" s="50">
        <v>1844</v>
      </c>
      <c r="M36" s="50">
        <v>1844</v>
      </c>
      <c r="N36" s="50">
        <v>369</v>
      </c>
      <c r="O36" s="50">
        <f t="shared" ref="O36:O37" si="6">SUM(C36:N36)</f>
        <v>18313</v>
      </c>
    </row>
    <row r="37" spans="1:15" ht="17.25" thickBot="1" x14ac:dyDescent="0.35">
      <c r="A37" s="28">
        <v>2</v>
      </c>
      <c r="B37" s="16" t="s">
        <v>15</v>
      </c>
      <c r="C37" s="49">
        <v>440</v>
      </c>
      <c r="D37" s="49">
        <v>480</v>
      </c>
      <c r="E37" s="49">
        <v>480</v>
      </c>
      <c r="F37" s="50">
        <v>440</v>
      </c>
      <c r="G37" s="50">
        <v>680</v>
      </c>
      <c r="H37" s="49">
        <v>360</v>
      </c>
      <c r="I37" s="49">
        <v>400</v>
      </c>
      <c r="J37" s="50">
        <v>1908</v>
      </c>
      <c r="K37" s="50">
        <v>556</v>
      </c>
      <c r="L37" s="50">
        <v>556</v>
      </c>
      <c r="M37" s="50">
        <v>556</v>
      </c>
      <c r="N37" s="50">
        <v>111</v>
      </c>
      <c r="O37" s="50">
        <f t="shared" si="6"/>
        <v>6967</v>
      </c>
    </row>
    <row r="38" spans="1:15" ht="17.25" thickBot="1" x14ac:dyDescent="0.35">
      <c r="A38" s="18"/>
      <c r="B38" s="19" t="s">
        <v>16</v>
      </c>
      <c r="C38" s="51">
        <f>SUM(C36:C37)</f>
        <v>1840</v>
      </c>
      <c r="D38" s="51">
        <f t="shared" ref="D38:O38" si="7">SUM(D36:D37)</f>
        <v>1640</v>
      </c>
      <c r="E38" s="51">
        <f t="shared" si="7"/>
        <v>2280</v>
      </c>
      <c r="F38" s="51">
        <f t="shared" si="7"/>
        <v>1360</v>
      </c>
      <c r="G38" s="51">
        <f t="shared" si="7"/>
        <v>2280</v>
      </c>
      <c r="H38" s="51">
        <f t="shared" si="7"/>
        <v>2160</v>
      </c>
      <c r="I38" s="51">
        <f t="shared" si="7"/>
        <v>2240</v>
      </c>
      <c r="J38" s="51">
        <f t="shared" si="7"/>
        <v>3800</v>
      </c>
      <c r="K38" s="51">
        <f t="shared" si="7"/>
        <v>2400</v>
      </c>
      <c r="L38" s="51">
        <f t="shared" si="7"/>
        <v>2400</v>
      </c>
      <c r="M38" s="51">
        <f t="shared" si="7"/>
        <v>2400</v>
      </c>
      <c r="N38" s="51">
        <f t="shared" si="7"/>
        <v>480</v>
      </c>
      <c r="O38" s="51">
        <f t="shared" si="7"/>
        <v>25280</v>
      </c>
    </row>
    <row r="39" spans="1:15" x14ac:dyDescent="0.3">
      <c r="A39" s="20"/>
      <c r="B39" s="21"/>
      <c r="C39" s="21"/>
      <c r="G39" s="23" t="s">
        <v>88</v>
      </c>
      <c r="H39" s="23">
        <f>SUM(C38:H38)</f>
        <v>11560</v>
      </c>
      <c r="J39" s="23" t="s">
        <v>84</v>
      </c>
      <c r="K39" s="23">
        <f>SUM(I38:K38)</f>
        <v>8440</v>
      </c>
      <c r="M39" s="23" t="s">
        <v>83</v>
      </c>
      <c r="N39" s="23">
        <f>SUM(L38:N38)</f>
        <v>5280</v>
      </c>
    </row>
    <row r="40" spans="1:15" ht="17.25" thickBot="1" x14ac:dyDescent="0.35">
      <c r="A40" s="22" t="s">
        <v>17</v>
      </c>
      <c r="B40" s="22"/>
      <c r="C40" s="22"/>
    </row>
    <row r="41" spans="1:15" ht="17.25" thickBot="1" x14ac:dyDescent="0.35">
      <c r="A41" s="24" t="s">
        <v>4</v>
      </c>
      <c r="B41" s="25" t="s">
        <v>18</v>
      </c>
      <c r="C41" s="38" t="s">
        <v>55</v>
      </c>
      <c r="D41" s="38" t="s">
        <v>56</v>
      </c>
      <c r="E41" s="25" t="s">
        <v>67</v>
      </c>
      <c r="F41" s="25" t="s">
        <v>70</v>
      </c>
      <c r="G41" s="25" t="s">
        <v>73</v>
      </c>
      <c r="H41" s="25" t="s">
        <v>74</v>
      </c>
      <c r="I41" s="25" t="s">
        <v>75</v>
      </c>
      <c r="J41" s="25" t="s">
        <v>80</v>
      </c>
      <c r="K41" s="25" t="s">
        <v>79</v>
      </c>
      <c r="L41" s="25" t="s">
        <v>76</v>
      </c>
      <c r="M41" s="25" t="s">
        <v>77</v>
      </c>
      <c r="N41" s="25" t="s">
        <v>78</v>
      </c>
      <c r="O41" s="65" t="s">
        <v>54</v>
      </c>
    </row>
    <row r="42" spans="1:15" x14ac:dyDescent="0.3">
      <c r="A42" s="13">
        <v>1</v>
      </c>
      <c r="B42" s="14" t="s">
        <v>19</v>
      </c>
      <c r="C42" s="50">
        <v>5280</v>
      </c>
      <c r="D42" s="92">
        <v>5860</v>
      </c>
      <c r="E42" s="92">
        <v>6660</v>
      </c>
      <c r="F42" s="92">
        <v>4040</v>
      </c>
      <c r="G42" s="50">
        <v>5480</v>
      </c>
      <c r="H42" s="92">
        <v>4740</v>
      </c>
      <c r="I42" s="92">
        <v>5460</v>
      </c>
      <c r="J42" s="50">
        <v>5492</v>
      </c>
      <c r="K42" s="50">
        <v>5492</v>
      </c>
      <c r="L42" s="50">
        <v>5492</v>
      </c>
      <c r="M42" s="50">
        <v>2294</v>
      </c>
      <c r="N42" s="50">
        <v>461</v>
      </c>
      <c r="O42" s="50">
        <f t="shared" ref="O42:O48" si="8">SUM(C42:N42)</f>
        <v>56751</v>
      </c>
    </row>
    <row r="43" spans="1:15" x14ac:dyDescent="0.3">
      <c r="A43" s="54">
        <v>2</v>
      </c>
      <c r="B43" s="16" t="s">
        <v>7</v>
      </c>
      <c r="C43" s="48">
        <v>4420</v>
      </c>
      <c r="D43" s="48">
        <v>4500</v>
      </c>
      <c r="E43" s="48">
        <v>4420</v>
      </c>
      <c r="F43" s="48">
        <v>4500</v>
      </c>
      <c r="G43" s="50">
        <v>4500</v>
      </c>
      <c r="H43" s="48">
        <v>4500</v>
      </c>
      <c r="I43" s="48">
        <v>4500</v>
      </c>
      <c r="J43" s="50">
        <v>4500</v>
      </c>
      <c r="K43" s="50">
        <v>4500</v>
      </c>
      <c r="L43" s="50">
        <v>4500</v>
      </c>
      <c r="M43" s="50">
        <v>1969</v>
      </c>
      <c r="N43" s="50">
        <v>1673</v>
      </c>
      <c r="O43" s="50">
        <f t="shared" si="8"/>
        <v>48482</v>
      </c>
    </row>
    <row r="44" spans="1:15" x14ac:dyDescent="0.3">
      <c r="A44" s="54">
        <v>3</v>
      </c>
      <c r="B44" s="16" t="s">
        <v>20</v>
      </c>
      <c r="C44" s="48">
        <v>4280</v>
      </c>
      <c r="D44" s="48">
        <v>4760</v>
      </c>
      <c r="E44" s="48">
        <v>3880</v>
      </c>
      <c r="F44" s="48">
        <v>4380</v>
      </c>
      <c r="G44" s="50">
        <v>6280</v>
      </c>
      <c r="H44" s="48">
        <v>5360</v>
      </c>
      <c r="I44" s="48">
        <v>6100</v>
      </c>
      <c r="J44" s="50">
        <v>4746</v>
      </c>
      <c r="K44" s="50">
        <v>4746</v>
      </c>
      <c r="L44" s="50">
        <v>4746</v>
      </c>
      <c r="M44" s="50">
        <v>1983</v>
      </c>
      <c r="N44" s="50">
        <v>395</v>
      </c>
      <c r="O44" s="50">
        <f t="shared" si="8"/>
        <v>51656</v>
      </c>
    </row>
    <row r="45" spans="1:15" x14ac:dyDescent="0.3">
      <c r="A45" s="54">
        <v>4</v>
      </c>
      <c r="B45" s="16" t="s">
        <v>21</v>
      </c>
      <c r="C45" s="48">
        <v>2940</v>
      </c>
      <c r="D45" s="48">
        <v>3300</v>
      </c>
      <c r="E45" s="48">
        <v>4200</v>
      </c>
      <c r="F45" s="48">
        <v>3420</v>
      </c>
      <c r="G45" s="50">
        <v>3120</v>
      </c>
      <c r="H45" s="48">
        <v>3600</v>
      </c>
      <c r="I45" s="48">
        <v>4560</v>
      </c>
      <c r="J45" s="50">
        <v>5657</v>
      </c>
      <c r="K45" s="50">
        <v>3155</v>
      </c>
      <c r="L45" s="50">
        <v>3155</v>
      </c>
      <c r="M45" s="50">
        <v>1318</v>
      </c>
      <c r="N45" s="50">
        <v>266</v>
      </c>
      <c r="O45" s="50">
        <f t="shared" si="8"/>
        <v>38691</v>
      </c>
    </row>
    <row r="46" spans="1:15" x14ac:dyDescent="0.3">
      <c r="A46" s="54">
        <v>5</v>
      </c>
      <c r="B46" s="16" t="s">
        <v>15</v>
      </c>
      <c r="C46" s="48">
        <v>2980</v>
      </c>
      <c r="D46" s="48">
        <v>2490</v>
      </c>
      <c r="E46" s="48">
        <v>3070</v>
      </c>
      <c r="F46" s="48">
        <v>3420</v>
      </c>
      <c r="G46" s="50">
        <v>3160</v>
      </c>
      <c r="H46" s="48">
        <v>3680</v>
      </c>
      <c r="I46" s="48">
        <v>3410</v>
      </c>
      <c r="J46" s="50">
        <v>3747</v>
      </c>
      <c r="K46" s="50">
        <v>3747</v>
      </c>
      <c r="L46" s="50">
        <v>3747</v>
      </c>
      <c r="M46" s="50">
        <v>1565</v>
      </c>
      <c r="N46" s="50">
        <v>313</v>
      </c>
      <c r="O46" s="50">
        <f t="shared" si="8"/>
        <v>35329</v>
      </c>
    </row>
    <row r="47" spans="1:15" x14ac:dyDescent="0.3">
      <c r="A47" s="54">
        <v>6</v>
      </c>
      <c r="B47" s="16" t="s">
        <v>45</v>
      </c>
      <c r="C47" s="48">
        <v>1380</v>
      </c>
      <c r="D47" s="48">
        <v>1020</v>
      </c>
      <c r="E47" s="48">
        <v>1320</v>
      </c>
      <c r="F47" s="48">
        <v>1080</v>
      </c>
      <c r="G47" s="50">
        <v>1740</v>
      </c>
      <c r="H47" s="48">
        <v>1200</v>
      </c>
      <c r="I47" s="48">
        <v>1020</v>
      </c>
      <c r="J47" s="50">
        <v>2947</v>
      </c>
      <c r="K47" s="50">
        <v>2947</v>
      </c>
      <c r="L47" s="50">
        <v>2947</v>
      </c>
      <c r="M47" s="50">
        <v>1231</v>
      </c>
      <c r="N47" s="50">
        <v>242</v>
      </c>
      <c r="O47" s="50">
        <f t="shared" si="8"/>
        <v>19074</v>
      </c>
    </row>
    <row r="48" spans="1:15" ht="17.25" thickBot="1" x14ac:dyDescent="0.35">
      <c r="A48" s="96"/>
      <c r="B48" s="97" t="s">
        <v>46</v>
      </c>
      <c r="C48" s="98">
        <v>3180</v>
      </c>
      <c r="D48" s="98">
        <v>2160</v>
      </c>
      <c r="E48" s="98">
        <v>2520</v>
      </c>
      <c r="F48" s="49"/>
      <c r="G48" s="99"/>
      <c r="H48" s="49"/>
      <c r="I48" s="99"/>
      <c r="J48" s="99"/>
      <c r="K48" s="99"/>
      <c r="L48" s="99"/>
      <c r="M48" s="99"/>
      <c r="N48" s="99"/>
      <c r="O48" s="50">
        <f t="shared" si="8"/>
        <v>7860</v>
      </c>
    </row>
    <row r="49" spans="1:15" ht="17.25" thickBot="1" x14ac:dyDescent="0.35">
      <c r="A49" s="18"/>
      <c r="B49" s="19" t="s">
        <v>22</v>
      </c>
      <c r="C49" s="51">
        <f>SUM(C42:C48)</f>
        <v>24460</v>
      </c>
      <c r="D49" s="51">
        <f t="shared" ref="D49:O49" si="9">SUM(D42:D48)</f>
        <v>24090</v>
      </c>
      <c r="E49" s="51">
        <f t="shared" si="9"/>
        <v>26070</v>
      </c>
      <c r="F49" s="51">
        <f t="shared" si="9"/>
        <v>20840</v>
      </c>
      <c r="G49" s="51">
        <f t="shared" si="9"/>
        <v>24280</v>
      </c>
      <c r="H49" s="51">
        <f t="shared" si="9"/>
        <v>23080</v>
      </c>
      <c r="I49" s="51">
        <f t="shared" si="9"/>
        <v>25050</v>
      </c>
      <c r="J49" s="51">
        <f t="shared" si="9"/>
        <v>27089</v>
      </c>
      <c r="K49" s="51">
        <f t="shared" si="9"/>
        <v>24587</v>
      </c>
      <c r="L49" s="51">
        <f t="shared" si="9"/>
        <v>24587</v>
      </c>
      <c r="M49" s="51">
        <f t="shared" si="9"/>
        <v>10360</v>
      </c>
      <c r="N49" s="51">
        <f t="shared" si="9"/>
        <v>3350</v>
      </c>
      <c r="O49" s="51">
        <f t="shared" si="9"/>
        <v>257843</v>
      </c>
    </row>
    <row r="50" spans="1:15" x14ac:dyDescent="0.3">
      <c r="A50" s="31"/>
      <c r="B50" s="20"/>
      <c r="C50" s="20"/>
      <c r="G50" s="23" t="s">
        <v>88</v>
      </c>
      <c r="H50" s="23">
        <f>SUM(C49:H49)</f>
        <v>142820</v>
      </c>
      <c r="J50" s="23" t="s">
        <v>84</v>
      </c>
      <c r="K50" s="23">
        <f>SUM(I49:K49)</f>
        <v>76726</v>
      </c>
      <c r="M50" s="23" t="s">
        <v>83</v>
      </c>
      <c r="N50" s="23">
        <f>SUM(L49:N49)</f>
        <v>38297</v>
      </c>
    </row>
    <row r="51" spans="1:15" ht="17.25" thickBot="1" x14ac:dyDescent="0.35">
      <c r="A51" s="22" t="s">
        <v>23</v>
      </c>
      <c r="B51" s="22"/>
      <c r="C51" s="22"/>
    </row>
    <row r="52" spans="1:15" ht="17.25" thickBot="1" x14ac:dyDescent="0.35">
      <c r="A52" s="24" t="s">
        <v>4</v>
      </c>
      <c r="B52" s="25" t="s">
        <v>18</v>
      </c>
      <c r="C52" s="38" t="s">
        <v>55</v>
      </c>
      <c r="D52" s="38" t="s">
        <v>56</v>
      </c>
      <c r="E52" s="25" t="s">
        <v>67</v>
      </c>
      <c r="F52" s="25" t="s">
        <v>70</v>
      </c>
      <c r="G52" s="25" t="s">
        <v>73</v>
      </c>
      <c r="H52" s="25" t="s">
        <v>74</v>
      </c>
      <c r="I52" s="25" t="s">
        <v>75</v>
      </c>
      <c r="J52" s="25" t="s">
        <v>80</v>
      </c>
      <c r="K52" s="25" t="s">
        <v>79</v>
      </c>
      <c r="L52" s="25" t="s">
        <v>76</v>
      </c>
      <c r="M52" s="25" t="s">
        <v>77</v>
      </c>
      <c r="N52" s="25" t="s">
        <v>78</v>
      </c>
      <c r="O52" s="65" t="s">
        <v>54</v>
      </c>
    </row>
    <row r="53" spans="1:15" ht="17.25" thickBot="1" x14ac:dyDescent="0.35">
      <c r="A53" s="79">
        <v>1</v>
      </c>
      <c r="B53" s="37" t="s">
        <v>14</v>
      </c>
      <c r="C53" s="106">
        <v>71780</v>
      </c>
      <c r="D53" s="107">
        <v>74550</v>
      </c>
      <c r="E53" s="107">
        <v>73945</v>
      </c>
      <c r="F53" s="75">
        <v>74125</v>
      </c>
      <c r="G53" s="134">
        <v>77095</v>
      </c>
      <c r="H53" s="134">
        <v>74820</v>
      </c>
      <c r="I53" s="134">
        <v>74850</v>
      </c>
      <c r="J53" s="91">
        <v>75705</v>
      </c>
      <c r="K53" s="91">
        <v>75000</v>
      </c>
      <c r="L53" s="91">
        <v>75000</v>
      </c>
      <c r="M53" s="91">
        <v>35000</v>
      </c>
      <c r="N53" s="91">
        <v>7000</v>
      </c>
      <c r="O53" s="50">
        <f t="shared" ref="O53" si="10">SUM(C53:N53)</f>
        <v>788870</v>
      </c>
    </row>
    <row r="54" spans="1:15" x14ac:dyDescent="0.3">
      <c r="A54" s="31"/>
      <c r="B54" s="30"/>
      <c r="C54" s="60"/>
      <c r="D54" s="60"/>
      <c r="E54" s="60"/>
      <c r="F54" s="29"/>
      <c r="G54" s="23" t="s">
        <v>88</v>
      </c>
      <c r="H54" s="23">
        <f>SUM(C53:H53)</f>
        <v>446315</v>
      </c>
      <c r="I54" s="29"/>
      <c r="J54" s="23" t="s">
        <v>84</v>
      </c>
      <c r="K54" s="23">
        <f>SUM(I53:K53)</f>
        <v>225555</v>
      </c>
      <c r="L54" s="29"/>
      <c r="M54" s="23" t="s">
        <v>83</v>
      </c>
      <c r="N54" s="23">
        <f>SUM(L53:N53)</f>
        <v>117000</v>
      </c>
      <c r="O54" s="29"/>
    </row>
    <row r="55" spans="1:15" x14ac:dyDescent="0.3">
      <c r="A55" s="31"/>
      <c r="B55" s="30"/>
      <c r="C55" s="60"/>
      <c r="D55" s="60"/>
      <c r="E55" s="60"/>
      <c r="F55" s="29"/>
      <c r="G55" s="23"/>
      <c r="H55" s="23"/>
      <c r="I55" s="29"/>
      <c r="J55" s="23"/>
      <c r="K55" s="23"/>
      <c r="L55" s="29"/>
      <c r="M55" s="23"/>
      <c r="N55" s="23"/>
      <c r="O55" s="29"/>
    </row>
    <row r="56" spans="1:15" x14ac:dyDescent="0.3">
      <c r="A56" s="31"/>
      <c r="B56" s="30"/>
      <c r="C56" s="60"/>
      <c r="D56" s="60"/>
      <c r="E56" s="60"/>
      <c r="F56" s="29"/>
      <c r="G56" s="23"/>
      <c r="H56" s="23"/>
      <c r="I56" s="29"/>
      <c r="J56" s="23"/>
      <c r="K56" s="23"/>
      <c r="L56" s="29"/>
      <c r="M56" s="23"/>
      <c r="N56" s="23"/>
      <c r="O56" s="29"/>
    </row>
    <row r="57" spans="1:15" s="7" customFormat="1" x14ac:dyDescent="0.3">
      <c r="A57" s="32"/>
      <c r="B57" s="32"/>
      <c r="C57" s="32"/>
    </row>
    <row r="58" spans="1:15" ht="17.25" thickBot="1" x14ac:dyDescent="0.35">
      <c r="A58" s="9" t="s">
        <v>39</v>
      </c>
      <c r="B58" s="11"/>
      <c r="C58" s="11"/>
    </row>
    <row r="59" spans="1:15" ht="17.25" thickBot="1" x14ac:dyDescent="0.35">
      <c r="A59" s="24" t="s">
        <v>4</v>
      </c>
      <c r="B59" s="25" t="s">
        <v>18</v>
      </c>
      <c r="C59" s="24" t="s">
        <v>55</v>
      </c>
      <c r="D59" s="38" t="s">
        <v>56</v>
      </c>
      <c r="E59" s="65" t="s">
        <v>67</v>
      </c>
      <c r="F59" s="12" t="s">
        <v>70</v>
      </c>
      <c r="G59" s="25" t="s">
        <v>81</v>
      </c>
      <c r="H59" s="65" t="s">
        <v>74</v>
      </c>
      <c r="I59" s="12" t="s">
        <v>75</v>
      </c>
      <c r="J59" s="25" t="s">
        <v>80</v>
      </c>
      <c r="K59" s="65" t="s">
        <v>79</v>
      </c>
      <c r="L59" s="12" t="s">
        <v>76</v>
      </c>
      <c r="M59" s="25" t="s">
        <v>77</v>
      </c>
      <c r="N59" s="65" t="s">
        <v>78</v>
      </c>
      <c r="O59" s="105" t="s">
        <v>54</v>
      </c>
    </row>
    <row r="60" spans="1:15" x14ac:dyDescent="0.3">
      <c r="A60" s="69">
        <v>1</v>
      </c>
      <c r="B60" s="14" t="s">
        <v>14</v>
      </c>
      <c r="C60" s="111">
        <v>12537</v>
      </c>
      <c r="D60" s="59">
        <v>8383</v>
      </c>
      <c r="E60" s="112">
        <v>7088</v>
      </c>
      <c r="F60" s="111">
        <v>7663</v>
      </c>
      <c r="G60" s="59">
        <v>13237</v>
      </c>
      <c r="H60" s="59">
        <v>8245</v>
      </c>
      <c r="I60" s="59">
        <v>8845</v>
      </c>
      <c r="J60" s="70">
        <v>9259</v>
      </c>
      <c r="K60" s="116">
        <v>8692</v>
      </c>
      <c r="L60" s="111">
        <v>8692</v>
      </c>
      <c r="M60" s="70">
        <v>3725</v>
      </c>
      <c r="N60" s="116">
        <v>749</v>
      </c>
      <c r="O60" s="50">
        <f t="shared" ref="O60:O62" si="11">SUM(C60:N60)</f>
        <v>97115</v>
      </c>
    </row>
    <row r="61" spans="1:15" x14ac:dyDescent="0.3">
      <c r="A61" s="55">
        <v>2</v>
      </c>
      <c r="B61" s="16" t="s">
        <v>15</v>
      </c>
      <c r="C61" s="113">
        <v>4848</v>
      </c>
      <c r="D61" s="59">
        <v>4924</v>
      </c>
      <c r="E61" s="112">
        <v>4961</v>
      </c>
      <c r="F61" s="111">
        <v>4389</v>
      </c>
      <c r="G61" s="59">
        <v>4437</v>
      </c>
      <c r="H61" s="59">
        <v>4324</v>
      </c>
      <c r="I61" s="59">
        <v>3994</v>
      </c>
      <c r="J61" s="70">
        <v>4760</v>
      </c>
      <c r="K61" s="116">
        <v>4338</v>
      </c>
      <c r="L61" s="111">
        <v>4338</v>
      </c>
      <c r="M61" s="70">
        <v>1859</v>
      </c>
      <c r="N61" s="116">
        <v>371</v>
      </c>
      <c r="O61" s="50">
        <f t="shared" si="11"/>
        <v>47543</v>
      </c>
    </row>
    <row r="62" spans="1:15" ht="17.25" thickBot="1" x14ac:dyDescent="0.35">
      <c r="A62" s="56">
        <v>3</v>
      </c>
      <c r="B62" s="17" t="s">
        <v>44</v>
      </c>
      <c r="C62" s="114">
        <v>5542</v>
      </c>
      <c r="D62" s="59">
        <v>5506</v>
      </c>
      <c r="E62" s="112">
        <v>5537</v>
      </c>
      <c r="F62" s="117">
        <v>8288</v>
      </c>
      <c r="G62" s="59">
        <v>7996</v>
      </c>
      <c r="H62" s="59">
        <v>7961</v>
      </c>
      <c r="I62" s="59">
        <v>7693</v>
      </c>
      <c r="J62" s="95">
        <v>8316</v>
      </c>
      <c r="K62" s="118">
        <v>7970</v>
      </c>
      <c r="L62" s="117">
        <v>7970</v>
      </c>
      <c r="M62" s="95">
        <v>3416</v>
      </c>
      <c r="N62" s="118">
        <v>680</v>
      </c>
      <c r="O62" s="50">
        <f t="shared" si="11"/>
        <v>76875</v>
      </c>
    </row>
    <row r="63" spans="1:15" ht="17.25" thickBot="1" x14ac:dyDescent="0.35">
      <c r="A63" s="71"/>
      <c r="B63" s="72" t="s">
        <v>24</v>
      </c>
      <c r="C63" s="104">
        <f>SUM(C60:C62)</f>
        <v>22927</v>
      </c>
      <c r="D63" s="73">
        <f t="shared" ref="D63:O63" si="12">SUM(D60:D62)</f>
        <v>18813</v>
      </c>
      <c r="E63" s="115">
        <f t="shared" si="12"/>
        <v>17586</v>
      </c>
      <c r="F63" s="104">
        <f t="shared" si="12"/>
        <v>20340</v>
      </c>
      <c r="G63" s="73">
        <f t="shared" si="12"/>
        <v>25670</v>
      </c>
      <c r="H63" s="115">
        <f t="shared" si="12"/>
        <v>20530</v>
      </c>
      <c r="I63" s="104">
        <f t="shared" si="12"/>
        <v>20532</v>
      </c>
      <c r="J63" s="73">
        <f t="shared" si="12"/>
        <v>22335</v>
      </c>
      <c r="K63" s="115">
        <f t="shared" si="12"/>
        <v>21000</v>
      </c>
      <c r="L63" s="104">
        <f t="shared" si="12"/>
        <v>21000</v>
      </c>
      <c r="M63" s="73">
        <f t="shared" si="12"/>
        <v>9000</v>
      </c>
      <c r="N63" s="115">
        <f t="shared" si="12"/>
        <v>1800</v>
      </c>
      <c r="O63" s="110">
        <f t="shared" si="12"/>
        <v>221533</v>
      </c>
    </row>
    <row r="64" spans="1:15" x14ac:dyDescent="0.3">
      <c r="A64" s="32"/>
      <c r="B64" s="32"/>
      <c r="C64" s="32"/>
      <c r="E64" s="27"/>
      <c r="G64" s="23" t="s">
        <v>88</v>
      </c>
      <c r="H64" s="23">
        <f>SUM(C63:H63)</f>
        <v>125866</v>
      </c>
      <c r="J64" s="23" t="s">
        <v>84</v>
      </c>
      <c r="K64" s="23">
        <f>SUM(I63:K63)</f>
        <v>63867</v>
      </c>
      <c r="M64" s="23" t="s">
        <v>83</v>
      </c>
      <c r="N64" s="23">
        <f>SUM(L63:N63)</f>
        <v>31800</v>
      </c>
    </row>
    <row r="65" spans="1:15" ht="17.25" thickBot="1" x14ac:dyDescent="0.35">
      <c r="A65" s="9" t="s">
        <v>40</v>
      </c>
      <c r="B65" s="11"/>
      <c r="C65" s="11"/>
    </row>
    <row r="66" spans="1:15" ht="17.25" thickBot="1" x14ac:dyDescent="0.35">
      <c r="A66" s="24" t="s">
        <v>4</v>
      </c>
      <c r="B66" s="25" t="s">
        <v>18</v>
      </c>
      <c r="C66" s="38" t="s">
        <v>55</v>
      </c>
      <c r="D66" s="38" t="s">
        <v>56</v>
      </c>
      <c r="E66" s="25" t="s">
        <v>67</v>
      </c>
      <c r="F66" s="25" t="s">
        <v>70</v>
      </c>
      <c r="G66" s="25" t="s">
        <v>73</v>
      </c>
      <c r="H66" s="25" t="s">
        <v>74</v>
      </c>
      <c r="I66" s="25" t="s">
        <v>75</v>
      </c>
      <c r="J66" s="25" t="s">
        <v>80</v>
      </c>
      <c r="K66" s="25" t="s">
        <v>79</v>
      </c>
      <c r="L66" s="25" t="s">
        <v>76</v>
      </c>
      <c r="M66" s="25" t="s">
        <v>77</v>
      </c>
      <c r="N66" s="25" t="s">
        <v>78</v>
      </c>
      <c r="O66" s="65" t="s">
        <v>54</v>
      </c>
    </row>
    <row r="67" spans="1:15" ht="17.25" thickBot="1" x14ac:dyDescent="0.35">
      <c r="A67" s="100"/>
      <c r="B67" s="101" t="s">
        <v>25</v>
      </c>
      <c r="C67" s="108">
        <v>855</v>
      </c>
      <c r="D67" s="109">
        <v>825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57">
        <f t="shared" ref="O67" si="13">SUM(C67:N67)</f>
        <v>1680</v>
      </c>
    </row>
    <row r="68" spans="1:15" ht="17.25" thickBot="1" x14ac:dyDescent="0.35">
      <c r="A68" s="34"/>
      <c r="B68" s="41"/>
      <c r="C68" s="30"/>
      <c r="G68" s="23" t="s">
        <v>88</v>
      </c>
      <c r="H68" s="23">
        <f>SUM(C67:H67)</f>
        <v>1680</v>
      </c>
      <c r="J68" s="23" t="s">
        <v>84</v>
      </c>
      <c r="K68" s="23">
        <f>SUM(I67:K67)</f>
        <v>0</v>
      </c>
      <c r="M68" s="23" t="s">
        <v>83</v>
      </c>
      <c r="N68" s="23">
        <f>SUM(L67:N67)</f>
        <v>0</v>
      </c>
    </row>
    <row r="69" spans="1:15" ht="17.25" thickBot="1" x14ac:dyDescent="0.35">
      <c r="A69" s="24" t="s">
        <v>4</v>
      </c>
      <c r="B69" s="38" t="s">
        <v>18</v>
      </c>
      <c r="C69" s="38" t="s">
        <v>55</v>
      </c>
      <c r="D69" s="38" t="s">
        <v>56</v>
      </c>
      <c r="E69" s="25" t="s">
        <v>67</v>
      </c>
      <c r="F69" s="25" t="s">
        <v>70</v>
      </c>
      <c r="G69" s="25" t="s">
        <v>73</v>
      </c>
      <c r="H69" s="25" t="s">
        <v>74</v>
      </c>
      <c r="I69" s="25" t="s">
        <v>75</v>
      </c>
      <c r="J69" s="25" t="s">
        <v>80</v>
      </c>
      <c r="K69" s="25" t="s">
        <v>79</v>
      </c>
      <c r="L69" s="25" t="s">
        <v>76</v>
      </c>
      <c r="M69" s="25" t="s">
        <v>77</v>
      </c>
      <c r="N69" s="25" t="s">
        <v>78</v>
      </c>
      <c r="O69" s="65" t="s">
        <v>54</v>
      </c>
    </row>
    <row r="70" spans="1:15" ht="17.25" thickBot="1" x14ac:dyDescent="0.35">
      <c r="A70" s="74" t="s">
        <v>62</v>
      </c>
      <c r="B70" s="85"/>
      <c r="C70" s="84">
        <f t="shared" ref="C70:N70" si="14">C23+C38+C49+C53+C63+C67</f>
        <v>614934.68999999994</v>
      </c>
      <c r="D70" s="84">
        <f t="shared" si="14"/>
        <v>610724.64999999991</v>
      </c>
      <c r="E70" s="84">
        <f t="shared" si="14"/>
        <v>600096.5</v>
      </c>
      <c r="F70" s="84">
        <f t="shared" si="14"/>
        <v>601321.99</v>
      </c>
      <c r="G70" s="84">
        <f t="shared" si="14"/>
        <v>643295.66</v>
      </c>
      <c r="H70" s="84">
        <f t="shared" si="14"/>
        <v>586718.28</v>
      </c>
      <c r="I70" s="84">
        <f t="shared" si="14"/>
        <v>621420.66999999993</v>
      </c>
      <c r="J70" s="84">
        <f t="shared" si="14"/>
        <v>598913.22</v>
      </c>
      <c r="K70" s="84">
        <f t="shared" si="14"/>
        <v>570785</v>
      </c>
      <c r="L70" s="84">
        <f t="shared" si="14"/>
        <v>523892</v>
      </c>
      <c r="M70" s="84">
        <f t="shared" si="14"/>
        <v>285128</v>
      </c>
      <c r="N70" s="130">
        <f t="shared" si="14"/>
        <v>56163</v>
      </c>
      <c r="O70" s="83">
        <f t="shared" ref="O70" si="15">SUM(C70:N70)</f>
        <v>6313393.6600000001</v>
      </c>
    </row>
    <row r="71" spans="1:15" ht="17.25" thickBot="1" x14ac:dyDescent="0.35">
      <c r="A71" s="32"/>
      <c r="B71" s="32" t="s">
        <v>61</v>
      </c>
      <c r="C71" s="33">
        <f t="shared" ref="C71:O71" si="16">C32</f>
        <v>9988.74</v>
      </c>
      <c r="D71" s="33">
        <f t="shared" si="16"/>
        <v>14257.320000000002</v>
      </c>
      <c r="E71" s="33">
        <f t="shared" si="16"/>
        <v>10567.28</v>
      </c>
      <c r="F71" s="33">
        <f t="shared" si="16"/>
        <v>4711.7700000000004</v>
      </c>
      <c r="G71" s="33">
        <f t="shared" si="16"/>
        <v>10329.529999999999</v>
      </c>
      <c r="H71" s="33">
        <f t="shared" si="16"/>
        <v>11005.32</v>
      </c>
      <c r="I71" s="33">
        <f t="shared" si="16"/>
        <v>19252.239999999998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80112.200000000012</v>
      </c>
    </row>
    <row r="72" spans="1:15" ht="17.25" thickBot="1" x14ac:dyDescent="0.35">
      <c r="A72" s="88" t="s">
        <v>66</v>
      </c>
      <c r="B72" s="89"/>
      <c r="C72" s="90">
        <f>C70+C71</f>
        <v>624923.42999999993</v>
      </c>
      <c r="D72" s="90">
        <f t="shared" ref="D72:O72" si="17">D70+D71</f>
        <v>624981.96999999986</v>
      </c>
      <c r="E72" s="90">
        <f t="shared" si="17"/>
        <v>610663.78</v>
      </c>
      <c r="F72" s="90">
        <f t="shared" si="17"/>
        <v>606033.76</v>
      </c>
      <c r="G72" s="90">
        <f t="shared" si="17"/>
        <v>653625.19000000006</v>
      </c>
      <c r="H72" s="90">
        <f t="shared" si="17"/>
        <v>597723.6</v>
      </c>
      <c r="I72" s="90">
        <f t="shared" si="17"/>
        <v>640672.90999999992</v>
      </c>
      <c r="J72" s="90">
        <f t="shared" si="17"/>
        <v>598913.22</v>
      </c>
      <c r="K72" s="90">
        <f t="shared" si="17"/>
        <v>570785</v>
      </c>
      <c r="L72" s="90">
        <f t="shared" si="17"/>
        <v>523892</v>
      </c>
      <c r="M72" s="90">
        <f t="shared" si="17"/>
        <v>285128</v>
      </c>
      <c r="N72" s="90">
        <f t="shared" si="17"/>
        <v>56163</v>
      </c>
      <c r="O72" s="90">
        <f t="shared" si="17"/>
        <v>6393505.8600000003</v>
      </c>
    </row>
    <row r="73" spans="1:15" s="7" customFormat="1" ht="17.25" thickBot="1" x14ac:dyDescent="0.35">
      <c r="A73" s="57"/>
      <c r="B73" s="57"/>
      <c r="C73" s="126"/>
      <c r="D73" s="136" t="s">
        <v>85</v>
      </c>
      <c r="E73" s="127">
        <f>SUM(C72:E72)</f>
        <v>1860569.18</v>
      </c>
      <c r="F73" s="121"/>
      <c r="G73" s="128" t="s">
        <v>82</v>
      </c>
      <c r="H73" s="122">
        <f>SUM(F72:H72)</f>
        <v>1857382.5500000003</v>
      </c>
      <c r="I73" s="123"/>
      <c r="J73" s="124" t="s">
        <v>84</v>
      </c>
      <c r="K73" s="125">
        <f>SUM(I72:K72)</f>
        <v>1810371.13</v>
      </c>
      <c r="L73" s="137"/>
      <c r="M73" s="138" t="s">
        <v>83</v>
      </c>
      <c r="N73" s="139">
        <f>SUM(L72:N72)</f>
        <v>865183</v>
      </c>
      <c r="O73" s="140">
        <f>E73+H73+K73+N73</f>
        <v>6393505.8600000003</v>
      </c>
    </row>
    <row r="74" spans="1:15" s="7" customFormat="1" x14ac:dyDescent="0.3">
      <c r="A74" s="57"/>
      <c r="B74" s="40"/>
      <c r="C74" s="33"/>
      <c r="D74" s="119"/>
      <c r="E74" s="33"/>
      <c r="F74" s="33"/>
      <c r="G74" s="23"/>
      <c r="H74" s="23"/>
      <c r="I74" s="33"/>
      <c r="J74" s="33"/>
      <c r="K74" s="33"/>
      <c r="L74" s="33"/>
      <c r="M74" s="33"/>
      <c r="N74" s="33"/>
      <c r="O74" s="102"/>
    </row>
    <row r="75" spans="1:15" s="7" customFormat="1" x14ac:dyDescent="0.3">
      <c r="A75" s="57"/>
      <c r="B75" s="40"/>
      <c r="D75" s="119" t="s">
        <v>86</v>
      </c>
      <c r="E75" s="33">
        <f>E73+H73</f>
        <v>3717951.7300000004</v>
      </c>
      <c r="F75" s="33"/>
      <c r="G75" s="33"/>
      <c r="H75" s="33"/>
      <c r="I75" s="33">
        <f>O73-G78</f>
        <v>-103604.13999999966</v>
      </c>
      <c r="J75" s="33"/>
      <c r="K75" s="33"/>
      <c r="L75" s="33"/>
      <c r="M75" s="33"/>
      <c r="N75" s="33"/>
      <c r="O75" s="33"/>
    </row>
    <row r="76" spans="1:15" s="7" customFormat="1" x14ac:dyDescent="0.3">
      <c r="A76" s="57"/>
      <c r="B76" s="57"/>
      <c r="C76" s="33"/>
      <c r="D76" s="119" t="s">
        <v>84</v>
      </c>
      <c r="E76" s="33">
        <f>K73</f>
        <v>1810371.13</v>
      </c>
      <c r="F76" s="33"/>
      <c r="G76" s="33"/>
      <c r="H76" s="33"/>
      <c r="I76" s="33"/>
      <c r="J76" s="33"/>
      <c r="K76" s="33"/>
      <c r="O76" s="33"/>
    </row>
    <row r="77" spans="1:15" s="7" customFormat="1" ht="17.25" thickBot="1" x14ac:dyDescent="0.35">
      <c r="A77" s="57"/>
      <c r="B77" s="58"/>
      <c r="C77" s="23"/>
      <c r="D77" s="119" t="s">
        <v>83</v>
      </c>
      <c r="E77" s="33">
        <f>N73</f>
        <v>865183</v>
      </c>
      <c r="F77" s="120"/>
      <c r="H77" s="47"/>
      <c r="L77" s="135"/>
      <c r="M77" s="135"/>
      <c r="N77" s="135"/>
      <c r="O77" s="135"/>
    </row>
    <row r="78" spans="1:15" s="7" customFormat="1" ht="17.25" thickBot="1" x14ac:dyDescent="0.35">
      <c r="A78" s="57"/>
      <c r="B78" s="58"/>
      <c r="C78" s="142" t="s">
        <v>89</v>
      </c>
      <c r="D78" s="143"/>
      <c r="E78" s="144">
        <f>SUM(E75:E77)</f>
        <v>6393505.8600000003</v>
      </c>
      <c r="F78" s="145" t="s">
        <v>90</v>
      </c>
      <c r="G78" s="146">
        <v>6497110</v>
      </c>
      <c r="I78" s="141" t="s">
        <v>91</v>
      </c>
      <c r="J78" s="131"/>
      <c r="K78" s="147">
        <f>G78-E78</f>
        <v>103604.13999999966</v>
      </c>
      <c r="L78" s="148" t="s">
        <v>98</v>
      </c>
      <c r="M78" s="33"/>
      <c r="N78" s="33">
        <v>103604.14</v>
      </c>
      <c r="O78" s="135"/>
    </row>
    <row r="79" spans="1:15" s="7" customFormat="1" x14ac:dyDescent="0.3">
      <c r="A79" s="57"/>
      <c r="B79" s="58"/>
      <c r="C79" s="23"/>
      <c r="D79" s="119"/>
      <c r="E79" s="33"/>
      <c r="F79" s="120"/>
      <c r="G79" s="47"/>
      <c r="H79" s="47"/>
      <c r="L79" s="135" t="s">
        <v>96</v>
      </c>
      <c r="M79" s="135"/>
      <c r="N79" s="120"/>
      <c r="O79" s="120"/>
    </row>
    <row r="80" spans="1:15" s="7" customFormat="1" x14ac:dyDescent="0.3">
      <c r="A80" s="57"/>
      <c r="B80" s="58"/>
      <c r="C80" s="23"/>
      <c r="D80" s="119"/>
      <c r="E80" s="33"/>
      <c r="F80" s="120"/>
      <c r="G80" s="47"/>
      <c r="H80" s="47"/>
      <c r="L80" s="135" t="s">
        <v>97</v>
      </c>
      <c r="M80" s="135"/>
      <c r="N80" s="135"/>
      <c r="O80" s="120"/>
    </row>
    <row r="81" spans="1:16" s="7" customFormat="1" x14ac:dyDescent="0.3">
      <c r="A81" s="57"/>
      <c r="B81" s="58"/>
      <c r="C81" s="23"/>
      <c r="D81" s="119"/>
      <c r="E81" s="33"/>
      <c r="F81" s="120"/>
      <c r="G81" s="47"/>
      <c r="H81" s="47"/>
      <c r="L81" s="135"/>
      <c r="M81" s="135"/>
      <c r="N81" s="120"/>
      <c r="O81" s="120"/>
    </row>
    <row r="82" spans="1:16" s="7" customFormat="1" ht="17.25" thickBot="1" x14ac:dyDescent="0.35">
      <c r="A82" s="57"/>
      <c r="B82" s="58"/>
      <c r="C82" s="23"/>
      <c r="D82" s="119"/>
      <c r="E82" s="33"/>
      <c r="F82" s="120"/>
      <c r="G82" s="47"/>
      <c r="H82" s="47"/>
      <c r="L82" s="135"/>
      <c r="M82" s="135"/>
      <c r="N82" s="135"/>
      <c r="O82" s="120"/>
    </row>
    <row r="83" spans="1:16" ht="17.25" thickBot="1" x14ac:dyDescent="0.35">
      <c r="B83" s="46" t="s">
        <v>26</v>
      </c>
      <c r="C83" s="38" t="s">
        <v>55</v>
      </c>
      <c r="D83" s="38" t="s">
        <v>56</v>
      </c>
      <c r="E83" s="25" t="s">
        <v>67</v>
      </c>
      <c r="F83" s="25" t="s">
        <v>70</v>
      </c>
      <c r="G83" s="25" t="s">
        <v>73</v>
      </c>
      <c r="H83" s="25" t="s">
        <v>74</v>
      </c>
      <c r="I83" s="25" t="s">
        <v>75</v>
      </c>
      <c r="J83" s="25" t="s">
        <v>80</v>
      </c>
      <c r="K83" s="25" t="s">
        <v>79</v>
      </c>
      <c r="L83" s="25" t="s">
        <v>76</v>
      </c>
      <c r="M83" s="25" t="s">
        <v>77</v>
      </c>
      <c r="N83" s="25" t="s">
        <v>78</v>
      </c>
      <c r="O83" s="65" t="s">
        <v>54</v>
      </c>
    </row>
    <row r="84" spans="1:16" s="7" customFormat="1" x14ac:dyDescent="0.3">
      <c r="B84" s="43" t="s">
        <v>27</v>
      </c>
      <c r="C84" s="50">
        <f t="shared" ref="C84:O84" si="18">C20+C36+C53+C60</f>
        <v>135512.15</v>
      </c>
      <c r="D84" s="50">
        <f t="shared" si="18"/>
        <v>133959.5</v>
      </c>
      <c r="E84" s="50">
        <f t="shared" si="18"/>
        <v>132948.98000000001</v>
      </c>
      <c r="F84" s="50">
        <f t="shared" si="18"/>
        <v>134749.20000000001</v>
      </c>
      <c r="G84" s="50">
        <f t="shared" si="18"/>
        <v>145673.71</v>
      </c>
      <c r="H84" s="50">
        <f t="shared" si="18"/>
        <v>138590.83000000002</v>
      </c>
      <c r="I84" s="50">
        <f t="shared" si="18"/>
        <v>138780.41</v>
      </c>
      <c r="J84" s="50">
        <f t="shared" si="18"/>
        <v>140955</v>
      </c>
      <c r="K84" s="50">
        <f t="shared" si="18"/>
        <v>139635</v>
      </c>
      <c r="L84" s="50">
        <f t="shared" si="18"/>
        <v>132776</v>
      </c>
      <c r="M84" s="50">
        <f t="shared" si="18"/>
        <v>67478</v>
      </c>
      <c r="N84" s="50">
        <f t="shared" si="18"/>
        <v>13249</v>
      </c>
      <c r="O84" s="50">
        <f t="shared" si="18"/>
        <v>1454307.78</v>
      </c>
      <c r="P84" s="47"/>
    </row>
    <row r="85" spans="1:16" s="7" customFormat="1" x14ac:dyDescent="0.3">
      <c r="B85" s="44" t="s">
        <v>28</v>
      </c>
      <c r="C85" s="48">
        <f t="shared" ref="C85:O85" si="19">C37+C46+C61</f>
        <v>8268</v>
      </c>
      <c r="D85" s="48">
        <f t="shared" si="19"/>
        <v>7894</v>
      </c>
      <c r="E85" s="48">
        <f t="shared" si="19"/>
        <v>8511</v>
      </c>
      <c r="F85" s="48">
        <f t="shared" si="19"/>
        <v>8249</v>
      </c>
      <c r="G85" s="48">
        <f t="shared" si="19"/>
        <v>8277</v>
      </c>
      <c r="H85" s="48">
        <f t="shared" si="19"/>
        <v>8364</v>
      </c>
      <c r="I85" s="48">
        <f t="shared" si="19"/>
        <v>7804</v>
      </c>
      <c r="J85" s="48">
        <f t="shared" si="19"/>
        <v>10415</v>
      </c>
      <c r="K85" s="48">
        <f t="shared" si="19"/>
        <v>8641</v>
      </c>
      <c r="L85" s="48">
        <f t="shared" si="19"/>
        <v>8641</v>
      </c>
      <c r="M85" s="48">
        <f t="shared" si="19"/>
        <v>3980</v>
      </c>
      <c r="N85" s="48">
        <f t="shared" si="19"/>
        <v>795</v>
      </c>
      <c r="O85" s="48">
        <f t="shared" si="19"/>
        <v>89839</v>
      </c>
      <c r="P85" s="47"/>
    </row>
    <row r="86" spans="1:16" s="7" customFormat="1" ht="20.25" customHeight="1" x14ac:dyDescent="0.3">
      <c r="B86" s="44" t="s">
        <v>29</v>
      </c>
      <c r="C86" s="48">
        <f t="shared" ref="C86:O86" si="20">C21+C62+C31</f>
        <v>25817.1</v>
      </c>
      <c r="D86" s="48">
        <f t="shared" si="20"/>
        <v>27533.84</v>
      </c>
      <c r="E86" s="48">
        <f t="shared" si="20"/>
        <v>25382.65</v>
      </c>
      <c r="F86" s="48">
        <f t="shared" si="20"/>
        <v>30557.45</v>
      </c>
      <c r="G86" s="48">
        <f t="shared" si="20"/>
        <v>32998.159999999996</v>
      </c>
      <c r="H86" s="48">
        <f t="shared" si="20"/>
        <v>27937.52</v>
      </c>
      <c r="I86" s="48">
        <f t="shared" si="20"/>
        <v>29237.74</v>
      </c>
      <c r="J86" s="48">
        <f t="shared" si="20"/>
        <v>31006</v>
      </c>
      <c r="K86" s="48">
        <f t="shared" si="20"/>
        <v>30660</v>
      </c>
      <c r="L86" s="48">
        <f t="shared" si="20"/>
        <v>27783</v>
      </c>
      <c r="M86" s="48">
        <f t="shared" si="20"/>
        <v>14702</v>
      </c>
      <c r="N86" s="48">
        <f t="shared" si="20"/>
        <v>2834</v>
      </c>
      <c r="O86" s="48">
        <f t="shared" si="20"/>
        <v>306449.46000000002</v>
      </c>
      <c r="P86" s="47"/>
    </row>
    <row r="87" spans="1:16" s="7" customFormat="1" ht="20.25" customHeight="1" thickBot="1" x14ac:dyDescent="0.35">
      <c r="B87" s="45" t="s">
        <v>30</v>
      </c>
      <c r="C87" s="49">
        <f t="shared" ref="C87:O87" si="21">C22+C47</f>
        <v>17933.03</v>
      </c>
      <c r="D87" s="49">
        <f t="shared" si="21"/>
        <v>29498.13</v>
      </c>
      <c r="E87" s="49">
        <f t="shared" si="21"/>
        <v>30060.98</v>
      </c>
      <c r="F87" s="49">
        <f t="shared" si="21"/>
        <v>26181.45</v>
      </c>
      <c r="G87" s="49">
        <f t="shared" si="21"/>
        <v>32060.13</v>
      </c>
      <c r="H87" s="49">
        <f t="shared" si="21"/>
        <v>24042.32</v>
      </c>
      <c r="I87" s="49">
        <f t="shared" si="21"/>
        <v>22574.33</v>
      </c>
      <c r="J87" s="49">
        <f t="shared" si="21"/>
        <v>33376</v>
      </c>
      <c r="K87" s="49">
        <f t="shared" si="21"/>
        <v>33376</v>
      </c>
      <c r="L87" s="49">
        <f t="shared" si="21"/>
        <v>29517</v>
      </c>
      <c r="M87" s="49">
        <f t="shared" si="21"/>
        <v>16366</v>
      </c>
      <c r="N87" s="49">
        <f t="shared" si="21"/>
        <v>3124</v>
      </c>
      <c r="O87" s="49">
        <f t="shared" si="21"/>
        <v>298109.37</v>
      </c>
      <c r="P87" s="47"/>
    </row>
    <row r="88" spans="1:16" s="7" customFormat="1" ht="17.25" thickBot="1" x14ac:dyDescent="0.35">
      <c r="B88" s="46" t="s">
        <v>31</v>
      </c>
      <c r="C88" s="75">
        <f>SUM(C84:C87)</f>
        <v>187530.28</v>
      </c>
      <c r="D88" s="75">
        <f t="shared" ref="D88:O88" si="22">SUM(D84:D87)</f>
        <v>198885.47</v>
      </c>
      <c r="E88" s="75">
        <f t="shared" si="22"/>
        <v>196903.61000000002</v>
      </c>
      <c r="F88" s="75">
        <f t="shared" si="22"/>
        <v>199737.10000000003</v>
      </c>
      <c r="G88" s="75">
        <f t="shared" si="22"/>
        <v>219009</v>
      </c>
      <c r="H88" s="75">
        <f t="shared" si="22"/>
        <v>198934.67</v>
      </c>
      <c r="I88" s="75">
        <f t="shared" si="22"/>
        <v>198396.47999999998</v>
      </c>
      <c r="J88" s="75">
        <f t="shared" si="22"/>
        <v>215752</v>
      </c>
      <c r="K88" s="75">
        <f t="shared" si="22"/>
        <v>212312</v>
      </c>
      <c r="L88" s="75">
        <f t="shared" si="22"/>
        <v>198717</v>
      </c>
      <c r="M88" s="75">
        <f t="shared" si="22"/>
        <v>102526</v>
      </c>
      <c r="N88" s="75">
        <f t="shared" si="22"/>
        <v>20002</v>
      </c>
      <c r="O88" s="75">
        <f t="shared" si="22"/>
        <v>2148705.61</v>
      </c>
      <c r="P88" s="47"/>
    </row>
    <row r="89" spans="1:16" s="7" customFormat="1" ht="17.25" thickBot="1" x14ac:dyDescent="0.35">
      <c r="B89" s="76" t="s">
        <v>32</v>
      </c>
      <c r="C89" s="77">
        <f t="shared" ref="C89:O89" si="23">SUM(C13:C19)+SUM(C42:C45)+C48+C67</f>
        <v>427404.41</v>
      </c>
      <c r="D89" s="77">
        <f t="shared" si="23"/>
        <v>411839.17999999993</v>
      </c>
      <c r="E89" s="77">
        <f t="shared" si="23"/>
        <v>403192.88999999996</v>
      </c>
      <c r="F89" s="77">
        <f t="shared" si="23"/>
        <v>401584.89</v>
      </c>
      <c r="G89" s="77">
        <f t="shared" si="23"/>
        <v>424334.75</v>
      </c>
      <c r="H89" s="77">
        <f t="shared" si="23"/>
        <v>387783.61</v>
      </c>
      <c r="I89" s="77">
        <f t="shared" si="23"/>
        <v>423024.18999999994</v>
      </c>
      <c r="J89" s="77">
        <f t="shared" si="23"/>
        <v>383161.22000000003</v>
      </c>
      <c r="K89" s="77">
        <f t="shared" si="23"/>
        <v>358473</v>
      </c>
      <c r="L89" s="77">
        <f t="shared" si="23"/>
        <v>325175</v>
      </c>
      <c r="M89" s="77">
        <f t="shared" si="23"/>
        <v>182602</v>
      </c>
      <c r="N89" s="77">
        <f t="shared" si="23"/>
        <v>36161</v>
      </c>
      <c r="O89" s="77">
        <f t="shared" si="23"/>
        <v>4164736.14</v>
      </c>
    </row>
    <row r="90" spans="1:16" s="7" customFormat="1" ht="17.25" thickBot="1" x14ac:dyDescent="0.35">
      <c r="B90" s="68" t="s">
        <v>43</v>
      </c>
      <c r="C90" s="78">
        <f t="shared" ref="C90:O90" si="24">C88+C89</f>
        <v>614934.68999999994</v>
      </c>
      <c r="D90" s="78">
        <f t="shared" si="24"/>
        <v>610724.64999999991</v>
      </c>
      <c r="E90" s="78">
        <f t="shared" si="24"/>
        <v>600096.5</v>
      </c>
      <c r="F90" s="78">
        <f t="shared" si="24"/>
        <v>601321.99</v>
      </c>
      <c r="G90" s="78">
        <f t="shared" si="24"/>
        <v>643343.75</v>
      </c>
      <c r="H90" s="78">
        <f t="shared" si="24"/>
        <v>586718.28</v>
      </c>
      <c r="I90" s="78">
        <f t="shared" si="24"/>
        <v>621420.66999999993</v>
      </c>
      <c r="J90" s="78">
        <f t="shared" si="24"/>
        <v>598913.22</v>
      </c>
      <c r="K90" s="78">
        <f t="shared" si="24"/>
        <v>570785</v>
      </c>
      <c r="L90" s="78">
        <f t="shared" si="24"/>
        <v>523892</v>
      </c>
      <c r="M90" s="78">
        <f t="shared" si="24"/>
        <v>285128</v>
      </c>
      <c r="N90" s="78">
        <f t="shared" si="24"/>
        <v>56163</v>
      </c>
      <c r="O90" s="78">
        <f t="shared" si="24"/>
        <v>6313441.75</v>
      </c>
    </row>
    <row r="91" spans="1:16" s="7" customFormat="1" x14ac:dyDescent="0.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</row>
    <row r="92" spans="1:16" s="7" customFormat="1" x14ac:dyDescent="0.3">
      <c r="B92" s="93" t="s">
        <v>68</v>
      </c>
      <c r="C92" s="94">
        <f t="shared" ref="C92:O92" si="25">C32</f>
        <v>9988.74</v>
      </c>
      <c r="D92" s="94">
        <f t="shared" si="25"/>
        <v>14257.320000000002</v>
      </c>
      <c r="E92" s="94">
        <f t="shared" si="25"/>
        <v>10567.28</v>
      </c>
      <c r="F92" s="94">
        <f t="shared" si="25"/>
        <v>4711.7700000000004</v>
      </c>
      <c r="G92" s="94">
        <f t="shared" si="25"/>
        <v>10329.529999999999</v>
      </c>
      <c r="H92" s="94">
        <f t="shared" si="25"/>
        <v>11005.32</v>
      </c>
      <c r="I92" s="94">
        <f t="shared" si="25"/>
        <v>19252.239999999998</v>
      </c>
      <c r="J92" s="94">
        <f t="shared" si="25"/>
        <v>0</v>
      </c>
      <c r="K92" s="94">
        <f t="shared" si="25"/>
        <v>0</v>
      </c>
      <c r="L92" s="94">
        <f t="shared" si="25"/>
        <v>0</v>
      </c>
      <c r="M92" s="94">
        <f t="shared" si="25"/>
        <v>0</v>
      </c>
      <c r="N92" s="94">
        <f t="shared" si="25"/>
        <v>0</v>
      </c>
      <c r="O92" s="94">
        <f t="shared" si="25"/>
        <v>80112.200000000012</v>
      </c>
    </row>
    <row r="93" spans="1:16" s="7" customFormat="1" x14ac:dyDescent="0.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16" s="7" customFormat="1" x14ac:dyDescent="0.3">
      <c r="B94" s="93" t="s">
        <v>69</v>
      </c>
      <c r="C94" s="94">
        <f>C90+C92</f>
        <v>624923.42999999993</v>
      </c>
      <c r="D94" s="94">
        <f t="shared" ref="D94:O94" si="26">D90+D92</f>
        <v>624981.96999999986</v>
      </c>
      <c r="E94" s="94">
        <f t="shared" si="26"/>
        <v>610663.78</v>
      </c>
      <c r="F94" s="94">
        <f t="shared" si="26"/>
        <v>606033.76</v>
      </c>
      <c r="G94" s="94">
        <f t="shared" si="26"/>
        <v>653673.28</v>
      </c>
      <c r="H94" s="94">
        <f t="shared" si="26"/>
        <v>597723.6</v>
      </c>
      <c r="I94" s="94">
        <f t="shared" si="26"/>
        <v>640672.90999999992</v>
      </c>
      <c r="J94" s="94">
        <f t="shared" si="26"/>
        <v>598913.22</v>
      </c>
      <c r="K94" s="94">
        <f t="shared" si="26"/>
        <v>570785</v>
      </c>
      <c r="L94" s="94">
        <f t="shared" si="26"/>
        <v>523892</v>
      </c>
      <c r="M94" s="94">
        <f t="shared" si="26"/>
        <v>285128</v>
      </c>
      <c r="N94" s="94">
        <f t="shared" si="26"/>
        <v>56163</v>
      </c>
      <c r="O94" s="94">
        <f t="shared" si="26"/>
        <v>6393553.9500000002</v>
      </c>
    </row>
    <row r="95" spans="1:16" s="7" customFormat="1" x14ac:dyDescent="0.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6" s="7" customFormat="1" ht="17.25" thickBot="1" x14ac:dyDescent="0.35">
      <c r="B96" s="21"/>
      <c r="C96" s="23"/>
      <c r="O96" s="35"/>
    </row>
    <row r="97" spans="2:15" s="7" customFormat="1" ht="17.25" thickBot="1" x14ac:dyDescent="0.35">
      <c r="B97" s="52"/>
      <c r="C97" s="24" t="s">
        <v>50</v>
      </c>
      <c r="D97" s="38" t="s">
        <v>51</v>
      </c>
      <c r="E97" s="38" t="s">
        <v>52</v>
      </c>
      <c r="F97" s="65" t="s">
        <v>53</v>
      </c>
      <c r="G97" s="61"/>
      <c r="H97" s="61"/>
      <c r="I97" s="61"/>
      <c r="J97" s="20"/>
      <c r="K97" s="20"/>
      <c r="L97" s="20"/>
      <c r="M97" s="61"/>
      <c r="N97" s="61"/>
    </row>
    <row r="98" spans="2:15" s="7" customFormat="1" ht="15.75" customHeight="1" x14ac:dyDescent="0.3">
      <c r="B98" s="62" t="s">
        <v>33</v>
      </c>
      <c r="C98" s="50">
        <f>O20</f>
        <v>550009.78</v>
      </c>
      <c r="D98" s="26"/>
      <c r="E98" s="50">
        <f>O21+O31</f>
        <v>229574.46000000002</v>
      </c>
      <c r="F98" s="50">
        <f>O22</f>
        <v>279035.37</v>
      </c>
      <c r="G98" s="29"/>
      <c r="H98" s="29"/>
      <c r="I98" s="29"/>
      <c r="J98" s="20"/>
      <c r="K98" s="21"/>
      <c r="L98" s="23"/>
      <c r="M98" s="23"/>
      <c r="N98" s="29"/>
    </row>
    <row r="99" spans="2:15" s="7" customFormat="1" ht="15.75" customHeight="1" x14ac:dyDescent="0.3">
      <c r="B99" s="63" t="s">
        <v>34</v>
      </c>
      <c r="C99" s="48">
        <f>O36</f>
        <v>18313</v>
      </c>
      <c r="D99" s="48">
        <f>O37</f>
        <v>6967</v>
      </c>
      <c r="E99" s="54"/>
      <c r="F99" s="54"/>
      <c r="G99" s="30"/>
      <c r="H99" s="30"/>
      <c r="I99" s="30"/>
      <c r="J99" s="21"/>
      <c r="K99" s="21"/>
      <c r="L99" s="23"/>
      <c r="M99" s="21"/>
      <c r="N99" s="30"/>
    </row>
    <row r="100" spans="2:15" s="7" customFormat="1" ht="15.75" customHeight="1" x14ac:dyDescent="0.3">
      <c r="B100" s="63" t="s">
        <v>36</v>
      </c>
      <c r="C100" s="48"/>
      <c r="D100" s="48">
        <f>O46</f>
        <v>35329</v>
      </c>
      <c r="E100" s="54"/>
      <c r="F100" s="48">
        <f>O47</f>
        <v>19074</v>
      </c>
      <c r="G100" s="29"/>
      <c r="H100" s="29"/>
      <c r="I100" s="29"/>
      <c r="J100" s="21"/>
      <c r="K100" s="21"/>
      <c r="L100" s="23"/>
      <c r="M100" s="23"/>
      <c r="N100" s="29"/>
    </row>
    <row r="101" spans="2:15" s="7" customFormat="1" ht="15.75" customHeight="1" x14ac:dyDescent="0.3">
      <c r="B101" s="63" t="s">
        <v>42</v>
      </c>
      <c r="C101" s="48">
        <f>O53</f>
        <v>788870</v>
      </c>
      <c r="D101" s="54"/>
      <c r="E101" s="54"/>
      <c r="F101" s="54"/>
      <c r="G101" s="30"/>
      <c r="H101" s="30"/>
      <c r="I101" s="30"/>
      <c r="J101" s="21"/>
      <c r="K101" s="21"/>
      <c r="L101" s="23"/>
      <c r="M101" s="21"/>
      <c r="N101" s="30"/>
    </row>
    <row r="102" spans="2:15" s="7" customFormat="1" ht="15.75" customHeight="1" thickBot="1" x14ac:dyDescent="0.35">
      <c r="B102" s="64" t="s">
        <v>35</v>
      </c>
      <c r="C102" s="49">
        <f>O60</f>
        <v>97115</v>
      </c>
      <c r="D102" s="49">
        <f>O61</f>
        <v>47543</v>
      </c>
      <c r="E102" s="49">
        <f>O62</f>
        <v>76875</v>
      </c>
      <c r="F102" s="28"/>
      <c r="G102" s="30"/>
      <c r="H102" s="30"/>
      <c r="I102" s="30"/>
      <c r="J102" s="30"/>
      <c r="K102" s="30"/>
      <c r="L102" s="30"/>
      <c r="M102" s="30"/>
      <c r="N102" s="30"/>
    </row>
    <row r="103" spans="2:15" s="7" customFormat="1" ht="15.75" customHeight="1" thickBot="1" x14ac:dyDescent="0.35">
      <c r="B103" s="52" t="s">
        <v>87</v>
      </c>
      <c r="C103" s="51">
        <f>SUM(C98:C102)</f>
        <v>1454307.78</v>
      </c>
      <c r="D103" s="66">
        <f t="shared" ref="D103" si="27">SUM(D98:D102)</f>
        <v>89839</v>
      </c>
      <c r="E103" s="66">
        <f>SUM(E98:E102)</f>
        <v>306449.46000000002</v>
      </c>
      <c r="F103" s="67">
        <f>SUM(F98:F102)</f>
        <v>298109.37</v>
      </c>
      <c r="G103" s="23">
        <f>SUM(C103:F103)</f>
        <v>2148705.61</v>
      </c>
      <c r="H103" s="23"/>
      <c r="I103" s="23"/>
      <c r="J103" s="23"/>
      <c r="K103" s="23"/>
      <c r="L103" s="23"/>
      <c r="M103" s="23"/>
      <c r="N103" s="23"/>
    </row>
    <row r="104" spans="2:15" s="7" customFormat="1" x14ac:dyDescent="0.3">
      <c r="B104" s="35"/>
      <c r="C104" s="6">
        <f>C103-O84</f>
        <v>0</v>
      </c>
      <c r="D104" s="6">
        <f>D103-O85</f>
        <v>0</v>
      </c>
      <c r="E104" s="6">
        <f>E103-O86</f>
        <v>0</v>
      </c>
      <c r="F104" s="47">
        <f>F103-O87</f>
        <v>0</v>
      </c>
      <c r="G104" s="47"/>
      <c r="H104" s="47"/>
      <c r="I104" s="47"/>
      <c r="J104" s="47"/>
      <c r="K104" s="47"/>
      <c r="L104" s="47"/>
      <c r="M104" s="47"/>
      <c r="N104" s="47"/>
    </row>
    <row r="105" spans="2:15" s="7" customFormat="1" x14ac:dyDescent="0.3">
      <c r="B105" s="35"/>
      <c r="C105" s="6"/>
      <c r="D105" s="6"/>
      <c r="E105" s="6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2:15" s="7" customFormat="1" x14ac:dyDescent="0.3">
      <c r="B106" s="40"/>
      <c r="C106" s="6"/>
      <c r="D106" s="6"/>
      <c r="E106" s="6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2:15" s="7" customFormat="1" x14ac:dyDescent="0.3">
      <c r="B107" s="40"/>
      <c r="C107" s="6"/>
      <c r="D107" s="6"/>
      <c r="E107" s="6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2:15" s="7" customFormat="1" x14ac:dyDescent="0.3">
      <c r="B108" s="35"/>
      <c r="C108" s="6"/>
      <c r="D108" s="6"/>
      <c r="E108" s="6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2:15" s="7" customFormat="1" x14ac:dyDescent="0.3">
      <c r="B109" s="35"/>
      <c r="C109" s="6"/>
      <c r="D109" s="6"/>
      <c r="E109" s="6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2:15" s="7" customFormat="1" x14ac:dyDescent="0.3">
      <c r="B110" s="35"/>
      <c r="C110" s="6"/>
      <c r="D110" s="6"/>
      <c r="E110" s="6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2:15" s="7" customFormat="1" x14ac:dyDescent="0.3">
      <c r="B111" s="3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 s="7" customFormat="1" ht="17.25" thickBot="1" x14ac:dyDescent="0.35">
      <c r="B112" s="35" t="s">
        <v>63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s="7" customFormat="1" ht="17.25" thickBot="1" x14ac:dyDescent="0.35">
      <c r="A113" s="61"/>
      <c r="B113" s="103" t="s">
        <v>8</v>
      </c>
      <c r="C113" s="38" t="s">
        <v>55</v>
      </c>
      <c r="D113" s="38" t="s">
        <v>56</v>
      </c>
      <c r="E113" s="25" t="s">
        <v>67</v>
      </c>
      <c r="F113" s="25" t="s">
        <v>70</v>
      </c>
      <c r="G113" s="25" t="s">
        <v>73</v>
      </c>
      <c r="H113" s="25" t="s">
        <v>74</v>
      </c>
      <c r="I113" s="25" t="s">
        <v>75</v>
      </c>
      <c r="J113" s="25" t="s">
        <v>80</v>
      </c>
      <c r="K113" s="25" t="s">
        <v>79</v>
      </c>
      <c r="L113" s="25" t="s">
        <v>76</v>
      </c>
      <c r="M113" s="25" t="s">
        <v>77</v>
      </c>
      <c r="N113" s="25" t="s">
        <v>78</v>
      </c>
      <c r="O113" s="65" t="s">
        <v>54</v>
      </c>
    </row>
    <row r="114" spans="1:15" s="7" customFormat="1" x14ac:dyDescent="0.3">
      <c r="A114" s="30"/>
      <c r="B114" s="26" t="s">
        <v>64</v>
      </c>
      <c r="C114" s="50">
        <f t="shared" ref="C114:N114" si="28">C15</f>
        <v>59504.2</v>
      </c>
      <c r="D114" s="50">
        <f t="shared" si="28"/>
        <v>50798.07</v>
      </c>
      <c r="E114" s="50">
        <f t="shared" si="28"/>
        <v>54515.69</v>
      </c>
      <c r="F114" s="50">
        <f t="shared" si="28"/>
        <v>51138.46</v>
      </c>
      <c r="G114" s="50">
        <f t="shared" si="28"/>
        <v>57750.39</v>
      </c>
      <c r="H114" s="50">
        <f t="shared" si="28"/>
        <v>45940.22</v>
      </c>
      <c r="I114" s="50">
        <f t="shared" si="28"/>
        <v>57449.24</v>
      </c>
      <c r="J114" s="50">
        <f t="shared" si="28"/>
        <v>53669.73</v>
      </c>
      <c r="K114" s="50">
        <f t="shared" si="28"/>
        <v>45903</v>
      </c>
      <c r="L114" s="50">
        <f t="shared" si="28"/>
        <v>44344</v>
      </c>
      <c r="M114" s="50">
        <f t="shared" si="28"/>
        <v>25259</v>
      </c>
      <c r="N114" s="50">
        <f t="shared" si="28"/>
        <v>4815</v>
      </c>
      <c r="O114" s="50">
        <f>SUM(C114:N114)</f>
        <v>551087</v>
      </c>
    </row>
    <row r="115" spans="1:15" s="7" customFormat="1" ht="17.25" thickBot="1" x14ac:dyDescent="0.35">
      <c r="A115" s="30"/>
      <c r="B115" s="28" t="s">
        <v>65</v>
      </c>
      <c r="C115" s="49">
        <f t="shared" ref="C115:N115" si="29">C27</f>
        <v>957.94</v>
      </c>
      <c r="D115" s="49">
        <f t="shared" si="29"/>
        <v>3351.51</v>
      </c>
      <c r="E115" s="49">
        <f t="shared" si="29"/>
        <v>1038.83</v>
      </c>
      <c r="F115" s="49">
        <f t="shared" si="29"/>
        <v>1312.73</v>
      </c>
      <c r="G115" s="49">
        <f t="shared" si="29"/>
        <v>2205.21</v>
      </c>
      <c r="H115" s="49">
        <f t="shared" si="29"/>
        <v>4335.8900000000003</v>
      </c>
      <c r="I115" s="49">
        <f t="shared" si="29"/>
        <v>10929.65</v>
      </c>
      <c r="J115" s="49">
        <f t="shared" si="29"/>
        <v>0</v>
      </c>
      <c r="K115" s="49">
        <f t="shared" si="29"/>
        <v>0</v>
      </c>
      <c r="L115" s="49">
        <f t="shared" si="29"/>
        <v>0</v>
      </c>
      <c r="M115" s="49">
        <f t="shared" si="29"/>
        <v>0</v>
      </c>
      <c r="N115" s="49">
        <f t="shared" si="29"/>
        <v>0</v>
      </c>
      <c r="O115" s="50">
        <f>SUM(C115:N115)</f>
        <v>24131.760000000002</v>
      </c>
    </row>
    <row r="116" spans="1:15" s="7" customFormat="1" ht="17.25" thickBot="1" x14ac:dyDescent="0.35">
      <c r="A116" s="20"/>
      <c r="B116" s="103" t="s">
        <v>12</v>
      </c>
      <c r="C116" s="66">
        <f>SUM(C114:C115)</f>
        <v>60462.14</v>
      </c>
      <c r="D116" s="66">
        <f t="shared" ref="D116:O116" si="30">SUM(D114:D115)</f>
        <v>54149.58</v>
      </c>
      <c r="E116" s="66">
        <f t="shared" si="30"/>
        <v>55554.520000000004</v>
      </c>
      <c r="F116" s="66">
        <f t="shared" si="30"/>
        <v>52451.19</v>
      </c>
      <c r="G116" s="66">
        <f t="shared" si="30"/>
        <v>59955.6</v>
      </c>
      <c r="H116" s="66">
        <f t="shared" si="30"/>
        <v>50276.11</v>
      </c>
      <c r="I116" s="66">
        <f t="shared" si="30"/>
        <v>68378.89</v>
      </c>
      <c r="J116" s="66">
        <f t="shared" si="30"/>
        <v>53669.73</v>
      </c>
      <c r="K116" s="66">
        <f t="shared" si="30"/>
        <v>45903</v>
      </c>
      <c r="L116" s="66">
        <f t="shared" si="30"/>
        <v>44344</v>
      </c>
      <c r="M116" s="66">
        <f t="shared" si="30"/>
        <v>25259</v>
      </c>
      <c r="N116" s="66">
        <f t="shared" si="30"/>
        <v>4815</v>
      </c>
      <c r="O116" s="67">
        <f t="shared" si="30"/>
        <v>575218.76</v>
      </c>
    </row>
    <row r="117" spans="1:15" s="7" customFormat="1" ht="17.25" thickBot="1" x14ac:dyDescent="0.35">
      <c r="B117" s="3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s="7" customFormat="1" ht="17.25" thickBot="1" x14ac:dyDescent="0.35">
      <c r="B118" s="103" t="s">
        <v>59</v>
      </c>
      <c r="C118" s="38" t="s">
        <v>55</v>
      </c>
      <c r="D118" s="38" t="s">
        <v>56</v>
      </c>
      <c r="E118" s="25" t="s">
        <v>67</v>
      </c>
      <c r="F118" s="25" t="s">
        <v>70</v>
      </c>
      <c r="G118" s="25" t="s">
        <v>73</v>
      </c>
      <c r="H118" s="25" t="s">
        <v>74</v>
      </c>
      <c r="I118" s="25" t="s">
        <v>75</v>
      </c>
      <c r="J118" s="25" t="s">
        <v>80</v>
      </c>
      <c r="K118" s="25" t="s">
        <v>79</v>
      </c>
      <c r="L118" s="25" t="s">
        <v>76</v>
      </c>
      <c r="M118" s="25" t="s">
        <v>77</v>
      </c>
      <c r="N118" s="25" t="s">
        <v>78</v>
      </c>
      <c r="O118" s="65" t="s">
        <v>54</v>
      </c>
    </row>
    <row r="119" spans="1:15" s="7" customFormat="1" x14ac:dyDescent="0.3">
      <c r="B119" s="26" t="s">
        <v>64</v>
      </c>
      <c r="C119" s="50">
        <f t="shared" ref="C119:N119" si="31">C16</f>
        <v>64420.76</v>
      </c>
      <c r="D119" s="50">
        <f t="shared" si="31"/>
        <v>66679.759999999995</v>
      </c>
      <c r="E119" s="50">
        <f t="shared" si="31"/>
        <v>64928.73</v>
      </c>
      <c r="F119" s="50">
        <f t="shared" si="31"/>
        <v>67605.570000000007</v>
      </c>
      <c r="G119" s="50">
        <f t="shared" si="31"/>
        <v>69265.58</v>
      </c>
      <c r="H119" s="50">
        <f t="shared" si="31"/>
        <v>67718.7</v>
      </c>
      <c r="I119" s="50">
        <f t="shared" si="31"/>
        <v>75910.98</v>
      </c>
      <c r="J119" s="50">
        <f t="shared" si="31"/>
        <v>70816.92</v>
      </c>
      <c r="K119" s="50">
        <f t="shared" si="31"/>
        <v>60758</v>
      </c>
      <c r="L119" s="50">
        <f t="shared" si="31"/>
        <v>58676</v>
      </c>
      <c r="M119" s="50">
        <f t="shared" si="31"/>
        <v>33424</v>
      </c>
      <c r="N119" s="50">
        <f t="shared" si="31"/>
        <v>6369</v>
      </c>
      <c r="O119" s="50">
        <f>SUM(C119:N119)</f>
        <v>706574</v>
      </c>
    </row>
    <row r="120" spans="1:15" s="7" customFormat="1" x14ac:dyDescent="0.3">
      <c r="B120" s="54" t="s">
        <v>65</v>
      </c>
      <c r="C120" s="48">
        <f t="shared" ref="C120:N120" si="32">C28</f>
        <v>164.06</v>
      </c>
      <c r="D120" s="48">
        <f t="shared" si="32"/>
        <v>763.62</v>
      </c>
      <c r="E120" s="48">
        <f t="shared" si="32"/>
        <v>788.74</v>
      </c>
      <c r="F120" s="48">
        <f t="shared" si="32"/>
        <v>0</v>
      </c>
      <c r="G120" s="48">
        <f t="shared" si="32"/>
        <v>0</v>
      </c>
      <c r="H120" s="48">
        <f t="shared" si="32"/>
        <v>940.28</v>
      </c>
      <c r="I120" s="48">
        <f t="shared" si="32"/>
        <v>749.41</v>
      </c>
      <c r="J120" s="48">
        <f t="shared" si="32"/>
        <v>0</v>
      </c>
      <c r="K120" s="48">
        <f t="shared" si="32"/>
        <v>0</v>
      </c>
      <c r="L120" s="48">
        <f t="shared" si="32"/>
        <v>0</v>
      </c>
      <c r="M120" s="48">
        <f t="shared" si="32"/>
        <v>0</v>
      </c>
      <c r="N120" s="48">
        <f t="shared" si="32"/>
        <v>0</v>
      </c>
      <c r="O120" s="50">
        <f>SUM(C120:N120)</f>
        <v>3406.1099999999997</v>
      </c>
    </row>
    <row r="121" spans="1:15" s="7" customFormat="1" x14ac:dyDescent="0.3">
      <c r="B121" s="86" t="s">
        <v>93</v>
      </c>
      <c r="C121" s="87">
        <f>SUM(C119:C120)</f>
        <v>64584.82</v>
      </c>
      <c r="D121" s="87">
        <f t="shared" ref="D121:O121" si="33">SUM(D119:D120)</f>
        <v>67443.37999999999</v>
      </c>
      <c r="E121" s="87">
        <f t="shared" si="33"/>
        <v>65717.47</v>
      </c>
      <c r="F121" s="87">
        <f t="shared" si="33"/>
        <v>67605.570000000007</v>
      </c>
      <c r="G121" s="87">
        <f t="shared" si="33"/>
        <v>69265.58</v>
      </c>
      <c r="H121" s="87">
        <f t="shared" si="33"/>
        <v>68658.98</v>
      </c>
      <c r="I121" s="87">
        <f t="shared" si="33"/>
        <v>76660.39</v>
      </c>
      <c r="J121" s="87">
        <f t="shared" si="33"/>
        <v>70816.92</v>
      </c>
      <c r="K121" s="87">
        <f t="shared" si="33"/>
        <v>60758</v>
      </c>
      <c r="L121" s="87">
        <f t="shared" si="33"/>
        <v>58676</v>
      </c>
      <c r="M121" s="87">
        <f t="shared" si="33"/>
        <v>33424</v>
      </c>
      <c r="N121" s="87">
        <f t="shared" si="33"/>
        <v>6369</v>
      </c>
      <c r="O121" s="87">
        <f t="shared" si="33"/>
        <v>709980.11</v>
      </c>
    </row>
    <row r="122" spans="1:15" s="7" customFormat="1" ht="17.25" thickBot="1" x14ac:dyDescent="0.35">
      <c r="B122" s="3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s="7" customFormat="1" ht="17.25" thickBot="1" x14ac:dyDescent="0.35">
      <c r="B123" s="103" t="s">
        <v>58</v>
      </c>
      <c r="C123" s="38" t="s">
        <v>55</v>
      </c>
      <c r="D123" s="38" t="s">
        <v>56</v>
      </c>
      <c r="E123" s="25" t="s">
        <v>67</v>
      </c>
      <c r="F123" s="25" t="s">
        <v>70</v>
      </c>
      <c r="G123" s="25" t="s">
        <v>73</v>
      </c>
      <c r="H123" s="25" t="s">
        <v>74</v>
      </c>
      <c r="I123" s="25" t="s">
        <v>75</v>
      </c>
      <c r="J123" s="25" t="s">
        <v>80</v>
      </c>
      <c r="K123" s="25" t="s">
        <v>79</v>
      </c>
      <c r="L123" s="25" t="s">
        <v>76</v>
      </c>
      <c r="M123" s="25" t="s">
        <v>77</v>
      </c>
      <c r="N123" s="25" t="s">
        <v>78</v>
      </c>
      <c r="O123" s="65" t="s">
        <v>54</v>
      </c>
    </row>
    <row r="124" spans="1:15" s="7" customFormat="1" x14ac:dyDescent="0.3">
      <c r="B124" s="26" t="s">
        <v>64</v>
      </c>
      <c r="C124" s="50">
        <f t="shared" ref="C124:N124" si="34">C18</f>
        <v>52920.33</v>
      </c>
      <c r="D124" s="50">
        <f t="shared" si="34"/>
        <v>54612.98</v>
      </c>
      <c r="E124" s="50">
        <f t="shared" si="34"/>
        <v>53342.17</v>
      </c>
      <c r="F124" s="50">
        <f t="shared" si="34"/>
        <v>51927.23</v>
      </c>
      <c r="G124" s="50">
        <f t="shared" si="34"/>
        <v>58418.89</v>
      </c>
      <c r="H124" s="50">
        <f t="shared" si="34"/>
        <v>46826.12</v>
      </c>
      <c r="I124" s="50">
        <f t="shared" si="34"/>
        <v>56011.54</v>
      </c>
      <c r="J124" s="50">
        <f t="shared" si="34"/>
        <v>51778.29</v>
      </c>
      <c r="K124" s="50">
        <f t="shared" si="34"/>
        <v>51573</v>
      </c>
      <c r="L124" s="50">
        <f t="shared" si="34"/>
        <v>45034</v>
      </c>
      <c r="M124" s="50">
        <f t="shared" si="34"/>
        <v>25653</v>
      </c>
      <c r="N124" s="50">
        <f t="shared" si="34"/>
        <v>4892</v>
      </c>
      <c r="O124" s="50">
        <f>SUM(C124:N124)</f>
        <v>552989.54999999993</v>
      </c>
    </row>
    <row r="125" spans="1:15" s="7" customFormat="1" x14ac:dyDescent="0.3">
      <c r="B125" s="54" t="s">
        <v>65</v>
      </c>
      <c r="C125" s="48">
        <f t="shared" ref="C125:N125" si="35">C29</f>
        <v>8866.74</v>
      </c>
      <c r="D125" s="48">
        <f t="shared" si="35"/>
        <v>9481.02</v>
      </c>
      <c r="E125" s="48">
        <f t="shared" si="35"/>
        <v>7632.56</v>
      </c>
      <c r="F125" s="48">
        <f t="shared" si="35"/>
        <v>3399.04</v>
      </c>
      <c r="G125" s="48">
        <f t="shared" si="35"/>
        <v>8076.23</v>
      </c>
      <c r="H125" s="48">
        <f t="shared" si="35"/>
        <v>5729.15</v>
      </c>
      <c r="I125" s="48">
        <f t="shared" si="35"/>
        <v>7573.18</v>
      </c>
      <c r="J125" s="48">
        <f t="shared" si="35"/>
        <v>0</v>
      </c>
      <c r="K125" s="48">
        <f t="shared" si="35"/>
        <v>0</v>
      </c>
      <c r="L125" s="48">
        <f t="shared" si="35"/>
        <v>0</v>
      </c>
      <c r="M125" s="48">
        <f t="shared" si="35"/>
        <v>0</v>
      </c>
      <c r="N125" s="48">
        <f t="shared" si="35"/>
        <v>0</v>
      </c>
      <c r="O125" s="50">
        <f>SUM(C125:N125)</f>
        <v>50757.920000000006</v>
      </c>
    </row>
    <row r="126" spans="1:15" s="7" customFormat="1" x14ac:dyDescent="0.3">
      <c r="B126" s="86" t="s">
        <v>93</v>
      </c>
      <c r="C126" s="87">
        <f>SUM(C124:C125)</f>
        <v>61787.07</v>
      </c>
      <c r="D126" s="87">
        <f t="shared" ref="D126:O126" si="36">SUM(D124:D125)</f>
        <v>64094</v>
      </c>
      <c r="E126" s="87">
        <f t="shared" si="36"/>
        <v>60974.729999999996</v>
      </c>
      <c r="F126" s="87">
        <f t="shared" si="36"/>
        <v>55326.270000000004</v>
      </c>
      <c r="G126" s="87">
        <f t="shared" si="36"/>
        <v>66495.12</v>
      </c>
      <c r="H126" s="87">
        <f t="shared" si="36"/>
        <v>52555.270000000004</v>
      </c>
      <c r="I126" s="87">
        <f t="shared" si="36"/>
        <v>63584.72</v>
      </c>
      <c r="J126" s="87">
        <f t="shared" si="36"/>
        <v>51778.29</v>
      </c>
      <c r="K126" s="87">
        <f t="shared" si="36"/>
        <v>51573</v>
      </c>
      <c r="L126" s="87">
        <f t="shared" si="36"/>
        <v>45034</v>
      </c>
      <c r="M126" s="87">
        <f t="shared" si="36"/>
        <v>25653</v>
      </c>
      <c r="N126" s="87">
        <f t="shared" si="36"/>
        <v>4892</v>
      </c>
      <c r="O126" s="87">
        <f t="shared" si="36"/>
        <v>603747.47</v>
      </c>
    </row>
    <row r="127" spans="1:15" s="7" customFormat="1" ht="17.25" thickBot="1" x14ac:dyDescent="0.35">
      <c r="B127" s="3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s="7" customFormat="1" ht="17.25" thickBot="1" x14ac:dyDescent="0.35">
      <c r="B128" s="103" t="s">
        <v>41</v>
      </c>
      <c r="C128" s="38" t="s">
        <v>55</v>
      </c>
      <c r="D128" s="38" t="s">
        <v>56</v>
      </c>
      <c r="E128" s="25" t="s">
        <v>67</v>
      </c>
      <c r="F128" s="25" t="s">
        <v>70</v>
      </c>
      <c r="G128" s="25" t="s">
        <v>73</v>
      </c>
      <c r="H128" s="25" t="s">
        <v>74</v>
      </c>
      <c r="I128" s="25" t="s">
        <v>75</v>
      </c>
      <c r="J128" s="25" t="s">
        <v>80</v>
      </c>
      <c r="K128" s="25" t="s">
        <v>79</v>
      </c>
      <c r="L128" s="25" t="s">
        <v>76</v>
      </c>
      <c r="M128" s="25" t="s">
        <v>77</v>
      </c>
      <c r="N128" s="25" t="s">
        <v>78</v>
      </c>
      <c r="O128" s="65" t="s">
        <v>54</v>
      </c>
    </row>
    <row r="129" spans="2:15" s="7" customFormat="1" x14ac:dyDescent="0.3">
      <c r="B129" s="26" t="s">
        <v>64</v>
      </c>
      <c r="C129" s="50">
        <f t="shared" ref="C129:N129" si="37">C19</f>
        <v>50702.38</v>
      </c>
      <c r="D129" s="50">
        <f t="shared" si="37"/>
        <v>47502.84</v>
      </c>
      <c r="E129" s="50">
        <f t="shared" si="37"/>
        <v>42166.98</v>
      </c>
      <c r="F129" s="50">
        <f t="shared" si="37"/>
        <v>50893.08</v>
      </c>
      <c r="G129" s="50">
        <f t="shared" si="37"/>
        <v>48746.63</v>
      </c>
      <c r="H129" s="50">
        <f t="shared" si="37"/>
        <v>48706.58</v>
      </c>
      <c r="I129" s="50">
        <f t="shared" si="37"/>
        <v>48406.44</v>
      </c>
      <c r="J129" s="50">
        <f t="shared" si="37"/>
        <v>48999</v>
      </c>
      <c r="K129" s="50">
        <f t="shared" si="37"/>
        <v>48999</v>
      </c>
      <c r="L129" s="50">
        <f t="shared" si="37"/>
        <v>42787</v>
      </c>
      <c r="M129" s="50">
        <f t="shared" si="37"/>
        <v>24373</v>
      </c>
      <c r="N129" s="50">
        <f t="shared" si="37"/>
        <v>4645</v>
      </c>
      <c r="O129" s="50">
        <f>SUM(C129:N129)</f>
        <v>506927.93000000005</v>
      </c>
    </row>
    <row r="130" spans="2:15" s="7" customFormat="1" x14ac:dyDescent="0.3">
      <c r="B130" s="54" t="s">
        <v>65</v>
      </c>
      <c r="C130" s="48">
        <f t="shared" ref="C130:N130" si="38">C30</f>
        <v>0</v>
      </c>
      <c r="D130" s="48">
        <f t="shared" si="38"/>
        <v>661.17</v>
      </c>
      <c r="E130" s="48">
        <f t="shared" si="38"/>
        <v>1107.1500000000001</v>
      </c>
      <c r="F130" s="48">
        <f t="shared" si="38"/>
        <v>0</v>
      </c>
      <c r="G130" s="48">
        <f t="shared" si="38"/>
        <v>0</v>
      </c>
      <c r="H130" s="48">
        <f t="shared" si="38"/>
        <v>0</v>
      </c>
      <c r="I130" s="48">
        <f t="shared" si="38"/>
        <v>0</v>
      </c>
      <c r="J130" s="48">
        <f t="shared" si="38"/>
        <v>0</v>
      </c>
      <c r="K130" s="48">
        <f t="shared" si="38"/>
        <v>0</v>
      </c>
      <c r="L130" s="48">
        <f t="shared" si="38"/>
        <v>0</v>
      </c>
      <c r="M130" s="48">
        <f t="shared" si="38"/>
        <v>0</v>
      </c>
      <c r="N130" s="48">
        <f t="shared" si="38"/>
        <v>0</v>
      </c>
      <c r="O130" s="50">
        <f>SUM(C130:N130)</f>
        <v>1768.3200000000002</v>
      </c>
    </row>
    <row r="131" spans="2:15" s="7" customFormat="1" x14ac:dyDescent="0.3">
      <c r="B131" s="86" t="s">
        <v>93</v>
      </c>
      <c r="C131" s="87">
        <f>SUM(C129:C130)</f>
        <v>50702.38</v>
      </c>
      <c r="D131" s="87">
        <f t="shared" ref="D131:O131" si="39">SUM(D129:D130)</f>
        <v>48164.009999999995</v>
      </c>
      <c r="E131" s="87">
        <f t="shared" si="39"/>
        <v>43274.130000000005</v>
      </c>
      <c r="F131" s="87">
        <f t="shared" si="39"/>
        <v>50893.08</v>
      </c>
      <c r="G131" s="87">
        <f t="shared" si="39"/>
        <v>48746.63</v>
      </c>
      <c r="H131" s="87">
        <f t="shared" si="39"/>
        <v>48706.58</v>
      </c>
      <c r="I131" s="87">
        <f t="shared" si="39"/>
        <v>48406.44</v>
      </c>
      <c r="J131" s="87">
        <f t="shared" si="39"/>
        <v>48999</v>
      </c>
      <c r="K131" s="87">
        <f t="shared" si="39"/>
        <v>48999</v>
      </c>
      <c r="L131" s="87">
        <f t="shared" si="39"/>
        <v>42787</v>
      </c>
      <c r="M131" s="87">
        <f t="shared" si="39"/>
        <v>24373</v>
      </c>
      <c r="N131" s="87">
        <f t="shared" si="39"/>
        <v>4645</v>
      </c>
      <c r="O131" s="87">
        <f t="shared" si="39"/>
        <v>508696.25000000006</v>
      </c>
    </row>
    <row r="132" spans="2:15" s="7" customFormat="1" ht="17.25" thickBot="1" x14ac:dyDescent="0.35">
      <c r="B132" s="3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s="7" customFormat="1" ht="17.25" thickBot="1" x14ac:dyDescent="0.35">
      <c r="B133" s="103" t="s">
        <v>44</v>
      </c>
      <c r="C133" s="38" t="s">
        <v>55</v>
      </c>
      <c r="D133" s="38" t="s">
        <v>56</v>
      </c>
      <c r="E133" s="25" t="s">
        <v>67</v>
      </c>
      <c r="F133" s="25" t="s">
        <v>70</v>
      </c>
      <c r="G133" s="25" t="s">
        <v>73</v>
      </c>
      <c r="H133" s="25" t="s">
        <v>74</v>
      </c>
      <c r="I133" s="25" t="s">
        <v>75</v>
      </c>
      <c r="J133" s="25" t="s">
        <v>80</v>
      </c>
      <c r="K133" s="25" t="s">
        <v>79</v>
      </c>
      <c r="L133" s="25" t="s">
        <v>76</v>
      </c>
      <c r="M133" s="25" t="s">
        <v>77</v>
      </c>
      <c r="N133" s="25" t="s">
        <v>78</v>
      </c>
      <c r="O133" s="65" t="s">
        <v>54</v>
      </c>
    </row>
    <row r="134" spans="2:15" s="7" customFormat="1" x14ac:dyDescent="0.3">
      <c r="B134" s="26" t="s">
        <v>64</v>
      </c>
      <c r="C134" s="50">
        <f t="shared" ref="C134:N134" si="40">C21+C62</f>
        <v>25817.1</v>
      </c>
      <c r="D134" s="50">
        <f t="shared" si="40"/>
        <v>27533.84</v>
      </c>
      <c r="E134" s="50">
        <f t="shared" si="40"/>
        <v>25382.65</v>
      </c>
      <c r="F134" s="50">
        <f t="shared" si="40"/>
        <v>30557.45</v>
      </c>
      <c r="G134" s="50">
        <f t="shared" si="40"/>
        <v>32950.07</v>
      </c>
      <c r="H134" s="50">
        <f t="shared" si="40"/>
        <v>27937.52</v>
      </c>
      <c r="I134" s="50">
        <f t="shared" si="40"/>
        <v>29237.74</v>
      </c>
      <c r="J134" s="50">
        <f t="shared" si="40"/>
        <v>31006</v>
      </c>
      <c r="K134" s="50">
        <f t="shared" si="40"/>
        <v>30660</v>
      </c>
      <c r="L134" s="50">
        <f t="shared" si="40"/>
        <v>27783</v>
      </c>
      <c r="M134" s="50">
        <f t="shared" si="40"/>
        <v>14702</v>
      </c>
      <c r="N134" s="50">
        <f t="shared" si="40"/>
        <v>2834</v>
      </c>
      <c r="O134" s="50">
        <f>SUM(C134:N134)</f>
        <v>306401.37</v>
      </c>
    </row>
    <row r="135" spans="2:15" s="7" customFormat="1" x14ac:dyDescent="0.3">
      <c r="B135" s="54" t="s">
        <v>65</v>
      </c>
      <c r="C135" s="48">
        <f t="shared" ref="C135:N135" si="41">C31</f>
        <v>0</v>
      </c>
      <c r="D135" s="48">
        <f t="shared" si="41"/>
        <v>0</v>
      </c>
      <c r="E135" s="48">
        <f t="shared" si="41"/>
        <v>0</v>
      </c>
      <c r="F135" s="48">
        <f t="shared" si="41"/>
        <v>0</v>
      </c>
      <c r="G135" s="48">
        <f t="shared" si="41"/>
        <v>48.09</v>
      </c>
      <c r="H135" s="48">
        <f t="shared" si="41"/>
        <v>0</v>
      </c>
      <c r="I135" s="48">
        <f t="shared" si="41"/>
        <v>0</v>
      </c>
      <c r="J135" s="48">
        <f t="shared" si="41"/>
        <v>0</v>
      </c>
      <c r="K135" s="48">
        <f t="shared" si="41"/>
        <v>0</v>
      </c>
      <c r="L135" s="48">
        <f t="shared" si="41"/>
        <v>0</v>
      </c>
      <c r="M135" s="48">
        <f t="shared" si="41"/>
        <v>0</v>
      </c>
      <c r="N135" s="48">
        <f t="shared" si="41"/>
        <v>0</v>
      </c>
      <c r="O135" s="50">
        <f>SUM(C135:N135)</f>
        <v>48.09</v>
      </c>
    </row>
    <row r="136" spans="2:15" s="7" customFormat="1" x14ac:dyDescent="0.3">
      <c r="B136" s="86" t="s">
        <v>93</v>
      </c>
      <c r="C136" s="87">
        <f>SUM(C134:C135)</f>
        <v>25817.1</v>
      </c>
      <c r="D136" s="87">
        <f t="shared" ref="D136:O136" si="42">SUM(D134:D135)</f>
        <v>27533.84</v>
      </c>
      <c r="E136" s="87">
        <f t="shared" si="42"/>
        <v>25382.65</v>
      </c>
      <c r="F136" s="87">
        <f t="shared" si="42"/>
        <v>30557.45</v>
      </c>
      <c r="G136" s="87">
        <f t="shared" si="42"/>
        <v>32998.159999999996</v>
      </c>
      <c r="H136" s="87">
        <f t="shared" si="42"/>
        <v>27937.52</v>
      </c>
      <c r="I136" s="87">
        <f t="shared" si="42"/>
        <v>29237.74</v>
      </c>
      <c r="J136" s="87">
        <f t="shared" si="42"/>
        <v>31006</v>
      </c>
      <c r="K136" s="87">
        <f t="shared" si="42"/>
        <v>30660</v>
      </c>
      <c r="L136" s="87">
        <f t="shared" si="42"/>
        <v>27783</v>
      </c>
      <c r="M136" s="87">
        <f t="shared" si="42"/>
        <v>14702</v>
      </c>
      <c r="N136" s="87">
        <f t="shared" si="42"/>
        <v>2834</v>
      </c>
      <c r="O136" s="87">
        <f t="shared" si="42"/>
        <v>306449.46000000002</v>
      </c>
    </row>
    <row r="137" spans="2:15" s="7" customFormat="1" ht="17.25" thickBot="1" x14ac:dyDescent="0.35"/>
    <row r="138" spans="2:15" s="7" customFormat="1" x14ac:dyDescent="0.3">
      <c r="B138" s="158" t="s">
        <v>92</v>
      </c>
      <c r="C138" s="149" t="s">
        <v>55</v>
      </c>
      <c r="D138" s="149" t="s">
        <v>56</v>
      </c>
      <c r="E138" s="149" t="s">
        <v>67</v>
      </c>
      <c r="F138" s="149" t="s">
        <v>70</v>
      </c>
      <c r="G138" s="149" t="s">
        <v>73</v>
      </c>
      <c r="H138" s="149" t="s">
        <v>74</v>
      </c>
      <c r="I138" s="149" t="s">
        <v>75</v>
      </c>
      <c r="J138" s="149" t="s">
        <v>80</v>
      </c>
      <c r="K138" s="149" t="s">
        <v>79</v>
      </c>
      <c r="L138" s="149" t="s">
        <v>76</v>
      </c>
      <c r="M138" s="149" t="s">
        <v>77</v>
      </c>
      <c r="N138" s="149" t="s">
        <v>78</v>
      </c>
      <c r="O138" s="150" t="s">
        <v>54</v>
      </c>
    </row>
    <row r="139" spans="2:15" s="7" customFormat="1" ht="17.25" thickBot="1" x14ac:dyDescent="0.35">
      <c r="B139" s="159"/>
      <c r="C139" s="151">
        <f>C115+C120+C125+C130+C135</f>
        <v>9988.74</v>
      </c>
      <c r="D139" s="151">
        <f t="shared" ref="D139:O139" si="43">D115+D120+D125+D130+D135</f>
        <v>14257.320000000002</v>
      </c>
      <c r="E139" s="151">
        <f t="shared" si="43"/>
        <v>10567.28</v>
      </c>
      <c r="F139" s="151">
        <f t="shared" si="43"/>
        <v>4711.7700000000004</v>
      </c>
      <c r="G139" s="151">
        <f t="shared" si="43"/>
        <v>10329.529999999999</v>
      </c>
      <c r="H139" s="151">
        <f t="shared" si="43"/>
        <v>11005.32</v>
      </c>
      <c r="I139" s="151">
        <f t="shared" si="43"/>
        <v>19252.239999999998</v>
      </c>
      <c r="J139" s="151">
        <f t="shared" si="43"/>
        <v>0</v>
      </c>
      <c r="K139" s="151">
        <f t="shared" si="43"/>
        <v>0</v>
      </c>
      <c r="L139" s="151">
        <f t="shared" si="43"/>
        <v>0</v>
      </c>
      <c r="M139" s="151">
        <f t="shared" si="43"/>
        <v>0</v>
      </c>
      <c r="N139" s="151">
        <f t="shared" si="43"/>
        <v>0</v>
      </c>
      <c r="O139" s="152">
        <f t="shared" si="43"/>
        <v>80112.200000000012</v>
      </c>
    </row>
    <row r="140" spans="2:15" s="7" customFormat="1" x14ac:dyDescent="0.3"/>
    <row r="141" spans="2:15" s="7" customFormat="1" x14ac:dyDescent="0.3"/>
    <row r="142" spans="2:15" s="7" customFormat="1" x14ac:dyDescent="0.3"/>
    <row r="143" spans="2:15" s="7" customFormat="1" x14ac:dyDescent="0.3"/>
    <row r="144" spans="2:15" s="7" customFormat="1" x14ac:dyDescent="0.3"/>
    <row r="145" spans="2:3" s="7" customFormat="1" x14ac:dyDescent="0.3"/>
    <row r="146" spans="2:3" s="7" customFormat="1" x14ac:dyDescent="0.3">
      <c r="C146" s="39"/>
    </row>
    <row r="147" spans="2:3" s="7" customFormat="1" x14ac:dyDescent="0.3">
      <c r="C147" s="40"/>
    </row>
    <row r="148" spans="2:3" s="7" customFormat="1" x14ac:dyDescent="0.3"/>
    <row r="149" spans="2:3" s="7" customFormat="1" x14ac:dyDescent="0.3"/>
    <row r="150" spans="2:3" s="7" customFormat="1" x14ac:dyDescent="0.3">
      <c r="C150" s="47"/>
    </row>
    <row r="151" spans="2:3" s="7" customFormat="1" x14ac:dyDescent="0.3"/>
    <row r="152" spans="2:3" s="7" customFormat="1" x14ac:dyDescent="0.3"/>
    <row r="153" spans="2:3" s="7" customFormat="1" x14ac:dyDescent="0.3">
      <c r="B153"/>
      <c r="C153"/>
    </row>
    <row r="154" spans="2:3" s="7" customFormat="1" x14ac:dyDescent="0.3"/>
  </sheetData>
  <mergeCells count="1">
    <mergeCell ref="B138:B139"/>
  </mergeCells>
  <pageMargins left="0.78740157480314965" right="0" top="0.39370078740157483" bottom="0" header="0.31496062992125984" footer="0.31496062992125984"/>
  <pageSetup paperSize="9" scale="60" orientation="landscape" r:id="rId1"/>
  <headerFooter>
    <oddFooter>&amp;L&amp;"times ,Regular"&amp;12Intocmit
Monica Matei&amp;11
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 =monitorizare iulie</vt:lpstr>
      <vt:lpstr>'contract  =monitorizare iulie'!Print_Titles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2022-08-29T08:03:06Z</cp:lastPrinted>
  <dcterms:created xsi:type="dcterms:W3CDTF">2020-02-13T06:39:04Z</dcterms:created>
  <dcterms:modified xsi:type="dcterms:W3CDTF">2022-08-29T08:03:10Z</dcterms:modified>
</cp:coreProperties>
</file>