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838FDBD7-06AA-4995-AE71-1C0724A7AE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 2023 LIMVALCTR" sheetId="85" r:id="rId1"/>
    <sheet name="AUGUST 2023 REALIZ" sheetId="84" r:id="rId2"/>
    <sheet name="01 - 15 SEP 2023" sheetId="83" r:id="rId3"/>
    <sheet name="AUGUST 2023" sheetId="82" r:id="rId4"/>
    <sheet name="IULIE 2023" sheetId="81" r:id="rId5"/>
    <sheet name="REGULARIZARE TRIM II 2023" sheetId="80" r:id="rId6"/>
    <sheet name="IUNIE 2023 LIMVALCTR" sheetId="79" r:id="rId7"/>
    <sheet name="MAI 2023 REALIZ" sheetId="78" r:id="rId8"/>
    <sheet name="MAI 2023 LIMVALCTR" sheetId="77" r:id="rId9"/>
    <sheet name="01-15 MAI 2023 DRG" sheetId="76" r:id="rId10"/>
    <sheet name="APRILIE 2023 LIMVALCTR" sheetId="75" r:id="rId11"/>
    <sheet name="REGULARIZARE TRIM I 2023" sheetId="74" r:id="rId12"/>
    <sheet name="MAR 2023 LIMVALCTR " sheetId="73" r:id="rId13"/>
    <sheet name="01-15 MAR 2023 LIMVALCTR" sheetId="72" r:id="rId14"/>
    <sheet name="FEB 2023 LIMVALCTR" sheetId="71" r:id="rId15"/>
    <sheet name="01-15 FEB 2023 LIMVALCTR" sheetId="70" r:id="rId16"/>
    <sheet name="IAN 2022 LIMVALCTR " sheetId="69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85" l="1"/>
  <c r="K57" i="85"/>
  <c r="L57" i="85"/>
  <c r="K56" i="85"/>
  <c r="L56" i="85"/>
  <c r="J56" i="85"/>
  <c r="J41" i="85"/>
  <c r="K41" i="85"/>
  <c r="L41" i="85"/>
  <c r="J42" i="85"/>
  <c r="K42" i="85"/>
  <c r="L42" i="85"/>
  <c r="J43" i="85"/>
  <c r="K43" i="85"/>
  <c r="L43" i="85"/>
  <c r="J44" i="85"/>
  <c r="K44" i="85"/>
  <c r="L44" i="85"/>
  <c r="J45" i="85"/>
  <c r="K45" i="85"/>
  <c r="L45" i="85"/>
  <c r="J46" i="85"/>
  <c r="K46" i="85"/>
  <c r="L46" i="85"/>
  <c r="J47" i="85"/>
  <c r="K47" i="85"/>
  <c r="L47" i="85"/>
  <c r="J48" i="85"/>
  <c r="K48" i="85"/>
  <c r="L48" i="85"/>
  <c r="J49" i="85"/>
  <c r="K49" i="85"/>
  <c r="L49" i="85"/>
  <c r="J50" i="85"/>
  <c r="K50" i="85"/>
  <c r="L50" i="85"/>
  <c r="J51" i="85"/>
  <c r="K51" i="85"/>
  <c r="L51" i="85"/>
  <c r="J52" i="85"/>
  <c r="K52" i="85"/>
  <c r="L52" i="85"/>
  <c r="K40" i="85"/>
  <c r="L40" i="85"/>
  <c r="J40" i="85"/>
  <c r="J31" i="85"/>
  <c r="K31" i="85"/>
  <c r="L31" i="85"/>
  <c r="J32" i="85"/>
  <c r="K32" i="85"/>
  <c r="L32" i="85"/>
  <c r="J33" i="85"/>
  <c r="K33" i="85"/>
  <c r="L33" i="85"/>
  <c r="J34" i="85"/>
  <c r="K34" i="85"/>
  <c r="L34" i="85"/>
  <c r="J35" i="85"/>
  <c r="K35" i="85"/>
  <c r="L35" i="85"/>
  <c r="J36" i="85"/>
  <c r="K36" i="85"/>
  <c r="L36" i="85"/>
  <c r="J37" i="85"/>
  <c r="K37" i="85"/>
  <c r="L37" i="85"/>
  <c r="K30" i="85"/>
  <c r="L30" i="85"/>
  <c r="J30" i="85"/>
  <c r="E56" i="85" l="1"/>
  <c r="D56" i="85"/>
  <c r="F51" i="85"/>
  <c r="F50" i="85"/>
  <c r="F49" i="85"/>
  <c r="F48" i="85"/>
  <c r="F47" i="85"/>
  <c r="E46" i="85"/>
  <c r="D46" i="85"/>
  <c r="F45" i="85"/>
  <c r="F44" i="85"/>
  <c r="F43" i="85"/>
  <c r="F42" i="85"/>
  <c r="F41" i="85"/>
  <c r="F46" i="85" s="1"/>
  <c r="F40" i="85"/>
  <c r="E37" i="85"/>
  <c r="D37" i="85"/>
  <c r="F36" i="85"/>
  <c r="F35" i="85"/>
  <c r="F34" i="85"/>
  <c r="F33" i="85"/>
  <c r="F32" i="85"/>
  <c r="F31" i="85"/>
  <c r="F30" i="85"/>
  <c r="G25" i="85"/>
  <c r="D25" i="85"/>
  <c r="D26" i="85" s="1"/>
  <c r="H24" i="85"/>
  <c r="F24" i="85"/>
  <c r="I24" i="85" s="1"/>
  <c r="I23" i="85"/>
  <c r="H23" i="85"/>
  <c r="F23" i="85"/>
  <c r="H22" i="85"/>
  <c r="F22" i="85"/>
  <c r="I22" i="85" s="1"/>
  <c r="H21" i="85"/>
  <c r="F21" i="85"/>
  <c r="I21" i="85" s="1"/>
  <c r="H20" i="85"/>
  <c r="F20" i="85"/>
  <c r="I20" i="85" s="1"/>
  <c r="H19" i="85"/>
  <c r="F19" i="85"/>
  <c r="I19" i="85" s="1"/>
  <c r="H18" i="85"/>
  <c r="F18" i="85"/>
  <c r="F25" i="85" s="1"/>
  <c r="F26" i="85" s="1"/>
  <c r="G17" i="85"/>
  <c r="D17" i="85"/>
  <c r="H16" i="85"/>
  <c r="F16" i="85"/>
  <c r="I16" i="85" s="1"/>
  <c r="H15" i="85"/>
  <c r="F15" i="85"/>
  <c r="I15" i="85" s="1"/>
  <c r="H14" i="85"/>
  <c r="F14" i="85"/>
  <c r="I14" i="85" s="1"/>
  <c r="H13" i="85"/>
  <c r="F13" i="85"/>
  <c r="I13" i="85" s="1"/>
  <c r="H12" i="85"/>
  <c r="F12" i="85"/>
  <c r="I12" i="85" s="1"/>
  <c r="H11" i="85"/>
  <c r="F11" i="85"/>
  <c r="I11" i="85" s="1"/>
  <c r="H10" i="85"/>
  <c r="F10" i="85"/>
  <c r="F17" i="85" s="1"/>
  <c r="H10" i="83"/>
  <c r="H17" i="84"/>
  <c r="H11" i="84"/>
  <c r="H12" i="84"/>
  <c r="H13" i="84"/>
  <c r="H14" i="84"/>
  <c r="H15" i="84"/>
  <c r="H16" i="84"/>
  <c r="H10" i="84"/>
  <c r="F10" i="84"/>
  <c r="F10" i="83"/>
  <c r="F26" i="83"/>
  <c r="K57" i="84"/>
  <c r="E52" i="85" l="1"/>
  <c r="D52" i="85"/>
  <c r="E57" i="85"/>
  <c r="F37" i="85"/>
  <c r="D57" i="85"/>
  <c r="I18" i="85"/>
  <c r="I10" i="85"/>
  <c r="H25" i="85"/>
  <c r="H17" i="85"/>
  <c r="G26" i="85"/>
  <c r="F57" i="85"/>
  <c r="I17" i="85"/>
  <c r="I25" i="85"/>
  <c r="I26" i="85" s="1"/>
  <c r="F52" i="85"/>
  <c r="F56" i="85"/>
  <c r="E56" i="84"/>
  <c r="K56" i="84" s="1"/>
  <c r="D56" i="84"/>
  <c r="J56" i="84" s="1"/>
  <c r="J52" i="84"/>
  <c r="D52" i="84"/>
  <c r="L51" i="84"/>
  <c r="K51" i="84"/>
  <c r="J51" i="84"/>
  <c r="F51" i="84"/>
  <c r="K50" i="84"/>
  <c r="J50" i="84"/>
  <c r="F50" i="84"/>
  <c r="L50" i="84" s="1"/>
  <c r="L49" i="84"/>
  <c r="K49" i="84"/>
  <c r="J49" i="84"/>
  <c r="F49" i="84"/>
  <c r="L48" i="84"/>
  <c r="K48" i="84"/>
  <c r="J48" i="84"/>
  <c r="F48" i="84"/>
  <c r="L47" i="84"/>
  <c r="K47" i="84"/>
  <c r="J47" i="84"/>
  <c r="F47" i="84"/>
  <c r="E46" i="84"/>
  <c r="E52" i="84" s="1"/>
  <c r="D46" i="84"/>
  <c r="J46" i="84" s="1"/>
  <c r="K45" i="84"/>
  <c r="J45" i="84"/>
  <c r="F45" i="84"/>
  <c r="L45" i="84" s="1"/>
  <c r="K44" i="84"/>
  <c r="J44" i="84"/>
  <c r="F44" i="84"/>
  <c r="L44" i="84" s="1"/>
  <c r="L43" i="84"/>
  <c r="K43" i="84"/>
  <c r="J43" i="84"/>
  <c r="F43" i="84"/>
  <c r="K42" i="84"/>
  <c r="J42" i="84"/>
  <c r="F42" i="84"/>
  <c r="L42" i="84" s="1"/>
  <c r="K41" i="84"/>
  <c r="J41" i="84"/>
  <c r="F41" i="84"/>
  <c r="F46" i="84" s="1"/>
  <c r="L46" i="84" s="1"/>
  <c r="L40" i="84"/>
  <c r="K40" i="84"/>
  <c r="J40" i="84"/>
  <c r="F40" i="84"/>
  <c r="E37" i="84"/>
  <c r="K37" i="84" s="1"/>
  <c r="D37" i="84"/>
  <c r="J37" i="84" s="1"/>
  <c r="K36" i="84"/>
  <c r="J36" i="84"/>
  <c r="F36" i="84"/>
  <c r="L36" i="84" s="1"/>
  <c r="K35" i="84"/>
  <c r="J35" i="84"/>
  <c r="F35" i="84"/>
  <c r="L35" i="84" s="1"/>
  <c r="L34" i="84"/>
  <c r="K34" i="84"/>
  <c r="J34" i="84"/>
  <c r="F34" i="84"/>
  <c r="K33" i="84"/>
  <c r="J33" i="84"/>
  <c r="F33" i="84"/>
  <c r="L33" i="84" s="1"/>
  <c r="K32" i="84"/>
  <c r="J32" i="84"/>
  <c r="F32" i="84"/>
  <c r="L32" i="84" s="1"/>
  <c r="K31" i="84"/>
  <c r="J31" i="84"/>
  <c r="F31" i="84"/>
  <c r="L31" i="84" s="1"/>
  <c r="L30" i="84"/>
  <c r="K30" i="84"/>
  <c r="J30" i="84"/>
  <c r="F30" i="84"/>
  <c r="G25" i="84"/>
  <c r="D25" i="84"/>
  <c r="D26" i="84" s="1"/>
  <c r="H24" i="84"/>
  <c r="F24" i="84"/>
  <c r="I24" i="84" s="1"/>
  <c r="H23" i="84"/>
  <c r="F23" i="84"/>
  <c r="I23" i="84" s="1"/>
  <c r="H22" i="84"/>
  <c r="F22" i="84"/>
  <c r="I22" i="84" s="1"/>
  <c r="H21" i="84"/>
  <c r="F21" i="84"/>
  <c r="I21" i="84" s="1"/>
  <c r="H20" i="84"/>
  <c r="F20" i="84"/>
  <c r="I20" i="84" s="1"/>
  <c r="H19" i="84"/>
  <c r="F19" i="84"/>
  <c r="I19" i="84" s="1"/>
  <c r="H18" i="84"/>
  <c r="F18" i="84"/>
  <c r="G17" i="84"/>
  <c r="D17" i="84"/>
  <c r="F16" i="84"/>
  <c r="I16" i="84" s="1"/>
  <c r="F15" i="84"/>
  <c r="I15" i="84" s="1"/>
  <c r="F14" i="84"/>
  <c r="I14" i="84" s="1"/>
  <c r="F13" i="84"/>
  <c r="I13" i="84" s="1"/>
  <c r="F12" i="84"/>
  <c r="I12" i="84" s="1"/>
  <c r="F11" i="84"/>
  <c r="I11" i="84" s="1"/>
  <c r="E56" i="83"/>
  <c r="D56" i="83"/>
  <c r="F51" i="83"/>
  <c r="F50" i="83"/>
  <c r="F49" i="83"/>
  <c r="F48" i="83"/>
  <c r="F47" i="83"/>
  <c r="E46" i="83"/>
  <c r="E52" i="83" s="1"/>
  <c r="D46" i="83"/>
  <c r="F45" i="83"/>
  <c r="F44" i="83"/>
  <c r="F43" i="83"/>
  <c r="F42" i="83"/>
  <c r="F41" i="83"/>
  <c r="F40" i="83"/>
  <c r="E37" i="83"/>
  <c r="D37" i="83"/>
  <c r="F36" i="83"/>
  <c r="F35" i="83"/>
  <c r="F34" i="83"/>
  <c r="F33" i="83"/>
  <c r="F32" i="83"/>
  <c r="F31" i="83"/>
  <c r="F30" i="83"/>
  <c r="G25" i="83"/>
  <c r="D25" i="83"/>
  <c r="H24" i="83"/>
  <c r="F24" i="83"/>
  <c r="I24" i="83" s="1"/>
  <c r="H23" i="83"/>
  <c r="F23" i="83"/>
  <c r="I23" i="83" s="1"/>
  <c r="H22" i="83"/>
  <c r="F22" i="83"/>
  <c r="I22" i="83" s="1"/>
  <c r="H21" i="83"/>
  <c r="F21" i="83"/>
  <c r="I21" i="83" s="1"/>
  <c r="H20" i="83"/>
  <c r="F20" i="83"/>
  <c r="I20" i="83" s="1"/>
  <c r="H19" i="83"/>
  <c r="F19" i="83"/>
  <c r="I19" i="83" s="1"/>
  <c r="H18" i="83"/>
  <c r="F18" i="83"/>
  <c r="G17" i="83"/>
  <c r="E38" i="83" s="1"/>
  <c r="D17" i="83"/>
  <c r="H16" i="83"/>
  <c r="F16" i="83"/>
  <c r="I16" i="83" s="1"/>
  <c r="H15" i="83"/>
  <c r="F15" i="83"/>
  <c r="I15" i="83" s="1"/>
  <c r="H14" i="83"/>
  <c r="F14" i="83"/>
  <c r="I14" i="83" s="1"/>
  <c r="H13" i="83"/>
  <c r="F13" i="83"/>
  <c r="I13" i="83" s="1"/>
  <c r="H12" i="83"/>
  <c r="F12" i="83"/>
  <c r="I12" i="83" s="1"/>
  <c r="H11" i="83"/>
  <c r="F11" i="83"/>
  <c r="I11" i="83" s="1"/>
  <c r="H26" i="85" l="1"/>
  <c r="F17" i="84"/>
  <c r="H25" i="84"/>
  <c r="L41" i="84"/>
  <c r="G26" i="84"/>
  <c r="F25" i="84"/>
  <c r="I18" i="84"/>
  <c r="I25" i="84" s="1"/>
  <c r="E57" i="84"/>
  <c r="K52" i="84"/>
  <c r="F52" i="84"/>
  <c r="L52" i="84" s="1"/>
  <c r="F26" i="84"/>
  <c r="H26" i="84"/>
  <c r="I10" i="84"/>
  <c r="I17" i="84" s="1"/>
  <c r="F37" i="84"/>
  <c r="L37" i="84" s="1"/>
  <c r="F56" i="84"/>
  <c r="L56" i="84" s="1"/>
  <c r="K46" i="84"/>
  <c r="D57" i="84"/>
  <c r="F56" i="83"/>
  <c r="H25" i="83"/>
  <c r="D26" i="83"/>
  <c r="F17" i="83"/>
  <c r="H17" i="83"/>
  <c r="F25" i="83"/>
  <c r="G26" i="83"/>
  <c r="E57" i="83"/>
  <c r="E53" i="83"/>
  <c r="I10" i="83"/>
  <c r="I17" i="83" s="1"/>
  <c r="F37" i="83"/>
  <c r="F46" i="83"/>
  <c r="D52" i="83"/>
  <c r="I18" i="83"/>
  <c r="I25" i="83" s="1"/>
  <c r="I26" i="84" l="1"/>
  <c r="F57" i="84"/>
  <c r="L57" i="84" s="1"/>
  <c r="J57" i="84"/>
  <c r="H26" i="83"/>
  <c r="I26" i="83"/>
  <c r="D57" i="83"/>
  <c r="F52" i="83"/>
  <c r="G17" i="82"/>
  <c r="G25" i="82"/>
  <c r="F57" i="83" l="1"/>
  <c r="G26" i="82"/>
  <c r="E56" i="82"/>
  <c r="D56" i="82"/>
  <c r="F51" i="82"/>
  <c r="F50" i="82"/>
  <c r="F49" i="82"/>
  <c r="F48" i="82"/>
  <c r="F47" i="82"/>
  <c r="E46" i="82"/>
  <c r="E52" i="82" s="1"/>
  <c r="E53" i="82" s="1"/>
  <c r="D46" i="82"/>
  <c r="F45" i="82"/>
  <c r="F44" i="82"/>
  <c r="F43" i="82"/>
  <c r="F42" i="82"/>
  <c r="F41" i="82"/>
  <c r="F40" i="82"/>
  <c r="E37" i="82"/>
  <c r="E38" i="82" s="1"/>
  <c r="D37" i="82"/>
  <c r="F36" i="82"/>
  <c r="F35" i="82"/>
  <c r="F34" i="82"/>
  <c r="F33" i="82"/>
  <c r="F32" i="82"/>
  <c r="F31" i="82"/>
  <c r="F30" i="82"/>
  <c r="D25" i="82"/>
  <c r="F24" i="82"/>
  <c r="F23" i="82"/>
  <c r="H22" i="82"/>
  <c r="F22" i="82"/>
  <c r="I22" i="82" s="1"/>
  <c r="H21" i="82"/>
  <c r="F21" i="82"/>
  <c r="I21" i="82" s="1"/>
  <c r="H20" i="82"/>
  <c r="F20" i="82"/>
  <c r="I20" i="82" s="1"/>
  <c r="H19" i="82"/>
  <c r="F19" i="82"/>
  <c r="I19" i="82" s="1"/>
  <c r="H18" i="82"/>
  <c r="F18" i="82"/>
  <c r="D17" i="82"/>
  <c r="H16" i="82"/>
  <c r="F16" i="82"/>
  <c r="I16" i="82" s="1"/>
  <c r="H15" i="82"/>
  <c r="F15" i="82"/>
  <c r="I15" i="82" s="1"/>
  <c r="H14" i="82"/>
  <c r="F14" i="82"/>
  <c r="I14" i="82" s="1"/>
  <c r="H13" i="82"/>
  <c r="F13" i="82"/>
  <c r="I13" i="82" s="1"/>
  <c r="H12" i="82"/>
  <c r="F12" i="82"/>
  <c r="I12" i="82" s="1"/>
  <c r="H11" i="82"/>
  <c r="F11" i="82"/>
  <c r="I11" i="82" s="1"/>
  <c r="H10" i="82"/>
  <c r="F10" i="82"/>
  <c r="F37" i="82" l="1"/>
  <c r="D26" i="82"/>
  <c r="F25" i="82"/>
  <c r="F17" i="82"/>
  <c r="I23" i="82"/>
  <c r="H23" i="82"/>
  <c r="H24" i="82"/>
  <c r="I24" i="82"/>
  <c r="H17" i="82"/>
  <c r="E57" i="82"/>
  <c r="E58" i="82" s="1"/>
  <c r="I18" i="82"/>
  <c r="F46" i="82"/>
  <c r="D52" i="82"/>
  <c r="F56" i="82"/>
  <c r="I10" i="82"/>
  <c r="I17" i="82" s="1"/>
  <c r="E52" i="81"/>
  <c r="F51" i="81"/>
  <c r="F50" i="81"/>
  <c r="F49" i="81"/>
  <c r="F48" i="81"/>
  <c r="F47" i="81"/>
  <c r="E46" i="81"/>
  <c r="D46" i="81"/>
  <c r="F45" i="81"/>
  <c r="F44" i="81"/>
  <c r="F43" i="81"/>
  <c r="F42" i="81"/>
  <c r="F41" i="81"/>
  <c r="F40" i="81"/>
  <c r="E37" i="81"/>
  <c r="D37" i="81"/>
  <c r="F36" i="81"/>
  <c r="F35" i="81"/>
  <c r="F34" i="81"/>
  <c r="F33" i="81"/>
  <c r="F32" i="81"/>
  <c r="F31" i="81"/>
  <c r="F30" i="81"/>
  <c r="D25" i="81"/>
  <c r="D26" i="81" s="1"/>
  <c r="D17" i="81"/>
  <c r="G25" i="81"/>
  <c r="G17" i="81"/>
  <c r="G26" i="81" l="1"/>
  <c r="F46" i="81"/>
  <c r="F37" i="81"/>
  <c r="D52" i="81"/>
  <c r="F26" i="82"/>
  <c r="I25" i="82"/>
  <c r="I26" i="82" s="1"/>
  <c r="H25" i="82"/>
  <c r="H26" i="82" s="1"/>
  <c r="D57" i="82"/>
  <c r="F52" i="82"/>
  <c r="E56" i="81"/>
  <c r="D56" i="81"/>
  <c r="H24" i="81"/>
  <c r="F24" i="81"/>
  <c r="I24" i="81" s="1"/>
  <c r="H23" i="81"/>
  <c r="F23" i="81"/>
  <c r="I23" i="81" s="1"/>
  <c r="H22" i="81"/>
  <c r="F22" i="81"/>
  <c r="I22" i="81" s="1"/>
  <c r="H21" i="81"/>
  <c r="F21" i="81"/>
  <c r="I21" i="81" s="1"/>
  <c r="H20" i="81"/>
  <c r="F20" i="81"/>
  <c r="I20" i="81" s="1"/>
  <c r="H19" i="81"/>
  <c r="F19" i="81"/>
  <c r="I19" i="81" s="1"/>
  <c r="H18" i="81"/>
  <c r="F18" i="81"/>
  <c r="I18" i="81" s="1"/>
  <c r="H16" i="81"/>
  <c r="F16" i="81"/>
  <c r="I16" i="81" s="1"/>
  <c r="I15" i="81"/>
  <c r="H15" i="81"/>
  <c r="F15" i="81"/>
  <c r="H14" i="81"/>
  <c r="F14" i="81"/>
  <c r="I14" i="81" s="1"/>
  <c r="H13" i="81"/>
  <c r="F13" i="81"/>
  <c r="I13" i="81" s="1"/>
  <c r="H12" i="81"/>
  <c r="F12" i="81"/>
  <c r="I12" i="81" s="1"/>
  <c r="H11" i="81"/>
  <c r="F11" i="81"/>
  <c r="I11" i="81" s="1"/>
  <c r="H10" i="81"/>
  <c r="F10" i="81"/>
  <c r="I10" i="81" s="1"/>
  <c r="E48" i="80"/>
  <c r="D48" i="80"/>
  <c r="F52" i="81" l="1"/>
  <c r="F57" i="82"/>
  <c r="H25" i="81"/>
  <c r="H17" i="81"/>
  <c r="I25" i="81"/>
  <c r="I17" i="81"/>
  <c r="F17" i="81"/>
  <c r="E57" i="81"/>
  <c r="F25" i="81"/>
  <c r="F56" i="81"/>
  <c r="E56" i="80"/>
  <c r="D56" i="80"/>
  <c r="F51" i="80"/>
  <c r="F50" i="80"/>
  <c r="F49" i="80"/>
  <c r="F48" i="80"/>
  <c r="F47" i="80"/>
  <c r="F45" i="80"/>
  <c r="F44" i="80"/>
  <c r="F43" i="80"/>
  <c r="F42" i="80"/>
  <c r="F41" i="80"/>
  <c r="F40" i="80"/>
  <c r="E37" i="80"/>
  <c r="D37" i="80"/>
  <c r="F36" i="80"/>
  <c r="F35" i="80"/>
  <c r="F34" i="80"/>
  <c r="F33" i="80"/>
  <c r="F32" i="80"/>
  <c r="F31" i="80"/>
  <c r="F30" i="80"/>
  <c r="G25" i="80"/>
  <c r="D25" i="80"/>
  <c r="H24" i="80"/>
  <c r="F24" i="80"/>
  <c r="I24" i="80" s="1"/>
  <c r="H23" i="80"/>
  <c r="F23" i="80"/>
  <c r="I23" i="80" s="1"/>
  <c r="H22" i="80"/>
  <c r="F22" i="80"/>
  <c r="I22" i="80" s="1"/>
  <c r="I21" i="80"/>
  <c r="H21" i="80"/>
  <c r="F21" i="80"/>
  <c r="H20" i="80"/>
  <c r="F20" i="80"/>
  <c r="I20" i="80" s="1"/>
  <c r="H19" i="80"/>
  <c r="F19" i="80"/>
  <c r="I19" i="80" s="1"/>
  <c r="H18" i="80"/>
  <c r="F18" i="80"/>
  <c r="I18" i="80" s="1"/>
  <c r="G17" i="80"/>
  <c r="D17" i="80"/>
  <c r="H16" i="80"/>
  <c r="F16" i="80"/>
  <c r="I16" i="80" s="1"/>
  <c r="H15" i="80"/>
  <c r="F15" i="80"/>
  <c r="I15" i="80" s="1"/>
  <c r="H14" i="80"/>
  <c r="F14" i="80"/>
  <c r="I14" i="80" s="1"/>
  <c r="H13" i="80"/>
  <c r="F13" i="80"/>
  <c r="I13" i="80" s="1"/>
  <c r="H12" i="80"/>
  <c r="F12" i="80"/>
  <c r="I12" i="80" s="1"/>
  <c r="H11" i="80"/>
  <c r="F11" i="80"/>
  <c r="I11" i="80" s="1"/>
  <c r="H10" i="80"/>
  <c r="F10" i="80"/>
  <c r="F17" i="80" l="1"/>
  <c r="H26" i="81"/>
  <c r="F26" i="81"/>
  <c r="I26" i="81"/>
  <c r="D57" i="81"/>
  <c r="D26" i="80"/>
  <c r="E52" i="80"/>
  <c r="D52" i="80"/>
  <c r="F46" i="80"/>
  <c r="F25" i="80"/>
  <c r="H25" i="80"/>
  <c r="H26" i="80" s="1"/>
  <c r="G26" i="80"/>
  <c r="H17" i="80"/>
  <c r="I25" i="80"/>
  <c r="F26" i="80"/>
  <c r="I10" i="80"/>
  <c r="I17" i="80" s="1"/>
  <c r="F56" i="80"/>
  <c r="F37" i="80"/>
  <c r="E56" i="79"/>
  <c r="D56" i="79"/>
  <c r="F51" i="79"/>
  <c r="F50" i="79"/>
  <c r="F49" i="79"/>
  <c r="F48" i="79"/>
  <c r="F47" i="79"/>
  <c r="E46" i="79"/>
  <c r="D46" i="79"/>
  <c r="F45" i="79"/>
  <c r="F44" i="79"/>
  <c r="F43" i="79"/>
  <c r="F42" i="79"/>
  <c r="F41" i="79"/>
  <c r="F40" i="79"/>
  <c r="E37" i="79"/>
  <c r="D37" i="79"/>
  <c r="F36" i="79"/>
  <c r="F35" i="79"/>
  <c r="F34" i="79"/>
  <c r="F33" i="79"/>
  <c r="F32" i="79"/>
  <c r="F31" i="79"/>
  <c r="F30" i="79"/>
  <c r="G25" i="79"/>
  <c r="D25" i="79"/>
  <c r="H24" i="79"/>
  <c r="F24" i="79"/>
  <c r="I24" i="79" s="1"/>
  <c r="H23" i="79"/>
  <c r="F23" i="79"/>
  <c r="I23" i="79" s="1"/>
  <c r="H22" i="79"/>
  <c r="F22" i="79"/>
  <c r="I22" i="79" s="1"/>
  <c r="H21" i="79"/>
  <c r="F21" i="79"/>
  <c r="I21" i="79" s="1"/>
  <c r="H20" i="79"/>
  <c r="F20" i="79"/>
  <c r="I20" i="79" s="1"/>
  <c r="H19" i="79"/>
  <c r="F19" i="79"/>
  <c r="I19" i="79" s="1"/>
  <c r="H18" i="79"/>
  <c r="F18" i="79"/>
  <c r="I18" i="79" s="1"/>
  <c r="G17" i="79"/>
  <c r="D17" i="79"/>
  <c r="H16" i="79"/>
  <c r="F16" i="79"/>
  <c r="I16" i="79" s="1"/>
  <c r="H15" i="79"/>
  <c r="F15" i="79"/>
  <c r="I15" i="79" s="1"/>
  <c r="H14" i="79"/>
  <c r="F14" i="79"/>
  <c r="I14" i="79" s="1"/>
  <c r="H13" i="79"/>
  <c r="F13" i="79"/>
  <c r="I13" i="79" s="1"/>
  <c r="H12" i="79"/>
  <c r="F12" i="79"/>
  <c r="I12" i="79" s="1"/>
  <c r="H11" i="79"/>
  <c r="F11" i="79"/>
  <c r="I11" i="79" s="1"/>
  <c r="H10" i="79"/>
  <c r="F10" i="79"/>
  <c r="E56" i="78"/>
  <c r="D56" i="78"/>
  <c r="D52" i="78"/>
  <c r="D57" i="78" s="1"/>
  <c r="F51" i="78"/>
  <c r="F50" i="78"/>
  <c r="F49" i="78"/>
  <c r="F48" i="78"/>
  <c r="F47" i="78"/>
  <c r="E46" i="78"/>
  <c r="E52" i="78" s="1"/>
  <c r="D46" i="78"/>
  <c r="F45" i="78"/>
  <c r="F44" i="78"/>
  <c r="F43" i="78"/>
  <c r="F42" i="78"/>
  <c r="F41" i="78"/>
  <c r="F40" i="78"/>
  <c r="E37" i="78"/>
  <c r="D37" i="78"/>
  <c r="F37" i="78" s="1"/>
  <c r="F36" i="78"/>
  <c r="F35" i="78"/>
  <c r="F34" i="78"/>
  <c r="F33" i="78"/>
  <c r="F32" i="78"/>
  <c r="F31" i="78"/>
  <c r="F30" i="78"/>
  <c r="G25" i="78"/>
  <c r="D25" i="78"/>
  <c r="H24" i="78"/>
  <c r="F24" i="78"/>
  <c r="I24" i="78" s="1"/>
  <c r="H23" i="78"/>
  <c r="F23" i="78"/>
  <c r="I23" i="78" s="1"/>
  <c r="H22" i="78"/>
  <c r="F22" i="78"/>
  <c r="I22" i="78" s="1"/>
  <c r="H21" i="78"/>
  <c r="F21" i="78"/>
  <c r="I21" i="78" s="1"/>
  <c r="H20" i="78"/>
  <c r="F20" i="78"/>
  <c r="I20" i="78" s="1"/>
  <c r="H19" i="78"/>
  <c r="F19" i="78"/>
  <c r="I19" i="78" s="1"/>
  <c r="H18" i="78"/>
  <c r="F18" i="78"/>
  <c r="I18" i="78" s="1"/>
  <c r="G17" i="78"/>
  <c r="G26" i="78" s="1"/>
  <c r="D17" i="78"/>
  <c r="H16" i="78"/>
  <c r="F16" i="78"/>
  <c r="I16" i="78" s="1"/>
  <c r="H15" i="78"/>
  <c r="F15" i="78"/>
  <c r="I15" i="78" s="1"/>
  <c r="H14" i="78"/>
  <c r="F14" i="78"/>
  <c r="I14" i="78" s="1"/>
  <c r="H13" i="78"/>
  <c r="F13" i="78"/>
  <c r="I13" i="78" s="1"/>
  <c r="I12" i="78"/>
  <c r="H12" i="78"/>
  <c r="F12" i="78"/>
  <c r="H11" i="78"/>
  <c r="F11" i="78"/>
  <c r="I11" i="78" s="1"/>
  <c r="H10" i="78"/>
  <c r="F10" i="78"/>
  <c r="I10" i="78" s="1"/>
  <c r="D26" i="78" l="1"/>
  <c r="F57" i="81"/>
  <c r="E57" i="80"/>
  <c r="F52" i="80"/>
  <c r="D57" i="80"/>
  <c r="I26" i="80"/>
  <c r="D52" i="79"/>
  <c r="D57" i="79" s="1"/>
  <c r="E52" i="79"/>
  <c r="F46" i="79"/>
  <c r="G26" i="79"/>
  <c r="F17" i="79"/>
  <c r="H17" i="79"/>
  <c r="H25" i="79"/>
  <c r="I10" i="79"/>
  <c r="I17" i="79" s="1"/>
  <c r="D26" i="79"/>
  <c r="I25" i="79"/>
  <c r="F25" i="79"/>
  <c r="F56" i="79"/>
  <c r="F37" i="79"/>
  <c r="F46" i="78"/>
  <c r="F52" i="78"/>
  <c r="I17" i="78"/>
  <c r="F17" i="78"/>
  <c r="H25" i="78"/>
  <c r="H17" i="78"/>
  <c r="I25" i="78"/>
  <c r="E57" i="78"/>
  <c r="F25" i="78"/>
  <c r="F56" i="78"/>
  <c r="F21" i="77"/>
  <c r="I21" i="77" s="1"/>
  <c r="E56" i="77"/>
  <c r="D56" i="77"/>
  <c r="F51" i="77"/>
  <c r="F50" i="77"/>
  <c r="F49" i="77"/>
  <c r="F48" i="77"/>
  <c r="F47" i="77"/>
  <c r="E46" i="77"/>
  <c r="D46" i="77"/>
  <c r="F45" i="77"/>
  <c r="F44" i="77"/>
  <c r="F43" i="77"/>
  <c r="F42" i="77"/>
  <c r="F41" i="77"/>
  <c r="F40" i="77"/>
  <c r="E37" i="77"/>
  <c r="D37" i="77"/>
  <c r="F36" i="77"/>
  <c r="F35" i="77"/>
  <c r="F34" i="77"/>
  <c r="F33" i="77"/>
  <c r="F32" i="77"/>
  <c r="F31" i="77"/>
  <c r="F30" i="77"/>
  <c r="G25" i="77"/>
  <c r="D25" i="77"/>
  <c r="H24" i="77"/>
  <c r="F24" i="77"/>
  <c r="I24" i="77" s="1"/>
  <c r="H23" i="77"/>
  <c r="F23" i="77"/>
  <c r="I23" i="77" s="1"/>
  <c r="H22" i="77"/>
  <c r="F22" i="77"/>
  <c r="I22" i="77" s="1"/>
  <c r="H21" i="77"/>
  <c r="H20" i="77"/>
  <c r="F20" i="77"/>
  <c r="I20" i="77" s="1"/>
  <c r="H19" i="77"/>
  <c r="F19" i="77"/>
  <c r="I19" i="77" s="1"/>
  <c r="H18" i="77"/>
  <c r="F18" i="77"/>
  <c r="I18" i="77" s="1"/>
  <c r="G17" i="77"/>
  <c r="D17" i="77"/>
  <c r="H16" i="77"/>
  <c r="F16" i="77"/>
  <c r="I16" i="77" s="1"/>
  <c r="H15" i="77"/>
  <c r="F15" i="77"/>
  <c r="I15" i="77" s="1"/>
  <c r="H14" i="77"/>
  <c r="F14" i="77"/>
  <c r="I14" i="77" s="1"/>
  <c r="H13" i="77"/>
  <c r="F13" i="77"/>
  <c r="I13" i="77" s="1"/>
  <c r="H12" i="77"/>
  <c r="F12" i="77"/>
  <c r="I12" i="77" s="1"/>
  <c r="H11" i="77"/>
  <c r="F11" i="77"/>
  <c r="I11" i="77" s="1"/>
  <c r="H10" i="77"/>
  <c r="F10" i="77"/>
  <c r="E56" i="76"/>
  <c r="D56" i="76"/>
  <c r="F51" i="76"/>
  <c r="F50" i="76"/>
  <c r="F49" i="76"/>
  <c r="F48" i="76"/>
  <c r="F47" i="76"/>
  <c r="E46" i="76"/>
  <c r="E52" i="76" s="1"/>
  <c r="D46" i="76"/>
  <c r="F45" i="76"/>
  <c r="F44" i="76"/>
  <c r="F43" i="76"/>
  <c r="F42" i="76"/>
  <c r="F41" i="76"/>
  <c r="F40" i="76"/>
  <c r="E37" i="76"/>
  <c r="D37" i="76"/>
  <c r="F36" i="76"/>
  <c r="F35" i="76"/>
  <c r="F34" i="76"/>
  <c r="F33" i="76"/>
  <c r="F32" i="76"/>
  <c r="F31" i="76"/>
  <c r="F30" i="76"/>
  <c r="G25" i="76"/>
  <c r="D25" i="76"/>
  <c r="H24" i="76"/>
  <c r="F24" i="76"/>
  <c r="I24" i="76" s="1"/>
  <c r="H23" i="76"/>
  <c r="F23" i="76"/>
  <c r="I23" i="76" s="1"/>
  <c r="H22" i="76"/>
  <c r="F22" i="76"/>
  <c r="I22" i="76" s="1"/>
  <c r="H21" i="76"/>
  <c r="F21" i="76"/>
  <c r="I21" i="76" s="1"/>
  <c r="H20" i="76"/>
  <c r="F20" i="76"/>
  <c r="I20" i="76" s="1"/>
  <c r="H19" i="76"/>
  <c r="F19" i="76"/>
  <c r="I19" i="76" s="1"/>
  <c r="H18" i="76"/>
  <c r="F18" i="76"/>
  <c r="G17" i="76"/>
  <c r="D17" i="76"/>
  <c r="H16" i="76"/>
  <c r="F16" i="76"/>
  <c r="I16" i="76" s="1"/>
  <c r="H15" i="76"/>
  <c r="F15" i="76"/>
  <c r="I15" i="76" s="1"/>
  <c r="H14" i="76"/>
  <c r="F14" i="76"/>
  <c r="I14" i="76" s="1"/>
  <c r="H13" i="76"/>
  <c r="F13" i="76"/>
  <c r="I13" i="76" s="1"/>
  <c r="H12" i="76"/>
  <c r="F12" i="76"/>
  <c r="I12" i="76" s="1"/>
  <c r="H11" i="76"/>
  <c r="F11" i="76"/>
  <c r="I11" i="76" s="1"/>
  <c r="H10" i="76"/>
  <c r="F10" i="76"/>
  <c r="E46" i="75"/>
  <c r="D46" i="75"/>
  <c r="E56" i="75"/>
  <c r="D56" i="75"/>
  <c r="F51" i="75"/>
  <c r="F50" i="75"/>
  <c r="F49" i="75"/>
  <c r="F48" i="75"/>
  <c r="E52" i="75"/>
  <c r="F45" i="75"/>
  <c r="F44" i="75"/>
  <c r="F43" i="75"/>
  <c r="F42" i="75"/>
  <c r="F41" i="75"/>
  <c r="F40" i="75"/>
  <c r="E37" i="75"/>
  <c r="D37" i="75"/>
  <c r="F36" i="75"/>
  <c r="F35" i="75"/>
  <c r="F34" i="75"/>
  <c r="F33" i="75"/>
  <c r="F32" i="75"/>
  <c r="F31" i="75"/>
  <c r="F30" i="75"/>
  <c r="G25" i="75"/>
  <c r="D25" i="75"/>
  <c r="H24" i="75"/>
  <c r="F24" i="75"/>
  <c r="I24" i="75" s="1"/>
  <c r="H23" i="75"/>
  <c r="F23" i="75"/>
  <c r="I23" i="75" s="1"/>
  <c r="H22" i="75"/>
  <c r="F22" i="75"/>
  <c r="I22" i="75" s="1"/>
  <c r="H21" i="75"/>
  <c r="F21" i="75"/>
  <c r="I21" i="75" s="1"/>
  <c r="H20" i="75"/>
  <c r="F20" i="75"/>
  <c r="I20" i="75" s="1"/>
  <c r="H19" i="75"/>
  <c r="F19" i="75"/>
  <c r="I19" i="75" s="1"/>
  <c r="H18" i="75"/>
  <c r="F18" i="75"/>
  <c r="G17" i="75"/>
  <c r="D17" i="75"/>
  <c r="H16" i="75"/>
  <c r="F16" i="75"/>
  <c r="I16" i="75" s="1"/>
  <c r="H15" i="75"/>
  <c r="F15" i="75"/>
  <c r="I15" i="75" s="1"/>
  <c r="H14" i="75"/>
  <c r="F14" i="75"/>
  <c r="I14" i="75" s="1"/>
  <c r="H13" i="75"/>
  <c r="F13" i="75"/>
  <c r="I13" i="75" s="1"/>
  <c r="H12" i="75"/>
  <c r="F12" i="75"/>
  <c r="I12" i="75" s="1"/>
  <c r="H11" i="75"/>
  <c r="F11" i="75"/>
  <c r="I11" i="75" s="1"/>
  <c r="H10" i="75"/>
  <c r="F10" i="75"/>
  <c r="E47" i="74"/>
  <c r="D47" i="74"/>
  <c r="D26" i="77" l="1"/>
  <c r="F26" i="79"/>
  <c r="F26" i="78"/>
  <c r="F25" i="76"/>
  <c r="I26" i="78"/>
  <c r="F17" i="76"/>
  <c r="F17" i="75"/>
  <c r="F25" i="75"/>
  <c r="F26" i="75" s="1"/>
  <c r="H26" i="78"/>
  <c r="F57" i="80"/>
  <c r="E57" i="79"/>
  <c r="F57" i="79" s="1"/>
  <c r="F52" i="79"/>
  <c r="H26" i="79"/>
  <c r="I26" i="79"/>
  <c r="F57" i="78"/>
  <c r="E52" i="77"/>
  <c r="F46" i="77"/>
  <c r="D52" i="77"/>
  <c r="H25" i="77"/>
  <c r="H17" i="77"/>
  <c r="H26" i="77" s="1"/>
  <c r="F17" i="77"/>
  <c r="I10" i="77"/>
  <c r="I17" i="77" s="1"/>
  <c r="G26" i="77"/>
  <c r="I25" i="77"/>
  <c r="F25" i="77"/>
  <c r="F26" i="77" s="1"/>
  <c r="F56" i="77"/>
  <c r="F37" i="77"/>
  <c r="H25" i="76"/>
  <c r="H26" i="76" s="1"/>
  <c r="H17" i="75"/>
  <c r="H26" i="75" s="1"/>
  <c r="H25" i="75"/>
  <c r="H17" i="76"/>
  <c r="D26" i="76"/>
  <c r="G26" i="76"/>
  <c r="E57" i="76"/>
  <c r="F37" i="76"/>
  <c r="F46" i="76"/>
  <c r="D52" i="76"/>
  <c r="F56" i="76"/>
  <c r="I10" i="76"/>
  <c r="I17" i="76" s="1"/>
  <c r="I18" i="76"/>
  <c r="I25" i="76" s="1"/>
  <c r="D26" i="75"/>
  <c r="G26" i="75"/>
  <c r="E57" i="75"/>
  <c r="F37" i="75"/>
  <c r="F46" i="75"/>
  <c r="F47" i="75"/>
  <c r="D52" i="75"/>
  <c r="F56" i="75"/>
  <c r="I10" i="75"/>
  <c r="I17" i="75" s="1"/>
  <c r="I18" i="75"/>
  <c r="I25" i="75" s="1"/>
  <c r="F26" i="76" l="1"/>
  <c r="E57" i="77"/>
  <c r="F52" i="77"/>
  <c r="D57" i="77"/>
  <c r="I26" i="77"/>
  <c r="I26" i="76"/>
  <c r="D57" i="76"/>
  <c r="F52" i="76"/>
  <c r="I26" i="75"/>
  <c r="D57" i="75"/>
  <c r="F52" i="75"/>
  <c r="F57" i="77" l="1"/>
  <c r="F57" i="76"/>
  <c r="F57" i="75"/>
  <c r="E56" i="74" l="1"/>
  <c r="D56" i="74"/>
  <c r="F51" i="74"/>
  <c r="F50" i="74"/>
  <c r="F49" i="74"/>
  <c r="F48" i="74"/>
  <c r="F47" i="74"/>
  <c r="F45" i="74"/>
  <c r="F44" i="74"/>
  <c r="F43" i="74"/>
  <c r="F42" i="74"/>
  <c r="F41" i="74"/>
  <c r="F40" i="74"/>
  <c r="E37" i="74"/>
  <c r="D37" i="74"/>
  <c r="F36" i="74"/>
  <c r="F35" i="74"/>
  <c r="F34" i="74"/>
  <c r="F33" i="74"/>
  <c r="F32" i="74"/>
  <c r="F31" i="74"/>
  <c r="F30" i="74"/>
  <c r="G25" i="74"/>
  <c r="D25" i="74"/>
  <c r="D26" i="74" s="1"/>
  <c r="H24" i="74"/>
  <c r="F24" i="74"/>
  <c r="I24" i="74" s="1"/>
  <c r="H23" i="74"/>
  <c r="F23" i="74"/>
  <c r="I23" i="74" s="1"/>
  <c r="H22" i="74"/>
  <c r="F22" i="74"/>
  <c r="I22" i="74" s="1"/>
  <c r="H21" i="74"/>
  <c r="F21" i="74"/>
  <c r="I21" i="74" s="1"/>
  <c r="H20" i="74"/>
  <c r="F20" i="74"/>
  <c r="I20" i="74" s="1"/>
  <c r="H19" i="74"/>
  <c r="F19" i="74"/>
  <c r="I19" i="74" s="1"/>
  <c r="H18" i="74"/>
  <c r="F18" i="74"/>
  <c r="G17" i="74"/>
  <c r="D17" i="74"/>
  <c r="H16" i="74"/>
  <c r="F16" i="74"/>
  <c r="I16" i="74" s="1"/>
  <c r="H15" i="74"/>
  <c r="F15" i="74"/>
  <c r="I15" i="74" s="1"/>
  <c r="H14" i="74"/>
  <c r="F14" i="74"/>
  <c r="I14" i="74" s="1"/>
  <c r="H13" i="74"/>
  <c r="F13" i="74"/>
  <c r="I13" i="74" s="1"/>
  <c r="H12" i="74"/>
  <c r="F12" i="74"/>
  <c r="I12" i="74" s="1"/>
  <c r="H11" i="74"/>
  <c r="F11" i="74"/>
  <c r="I11" i="74" s="1"/>
  <c r="H10" i="74"/>
  <c r="F10" i="74"/>
  <c r="H17" i="74" l="1"/>
  <c r="F17" i="74"/>
  <c r="H25" i="74"/>
  <c r="H26" i="74" s="1"/>
  <c r="F25" i="74"/>
  <c r="F26" i="74" s="1"/>
  <c r="E52" i="74"/>
  <c r="G26" i="74"/>
  <c r="E57" i="74"/>
  <c r="F37" i="74"/>
  <c r="F46" i="74"/>
  <c r="D52" i="74"/>
  <c r="F56" i="74"/>
  <c r="I10" i="74"/>
  <c r="I17" i="74" s="1"/>
  <c r="I18" i="74"/>
  <c r="I25" i="74" s="1"/>
  <c r="E56" i="73"/>
  <c r="D56" i="73"/>
  <c r="F51" i="73"/>
  <c r="F50" i="73"/>
  <c r="F49" i="73"/>
  <c r="F48" i="73"/>
  <c r="F47" i="73"/>
  <c r="E46" i="73"/>
  <c r="E52" i="73" s="1"/>
  <c r="D46" i="73"/>
  <c r="F45" i="73"/>
  <c r="F44" i="73"/>
  <c r="F43" i="73"/>
  <c r="F42" i="73"/>
  <c r="F41" i="73"/>
  <c r="F40" i="73"/>
  <c r="E37" i="73"/>
  <c r="D37" i="73"/>
  <c r="F36" i="73"/>
  <c r="F35" i="73"/>
  <c r="F34" i="73"/>
  <c r="F33" i="73"/>
  <c r="F32" i="73"/>
  <c r="F31" i="73"/>
  <c r="F30" i="73"/>
  <c r="G25" i="73"/>
  <c r="D25" i="73"/>
  <c r="H24" i="73"/>
  <c r="F24" i="73"/>
  <c r="I24" i="73" s="1"/>
  <c r="H23" i="73"/>
  <c r="F23" i="73"/>
  <c r="I23" i="73" s="1"/>
  <c r="H22" i="73"/>
  <c r="F22" i="73"/>
  <c r="I22" i="73" s="1"/>
  <c r="H21" i="73"/>
  <c r="F21" i="73"/>
  <c r="I21" i="73" s="1"/>
  <c r="H20" i="73"/>
  <c r="F20" i="73"/>
  <c r="I20" i="73" s="1"/>
  <c r="H19" i="73"/>
  <c r="F19" i="73"/>
  <c r="I19" i="73" s="1"/>
  <c r="H18" i="73"/>
  <c r="F18" i="73"/>
  <c r="G17" i="73"/>
  <c r="D17" i="73"/>
  <c r="H16" i="73"/>
  <c r="F16" i="73"/>
  <c r="I16" i="73" s="1"/>
  <c r="H15" i="73"/>
  <c r="F15" i="73"/>
  <c r="I15" i="73" s="1"/>
  <c r="H14" i="73"/>
  <c r="F14" i="73"/>
  <c r="I14" i="73" s="1"/>
  <c r="H13" i="73"/>
  <c r="F13" i="73"/>
  <c r="I13" i="73" s="1"/>
  <c r="H12" i="73"/>
  <c r="F12" i="73"/>
  <c r="I12" i="73" s="1"/>
  <c r="H11" i="73"/>
  <c r="F11" i="73"/>
  <c r="I11" i="73" s="1"/>
  <c r="H10" i="73"/>
  <c r="F10" i="73"/>
  <c r="D26" i="73" l="1"/>
  <c r="F17" i="73"/>
  <c r="F25" i="73"/>
  <c r="H25" i="73"/>
  <c r="H17" i="73"/>
  <c r="D57" i="74"/>
  <c r="F52" i="74"/>
  <c r="I26" i="74"/>
  <c r="G26" i="73"/>
  <c r="H26" i="73"/>
  <c r="E57" i="73"/>
  <c r="F26" i="73"/>
  <c r="F37" i="73"/>
  <c r="F46" i="73"/>
  <c r="D52" i="73"/>
  <c r="F56" i="73"/>
  <c r="I10" i="73"/>
  <c r="I17" i="73" s="1"/>
  <c r="I18" i="73"/>
  <c r="I25" i="73" s="1"/>
  <c r="F57" i="74" l="1"/>
  <c r="D57" i="73"/>
  <c r="F52" i="73"/>
  <c r="I26" i="73"/>
  <c r="F57" i="73" l="1"/>
  <c r="E56" i="72" l="1"/>
  <c r="D56" i="72"/>
  <c r="F51" i="72"/>
  <c r="F50" i="72"/>
  <c r="F49" i="72"/>
  <c r="F48" i="72"/>
  <c r="F47" i="72"/>
  <c r="E46" i="72"/>
  <c r="E52" i="72" s="1"/>
  <c r="D46" i="72"/>
  <c r="F45" i="72"/>
  <c r="F44" i="72"/>
  <c r="F43" i="72"/>
  <c r="F42" i="72"/>
  <c r="F41" i="72"/>
  <c r="F40" i="72"/>
  <c r="E37" i="72"/>
  <c r="D37" i="72"/>
  <c r="F36" i="72"/>
  <c r="F35" i="72"/>
  <c r="F34" i="72"/>
  <c r="F33" i="72"/>
  <c r="F32" i="72"/>
  <c r="F31" i="72"/>
  <c r="F30" i="72"/>
  <c r="G25" i="72"/>
  <c r="D25" i="72"/>
  <c r="H24" i="72"/>
  <c r="F24" i="72"/>
  <c r="I24" i="72" s="1"/>
  <c r="H23" i="72"/>
  <c r="F23" i="72"/>
  <c r="I23" i="72" s="1"/>
  <c r="H22" i="72"/>
  <c r="F22" i="72"/>
  <c r="I22" i="72" s="1"/>
  <c r="H21" i="72"/>
  <c r="F21" i="72"/>
  <c r="I21" i="72" s="1"/>
  <c r="H20" i="72"/>
  <c r="F20" i="72"/>
  <c r="I20" i="72" s="1"/>
  <c r="H19" i="72"/>
  <c r="F19" i="72"/>
  <c r="I19" i="72" s="1"/>
  <c r="H18" i="72"/>
  <c r="F18" i="72"/>
  <c r="G17" i="72"/>
  <c r="D17" i="72"/>
  <c r="H16" i="72"/>
  <c r="F16" i="72"/>
  <c r="I16" i="72" s="1"/>
  <c r="H15" i="72"/>
  <c r="F15" i="72"/>
  <c r="I15" i="72" s="1"/>
  <c r="H14" i="72"/>
  <c r="F14" i="72"/>
  <c r="I14" i="72" s="1"/>
  <c r="H13" i="72"/>
  <c r="F13" i="72"/>
  <c r="I13" i="72" s="1"/>
  <c r="H12" i="72"/>
  <c r="F12" i="72"/>
  <c r="I12" i="72" s="1"/>
  <c r="H11" i="72"/>
  <c r="F11" i="72"/>
  <c r="I11" i="72" s="1"/>
  <c r="H10" i="72"/>
  <c r="F10" i="72"/>
  <c r="F25" i="72" l="1"/>
  <c r="H25" i="72"/>
  <c r="H17" i="72"/>
  <c r="F17" i="72"/>
  <c r="D26" i="72"/>
  <c r="G26" i="72"/>
  <c r="H26" i="72"/>
  <c r="E57" i="72"/>
  <c r="F26" i="72"/>
  <c r="F37" i="72"/>
  <c r="F46" i="72"/>
  <c r="D52" i="72"/>
  <c r="F56" i="72"/>
  <c r="I10" i="72"/>
  <c r="I17" i="72" s="1"/>
  <c r="I18" i="72"/>
  <c r="I25" i="72" s="1"/>
  <c r="D57" i="72" l="1"/>
  <c r="F52" i="72"/>
  <c r="I26" i="72"/>
  <c r="E56" i="71"/>
  <c r="D56" i="71"/>
  <c r="F56" i="71" s="1"/>
  <c r="F51" i="71"/>
  <c r="F50" i="71"/>
  <c r="F49" i="71"/>
  <c r="F48" i="71"/>
  <c r="F47" i="71"/>
  <c r="E46" i="71"/>
  <c r="E52" i="71" s="1"/>
  <c r="D46" i="71"/>
  <c r="F45" i="71"/>
  <c r="F44" i="71"/>
  <c r="F43" i="71"/>
  <c r="F42" i="71"/>
  <c r="F41" i="71"/>
  <c r="F40" i="71"/>
  <c r="E37" i="71"/>
  <c r="D37" i="71"/>
  <c r="F36" i="71"/>
  <c r="F35" i="71"/>
  <c r="F34" i="71"/>
  <c r="F33" i="71"/>
  <c r="F32" i="71"/>
  <c r="F31" i="71"/>
  <c r="F30" i="71"/>
  <c r="G25" i="71"/>
  <c r="D25" i="71"/>
  <c r="H24" i="71"/>
  <c r="F24" i="71"/>
  <c r="I24" i="71" s="1"/>
  <c r="H23" i="71"/>
  <c r="F23" i="71"/>
  <c r="I23" i="71" s="1"/>
  <c r="H22" i="71"/>
  <c r="F22" i="71"/>
  <c r="I22" i="71" s="1"/>
  <c r="H21" i="71"/>
  <c r="F21" i="71"/>
  <c r="I21" i="71" s="1"/>
  <c r="H20" i="71"/>
  <c r="F20" i="71"/>
  <c r="I20" i="71" s="1"/>
  <c r="H19" i="71"/>
  <c r="F19" i="71"/>
  <c r="I19" i="71" s="1"/>
  <c r="H18" i="71"/>
  <c r="F18" i="71"/>
  <c r="G17" i="71"/>
  <c r="D17" i="71"/>
  <c r="H16" i="71"/>
  <c r="F16" i="71"/>
  <c r="I16" i="71" s="1"/>
  <c r="H15" i="71"/>
  <c r="F15" i="71"/>
  <c r="I15" i="71" s="1"/>
  <c r="H14" i="71"/>
  <c r="F14" i="71"/>
  <c r="I14" i="71" s="1"/>
  <c r="H13" i="71"/>
  <c r="F13" i="71"/>
  <c r="I13" i="71" s="1"/>
  <c r="H12" i="71"/>
  <c r="F12" i="71"/>
  <c r="I12" i="71" s="1"/>
  <c r="H11" i="71"/>
  <c r="F11" i="71"/>
  <c r="I11" i="71" s="1"/>
  <c r="H10" i="71"/>
  <c r="F10" i="71"/>
  <c r="H17" i="71" l="1"/>
  <c r="H25" i="71"/>
  <c r="F17" i="71"/>
  <c r="F25" i="71"/>
  <c r="D26" i="71"/>
  <c r="F57" i="72"/>
  <c r="G26" i="71"/>
  <c r="F26" i="71"/>
  <c r="H26" i="71"/>
  <c r="E57" i="71"/>
  <c r="F37" i="71"/>
  <c r="F46" i="71"/>
  <c r="D52" i="71"/>
  <c r="I10" i="71"/>
  <c r="I17" i="71" s="1"/>
  <c r="I18" i="71"/>
  <c r="I25" i="71" s="1"/>
  <c r="E56" i="70"/>
  <c r="D56" i="70"/>
  <c r="K51" i="70"/>
  <c r="J51" i="70"/>
  <c r="F51" i="70"/>
  <c r="L51" i="70" s="1"/>
  <c r="K50" i="70"/>
  <c r="J50" i="70"/>
  <c r="F50" i="70"/>
  <c r="L50" i="70" s="1"/>
  <c r="K49" i="70"/>
  <c r="J49" i="70"/>
  <c r="F49" i="70"/>
  <c r="L49" i="70" s="1"/>
  <c r="K48" i="70"/>
  <c r="J48" i="70"/>
  <c r="F48" i="70"/>
  <c r="L48" i="70" s="1"/>
  <c r="K47" i="70"/>
  <c r="J47" i="70"/>
  <c r="F47" i="70"/>
  <c r="L47" i="70" s="1"/>
  <c r="E46" i="70"/>
  <c r="E52" i="70" s="1"/>
  <c r="D46" i="70"/>
  <c r="J46" i="70" s="1"/>
  <c r="K45" i="70"/>
  <c r="J45" i="70"/>
  <c r="F45" i="70"/>
  <c r="L45" i="70" s="1"/>
  <c r="K44" i="70"/>
  <c r="J44" i="70"/>
  <c r="F44" i="70"/>
  <c r="L44" i="70" s="1"/>
  <c r="K43" i="70"/>
  <c r="J43" i="70"/>
  <c r="F43" i="70"/>
  <c r="L43" i="70" s="1"/>
  <c r="K42" i="70"/>
  <c r="J42" i="70"/>
  <c r="F42" i="70"/>
  <c r="L42" i="70" s="1"/>
  <c r="K41" i="70"/>
  <c r="J41" i="70"/>
  <c r="F41" i="70"/>
  <c r="L41" i="70" s="1"/>
  <c r="K40" i="70"/>
  <c r="J40" i="70"/>
  <c r="F40" i="70"/>
  <c r="L40" i="70" s="1"/>
  <c r="E37" i="70"/>
  <c r="K37" i="70" s="1"/>
  <c r="D37" i="70"/>
  <c r="J37" i="70" s="1"/>
  <c r="K36" i="70"/>
  <c r="J36" i="70"/>
  <c r="F36" i="70"/>
  <c r="L36" i="70" s="1"/>
  <c r="K35" i="70"/>
  <c r="J35" i="70"/>
  <c r="F35" i="70"/>
  <c r="L35" i="70" s="1"/>
  <c r="K34" i="70"/>
  <c r="J34" i="70"/>
  <c r="F34" i="70"/>
  <c r="L34" i="70" s="1"/>
  <c r="K33" i="70"/>
  <c r="J33" i="70"/>
  <c r="F33" i="70"/>
  <c r="L33" i="70" s="1"/>
  <c r="K32" i="70"/>
  <c r="J32" i="70"/>
  <c r="F32" i="70"/>
  <c r="L32" i="70" s="1"/>
  <c r="K31" i="70"/>
  <c r="J31" i="70"/>
  <c r="F31" i="70"/>
  <c r="L31" i="70" s="1"/>
  <c r="K30" i="70"/>
  <c r="J30" i="70"/>
  <c r="F30" i="70"/>
  <c r="L30" i="70" s="1"/>
  <c r="G25" i="70"/>
  <c r="D25" i="70"/>
  <c r="D26" i="70" s="1"/>
  <c r="H24" i="70"/>
  <c r="F24" i="70"/>
  <c r="I24" i="70" s="1"/>
  <c r="H23" i="70"/>
  <c r="F23" i="70"/>
  <c r="I23" i="70" s="1"/>
  <c r="H22" i="70"/>
  <c r="F22" i="70"/>
  <c r="I22" i="70" s="1"/>
  <c r="H21" i="70"/>
  <c r="F21" i="70"/>
  <c r="I21" i="70" s="1"/>
  <c r="H20" i="70"/>
  <c r="F20" i="70"/>
  <c r="I20" i="70" s="1"/>
  <c r="H19" i="70"/>
  <c r="F19" i="70"/>
  <c r="H18" i="70"/>
  <c r="F18" i="70"/>
  <c r="I18" i="70" s="1"/>
  <c r="G17" i="70"/>
  <c r="D17" i="70"/>
  <c r="H16" i="70"/>
  <c r="F16" i="70"/>
  <c r="I16" i="70" s="1"/>
  <c r="H15" i="70"/>
  <c r="F15" i="70"/>
  <c r="I15" i="70" s="1"/>
  <c r="H14" i="70"/>
  <c r="F14" i="70"/>
  <c r="I14" i="70" s="1"/>
  <c r="H13" i="70"/>
  <c r="F13" i="70"/>
  <c r="I13" i="70" s="1"/>
  <c r="H12" i="70"/>
  <c r="F12" i="70"/>
  <c r="I12" i="70" s="1"/>
  <c r="H11" i="70"/>
  <c r="F11" i="70"/>
  <c r="I11" i="70" s="1"/>
  <c r="H10" i="70"/>
  <c r="F10" i="70"/>
  <c r="K46" i="70" l="1"/>
  <c r="H25" i="70"/>
  <c r="F56" i="70"/>
  <c r="H17" i="70"/>
  <c r="J56" i="70"/>
  <c r="F17" i="70"/>
  <c r="K56" i="70"/>
  <c r="I26" i="71"/>
  <c r="D57" i="71"/>
  <c r="F57" i="71" s="1"/>
  <c r="F52" i="71"/>
  <c r="G26" i="70"/>
  <c r="F25" i="70"/>
  <c r="F26" i="70" s="1"/>
  <c r="E57" i="70"/>
  <c r="K52" i="70"/>
  <c r="K57" i="70" s="1"/>
  <c r="H26" i="70"/>
  <c r="I10" i="70"/>
  <c r="I17" i="70" s="1"/>
  <c r="I19" i="70"/>
  <c r="I25" i="70" s="1"/>
  <c r="F37" i="70"/>
  <c r="L37" i="70" s="1"/>
  <c r="F46" i="70"/>
  <c r="L46" i="70" s="1"/>
  <c r="D52" i="70"/>
  <c r="E56" i="69"/>
  <c r="D56" i="69"/>
  <c r="L56" i="70" l="1"/>
  <c r="I26" i="70"/>
  <c r="J52" i="70"/>
  <c r="J57" i="70" s="1"/>
  <c r="L57" i="70" s="1"/>
  <c r="D57" i="70"/>
  <c r="F57" i="70" s="1"/>
  <c r="F52" i="70"/>
  <c r="L52" i="70" s="1"/>
  <c r="K40" i="69"/>
  <c r="K41" i="69"/>
  <c r="K42" i="69"/>
  <c r="K43" i="69"/>
  <c r="K44" i="69"/>
  <c r="K45" i="69"/>
  <c r="K47" i="69"/>
  <c r="K48" i="69"/>
  <c r="K49" i="69"/>
  <c r="K50" i="69"/>
  <c r="K51" i="69"/>
  <c r="J41" i="69"/>
  <c r="J42" i="69"/>
  <c r="J43" i="69"/>
  <c r="J44" i="69"/>
  <c r="J45" i="69"/>
  <c r="J47" i="69"/>
  <c r="J48" i="69"/>
  <c r="J49" i="69"/>
  <c r="J50" i="69"/>
  <c r="J51" i="69"/>
  <c r="J40" i="69"/>
  <c r="K45" i="72" l="1"/>
  <c r="K45" i="71"/>
  <c r="K45" i="73" s="1"/>
  <c r="K45" i="74" s="1"/>
  <c r="J42" i="72"/>
  <c r="J42" i="71"/>
  <c r="J42" i="73" s="1"/>
  <c r="J42" i="74" s="1"/>
  <c r="J51" i="72"/>
  <c r="J51" i="71"/>
  <c r="J51" i="73" s="1"/>
  <c r="J51" i="74" s="1"/>
  <c r="K51" i="72"/>
  <c r="K51" i="71"/>
  <c r="K51" i="73" s="1"/>
  <c r="K51" i="74" s="1"/>
  <c r="J40" i="72"/>
  <c r="J40" i="71"/>
  <c r="J40" i="73" s="1"/>
  <c r="J40" i="74" s="1"/>
  <c r="J49" i="72"/>
  <c r="J49" i="71"/>
  <c r="J49" i="73" s="1"/>
  <c r="J49" i="74" s="1"/>
  <c r="K47" i="72"/>
  <c r="K47" i="71"/>
  <c r="K47" i="73" s="1"/>
  <c r="K47" i="74" s="1"/>
  <c r="J45" i="72"/>
  <c r="J45" i="71"/>
  <c r="J45" i="73" s="1"/>
  <c r="J45" i="74" s="1"/>
  <c r="K43" i="72"/>
  <c r="K43" i="71"/>
  <c r="K43" i="73" s="1"/>
  <c r="K43" i="74" s="1"/>
  <c r="J41" i="72"/>
  <c r="J41" i="71"/>
  <c r="J41" i="73" s="1"/>
  <c r="J41" i="74" s="1"/>
  <c r="K48" i="72"/>
  <c r="K48" i="71"/>
  <c r="K48" i="73" s="1"/>
  <c r="K48" i="74" s="1"/>
  <c r="J48" i="72"/>
  <c r="J48" i="71"/>
  <c r="J48" i="73" s="1"/>
  <c r="J48" i="74" s="1"/>
  <c r="K44" i="72"/>
  <c r="K44" i="71"/>
  <c r="K44" i="73" s="1"/>
  <c r="K44" i="74" s="1"/>
  <c r="J43" i="72"/>
  <c r="J43" i="71"/>
  <c r="J43" i="73" s="1"/>
  <c r="J43" i="74" s="1"/>
  <c r="K50" i="72"/>
  <c r="K50" i="71"/>
  <c r="K50" i="73" s="1"/>
  <c r="K50" i="74" s="1"/>
  <c r="K49" i="72"/>
  <c r="K49" i="71"/>
  <c r="K49" i="73" s="1"/>
  <c r="K49" i="74" s="1"/>
  <c r="J50" i="72"/>
  <c r="J50" i="71"/>
  <c r="J50" i="73" s="1"/>
  <c r="J50" i="74" s="1"/>
  <c r="J47" i="72"/>
  <c r="J47" i="71"/>
  <c r="J47" i="73" s="1"/>
  <c r="J47" i="74" s="1"/>
  <c r="J44" i="72"/>
  <c r="J44" i="71"/>
  <c r="J44" i="73" s="1"/>
  <c r="J44" i="74" s="1"/>
  <c r="K42" i="72"/>
  <c r="K42" i="71"/>
  <c r="K42" i="73" s="1"/>
  <c r="K42" i="74" s="1"/>
  <c r="K41" i="72"/>
  <c r="K41" i="71"/>
  <c r="K41" i="73" s="1"/>
  <c r="K41" i="74" s="1"/>
  <c r="K40" i="72"/>
  <c r="K40" i="71"/>
  <c r="K40" i="73" s="1"/>
  <c r="K40" i="74" s="1"/>
  <c r="F56" i="69"/>
  <c r="J30" i="69"/>
  <c r="J31" i="69"/>
  <c r="J32" i="69"/>
  <c r="J33" i="69"/>
  <c r="J34" i="69"/>
  <c r="J35" i="69"/>
  <c r="J36" i="69"/>
  <c r="F31" i="69"/>
  <c r="F32" i="69"/>
  <c r="F33" i="69"/>
  <c r="F34" i="69"/>
  <c r="F35" i="69"/>
  <c r="F36" i="69"/>
  <c r="F30" i="69"/>
  <c r="E37" i="69"/>
  <c r="J56" i="69" l="1"/>
  <c r="J30" i="72"/>
  <c r="J30" i="71"/>
  <c r="J30" i="73" s="1"/>
  <c r="J30" i="74" s="1"/>
  <c r="J50" i="75"/>
  <c r="J50" i="76"/>
  <c r="J32" i="72"/>
  <c r="J32" i="71"/>
  <c r="J32" i="73" s="1"/>
  <c r="J32" i="74" s="1"/>
  <c r="K49" i="75"/>
  <c r="K49" i="76"/>
  <c r="J45" i="76"/>
  <c r="J45" i="75"/>
  <c r="J49" i="75"/>
  <c r="J49" i="76"/>
  <c r="J40" i="75"/>
  <c r="J40" i="76"/>
  <c r="K47" i="75"/>
  <c r="K47" i="76"/>
  <c r="K41" i="76"/>
  <c r="K41" i="75"/>
  <c r="K51" i="76"/>
  <c r="K51" i="75"/>
  <c r="J48" i="75"/>
  <c r="J48" i="76"/>
  <c r="K42" i="76"/>
  <c r="K42" i="75"/>
  <c r="J44" i="76"/>
  <c r="J44" i="75"/>
  <c r="K48" i="75"/>
  <c r="K48" i="76"/>
  <c r="J51" i="75"/>
  <c r="J51" i="76"/>
  <c r="J43" i="75"/>
  <c r="J43" i="76"/>
  <c r="J41" i="76"/>
  <c r="J41" i="75"/>
  <c r="J42" i="76"/>
  <c r="J42" i="75"/>
  <c r="K50" i="76"/>
  <c r="K50" i="75"/>
  <c r="K40" i="76"/>
  <c r="K40" i="75"/>
  <c r="K44" i="76"/>
  <c r="K44" i="75"/>
  <c r="J36" i="72"/>
  <c r="J36" i="71"/>
  <c r="J36" i="73" s="1"/>
  <c r="J36" i="74" s="1"/>
  <c r="J47" i="76"/>
  <c r="J47" i="75"/>
  <c r="J35" i="72"/>
  <c r="J35" i="71"/>
  <c r="J35" i="73" s="1"/>
  <c r="J35" i="74" s="1"/>
  <c r="J34" i="72"/>
  <c r="J34" i="71"/>
  <c r="J34" i="73" s="1"/>
  <c r="J34" i="74" s="1"/>
  <c r="K45" i="76"/>
  <c r="K45" i="75"/>
  <c r="J31" i="72"/>
  <c r="J31" i="71"/>
  <c r="J31" i="73" s="1"/>
  <c r="J31" i="74" s="1"/>
  <c r="K43" i="75"/>
  <c r="K43" i="76"/>
  <c r="J33" i="72"/>
  <c r="J33" i="71"/>
  <c r="J33" i="73" s="1"/>
  <c r="J33" i="74" s="1"/>
  <c r="E46" i="69"/>
  <c r="K46" i="69" s="1"/>
  <c r="D46" i="69"/>
  <c r="J46" i="69" s="1"/>
  <c r="F45" i="69"/>
  <c r="L45" i="69" s="1"/>
  <c r="F44" i="69"/>
  <c r="L44" i="69" s="1"/>
  <c r="K48" i="78" l="1"/>
  <c r="K48" i="79" s="1"/>
  <c r="K48" i="80" s="1"/>
  <c r="K48" i="81" s="1"/>
  <c r="K48" i="77"/>
  <c r="J49" i="77"/>
  <c r="J49" i="78"/>
  <c r="J49" i="79" s="1"/>
  <c r="J49" i="80" s="1"/>
  <c r="J49" i="81" s="1"/>
  <c r="K44" i="77"/>
  <c r="K44" i="78"/>
  <c r="K44" i="79" s="1"/>
  <c r="K44" i="80" s="1"/>
  <c r="K44" i="81" s="1"/>
  <c r="J44" i="77"/>
  <c r="J44" i="78"/>
  <c r="J44" i="79" s="1"/>
  <c r="J44" i="80" s="1"/>
  <c r="J44" i="81" s="1"/>
  <c r="J45" i="78"/>
  <c r="J45" i="79" s="1"/>
  <c r="J45" i="80" s="1"/>
  <c r="J45" i="81" s="1"/>
  <c r="J45" i="77"/>
  <c r="K49" i="78"/>
  <c r="K49" i="79" s="1"/>
  <c r="K49" i="80" s="1"/>
  <c r="K49" i="81" s="1"/>
  <c r="K49" i="77"/>
  <c r="J47" i="77"/>
  <c r="J47" i="78"/>
  <c r="J47" i="79" s="1"/>
  <c r="J47" i="80" s="1"/>
  <c r="J47" i="81" s="1"/>
  <c r="K43" i="77"/>
  <c r="K43" i="78"/>
  <c r="K43" i="79" s="1"/>
  <c r="K43" i="80" s="1"/>
  <c r="K43" i="81" s="1"/>
  <c r="K40" i="78"/>
  <c r="K40" i="79" s="1"/>
  <c r="K40" i="80" s="1"/>
  <c r="K40" i="81" s="1"/>
  <c r="K40" i="77"/>
  <c r="K42" i="77"/>
  <c r="K42" i="78"/>
  <c r="K42" i="79" s="1"/>
  <c r="K42" i="80" s="1"/>
  <c r="K42" i="81" s="1"/>
  <c r="J40" i="77"/>
  <c r="J40" i="78"/>
  <c r="J40" i="79" s="1"/>
  <c r="J40" i="80" s="1"/>
  <c r="J40" i="81" s="1"/>
  <c r="J51" i="77"/>
  <c r="J51" i="78"/>
  <c r="J51" i="79" s="1"/>
  <c r="J51" i="80" s="1"/>
  <c r="J51" i="81" s="1"/>
  <c r="J50" i="78"/>
  <c r="J50" i="79" s="1"/>
  <c r="J50" i="80" s="1"/>
  <c r="J50" i="81" s="1"/>
  <c r="J50" i="77"/>
  <c r="J48" i="77"/>
  <c r="J48" i="78"/>
  <c r="J48" i="79" s="1"/>
  <c r="J48" i="80" s="1"/>
  <c r="J48" i="81" s="1"/>
  <c r="K50" i="78"/>
  <c r="K50" i="79" s="1"/>
  <c r="K50" i="80" s="1"/>
  <c r="K50" i="81" s="1"/>
  <c r="K50" i="77"/>
  <c r="K45" i="78"/>
  <c r="K45" i="79" s="1"/>
  <c r="K45" i="80" s="1"/>
  <c r="K45" i="81" s="1"/>
  <c r="K45" i="77"/>
  <c r="J42" i="77"/>
  <c r="J42" i="78"/>
  <c r="J42" i="79" s="1"/>
  <c r="J42" i="80" s="1"/>
  <c r="J42" i="81" s="1"/>
  <c r="K51" i="78"/>
  <c r="K51" i="79" s="1"/>
  <c r="K51" i="80" s="1"/>
  <c r="K51" i="81" s="1"/>
  <c r="K51" i="77"/>
  <c r="J41" i="78"/>
  <c r="J41" i="79" s="1"/>
  <c r="J41" i="80" s="1"/>
  <c r="J41" i="81" s="1"/>
  <c r="J41" i="77"/>
  <c r="K41" i="78"/>
  <c r="K41" i="79" s="1"/>
  <c r="K41" i="80" s="1"/>
  <c r="K41" i="81" s="1"/>
  <c r="K41" i="77"/>
  <c r="J43" i="77"/>
  <c r="J43" i="78"/>
  <c r="J43" i="79" s="1"/>
  <c r="J43" i="80" s="1"/>
  <c r="J43" i="81" s="1"/>
  <c r="K47" i="78"/>
  <c r="K47" i="79" s="1"/>
  <c r="K47" i="80" s="1"/>
  <c r="K47" i="81" s="1"/>
  <c r="K47" i="77"/>
  <c r="K46" i="72"/>
  <c r="K46" i="71"/>
  <c r="K46" i="73" s="1"/>
  <c r="K46" i="74" s="1"/>
  <c r="J33" i="75"/>
  <c r="J33" i="76"/>
  <c r="J32" i="75"/>
  <c r="J32" i="76"/>
  <c r="L44" i="71"/>
  <c r="L44" i="73" s="1"/>
  <c r="L44" i="74" s="1"/>
  <c r="L44" i="72"/>
  <c r="J36" i="75"/>
  <c r="J36" i="76"/>
  <c r="L45" i="71"/>
  <c r="L45" i="73" s="1"/>
  <c r="L45" i="74" s="1"/>
  <c r="L45" i="72"/>
  <c r="J31" i="75"/>
  <c r="J31" i="76"/>
  <c r="J46" i="71"/>
  <c r="J46" i="73" s="1"/>
  <c r="J46" i="74" s="1"/>
  <c r="J46" i="72"/>
  <c r="J34" i="76"/>
  <c r="J34" i="75"/>
  <c r="J30" i="75"/>
  <c r="J30" i="76"/>
  <c r="J35" i="75"/>
  <c r="J35" i="76"/>
  <c r="J56" i="72"/>
  <c r="J56" i="71"/>
  <c r="J56" i="73" s="1"/>
  <c r="J56" i="74" s="1"/>
  <c r="F51" i="69"/>
  <c r="L51" i="69" s="1"/>
  <c r="F50" i="69"/>
  <c r="L50" i="69" s="1"/>
  <c r="F49" i="69"/>
  <c r="L49" i="69" s="1"/>
  <c r="F48" i="69"/>
  <c r="L48" i="69" s="1"/>
  <c r="F47" i="69"/>
  <c r="L47" i="69" s="1"/>
  <c r="E52" i="69"/>
  <c r="F43" i="69"/>
  <c r="L43" i="69" s="1"/>
  <c r="F42" i="69"/>
  <c r="L42" i="69" s="1"/>
  <c r="F41" i="69"/>
  <c r="L41" i="69" s="1"/>
  <c r="F40" i="69"/>
  <c r="L40" i="69" s="1"/>
  <c r="K37" i="69"/>
  <c r="D37" i="69"/>
  <c r="L36" i="69"/>
  <c r="K36" i="69"/>
  <c r="L35" i="69"/>
  <c r="K35" i="69"/>
  <c r="L34" i="69"/>
  <c r="K34" i="69"/>
  <c r="L33" i="69"/>
  <c r="K33" i="69"/>
  <c r="L32" i="69"/>
  <c r="K32" i="69"/>
  <c r="L31" i="69"/>
  <c r="K31" i="69"/>
  <c r="K30" i="69"/>
  <c r="G25" i="69"/>
  <c r="E25" i="69"/>
  <c r="D25" i="69"/>
  <c r="H24" i="69"/>
  <c r="F24" i="69"/>
  <c r="I24" i="69" s="1"/>
  <c r="H23" i="69"/>
  <c r="F23" i="69"/>
  <c r="I23" i="69" s="1"/>
  <c r="H22" i="69"/>
  <c r="F22" i="69"/>
  <c r="I22" i="69" s="1"/>
  <c r="H21" i="69"/>
  <c r="F21" i="69"/>
  <c r="I21" i="69" s="1"/>
  <c r="H20" i="69"/>
  <c r="F20" i="69"/>
  <c r="I20" i="69" s="1"/>
  <c r="H19" i="69"/>
  <c r="F19" i="69"/>
  <c r="I19" i="69" s="1"/>
  <c r="H18" i="69"/>
  <c r="F18" i="69"/>
  <c r="G17" i="69"/>
  <c r="E17" i="69"/>
  <c r="D17" i="69"/>
  <c r="H16" i="69"/>
  <c r="F16" i="69"/>
  <c r="I16" i="69" s="1"/>
  <c r="H15" i="69"/>
  <c r="F15" i="69"/>
  <c r="I15" i="69" s="1"/>
  <c r="H14" i="69"/>
  <c r="F14" i="69"/>
  <c r="I14" i="69" s="1"/>
  <c r="H13" i="69"/>
  <c r="F13" i="69"/>
  <c r="I13" i="69" s="1"/>
  <c r="H12" i="69"/>
  <c r="F12" i="69"/>
  <c r="I12" i="69" s="1"/>
  <c r="H11" i="69"/>
  <c r="F11" i="69"/>
  <c r="I11" i="69" s="1"/>
  <c r="H10" i="69"/>
  <c r="F10" i="69"/>
  <c r="I10" i="69" s="1"/>
  <c r="K43" i="83" l="1"/>
  <c r="K43" i="82"/>
  <c r="K45" i="83"/>
  <c r="K45" i="82"/>
  <c r="J47" i="83"/>
  <c r="J47" i="82"/>
  <c r="J48" i="83"/>
  <c r="J48" i="82"/>
  <c r="J43" i="83"/>
  <c r="J43" i="82"/>
  <c r="J45" i="83"/>
  <c r="J45" i="82"/>
  <c r="K49" i="83"/>
  <c r="K49" i="82"/>
  <c r="J51" i="83"/>
  <c r="J51" i="82"/>
  <c r="J44" i="83"/>
  <c r="J44" i="82"/>
  <c r="K41" i="83"/>
  <c r="K41" i="82"/>
  <c r="K47" i="83"/>
  <c r="K47" i="82"/>
  <c r="J40" i="83"/>
  <c r="J40" i="82"/>
  <c r="K44" i="83"/>
  <c r="K44" i="82"/>
  <c r="K50" i="83"/>
  <c r="K50" i="82"/>
  <c r="J50" i="83"/>
  <c r="J50" i="82"/>
  <c r="J41" i="83"/>
  <c r="J41" i="82"/>
  <c r="K42" i="83"/>
  <c r="K42" i="82"/>
  <c r="J49" i="83"/>
  <c r="J49" i="82"/>
  <c r="K51" i="83"/>
  <c r="K51" i="82"/>
  <c r="K40" i="83"/>
  <c r="K40" i="82"/>
  <c r="J42" i="83"/>
  <c r="J42" i="82"/>
  <c r="K48" i="83"/>
  <c r="K48" i="82"/>
  <c r="J30" i="78"/>
  <c r="J30" i="79" s="1"/>
  <c r="J30" i="80" s="1"/>
  <c r="J30" i="81" s="1"/>
  <c r="J30" i="77"/>
  <c r="J33" i="77"/>
  <c r="J33" i="78"/>
  <c r="J33" i="79" s="1"/>
  <c r="J33" i="80" s="1"/>
  <c r="J33" i="81" s="1"/>
  <c r="J34" i="78"/>
  <c r="J34" i="79" s="1"/>
  <c r="J34" i="80" s="1"/>
  <c r="J34" i="81" s="1"/>
  <c r="J34" i="77"/>
  <c r="J31" i="77"/>
  <c r="J31" i="78"/>
  <c r="J31" i="79" s="1"/>
  <c r="J31" i="80" s="1"/>
  <c r="J31" i="81" s="1"/>
  <c r="J36" i="78"/>
  <c r="J36" i="79" s="1"/>
  <c r="J36" i="80" s="1"/>
  <c r="J36" i="81" s="1"/>
  <c r="J36" i="77"/>
  <c r="J35" i="78"/>
  <c r="J35" i="79" s="1"/>
  <c r="J35" i="80" s="1"/>
  <c r="J35" i="81" s="1"/>
  <c r="J35" i="77"/>
  <c r="J32" i="77"/>
  <c r="J32" i="78"/>
  <c r="J32" i="79" s="1"/>
  <c r="J32" i="80" s="1"/>
  <c r="J32" i="81" s="1"/>
  <c r="L43" i="71"/>
  <c r="L43" i="73" s="1"/>
  <c r="L43" i="74" s="1"/>
  <c r="L43" i="72"/>
  <c r="K32" i="72"/>
  <c r="K32" i="71"/>
  <c r="K32" i="73" s="1"/>
  <c r="K32" i="74" s="1"/>
  <c r="K31" i="72"/>
  <c r="K31" i="71"/>
  <c r="K31" i="73" s="1"/>
  <c r="K31" i="74" s="1"/>
  <c r="L48" i="72"/>
  <c r="L48" i="71"/>
  <c r="L48" i="73" s="1"/>
  <c r="L48" i="74" s="1"/>
  <c r="L50" i="72"/>
  <c r="L50" i="71"/>
  <c r="L50" i="73" s="1"/>
  <c r="L50" i="74" s="1"/>
  <c r="L32" i="71"/>
  <c r="L32" i="73" s="1"/>
  <c r="L32" i="74" s="1"/>
  <c r="L32" i="72"/>
  <c r="L44" i="75"/>
  <c r="L44" i="76"/>
  <c r="L45" i="75"/>
  <c r="L45" i="76"/>
  <c r="L34" i="71"/>
  <c r="L34" i="73" s="1"/>
  <c r="L34" i="74" s="1"/>
  <c r="L34" i="72"/>
  <c r="K35" i="72"/>
  <c r="K35" i="71"/>
  <c r="K35" i="73" s="1"/>
  <c r="K35" i="74" s="1"/>
  <c r="J46" i="75"/>
  <c r="J46" i="76"/>
  <c r="L47" i="72"/>
  <c r="L47" i="71"/>
  <c r="L47" i="73" s="1"/>
  <c r="L47" i="74" s="1"/>
  <c r="L49" i="72"/>
  <c r="L49" i="71"/>
  <c r="L49" i="73" s="1"/>
  <c r="L49" i="74" s="1"/>
  <c r="K34" i="72"/>
  <c r="K34" i="71"/>
  <c r="K34" i="73" s="1"/>
  <c r="K34" i="74" s="1"/>
  <c r="L51" i="72"/>
  <c r="L51" i="71"/>
  <c r="L51" i="73" s="1"/>
  <c r="L51" i="74" s="1"/>
  <c r="K36" i="72"/>
  <c r="K36" i="71"/>
  <c r="K36" i="73" s="1"/>
  <c r="K36" i="74" s="1"/>
  <c r="L36" i="72"/>
  <c r="L36" i="71"/>
  <c r="L36" i="73" s="1"/>
  <c r="L36" i="74" s="1"/>
  <c r="L31" i="71"/>
  <c r="L31" i="73" s="1"/>
  <c r="L31" i="74" s="1"/>
  <c r="L31" i="72"/>
  <c r="K33" i="72"/>
  <c r="K33" i="71"/>
  <c r="K33" i="73" s="1"/>
  <c r="K33" i="74" s="1"/>
  <c r="L33" i="71"/>
  <c r="L33" i="73" s="1"/>
  <c r="L33" i="74" s="1"/>
  <c r="L33" i="72"/>
  <c r="J56" i="75"/>
  <c r="J56" i="76"/>
  <c r="L35" i="71"/>
  <c r="L35" i="73" s="1"/>
  <c r="L35" i="74" s="1"/>
  <c r="L35" i="72"/>
  <c r="K37" i="72"/>
  <c r="K37" i="71"/>
  <c r="K37" i="73" s="1"/>
  <c r="K37" i="74" s="1"/>
  <c r="L40" i="71"/>
  <c r="L40" i="73" s="1"/>
  <c r="L40" i="74" s="1"/>
  <c r="L40" i="72"/>
  <c r="K46" i="75"/>
  <c r="K46" i="76"/>
  <c r="L42" i="72"/>
  <c r="L42" i="71"/>
  <c r="L42" i="73" s="1"/>
  <c r="L42" i="74" s="1"/>
  <c r="H17" i="69"/>
  <c r="F25" i="69"/>
  <c r="H25" i="69"/>
  <c r="K56" i="69"/>
  <c r="K30" i="72"/>
  <c r="K30" i="71"/>
  <c r="K30" i="73" s="1"/>
  <c r="K30" i="74" s="1"/>
  <c r="L41" i="71"/>
  <c r="L41" i="73" s="1"/>
  <c r="L41" i="74" s="1"/>
  <c r="L41" i="72"/>
  <c r="K52" i="69"/>
  <c r="K57" i="69" s="1"/>
  <c r="E57" i="69"/>
  <c r="F37" i="69"/>
  <c r="L37" i="69" s="1"/>
  <c r="J37" i="69"/>
  <c r="E26" i="69"/>
  <c r="L30" i="69"/>
  <c r="F46" i="69"/>
  <c r="L46" i="69" s="1"/>
  <c r="G26" i="69"/>
  <c r="F17" i="69"/>
  <c r="D26" i="69"/>
  <c r="I17" i="69"/>
  <c r="I18" i="69"/>
  <c r="I25" i="69" s="1"/>
  <c r="D52" i="69"/>
  <c r="J30" i="82" l="1"/>
  <c r="J30" i="83"/>
  <c r="J32" i="82"/>
  <c r="J32" i="83"/>
  <c r="J33" i="82"/>
  <c r="J33" i="83"/>
  <c r="J35" i="82"/>
  <c r="J35" i="83"/>
  <c r="J36" i="82"/>
  <c r="J36" i="83"/>
  <c r="J31" i="82"/>
  <c r="J31" i="83"/>
  <c r="H26" i="69"/>
  <c r="J34" i="82"/>
  <c r="J34" i="83"/>
  <c r="K46" i="78"/>
  <c r="K46" i="79" s="1"/>
  <c r="K46" i="80" s="1"/>
  <c r="K46" i="81" s="1"/>
  <c r="K46" i="77"/>
  <c r="L45" i="78"/>
  <c r="L45" i="79" s="1"/>
  <c r="L45" i="80" s="1"/>
  <c r="L45" i="81" s="1"/>
  <c r="L45" i="77"/>
  <c r="L44" i="78"/>
  <c r="L44" i="79" s="1"/>
  <c r="L44" i="80" s="1"/>
  <c r="L44" i="81" s="1"/>
  <c r="L44" i="77"/>
  <c r="J56" i="78"/>
  <c r="J56" i="79" s="1"/>
  <c r="J56" i="80" s="1"/>
  <c r="J56" i="77"/>
  <c r="J46" i="78"/>
  <c r="J46" i="79" s="1"/>
  <c r="J46" i="80" s="1"/>
  <c r="J46" i="81" s="1"/>
  <c r="J46" i="77"/>
  <c r="K37" i="76"/>
  <c r="K37" i="75"/>
  <c r="J37" i="71"/>
  <c r="J37" i="73" s="1"/>
  <c r="J37" i="74" s="1"/>
  <c r="J37" i="72"/>
  <c r="L37" i="71"/>
  <c r="L37" i="73" s="1"/>
  <c r="L37" i="74" s="1"/>
  <c r="L37" i="72"/>
  <c r="K36" i="75"/>
  <c r="K36" i="76"/>
  <c r="L40" i="76"/>
  <c r="L40" i="75"/>
  <c r="L41" i="76"/>
  <c r="L41" i="75"/>
  <c r="L32" i="75"/>
  <c r="L32" i="76"/>
  <c r="K57" i="71"/>
  <c r="K57" i="73" s="1"/>
  <c r="K57" i="74" s="1"/>
  <c r="K57" i="72"/>
  <c r="L50" i="75"/>
  <c r="L50" i="76"/>
  <c r="K52" i="72"/>
  <c r="K52" i="71"/>
  <c r="K52" i="73" s="1"/>
  <c r="K52" i="74" s="1"/>
  <c r="L48" i="75"/>
  <c r="L48" i="76"/>
  <c r="L33" i="75"/>
  <c r="L33" i="76"/>
  <c r="K34" i="76"/>
  <c r="K34" i="75"/>
  <c r="K31" i="75"/>
  <c r="K31" i="76"/>
  <c r="L51" i="75"/>
  <c r="L51" i="76"/>
  <c r="L35" i="75"/>
  <c r="L35" i="76"/>
  <c r="K33" i="76"/>
  <c r="K33" i="75"/>
  <c r="L49" i="75"/>
  <c r="L49" i="76"/>
  <c r="L47" i="76"/>
  <c r="L47" i="75"/>
  <c r="F26" i="69"/>
  <c r="L46" i="71"/>
  <c r="L46" i="73" s="1"/>
  <c r="L46" i="74" s="1"/>
  <c r="L46" i="72"/>
  <c r="L42" i="76"/>
  <c r="L42" i="75"/>
  <c r="K35" i="76"/>
  <c r="K35" i="75"/>
  <c r="K32" i="76"/>
  <c r="K32" i="75"/>
  <c r="L30" i="71"/>
  <c r="L30" i="73" s="1"/>
  <c r="L30" i="74" s="1"/>
  <c r="L30" i="72"/>
  <c r="L31" i="76"/>
  <c r="L31" i="75"/>
  <c r="K30" i="75"/>
  <c r="K30" i="76"/>
  <c r="L56" i="69"/>
  <c r="K56" i="72"/>
  <c r="K56" i="71"/>
  <c r="K56" i="73" s="1"/>
  <c r="K56" i="74" s="1"/>
  <c r="L36" i="75"/>
  <c r="L36" i="76"/>
  <c r="L34" i="75"/>
  <c r="L34" i="76"/>
  <c r="L43" i="75"/>
  <c r="L43" i="76"/>
  <c r="J52" i="69"/>
  <c r="D57" i="69"/>
  <c r="J57" i="69"/>
  <c r="F57" i="69"/>
  <c r="I26" i="69"/>
  <c r="F52" i="69"/>
  <c r="L52" i="69" s="1"/>
  <c r="K46" i="83" l="1"/>
  <c r="K46" i="82"/>
  <c r="J46" i="82"/>
  <c r="J46" i="83"/>
  <c r="L45" i="83"/>
  <c r="L45" i="82"/>
  <c r="L44" i="82"/>
  <c r="L44" i="83"/>
  <c r="L48" i="78"/>
  <c r="L48" i="79" s="1"/>
  <c r="L48" i="80" s="1"/>
  <c r="L48" i="81" s="1"/>
  <c r="L48" i="77"/>
  <c r="K34" i="78"/>
  <c r="K34" i="79" s="1"/>
  <c r="K34" i="80" s="1"/>
  <c r="K34" i="81" s="1"/>
  <c r="K34" i="77"/>
  <c r="L40" i="77"/>
  <c r="L40" i="78"/>
  <c r="L40" i="79" s="1"/>
  <c r="L40" i="80" s="1"/>
  <c r="L40" i="81" s="1"/>
  <c r="K30" i="78"/>
  <c r="K30" i="79" s="1"/>
  <c r="K30" i="80" s="1"/>
  <c r="K30" i="81" s="1"/>
  <c r="K30" i="77"/>
  <c r="L31" i="77"/>
  <c r="L31" i="78"/>
  <c r="L31" i="79" s="1"/>
  <c r="L31" i="80" s="1"/>
  <c r="L31" i="81" s="1"/>
  <c r="L50" i="78"/>
  <c r="L50" i="79" s="1"/>
  <c r="L50" i="80" s="1"/>
  <c r="L50" i="81" s="1"/>
  <c r="L50" i="77"/>
  <c r="K37" i="77"/>
  <c r="K37" i="78"/>
  <c r="K37" i="79" s="1"/>
  <c r="K37" i="80" s="1"/>
  <c r="K37" i="81" s="1"/>
  <c r="K33" i="78"/>
  <c r="K33" i="79" s="1"/>
  <c r="K33" i="80" s="1"/>
  <c r="K33" i="81" s="1"/>
  <c r="K33" i="77"/>
  <c r="L35" i="77"/>
  <c r="L35" i="78"/>
  <c r="L35" i="79" s="1"/>
  <c r="L35" i="80" s="1"/>
  <c r="L35" i="81" s="1"/>
  <c r="L47" i="77"/>
  <c r="L47" i="78"/>
  <c r="L47" i="79" s="1"/>
  <c r="L47" i="80" s="1"/>
  <c r="L47" i="81" s="1"/>
  <c r="L49" i="78"/>
  <c r="L49" i="79" s="1"/>
  <c r="L49" i="80" s="1"/>
  <c r="L49" i="81" s="1"/>
  <c r="L49" i="77"/>
  <c r="L43" i="78"/>
  <c r="L43" i="79" s="1"/>
  <c r="L43" i="80" s="1"/>
  <c r="L43" i="81" s="1"/>
  <c r="L43" i="77"/>
  <c r="K32" i="77"/>
  <c r="K32" i="78"/>
  <c r="K32" i="79" s="1"/>
  <c r="K32" i="80" s="1"/>
  <c r="K32" i="81" s="1"/>
  <c r="L51" i="77"/>
  <c r="L51" i="78"/>
  <c r="L51" i="79" s="1"/>
  <c r="L51" i="80" s="1"/>
  <c r="L51" i="81" s="1"/>
  <c r="L32" i="78"/>
  <c r="L32" i="79" s="1"/>
  <c r="L32" i="80" s="1"/>
  <c r="L32" i="81" s="1"/>
  <c r="L32" i="77"/>
  <c r="J56" i="81"/>
  <c r="K31" i="77"/>
  <c r="K31" i="78"/>
  <c r="K31" i="79" s="1"/>
  <c r="K31" i="80" s="1"/>
  <c r="K31" i="81" s="1"/>
  <c r="L41" i="77"/>
  <c r="L41" i="78"/>
  <c r="L41" i="79" s="1"/>
  <c r="L41" i="80" s="1"/>
  <c r="L41" i="81" s="1"/>
  <c r="L34" i="77"/>
  <c r="L34" i="78"/>
  <c r="L34" i="79" s="1"/>
  <c r="L34" i="80" s="1"/>
  <c r="L34" i="81" s="1"/>
  <c r="K35" i="77"/>
  <c r="K35" i="78"/>
  <c r="K35" i="79" s="1"/>
  <c r="K35" i="80" s="1"/>
  <c r="K35" i="81" s="1"/>
  <c r="L36" i="77"/>
  <c r="L36" i="78"/>
  <c r="L36" i="79" s="1"/>
  <c r="L36" i="80" s="1"/>
  <c r="L36" i="81" s="1"/>
  <c r="L42" i="78"/>
  <c r="L42" i="79" s="1"/>
  <c r="L42" i="80" s="1"/>
  <c r="L42" i="81" s="1"/>
  <c r="L42" i="77"/>
  <c r="L33" i="78"/>
  <c r="L33" i="79" s="1"/>
  <c r="L33" i="80" s="1"/>
  <c r="L33" i="81" s="1"/>
  <c r="L33" i="77"/>
  <c r="K36" i="77"/>
  <c r="K36" i="78"/>
  <c r="K36" i="79" s="1"/>
  <c r="K36" i="80" s="1"/>
  <c r="K36" i="81" s="1"/>
  <c r="L30" i="75"/>
  <c r="L30" i="76"/>
  <c r="J52" i="71"/>
  <c r="J52" i="73" s="1"/>
  <c r="J52" i="74" s="1"/>
  <c r="J52" i="72"/>
  <c r="K57" i="75"/>
  <c r="K57" i="76"/>
  <c r="L57" i="69"/>
  <c r="J57" i="71"/>
  <c r="J57" i="73" s="1"/>
  <c r="J57" i="74" s="1"/>
  <c r="J57" i="72"/>
  <c r="L46" i="76"/>
  <c r="L46" i="75"/>
  <c r="K56" i="76"/>
  <c r="K56" i="75"/>
  <c r="L56" i="71"/>
  <c r="L56" i="73" s="1"/>
  <c r="L56" i="74" s="1"/>
  <c r="L56" i="72"/>
  <c r="L37" i="76"/>
  <c r="L37" i="75"/>
  <c r="K52" i="75"/>
  <c r="K52" i="76"/>
  <c r="J37" i="75"/>
  <c r="J37" i="76"/>
  <c r="L52" i="71"/>
  <c r="L52" i="73" s="1"/>
  <c r="L52" i="74" s="1"/>
  <c r="L52" i="72"/>
  <c r="K35" i="82" l="1"/>
  <c r="K35" i="83"/>
  <c r="K34" i="82"/>
  <c r="K34" i="83"/>
  <c r="L42" i="83"/>
  <c r="L42" i="82"/>
  <c r="K30" i="82"/>
  <c r="K30" i="83"/>
  <c r="L40" i="83"/>
  <c r="L40" i="82"/>
  <c r="L34" i="82"/>
  <c r="L34" i="83"/>
  <c r="L49" i="83"/>
  <c r="L49" i="82"/>
  <c r="L47" i="82"/>
  <c r="L47" i="83"/>
  <c r="L41" i="83"/>
  <c r="L41" i="82"/>
  <c r="L48" i="83"/>
  <c r="L48" i="82"/>
  <c r="K31" i="82"/>
  <c r="K31" i="83"/>
  <c r="K36" i="82"/>
  <c r="K36" i="83"/>
  <c r="J56" i="83"/>
  <c r="J56" i="82"/>
  <c r="K33" i="82"/>
  <c r="K33" i="83"/>
  <c r="K37" i="82"/>
  <c r="K38" i="82" s="1"/>
  <c r="K37" i="83"/>
  <c r="L43" i="82"/>
  <c r="L43" i="83"/>
  <c r="L32" i="82"/>
  <c r="L32" i="83"/>
  <c r="L35" i="82"/>
  <c r="L35" i="83"/>
  <c r="L33" i="82"/>
  <c r="L33" i="83"/>
  <c r="L51" i="83"/>
  <c r="L51" i="82"/>
  <c r="L50" i="83"/>
  <c r="L50" i="82"/>
  <c r="L31" i="82"/>
  <c r="L31" i="83"/>
  <c r="K32" i="82"/>
  <c r="K32" i="83"/>
  <c r="L36" i="82"/>
  <c r="L36" i="83"/>
  <c r="K56" i="78"/>
  <c r="K56" i="79" s="1"/>
  <c r="K56" i="80" s="1"/>
  <c r="K56" i="77"/>
  <c r="L37" i="77"/>
  <c r="L37" i="78"/>
  <c r="L37" i="79" s="1"/>
  <c r="L37" i="80" s="1"/>
  <c r="L37" i="81" s="1"/>
  <c r="L46" i="78"/>
  <c r="L46" i="79" s="1"/>
  <c r="L46" i="80" s="1"/>
  <c r="L46" i="81" s="1"/>
  <c r="L46" i="77"/>
  <c r="K57" i="78"/>
  <c r="K57" i="79" s="1"/>
  <c r="K57" i="80" s="1"/>
  <c r="K57" i="77"/>
  <c r="J37" i="78"/>
  <c r="J37" i="79" s="1"/>
  <c r="J37" i="80" s="1"/>
  <c r="J37" i="81" s="1"/>
  <c r="J37" i="77"/>
  <c r="K52" i="78"/>
  <c r="K52" i="79" s="1"/>
  <c r="K52" i="80" s="1"/>
  <c r="K52" i="81" s="1"/>
  <c r="K52" i="77"/>
  <c r="L30" i="77"/>
  <c r="L30" i="78"/>
  <c r="L30" i="79" s="1"/>
  <c r="L30" i="80" s="1"/>
  <c r="L30" i="81" s="1"/>
  <c r="L57" i="71"/>
  <c r="L57" i="73" s="1"/>
  <c r="L57" i="74" s="1"/>
  <c r="L57" i="72"/>
  <c r="J57" i="75"/>
  <c r="J57" i="76"/>
  <c r="J52" i="75"/>
  <c r="J52" i="76"/>
  <c r="L56" i="75"/>
  <c r="L56" i="76"/>
  <c r="L52" i="75"/>
  <c r="L52" i="76"/>
  <c r="L30" i="82" l="1"/>
  <c r="L30" i="83"/>
  <c r="J37" i="82"/>
  <c r="J37" i="83"/>
  <c r="K52" i="83"/>
  <c r="K52" i="82"/>
  <c r="K53" i="82" s="1"/>
  <c r="L46" i="82"/>
  <c r="L46" i="83"/>
  <c r="L37" i="82"/>
  <c r="L37" i="83"/>
  <c r="L52" i="78"/>
  <c r="L52" i="79" s="1"/>
  <c r="L52" i="80" s="1"/>
  <c r="L52" i="81" s="1"/>
  <c r="L52" i="77"/>
  <c r="K57" i="81"/>
  <c r="L56" i="78"/>
  <c r="L56" i="79" s="1"/>
  <c r="L56" i="80" s="1"/>
  <c r="L56" i="77"/>
  <c r="J52" i="78"/>
  <c r="J52" i="79" s="1"/>
  <c r="J52" i="80" s="1"/>
  <c r="J52" i="81" s="1"/>
  <c r="J52" i="77"/>
  <c r="J57" i="78"/>
  <c r="J57" i="79" s="1"/>
  <c r="J57" i="80" s="1"/>
  <c r="J57" i="77"/>
  <c r="K56" i="81"/>
  <c r="L57" i="75"/>
  <c r="L57" i="76"/>
  <c r="K57" i="82" l="1"/>
  <c r="K58" i="82" s="1"/>
  <c r="K57" i="83"/>
  <c r="J52" i="82"/>
  <c r="J52" i="83"/>
  <c r="L52" i="82"/>
  <c r="L52" i="83"/>
  <c r="K56" i="83"/>
  <c r="K56" i="82"/>
  <c r="L57" i="78"/>
  <c r="L57" i="79" s="1"/>
  <c r="L57" i="80" s="1"/>
  <c r="L57" i="77"/>
  <c r="J57" i="81"/>
  <c r="L56" i="81"/>
  <c r="J57" i="82" l="1"/>
  <c r="J57" i="83"/>
  <c r="L56" i="82"/>
  <c r="L56" i="83"/>
  <c r="L57" i="81"/>
  <c r="L57" i="82" l="1"/>
  <c r="L57" i="83"/>
</calcChain>
</file>

<file path=xl/sharedStrings.xml><?xml version="1.0" encoding="utf-8"?>
<sst xmlns="http://schemas.openxmlformats.org/spreadsheetml/2006/main" count="2674" uniqueCount="157">
  <si>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</si>
  <si>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</si>
  <si>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</si>
  <si>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</si>
  <si>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</si>
  <si>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</si>
  <si>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</si>
  <si>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</si>
  <si>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</si>
  <si>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</si>
  <si>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</si>
  <si>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</si>
  <si>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</si>
  <si>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</si>
  <si>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</si>
  <si>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</si>
  <si>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</si>
  <si>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</si>
  <si>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</si>
  <si>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>DRG</t>
  </si>
  <si>
    <t>SPITALIZARE ZI</t>
  </si>
  <si>
    <t>caz/ valoare</t>
  </si>
  <si>
    <t>ramas de facturat</t>
  </si>
  <si>
    <t>cazuri</t>
  </si>
  <si>
    <t>valoare</t>
  </si>
  <si>
    <t>servicii</t>
  </si>
  <si>
    <t>INTOCMIT</t>
  </si>
  <si>
    <t>Director Executiv Relatii Contractuale</t>
  </si>
  <si>
    <t xml:space="preserve">         EC ANDA BUSUIOC</t>
  </si>
  <si>
    <t>Cons Mihaela Munteanu</t>
  </si>
  <si>
    <t>VATAMATI SPT ZI</t>
  </si>
  <si>
    <t>VATAMATI</t>
  </si>
  <si>
    <t>TOTAL DRG</t>
  </si>
  <si>
    <t xml:space="preserve"> Servicii</t>
  </si>
  <si>
    <t>TOTAL SPITALIZARE DE ZI</t>
  </si>
  <si>
    <t>TOTAL SERVICII</t>
  </si>
  <si>
    <t>Director General,</t>
  </si>
  <si>
    <t xml:space="preserve">SPITALIZARE ZI </t>
  </si>
  <si>
    <t xml:space="preserve">DRG </t>
  </si>
  <si>
    <t>validat servicii</t>
  </si>
  <si>
    <t>facturat servicii</t>
  </si>
  <si>
    <t>Ramas de facturat</t>
  </si>
  <si>
    <t>Disponibil inaintea</t>
  </si>
  <si>
    <t>CENTRU DE EVALUARE</t>
  </si>
  <si>
    <t>servicii centru evaluare</t>
  </si>
  <si>
    <t xml:space="preserve">             CENTRALIZATOR SERVICII DRG SI SPITALIZARE DE ZI, CENTRU DE EVALUARE IN LIMITA VALORII DE CONTRACT IANUARIE 2023 FACTURATE FEBRUARIE 2023 </t>
  </si>
  <si>
    <t>CONTRACT 2023</t>
  </si>
  <si>
    <t>01-31 IANUARIE 2023</t>
  </si>
  <si>
    <t>IANUARIE 2023 FACTURAT FEBRUARIE 2023</t>
  </si>
  <si>
    <t>CUMULAT IANUARIE 2023 FACTURAT FEBRUARIE 2023</t>
  </si>
  <si>
    <t>regularizare trim I 2023</t>
  </si>
  <si>
    <t>regularizare trim II 2023</t>
  </si>
  <si>
    <t>regularizare trim III 2023</t>
  </si>
  <si>
    <t>regularizare trim IV 2023</t>
  </si>
  <si>
    <t>regularizare AN 2023</t>
  </si>
  <si>
    <t xml:space="preserve">         SPITALUL MUNICIPAL FETESTI</t>
  </si>
  <si>
    <t>SMF6/10.02.2023</t>
  </si>
  <si>
    <t>SMF8/10.02.2023</t>
  </si>
  <si>
    <t>SMF7/10.02.2023</t>
  </si>
  <si>
    <t xml:space="preserve">             CENTRALIZATOR SERVICII DRG IN LIMITA VALORII DE CONTRACT 01-15 FEBRUARIE 2023 FACTURATE FEBRUARIE 2023 </t>
  </si>
  <si>
    <t>01-15 FEBRUARIE 2023</t>
  </si>
  <si>
    <t>SMF9/16.02.2023</t>
  </si>
  <si>
    <t xml:space="preserve">             CENTRALIZATOR SERVICII DRG 16-28 FEBRUARIE 2023, SPITALIZARE DE ZI 01-28 FEBRUARIE 2023 IN LIMITA VALORII DE CONTRACT FACTURATE MARTIE 2023 </t>
  </si>
  <si>
    <t>FEBRUARIE 2023</t>
  </si>
  <si>
    <t>FEBRUARIE 2023 FACTURAT MARTIE 2023</t>
  </si>
  <si>
    <t>CUMULAT IANUARIE - FEBRUARIE 2023 FACTURAT FEBRUARIE - MARTIE 2023</t>
  </si>
  <si>
    <t>SMF12/10.03.2023</t>
  </si>
  <si>
    <t>SMF13/10.03.2023</t>
  </si>
  <si>
    <t>SMF14/10.03.2023</t>
  </si>
  <si>
    <t>SMF15/10.03.2023</t>
  </si>
  <si>
    <t xml:space="preserve">             CENTRALIZATOR SERVICII DRG IN LIMITA VALORII DE CONTRACT 01-15 MARTIE 2023 FACTURATE MARTIE 2023 </t>
  </si>
  <si>
    <t>01-15 MARTIE 2023</t>
  </si>
  <si>
    <t>SMF19/17.03.2023</t>
  </si>
  <si>
    <t xml:space="preserve">             CENTRALIZATOR SERVICII DRG 16-31 MARTIE 2023, SPITALIZARE DE ZI 01-31 MARTIE 2023 IN LIMITA VALORII DE CONTRACT FACTURATE APRILIE 2023 </t>
  </si>
  <si>
    <t>MARTIE 2023</t>
  </si>
  <si>
    <t>MARTIE 2023 FACTURAT APRILIE 2023</t>
  </si>
  <si>
    <t>CUMULAT IANUARIE - MARTIE 2023 FACTURAT FEBRUARIE - APRILIE 2023</t>
  </si>
  <si>
    <t>SMF24/10.04.2023</t>
  </si>
  <si>
    <t>SMF25/10.04.2023</t>
  </si>
  <si>
    <t>SMF26/10.04.2023</t>
  </si>
  <si>
    <t>SMF27/10.04.2023</t>
  </si>
  <si>
    <t xml:space="preserve">             CENTRALIZATOR SERVICII DRG, SPITALIZARE DE ZI REGULARIZARE TRIM I 2023 IN LIMITA VALORII DE CONTRACT FACTURATE MAI 2023 </t>
  </si>
  <si>
    <t>REGULARIZARE TRIM I 2023</t>
  </si>
  <si>
    <t>REGULARIZARE TRIM I 2023 FACTURAT MAI 2023</t>
  </si>
  <si>
    <t>CUMULAT IANUARIE - MARTIE 2023, REGULARIZARE TRIM I 2023 FACTURAT FEBRUARIE - MAI 2023</t>
  </si>
  <si>
    <t>SMF38/10.05.2023</t>
  </si>
  <si>
    <t>SMF41/10.05.2023</t>
  </si>
  <si>
    <t>SMF40/10.05.2023</t>
  </si>
  <si>
    <t xml:space="preserve">             CENTRALIZATOR SERVICII DRG, SPITALIZARE DE ZI 01-30 APRILIE 2023 IN LIMITA VALORII DE CONTRACT FACTURATE MAI 2023 </t>
  </si>
  <si>
    <t>APRILIE 2023 FACTURAT MAI 2023</t>
  </si>
  <si>
    <t>CUMULAT IANUARIE - APRILIE 2023, REGULARIZARE TRIM I 2023 FACTURAT FEBRUARIE - MAI 2023</t>
  </si>
  <si>
    <t>SMF35/10.05.2023</t>
  </si>
  <si>
    <t>APRILIE 2023</t>
  </si>
  <si>
    <t>SMF36/10.05.2023</t>
  </si>
  <si>
    <t>SMF37/10.05.2023</t>
  </si>
  <si>
    <t xml:space="preserve">             CENTRALIZATOR SERVICII DRG IN LIMITA VALORII DE CONTRACT 01-15 MAI 2023 FACTURATE MAI 2023 </t>
  </si>
  <si>
    <t>01-15 MAI 2023</t>
  </si>
  <si>
    <t>SMF44/18.05.2023</t>
  </si>
  <si>
    <t xml:space="preserve">             CENTRALIZATOR SERVICII 16 - 31 MAI 2023 DRG, 01-31 MAI 2023 SPITALIZARE DE ZI  IN LIMITA VALORII DE CONTRACT FACTURATE IUNIE 2023 </t>
  </si>
  <si>
    <t>MAI 2023</t>
  </si>
  <si>
    <t>SMF49/13.06.2023</t>
  </si>
  <si>
    <t>SMF50/13.06.2023</t>
  </si>
  <si>
    <t>SMF51/13.06.2023</t>
  </si>
  <si>
    <t>SMF52/13.06.2023</t>
  </si>
  <si>
    <t>SMF53/13.06.2023</t>
  </si>
  <si>
    <t>MAI 2023 FACTURAT IUNIE 2023</t>
  </si>
  <si>
    <t>CUMULAT IANUARIE - MAI 2023, REGULARIZARE TRIM I 2023 FACTURAT FEBRUARIE - IUNIE 2023</t>
  </si>
  <si>
    <t xml:space="preserve">             CENTRALIZATOR SERVICII SPITALIZARE DE ZI 01-31 MAI 2023 CONFORM ACT DE SUPLIMENTARE VALOARE CONTRACT FACTURATE IUNIE 2023  </t>
  </si>
  <si>
    <t>SMF57/26.06.2023</t>
  </si>
  <si>
    <t xml:space="preserve">             CENTRALIZATOR SERVICII 01-30 IUNIE 2023 DRG, SPITALIZARE DE ZI  IN LIMITA VALORII DE CONTRACT FACTURATE IULIE 2023 </t>
  </si>
  <si>
    <t>IUNIE 2023</t>
  </si>
  <si>
    <t>IUNIE 2023 FACTURAT IULIE 2023</t>
  </si>
  <si>
    <t>CUMULAT IANUARIE - IUNIE 2023, REGULARIZARE TRIM I 2023 FACTURAT FEBRUARIE - IULIE 2023</t>
  </si>
  <si>
    <t>SMF58/12.07.2023</t>
  </si>
  <si>
    <t>SMF59/12.07.2023</t>
  </si>
  <si>
    <t>SMF60/12.07.2023</t>
  </si>
  <si>
    <t>SMF61/12.07.2023</t>
  </si>
  <si>
    <t>EC. DIANA NICOLAE</t>
  </si>
  <si>
    <t xml:space="preserve">             CENTRALIZATOR SERVICII DRG, SPITALIZARE DE ZI REGULARIZARE SEMESTRUL I 2023 IN LIMITA VALORII DE CONTRACT FACTURATE AUGUST 2023 </t>
  </si>
  <si>
    <t>REGULARIZARE SEM I 2023</t>
  </si>
  <si>
    <t>REGULARIZARE SEM I 2023 FACTURAT AUGUST  2023</t>
  </si>
  <si>
    <t>CUMULAT IANUARIE - IUNIE 2023, REGULARIZARE SEM I 2023 FACTURAT FEBRUARIE - AUGUST 2023</t>
  </si>
  <si>
    <t>SMF70/02.08.2023</t>
  </si>
  <si>
    <t>SMF72/02.08.2023</t>
  </si>
  <si>
    <t>regularizare sem I 2023</t>
  </si>
  <si>
    <t>SMF71/02.08.2023</t>
  </si>
  <si>
    <t xml:space="preserve">           CENTRALIZATOR SERVICII 01-31 IULIE 2023 DRG, SPITALIZARE DE ZI  IN LIMITA VALORII DE CONTRACT FACTURATE AUGUST 2023 </t>
  </si>
  <si>
    <t>IULIE 2023</t>
  </si>
  <si>
    <t>IULIE 2023 FACTURAT AUGUST 2023</t>
  </si>
  <si>
    <t>CUMULAT IANUARIE - IULIE 2023, REGULARIZARE SEM I 2023 FACTURAT FEBRUARIE - AUGUST 2023</t>
  </si>
  <si>
    <t>SMF74/08.08.2023</t>
  </si>
  <si>
    <t>SMF75/08.08.2023</t>
  </si>
  <si>
    <t>SMF76/08.08.2023</t>
  </si>
  <si>
    <t>SMF77/08.08.2023</t>
  </si>
  <si>
    <t>SMF92/12.09.2023</t>
  </si>
  <si>
    <t>SMF93/12.09.2023</t>
  </si>
  <si>
    <t>SMF94/12.09.2023</t>
  </si>
  <si>
    <t xml:space="preserve">           CENTRALIZATOR SERVICII AUGUST 2023 DRG, SPITALIZARE DE ZI  IN LIMITA VALORII DE CONTRACT FACTURATE SEPTEMBRIE 2023 </t>
  </si>
  <si>
    <t>AUGUST 2023 FACTURAT SEPTEMBRIE  2023</t>
  </si>
  <si>
    <t>CUMULAT IANUARIE - AUGUST 2023,  FACTURAT FEBRUARIE - SEPTEMBRIE 2023</t>
  </si>
  <si>
    <t xml:space="preserve"> AUGUST 2023 FACTURAT SEPTEMBRIE 2023</t>
  </si>
  <si>
    <t>Consilier Comsa Florentina</t>
  </si>
  <si>
    <t>SMF 96/20.09.2023</t>
  </si>
  <si>
    <t xml:space="preserve">                CENTRALIZATOR SERVICII DRG 01-15 SEPTEMBRIE 2023 IN LIMITA VALORII DE CONTRACT FACTURATE SEPTEMBRIE 2023 </t>
  </si>
  <si>
    <t>01 - 15 SEPTEMBRIE 2023</t>
  </si>
  <si>
    <t xml:space="preserve">               CENTRALIZATOR SERVICII SPITALIZARE DE ZI 01-31 AUGUST 2023 CONFORM ACT DE SUPLIMENTARE VALOARE CONTRACT FACTURATE SEPTEMBRIE 2023 </t>
  </si>
  <si>
    <t>AUGUST 2023</t>
  </si>
  <si>
    <t>SMF97/21.09.2023</t>
  </si>
  <si>
    <t xml:space="preserve">               CENTRALIZATOR SERVICII SEPTEMBRIE 2023 DRG, SPITALIZARE DE ZI  IN LIMITA VALORII DE CONTRACT FACTURATE OCTOMBRIE 2023 </t>
  </si>
  <si>
    <t>SEPTEMBRIE 2023</t>
  </si>
  <si>
    <t>SEPTEMBRIE 2023 FACTURAT OCTOMBRIE 2023</t>
  </si>
  <si>
    <t>CUMULAT IANUARIE - SEPTEMBRIE 2023, REGULARIZARE SEM I 2023 FACTURAT FEBRUARIE - OCTOMBRIE 2023</t>
  </si>
  <si>
    <t>Consilier Mihaela Munteanu</t>
  </si>
  <si>
    <t>SMF98/10.10.2023</t>
  </si>
  <si>
    <t>SMF99/10.10.2023</t>
  </si>
  <si>
    <t>SMF100/10.10.2023</t>
  </si>
  <si>
    <t>SMF101/10.10.2023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</si>
</sst>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4" fontId="5" fillId="0" borderId="0" xfId="1" applyNumberFormat="1" applyFont="1"/>
    <xf numFmtId="0" fontId="5" fillId="0" borderId="0" xfId="0" applyFont="1"/>
    <xf numFmtId="0" fontId="5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/>
    <xf numFmtId="4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4" fontId="11" fillId="0" borderId="0" xfId="1" applyNumberFormat="1" applyFont="1"/>
    <xf numFmtId="0" fontId="2" fillId="0" borderId="0" xfId="0" applyFont="1" applyAlignment="1">
      <alignment wrapText="1"/>
    </xf>
    <xf numFmtId="0" fontId="11" fillId="0" borderId="7" xfId="1" applyFont="1" applyBorder="1" applyAlignment="1">
      <alignment horizontal="center" wrapText="1"/>
    </xf>
    <xf numFmtId="0" fontId="12" fillId="0" borderId="0" xfId="1" applyFont="1"/>
    <xf numFmtId="0" fontId="5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3" fontId="10" fillId="0" borderId="0" xfId="1" applyNumberFormat="1" applyFont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4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11" fillId="0" borderId="1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>
      <alignment horizontal="right"/>
    </xf>
    <xf numFmtId="0" fontId="11" fillId="0" borderId="8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 wrapText="1"/>
    </xf>
    <xf numFmtId="0" fontId="11" fillId="0" borderId="28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49" fontId="11" fillId="0" borderId="16" xfId="1" applyNumberFormat="1" applyFont="1" applyBorder="1" applyAlignment="1">
      <alignment horizontal="center" vertical="top" wrapText="1"/>
    </xf>
    <xf numFmtId="17" fontId="11" fillId="0" borderId="29" xfId="1" applyNumberFormat="1" applyFont="1" applyBorder="1" applyAlignment="1">
      <alignment horizontal="center" vertical="top"/>
    </xf>
    <xf numFmtId="0" fontId="11" fillId="0" borderId="8" xfId="1" applyFont="1" applyBorder="1"/>
    <xf numFmtId="0" fontId="13" fillId="0" borderId="23" xfId="1" applyFont="1" applyBorder="1"/>
    <xf numFmtId="0" fontId="11" fillId="0" borderId="8" xfId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4" fontId="11" fillId="0" borderId="8" xfId="1" applyNumberFormat="1" applyFont="1" applyBorder="1" applyAlignment="1">
      <alignment horizontal="right"/>
    </xf>
    <xf numFmtId="4" fontId="11" fillId="0" borderId="8" xfId="1" applyNumberFormat="1" applyFont="1" applyBorder="1"/>
    <xf numFmtId="4" fontId="11" fillId="0" borderId="28" xfId="1" applyNumberFormat="1" applyFont="1" applyBorder="1"/>
    <xf numFmtId="0" fontId="11" fillId="0" borderId="17" xfId="1" applyFont="1" applyBorder="1"/>
    <xf numFmtId="0" fontId="13" fillId="0" borderId="25" xfId="1" applyFont="1" applyBorder="1"/>
    <xf numFmtId="0" fontId="11" fillId="0" borderId="17" xfId="1" applyFont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11" fillId="0" borderId="17" xfId="1" applyNumberFormat="1" applyFont="1" applyBorder="1"/>
    <xf numFmtId="4" fontId="11" fillId="0" borderId="30" xfId="1" applyNumberFormat="1" applyFont="1" applyBorder="1"/>
    <xf numFmtId="0" fontId="13" fillId="0" borderId="21" xfId="1" applyFont="1" applyBorder="1"/>
    <xf numFmtId="0" fontId="11" fillId="0" borderId="17" xfId="1" applyFont="1" applyBorder="1" applyAlignment="1">
      <alignment horizontal="right" wrapText="1"/>
    </xf>
    <xf numFmtId="0" fontId="11" fillId="0" borderId="13" xfId="1" applyFont="1" applyBorder="1"/>
    <xf numFmtId="0" fontId="11" fillId="0" borderId="22" xfId="1" applyFont="1" applyBorder="1" applyAlignment="1">
      <alignment wrapText="1"/>
    </xf>
    <xf numFmtId="0" fontId="11" fillId="0" borderId="13" xfId="1" applyFont="1" applyBorder="1" applyAlignment="1">
      <alignment horizontal="right"/>
    </xf>
    <xf numFmtId="4" fontId="11" fillId="0" borderId="9" xfId="1" applyNumberFormat="1" applyFont="1" applyBorder="1" applyAlignment="1">
      <alignment horizontal="right"/>
    </xf>
    <xf numFmtId="4" fontId="11" fillId="0" borderId="13" xfId="1" applyNumberFormat="1" applyFont="1" applyBorder="1" applyAlignment="1">
      <alignment horizontal="right"/>
    </xf>
    <xf numFmtId="4" fontId="11" fillId="0" borderId="13" xfId="1" applyNumberFormat="1" applyFont="1" applyBorder="1"/>
    <xf numFmtId="4" fontId="11" fillId="0" borderId="31" xfId="1" applyNumberFormat="1" applyFont="1" applyBorder="1"/>
    <xf numFmtId="0" fontId="11" fillId="0" borderId="7" xfId="1" applyFont="1" applyBorder="1"/>
    <xf numFmtId="0" fontId="13" fillId="0" borderId="14" xfId="1" applyFont="1" applyBorder="1"/>
    <xf numFmtId="0" fontId="11" fillId="0" borderId="7" xfId="1" applyFont="1" applyBorder="1" applyAlignment="1">
      <alignment horizontal="right"/>
    </xf>
    <xf numFmtId="4" fontId="11" fillId="0" borderId="4" xfId="1" applyNumberFormat="1" applyFont="1" applyBorder="1" applyAlignment="1">
      <alignment horizontal="right"/>
    </xf>
    <xf numFmtId="4" fontId="11" fillId="0" borderId="7" xfId="1" applyNumberFormat="1" applyFont="1" applyBorder="1" applyAlignment="1">
      <alignment horizontal="right"/>
    </xf>
    <xf numFmtId="4" fontId="11" fillId="0" borderId="11" xfId="1" applyNumberFormat="1" applyFont="1" applyBorder="1" applyAlignment="1">
      <alignment horizontal="right"/>
    </xf>
    <xf numFmtId="0" fontId="11" fillId="0" borderId="12" xfId="1" applyFont="1" applyBorder="1"/>
    <xf numFmtId="2" fontId="11" fillId="0" borderId="23" xfId="1" applyNumberFormat="1" applyFont="1" applyBorder="1" applyAlignment="1">
      <alignment vertical="justify"/>
    </xf>
    <xf numFmtId="0" fontId="11" fillId="0" borderId="12" xfId="1" applyFont="1" applyBorder="1" applyAlignment="1">
      <alignment horizontal="right"/>
    </xf>
    <xf numFmtId="4" fontId="11" fillId="0" borderId="27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2" xfId="1" applyNumberFormat="1" applyFont="1" applyBorder="1"/>
    <xf numFmtId="4" fontId="11" fillId="0" borderId="32" xfId="1" applyNumberFormat="1" applyFont="1" applyBorder="1"/>
    <xf numFmtId="2" fontId="11" fillId="0" borderId="25" xfId="1" applyNumberFormat="1" applyFont="1" applyBorder="1" applyAlignment="1">
      <alignment vertical="justify"/>
    </xf>
    <xf numFmtId="0" fontId="11" fillId="0" borderId="3" xfId="1" applyFont="1" applyBorder="1"/>
    <xf numFmtId="0" fontId="11" fillId="0" borderId="3" xfId="1" applyFont="1" applyBorder="1" applyAlignment="1">
      <alignment horizontal="right"/>
    </xf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20" xfId="1" applyNumberFormat="1" applyFont="1" applyBorder="1" applyAlignment="1">
      <alignment horizontal="right"/>
    </xf>
    <xf numFmtId="0" fontId="11" fillId="0" borderId="10" xfId="1" applyFont="1" applyBorder="1"/>
    <xf numFmtId="4" fontId="11" fillId="0" borderId="10" xfId="1" applyNumberFormat="1" applyFont="1" applyBorder="1"/>
    <xf numFmtId="4" fontId="11" fillId="0" borderId="3" xfId="1" applyNumberFormat="1" applyFont="1" applyBorder="1"/>
    <xf numFmtId="4" fontId="11" fillId="0" borderId="20" xfId="1" applyNumberFormat="1" applyFont="1" applyBorder="1"/>
    <xf numFmtId="0" fontId="11" fillId="0" borderId="4" xfId="1" applyFont="1" applyBorder="1" applyAlignment="1">
      <alignment horizontal="center" wrapText="1"/>
    </xf>
    <xf numFmtId="4" fontId="11" fillId="0" borderId="1" xfId="1" applyNumberFormat="1" applyFont="1" applyBorder="1"/>
    <xf numFmtId="4" fontId="11" fillId="0" borderId="5" xfId="1" applyNumberFormat="1" applyFont="1" applyBorder="1"/>
    <xf numFmtId="0" fontId="11" fillId="2" borderId="4" xfId="1" applyFont="1" applyFill="1" applyBorder="1"/>
    <xf numFmtId="4" fontId="11" fillId="2" borderId="7" xfId="1" applyNumberFormat="1" applyFont="1" applyFill="1" applyBorder="1"/>
    <xf numFmtId="4" fontId="11" fillId="2" borderId="5" xfId="1" applyNumberFormat="1" applyFont="1" applyFill="1" applyBorder="1"/>
    <xf numFmtId="0" fontId="11" fillId="0" borderId="9" xfId="1" applyFont="1" applyBorder="1"/>
    <xf numFmtId="0" fontId="11" fillId="2" borderId="4" xfId="1" applyFont="1" applyFill="1" applyBorder="1" applyAlignment="1">
      <alignment wrapText="1"/>
    </xf>
    <xf numFmtId="4" fontId="11" fillId="2" borderId="1" xfId="1" applyNumberFormat="1" applyFont="1" applyFill="1" applyBorder="1"/>
    <xf numFmtId="0" fontId="13" fillId="0" borderId="2" xfId="1" applyFont="1" applyBorder="1"/>
    <xf numFmtId="0" fontId="11" fillId="0" borderId="4" xfId="1" applyFont="1" applyBorder="1"/>
    <xf numFmtId="4" fontId="11" fillId="0" borderId="7" xfId="1" applyNumberFormat="1" applyFont="1" applyBorder="1"/>
    <xf numFmtId="4" fontId="11" fillId="0" borderId="11" xfId="1" applyNumberFormat="1" applyFont="1" applyBorder="1"/>
    <xf numFmtId="0" fontId="11" fillId="2" borderId="10" xfId="1" applyFont="1" applyFill="1" applyBorder="1"/>
    <xf numFmtId="4" fontId="11" fillId="2" borderId="3" xfId="1" applyNumberFormat="1" applyFont="1" applyFill="1" applyBorder="1"/>
    <xf numFmtId="4" fontId="11" fillId="2" borderId="11" xfId="1" applyNumberFormat="1" applyFont="1" applyFill="1" applyBorder="1"/>
    <xf numFmtId="0" fontId="11" fillId="0" borderId="4" xfId="1" applyFont="1" applyBorder="1" applyAlignment="1">
      <alignment wrapText="1"/>
    </xf>
    <xf numFmtId="0" fontId="13" fillId="0" borderId="10" xfId="1" applyFont="1" applyBorder="1"/>
    <xf numFmtId="0" fontId="11" fillId="2" borderId="9" xfId="1" applyFont="1" applyFill="1" applyBorder="1"/>
    <xf numFmtId="4" fontId="11" fillId="0" borderId="7" xfId="1" applyNumberFormat="1" applyFont="1" applyBorder="1" applyAlignment="1">
      <alignment horizontal="center" wrapText="1"/>
    </xf>
    <xf numFmtId="4" fontId="11" fillId="2" borderId="7" xfId="1" applyNumberFormat="1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4" fontId="11" fillId="0" borderId="4" xfId="1" applyNumberFormat="1" applyFont="1" applyBorder="1" applyAlignment="1">
      <alignment horizontal="center" wrapText="1"/>
    </xf>
    <xf numFmtId="4" fontId="11" fillId="0" borderId="11" xfId="1" applyNumberFormat="1" applyFont="1" applyBorder="1" applyAlignment="1">
      <alignment horizontal="center" wrapText="1"/>
    </xf>
    <xf numFmtId="0" fontId="11" fillId="2" borderId="3" xfId="1" applyFont="1" applyFill="1" applyBorder="1"/>
    <xf numFmtId="4" fontId="11" fillId="2" borderId="4" xfId="1" applyNumberFormat="1" applyFont="1" applyFill="1" applyBorder="1" applyAlignment="1">
      <alignment horizontal="center" wrapText="1"/>
    </xf>
    <xf numFmtId="0" fontId="11" fillId="2" borderId="13" xfId="1" applyFont="1" applyFill="1" applyBorder="1"/>
    <xf numFmtId="0" fontId="13" fillId="0" borderId="0" xfId="1" applyFont="1"/>
    <xf numFmtId="0" fontId="11" fillId="0" borderId="36" xfId="1" applyFont="1" applyBorder="1" applyAlignment="1">
      <alignment horizontal="center" vertical="top" wrapText="1"/>
    </xf>
    <xf numFmtId="0" fontId="11" fillId="0" borderId="33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top" wrapText="1"/>
    </xf>
    <xf numFmtId="0" fontId="11" fillId="0" borderId="35" xfId="1" applyFont="1" applyBorder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22" xfId="1" applyFont="1" applyBorder="1" applyAlignment="1">
      <alignment horizontal="center" vertical="top"/>
    </xf>
    <xf numFmtId="0" fontId="11" fillId="0" borderId="36" xfId="1" applyFont="1" applyBorder="1" applyAlignment="1">
      <alignment horizontal="center" vertical="top"/>
    </xf>
    <xf numFmtId="49" fontId="11" fillId="0" borderId="36" xfId="1" applyNumberFormat="1" applyFont="1" applyBorder="1" applyAlignment="1">
      <alignment horizontal="center" vertical="top" wrapText="1"/>
    </xf>
    <xf numFmtId="17" fontId="11" fillId="0" borderId="37" xfId="1" applyNumberFormat="1" applyFont="1" applyBorder="1" applyAlignment="1">
      <alignment horizontal="center" vertical="top"/>
    </xf>
    <xf numFmtId="0" fontId="13" fillId="0" borderId="27" xfId="1" applyFont="1" applyBorder="1"/>
    <xf numFmtId="0" fontId="11" fillId="0" borderId="0" xfId="1" applyFont="1" applyAlignment="1">
      <alignment horizontal="right"/>
    </xf>
    <xf numFmtId="4" fontId="11" fillId="0" borderId="0" xfId="1" applyNumberFormat="1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1" applyFont="1" applyAlignment="1">
      <alignment wrapText="1"/>
    </xf>
    <xf numFmtId="4" fontId="11" fillId="0" borderId="0" xfId="1" applyNumberFormat="1" applyFont="1" applyAlignment="1">
      <alignment horizontal="center" wrapText="1"/>
    </xf>
    <xf numFmtId="0" fontId="14" fillId="0" borderId="0" xfId="1" applyFont="1"/>
    <xf numFmtId="0" fontId="10" fillId="0" borderId="0" xfId="0" applyFont="1"/>
    <xf numFmtId="0" fontId="11" fillId="3" borderId="4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wrapText="1"/>
    </xf>
    <xf numFmtId="0" fontId="11" fillId="3" borderId="4" xfId="1" applyFont="1" applyFill="1" applyBorder="1"/>
    <xf numFmtId="4" fontId="11" fillId="3" borderId="7" xfId="1" applyNumberFormat="1" applyFont="1" applyFill="1" applyBorder="1"/>
    <xf numFmtId="0" fontId="13" fillId="3" borderId="21" xfId="1" applyFont="1" applyFill="1" applyBorder="1"/>
    <xf numFmtId="0" fontId="11" fillId="3" borderId="10" xfId="1" applyFont="1" applyFill="1" applyBorder="1"/>
    <xf numFmtId="4" fontId="11" fillId="3" borderId="3" xfId="1" applyNumberFormat="1" applyFont="1" applyFill="1" applyBorder="1"/>
    <xf numFmtId="0" fontId="11" fillId="3" borderId="9" xfId="1" applyFont="1" applyFill="1" applyBorder="1"/>
    <xf numFmtId="0" fontId="11" fillId="3" borderId="22" xfId="1" applyFont="1" applyFill="1" applyBorder="1" applyAlignment="1">
      <alignment wrapText="1"/>
    </xf>
    <xf numFmtId="0" fontId="11" fillId="3" borderId="4" xfId="1" applyFont="1" applyFill="1" applyBorder="1" applyAlignment="1">
      <alignment wrapText="1"/>
    </xf>
    <xf numFmtId="0" fontId="13" fillId="3" borderId="2" xfId="1" applyFont="1" applyFill="1" applyBorder="1"/>
    <xf numFmtId="4" fontId="11" fillId="3" borderId="11" xfId="1" applyNumberFormat="1" applyFont="1" applyFill="1" applyBorder="1"/>
    <xf numFmtId="0" fontId="13" fillId="3" borderId="10" xfId="1" applyFont="1" applyFill="1" applyBorder="1"/>
    <xf numFmtId="17" fontId="11" fillId="0" borderId="36" xfId="1" applyNumberFormat="1" applyFont="1" applyBorder="1" applyAlignment="1">
      <alignment horizontal="center" vertical="top" wrapText="1"/>
    </xf>
    <xf numFmtId="0" fontId="11" fillId="3" borderId="0" xfId="1" applyFont="1" applyFill="1"/>
    <xf numFmtId="0" fontId="11" fillId="3" borderId="0" xfId="0" applyFont="1" applyFill="1" applyAlignment="1">
      <alignment wrapText="1"/>
    </xf>
    <xf numFmtId="0" fontId="11" fillId="3" borderId="0" xfId="0" applyFont="1" applyFill="1"/>
    <xf numFmtId="4" fontId="11" fillId="3" borderId="1" xfId="1" applyNumberFormat="1" applyFont="1" applyFill="1" applyBorder="1"/>
    <xf numFmtId="4" fontId="11" fillId="3" borderId="5" xfId="1" applyNumberFormat="1" applyFont="1" applyFill="1" applyBorder="1"/>
    <xf numFmtId="4" fontId="11" fillId="3" borderId="13" xfId="1" applyNumberFormat="1" applyFont="1" applyFill="1" applyBorder="1"/>
    <xf numFmtId="0" fontId="11" fillId="3" borderId="0" xfId="1" applyFont="1" applyFill="1" applyAlignment="1">
      <alignment wrapText="1"/>
    </xf>
    <xf numFmtId="4" fontId="11" fillId="3" borderId="0" xfId="1" applyNumberFormat="1" applyFont="1" applyFill="1"/>
    <xf numFmtId="0" fontId="13" fillId="2" borderId="21" xfId="1" applyFont="1" applyFill="1" applyBorder="1"/>
    <xf numFmtId="0" fontId="11" fillId="2" borderId="12" xfId="1" applyFont="1" applyFill="1" applyBorder="1" applyAlignment="1">
      <alignment horizontal="right"/>
    </xf>
    <xf numFmtId="4" fontId="11" fillId="2" borderId="25" xfId="1" applyNumberFormat="1" applyFont="1" applyFill="1" applyBorder="1" applyAlignment="1">
      <alignment horizontal="right"/>
    </xf>
    <xf numFmtId="0" fontId="5" fillId="3" borderId="0" xfId="1" applyFont="1" applyFill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0" xfId="1" applyFont="1" applyFill="1" applyAlignment="1">
      <alignment wrapText="1"/>
    </xf>
    <xf numFmtId="4" fontId="5" fillId="3" borderId="0" xfId="1" applyNumberFormat="1" applyFont="1" applyFill="1"/>
    <xf numFmtId="0" fontId="1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1" fillId="3" borderId="4" xfId="1" applyFont="1" applyFill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1" fillId="0" borderId="4" xfId="1" applyFont="1" applyBorder="1" applyAlignment="1">
      <alignment horizontal="center" wrapText="1"/>
    </xf>
    <xf numFmtId="0" fontId="11" fillId="0" borderId="15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3" fillId="3" borderId="1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3" borderId="1" xfId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13" fillId="0" borderId="1" xfId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2" xfId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3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5C63-9FF8-4916-BADC-78A83C80375F}">
  <dimension ref="A1:R66"/>
  <sheetViews>
    <sheetView tabSelected="1" topLeftCell="A34" zoomScale="96" zoomScaleNormal="96" workbookViewId="0">
      <selection activeCell="B54" sqref="B54:L59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/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8" s="1" customFormat="1" ht="18.75" customHeight="1" x14ac:dyDescent="0.25">
      <c r="A6" s="14"/>
      <c r="B6" s="165" t="s">
        <v>148</v>
      </c>
      <c r="C6" s="166"/>
      <c r="D6" s="166"/>
      <c r="E6" s="166"/>
      <c r="F6" s="166"/>
      <c r="G6" s="166"/>
      <c r="H6" s="166"/>
      <c r="I6" s="166"/>
      <c r="J6" s="166"/>
      <c r="K6" s="167"/>
      <c r="L6" s="14"/>
      <c r="M6" s="14"/>
      <c r="N6" s="14"/>
      <c r="O6" s="3"/>
    </row>
    <row r="7" spans="1:18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25"/>
      <c r="K8" s="25"/>
      <c r="L8" s="25"/>
      <c r="M8" s="4"/>
      <c r="N8" s="4"/>
      <c r="O8" s="8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48" t="s">
        <v>149</v>
      </c>
      <c r="H9" s="123" t="s">
        <v>17</v>
      </c>
      <c r="I9" s="124" t="s">
        <v>18</v>
      </c>
      <c r="J9" s="25"/>
      <c r="K9" s="25"/>
      <c r="L9" s="25"/>
      <c r="M9" s="4"/>
      <c r="N9" s="5"/>
      <c r="O9" s="8"/>
    </row>
    <row r="10" spans="1:18" s="2" customFormat="1" x14ac:dyDescent="0.25">
      <c r="A10" s="70">
        <v>1</v>
      </c>
      <c r="B10" s="125" t="s">
        <v>38</v>
      </c>
      <c r="C10" s="72" t="s">
        <v>153</v>
      </c>
      <c r="D10" s="73">
        <v>6246448.96</v>
      </c>
      <c r="E10" s="74">
        <v>5825496.9000000004</v>
      </c>
      <c r="F10" s="75">
        <f>D10-E10</f>
        <v>420952.05999999959</v>
      </c>
      <c r="G10" s="75">
        <v>412343.27</v>
      </c>
      <c r="H10" s="75">
        <f>E10+G10</f>
        <v>6237840.1699999999</v>
      </c>
      <c r="I10" s="76">
        <f t="shared" ref="I10:I16" si="0">F10-G10</f>
        <v>8608.7899999995716</v>
      </c>
      <c r="J10" s="29"/>
      <c r="K10" s="5"/>
      <c r="L10" s="5"/>
      <c r="M10" s="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 t="s">
        <v>154</v>
      </c>
      <c r="D11" s="51">
        <v>0</v>
      </c>
      <c r="E11" s="52">
        <v>5276.2000000000007</v>
      </c>
      <c r="F11" s="53">
        <f t="shared" ref="F11:F16" si="1">D11-E11</f>
        <v>-5276.2000000000007</v>
      </c>
      <c r="G11" s="53">
        <v>1733.61</v>
      </c>
      <c r="H11" s="75">
        <f t="shared" ref="H11:H16" si="2">E11+G11</f>
        <v>7009.81</v>
      </c>
      <c r="I11" s="54">
        <f t="shared" si="0"/>
        <v>-7009.81</v>
      </c>
      <c r="J11" s="29"/>
      <c r="K11" s="5"/>
      <c r="L11" s="5"/>
      <c r="M11" s="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1"/>
        <v>0</v>
      </c>
      <c r="G12" s="53">
        <v>0</v>
      </c>
      <c r="H12" s="75">
        <f t="shared" si="2"/>
        <v>10108.969999999999</v>
      </c>
      <c r="I12" s="54">
        <f t="shared" si="0"/>
        <v>0</v>
      </c>
      <c r="J12" s="12"/>
      <c r="K12" s="5"/>
      <c r="L12" s="5"/>
      <c r="M12" s="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124</v>
      </c>
      <c r="C13" s="72"/>
      <c r="D13" s="51">
        <v>106849.59</v>
      </c>
      <c r="E13" s="52">
        <v>106849.59</v>
      </c>
      <c r="F13" s="53">
        <f t="shared" si="1"/>
        <v>0</v>
      </c>
      <c r="G13" s="53">
        <v>0</v>
      </c>
      <c r="H13" s="75">
        <f t="shared" si="2"/>
        <v>106849.59</v>
      </c>
      <c r="I13" s="54">
        <f t="shared" si="0"/>
        <v>0</v>
      </c>
      <c r="J13" s="29"/>
      <c r="K13" s="5"/>
      <c r="L13" s="5"/>
      <c r="M13" s="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1"/>
        <v>0</v>
      </c>
      <c r="G14" s="53">
        <v>0</v>
      </c>
      <c r="H14" s="75">
        <f t="shared" si="2"/>
        <v>0</v>
      </c>
      <c r="I14" s="54">
        <f t="shared" si="0"/>
        <v>0</v>
      </c>
      <c r="J14" s="29"/>
      <c r="K14" s="5"/>
      <c r="L14" s="5"/>
      <c r="M14" s="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1"/>
        <v>0</v>
      </c>
      <c r="G15" s="53">
        <v>0</v>
      </c>
      <c r="H15" s="75">
        <f t="shared" si="2"/>
        <v>0</v>
      </c>
      <c r="I15" s="54">
        <f t="shared" si="0"/>
        <v>0</v>
      </c>
      <c r="J15" s="29"/>
      <c r="K15" s="5"/>
      <c r="L15" s="5"/>
      <c r="M15" s="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1"/>
        <v>0</v>
      </c>
      <c r="G16" s="62">
        <v>0</v>
      </c>
      <c r="H16" s="75">
        <f t="shared" si="2"/>
        <v>0</v>
      </c>
      <c r="I16" s="63">
        <f t="shared" si="0"/>
        <v>0</v>
      </c>
      <c r="J16" s="29"/>
      <c r="K16" s="5"/>
      <c r="L16" s="5"/>
      <c r="M16" s="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" si="3">SUM(D10:D16)</f>
        <v>6363407.5199999996</v>
      </c>
      <c r="E17" s="68">
        <v>5947731.6600000001</v>
      </c>
      <c r="F17" s="68">
        <f t="shared" ref="F17:I17" si="4">SUM(F10:F16)</f>
        <v>415675.85999999958</v>
      </c>
      <c r="G17" s="68">
        <f t="shared" si="4"/>
        <v>414076.88</v>
      </c>
      <c r="H17" s="68">
        <f>SUM(H10:H16)</f>
        <v>6361808.5399999991</v>
      </c>
      <c r="I17" s="69">
        <f t="shared" si="4"/>
        <v>1598.9799999995712</v>
      </c>
      <c r="J17" s="12"/>
      <c r="K17" s="12"/>
      <c r="L17" s="12"/>
      <c r="M17" s="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 t="s">
        <v>155</v>
      </c>
      <c r="D18" s="73">
        <v>3290047.64</v>
      </c>
      <c r="E18" s="74">
        <v>2904667.43</v>
      </c>
      <c r="F18" s="75">
        <f>D18-E18</f>
        <v>385380.20999999996</v>
      </c>
      <c r="G18" s="75">
        <v>353472</v>
      </c>
      <c r="H18" s="75">
        <f t="shared" ref="H18:H24" si="5">E18+G18</f>
        <v>3258139.43</v>
      </c>
      <c r="I18" s="76">
        <f>F18-G18</f>
        <v>31908.209999999963</v>
      </c>
      <c r="J18" s="29"/>
      <c r="K18" s="5"/>
      <c r="L18" s="5"/>
      <c r="M18" s="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 t="s">
        <v>156</v>
      </c>
      <c r="D19" s="51">
        <v>0</v>
      </c>
      <c r="E19" s="52">
        <v>23973.200000000001</v>
      </c>
      <c r="F19" s="53">
        <f>D19-E19</f>
        <v>-23973.200000000001</v>
      </c>
      <c r="G19" s="53">
        <v>1386</v>
      </c>
      <c r="H19" s="53">
        <f t="shared" si="5"/>
        <v>25359.200000000001</v>
      </c>
      <c r="I19" s="54">
        <f t="shared" ref="I19:I24" si="6">F19-G19</f>
        <v>-25359.200000000001</v>
      </c>
      <c r="J19" s="29"/>
      <c r="K19" s="5"/>
      <c r="L19" s="5"/>
      <c r="M19" s="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2984.02</v>
      </c>
      <c r="E20" s="52">
        <v>1174.8499999999999</v>
      </c>
      <c r="F20" s="53">
        <f>D20-E20</f>
        <v>1809.17</v>
      </c>
      <c r="G20" s="53">
        <v>0</v>
      </c>
      <c r="H20" s="53">
        <f t="shared" si="5"/>
        <v>1174.8499999999999</v>
      </c>
      <c r="I20" s="54">
        <f t="shared" si="6"/>
        <v>1809.17</v>
      </c>
      <c r="J20" s="12"/>
      <c r="K20" s="5"/>
      <c r="L20" s="5"/>
      <c r="M20" s="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5"/>
        <v>0</v>
      </c>
      <c r="I21" s="54">
        <f t="shared" si="6"/>
        <v>-556.37</v>
      </c>
      <c r="J21" s="12"/>
      <c r="K21" s="5"/>
      <c r="L21" s="5"/>
      <c r="M21" s="5"/>
      <c r="N21" s="5"/>
      <c r="O21" s="8"/>
      <c r="P21" s="9"/>
      <c r="Q21" s="9"/>
      <c r="R21" s="9"/>
    </row>
    <row r="22" spans="1:18" s="1" customFormat="1" x14ac:dyDescent="0.25">
      <c r="A22" s="48"/>
      <c r="B22" s="55" t="s">
        <v>124</v>
      </c>
      <c r="C22" s="72"/>
      <c r="D22" s="51">
        <v>-695.25</v>
      </c>
      <c r="E22" s="52">
        <v>-893.44</v>
      </c>
      <c r="F22" s="52">
        <f t="shared" ref="F22:F24" si="7">D22-E22</f>
        <v>198.19000000000005</v>
      </c>
      <c r="G22" s="53">
        <v>0</v>
      </c>
      <c r="H22" s="52">
        <f t="shared" si="5"/>
        <v>-893.44</v>
      </c>
      <c r="I22" s="54">
        <f t="shared" si="6"/>
        <v>198.19000000000005</v>
      </c>
      <c r="J22" s="29"/>
      <c r="K22" s="5"/>
      <c r="L22" s="5"/>
      <c r="M22" s="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29"/>
      <c r="K23" s="5"/>
      <c r="L23" s="5"/>
      <c r="M23" s="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29"/>
      <c r="K24" s="5"/>
      <c r="L24" s="5"/>
      <c r="M24" s="5"/>
      <c r="N24" s="5"/>
      <c r="O24" s="8"/>
      <c r="P24" s="9"/>
      <c r="Q24" s="9"/>
      <c r="R24" s="9"/>
    </row>
    <row r="25" spans="1:18" s="1" customFormat="1" ht="31.5" customHeight="1" thickBot="1" x14ac:dyDescent="0.3">
      <c r="A25" s="78"/>
      <c r="B25" s="58" t="s">
        <v>34</v>
      </c>
      <c r="C25" s="79"/>
      <c r="D25" s="80">
        <f>SUM(D18:D24)</f>
        <v>3291780.04</v>
      </c>
      <c r="E25" s="81">
        <v>2928922.0400000005</v>
      </c>
      <c r="F25" s="81">
        <f t="shared" ref="F25:I25" si="8">SUM(F18:F24)</f>
        <v>362857.99999999994</v>
      </c>
      <c r="G25" s="81">
        <f t="shared" si="8"/>
        <v>354858</v>
      </c>
      <c r="H25" s="81">
        <f t="shared" si="8"/>
        <v>3283780.0400000005</v>
      </c>
      <c r="I25" s="82">
        <f t="shared" si="8"/>
        <v>7999.9999999999618</v>
      </c>
      <c r="J25" s="29"/>
      <c r="K25" s="12"/>
      <c r="L25" s="12"/>
      <c r="M25" s="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9655187.5599999987</v>
      </c>
      <c r="E26" s="85">
        <v>8876653.7000000011</v>
      </c>
      <c r="F26" s="85">
        <f t="shared" ref="F26:I26" si="9">F25+F17</f>
        <v>778533.85999999952</v>
      </c>
      <c r="G26" s="85">
        <f t="shared" si="9"/>
        <v>768934.88</v>
      </c>
      <c r="H26" s="85">
        <f t="shared" si="9"/>
        <v>9645588.5800000001</v>
      </c>
      <c r="I26" s="86">
        <f t="shared" si="9"/>
        <v>9598.9799999995339</v>
      </c>
      <c r="J26" s="5"/>
      <c r="K26" s="5"/>
      <c r="L26" s="5"/>
      <c r="M26" s="5"/>
      <c r="N26" s="5"/>
      <c r="O26" s="8"/>
      <c r="P26" s="9"/>
      <c r="Q26" s="9"/>
      <c r="R26" s="9"/>
    </row>
    <row r="27" spans="1:18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8" s="1" customFormat="1" ht="32.25" customHeight="1" thickBot="1" x14ac:dyDescent="0.3">
      <c r="A28" s="160"/>
      <c r="B28" s="171" t="s">
        <v>150</v>
      </c>
      <c r="C28" s="186"/>
      <c r="D28" s="186"/>
      <c r="E28" s="186"/>
      <c r="F28" s="187"/>
      <c r="H28" s="171" t="s">
        <v>151</v>
      </c>
      <c r="I28" s="172"/>
      <c r="J28" s="172"/>
      <c r="K28" s="172"/>
      <c r="L28" s="173"/>
      <c r="M28" s="28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61"/>
      <c r="B29" s="174" t="s">
        <v>19</v>
      </c>
      <c r="C29" s="134" t="s">
        <v>21</v>
      </c>
      <c r="D29" s="135" t="s">
        <v>39</v>
      </c>
      <c r="E29" s="135" t="s">
        <v>40</v>
      </c>
      <c r="F29" s="13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  <c r="P29" s="28"/>
      <c r="Q29" s="28"/>
      <c r="R29" s="28"/>
    </row>
    <row r="30" spans="1:18" s="1" customFormat="1" ht="15.75" thickBot="1" x14ac:dyDescent="0.3">
      <c r="A30" s="162"/>
      <c r="B30" s="175"/>
      <c r="C30" s="149" t="s">
        <v>23</v>
      </c>
      <c r="D30" s="152">
        <v>366</v>
      </c>
      <c r="E30" s="152">
        <v>357</v>
      </c>
      <c r="F30" s="153">
        <f>D30-E30</f>
        <v>9</v>
      </c>
      <c r="G30" s="5"/>
      <c r="H30" s="178"/>
      <c r="I30" s="14" t="s">
        <v>23</v>
      </c>
      <c r="J30" s="88">
        <f>'AUGUST 2023 REALIZ'!J30+'SEP 2023 LIMVALCTR'!D30</f>
        <v>3140</v>
      </c>
      <c r="K30" s="88">
        <f>'AUGUST 2023 REALIZ'!K30+'SEP 2023 LIMVALCTR'!E30</f>
        <v>3114</v>
      </c>
      <c r="L30" s="88">
        <f>'AUGUST 2023 REALIZ'!L30+'SEP 2023 LIMVALCTR'!F30</f>
        <v>26</v>
      </c>
      <c r="M30" s="5"/>
      <c r="N30" s="5"/>
      <c r="O30" s="5"/>
      <c r="P30" s="9"/>
      <c r="Q30" s="9"/>
      <c r="R30" s="9"/>
    </row>
    <row r="31" spans="1:18" s="1" customFormat="1" ht="15.75" thickBot="1" x14ac:dyDescent="0.3">
      <c r="A31" s="162"/>
      <c r="B31" s="176"/>
      <c r="C31" s="90" t="s">
        <v>24</v>
      </c>
      <c r="D31" s="91">
        <v>783715.46</v>
      </c>
      <c r="E31" s="91">
        <v>766099.43</v>
      </c>
      <c r="F31" s="92">
        <f t="shared" ref="F31:F37" si="10">D31-E31</f>
        <v>17616.029999999912</v>
      </c>
      <c r="G31" s="5"/>
      <c r="H31" s="179"/>
      <c r="I31" s="90" t="s">
        <v>24</v>
      </c>
      <c r="J31" s="95">
        <f>'AUGUST 2023 REALIZ'!J31+'SEP 2023 LIMVALCTR'!D31</f>
        <v>6388503.5699999994</v>
      </c>
      <c r="K31" s="95">
        <f>'AUGUST 2023 REALIZ'!K31+'SEP 2023 LIMVALCTR'!E31</f>
        <v>6244849.9799999995</v>
      </c>
      <c r="L31" s="95">
        <f>'AUGUST 2023 REALIZ'!L31+'SEP 2023 LIMVALCTR'!F31</f>
        <v>143653.58999999985</v>
      </c>
      <c r="M31" s="5"/>
      <c r="N31" s="5"/>
      <c r="O31" s="5"/>
      <c r="P31" s="9"/>
      <c r="Q31" s="9"/>
      <c r="R31" s="9"/>
    </row>
    <row r="32" spans="1:18" s="1" customFormat="1" ht="15.75" thickBot="1" x14ac:dyDescent="0.3">
      <c r="A32" s="162"/>
      <c r="B32" s="139" t="s">
        <v>50</v>
      </c>
      <c r="C32" s="140" t="s">
        <v>24</v>
      </c>
      <c r="D32" s="141">
        <v>0</v>
      </c>
      <c r="E32" s="141">
        <v>0</v>
      </c>
      <c r="F32" s="153">
        <f t="shared" si="10"/>
        <v>0</v>
      </c>
      <c r="G32" s="5"/>
      <c r="H32" s="55" t="s">
        <v>50</v>
      </c>
      <c r="I32" s="93" t="s">
        <v>24</v>
      </c>
      <c r="J32" s="88">
        <f>'AUGUST 2023 REALIZ'!J32+'SEP 2023 LIMVALCTR'!D32</f>
        <v>10108.969999999999</v>
      </c>
      <c r="K32" s="88">
        <f>'AUGUST 2023 REALIZ'!K32+'SEP 2023 LIMVALCTR'!E32</f>
        <v>10108.969999999999</v>
      </c>
      <c r="L32" s="88">
        <f>'AUGUST 2023 REALIZ'!L32+'SEP 2023 LIMVALCTR'!F32</f>
        <v>0</v>
      </c>
      <c r="M32" s="5"/>
      <c r="N32" s="5"/>
      <c r="O32" s="5"/>
      <c r="P32" s="9"/>
      <c r="Q32" s="9"/>
      <c r="R32" s="9"/>
    </row>
    <row r="33" spans="1:18" s="1" customFormat="1" ht="15.75" thickBot="1" x14ac:dyDescent="0.3">
      <c r="A33" s="162"/>
      <c r="B33" s="139" t="s">
        <v>124</v>
      </c>
      <c r="C33" s="142" t="s">
        <v>24</v>
      </c>
      <c r="D33" s="154">
        <v>0</v>
      </c>
      <c r="E33" s="154">
        <v>0</v>
      </c>
      <c r="F33" s="153">
        <f t="shared" si="10"/>
        <v>0</v>
      </c>
      <c r="G33" s="5"/>
      <c r="H33" s="55" t="s">
        <v>124</v>
      </c>
      <c r="I33" s="93" t="s">
        <v>24</v>
      </c>
      <c r="J33" s="88">
        <f>'AUGUST 2023 REALIZ'!J33+'SEP 2023 LIMVALCTR'!D33</f>
        <v>12146.38</v>
      </c>
      <c r="K33" s="88">
        <f>'AUGUST 2023 REALIZ'!K33+'SEP 2023 LIMVALCTR'!E33</f>
        <v>106849.59</v>
      </c>
      <c r="L33" s="88">
        <f>'AUGUST 2023 REALIZ'!L33+'SEP 2023 LIMVALCTR'!F33</f>
        <v>-94703.209999999992</v>
      </c>
      <c r="M33" s="5"/>
      <c r="N33" s="5"/>
      <c r="O33" s="5"/>
      <c r="P33" s="9"/>
      <c r="Q33" s="9"/>
      <c r="R33" s="9"/>
    </row>
    <row r="34" spans="1:18" s="1" customFormat="1" ht="15.75" thickBot="1" x14ac:dyDescent="0.3">
      <c r="A34" s="162"/>
      <c r="B34" s="139" t="s">
        <v>52</v>
      </c>
      <c r="C34" s="142" t="s">
        <v>24</v>
      </c>
      <c r="D34" s="154">
        <v>0</v>
      </c>
      <c r="E34" s="154">
        <v>0</v>
      </c>
      <c r="F34" s="153">
        <f t="shared" si="10"/>
        <v>0</v>
      </c>
      <c r="G34" s="5"/>
      <c r="H34" s="55" t="s">
        <v>52</v>
      </c>
      <c r="I34" s="93" t="s">
        <v>24</v>
      </c>
      <c r="J34" s="88">
        <f>'AUGUST 2023 REALIZ'!J34+'SEP 2023 LIMVALCTR'!D34</f>
        <v>0</v>
      </c>
      <c r="K34" s="88">
        <f>'AUGUST 2023 REALIZ'!K34+'SEP 2023 LIMVALCTR'!E34</f>
        <v>0</v>
      </c>
      <c r="L34" s="88">
        <f>'AUGUST 2023 REALIZ'!L34+'SEP 2023 LIMVALCTR'!F34</f>
        <v>0</v>
      </c>
      <c r="M34" s="5"/>
      <c r="N34" s="5"/>
      <c r="O34" s="5"/>
      <c r="P34" s="9"/>
      <c r="Q34" s="9"/>
      <c r="R34" s="9"/>
    </row>
    <row r="35" spans="1:18" s="1" customFormat="1" ht="15.75" thickBot="1" x14ac:dyDescent="0.3">
      <c r="A35" s="162"/>
      <c r="B35" s="139" t="s">
        <v>53</v>
      </c>
      <c r="C35" s="142" t="s">
        <v>24</v>
      </c>
      <c r="D35" s="154">
        <v>0</v>
      </c>
      <c r="E35" s="154">
        <v>0</v>
      </c>
      <c r="F35" s="153">
        <f t="shared" si="10"/>
        <v>0</v>
      </c>
      <c r="G35" s="5"/>
      <c r="H35" s="55" t="s">
        <v>53</v>
      </c>
      <c r="I35" s="93" t="s">
        <v>24</v>
      </c>
      <c r="J35" s="88">
        <f>'AUGUST 2023 REALIZ'!J35+'SEP 2023 LIMVALCTR'!D35</f>
        <v>0</v>
      </c>
      <c r="K35" s="88">
        <f>'AUGUST 2023 REALIZ'!K35+'SEP 2023 LIMVALCTR'!E35</f>
        <v>0</v>
      </c>
      <c r="L35" s="88">
        <f>'AUGUST 2023 REALIZ'!L35+'SEP 2023 LIMVALCTR'!F35</f>
        <v>0</v>
      </c>
      <c r="M35" s="5"/>
      <c r="N35" s="5"/>
      <c r="O35" s="5"/>
      <c r="P35" s="9"/>
      <c r="Q35" s="9"/>
      <c r="R35" s="9"/>
    </row>
    <row r="36" spans="1:18" s="1" customFormat="1" ht="15.75" thickBot="1" x14ac:dyDescent="0.3">
      <c r="A36" s="162"/>
      <c r="B36" s="143" t="s">
        <v>54</v>
      </c>
      <c r="C36" s="140" t="s">
        <v>24</v>
      </c>
      <c r="D36" s="154">
        <v>0</v>
      </c>
      <c r="E36" s="154">
        <v>0</v>
      </c>
      <c r="F36" s="153">
        <f t="shared" si="10"/>
        <v>0</v>
      </c>
      <c r="G36" s="5"/>
      <c r="H36" s="58" t="s">
        <v>54</v>
      </c>
      <c r="I36" s="83" t="s">
        <v>24</v>
      </c>
      <c r="J36" s="88">
        <f>'AUGUST 2023 REALIZ'!J36+'SEP 2023 LIMVALCTR'!D36</f>
        <v>0</v>
      </c>
      <c r="K36" s="88">
        <f>'AUGUST 2023 REALIZ'!K36+'SEP 2023 LIMVALCTR'!E36</f>
        <v>0</v>
      </c>
      <c r="L36" s="88">
        <f>'AUGUST 2023 REALIZ'!L36+'SEP 2023 LIMVALCTR'!F36</f>
        <v>0</v>
      </c>
      <c r="M36" s="5"/>
      <c r="N36" s="5"/>
      <c r="O36" s="5"/>
      <c r="P36" s="9"/>
      <c r="Q36" s="9"/>
      <c r="R36" s="9"/>
    </row>
    <row r="37" spans="1:18" s="1" customFormat="1" ht="15.75" thickBot="1" x14ac:dyDescent="0.3">
      <c r="A37" s="162"/>
      <c r="B37" s="94" t="s">
        <v>32</v>
      </c>
      <c r="C37" s="90" t="s">
        <v>24</v>
      </c>
      <c r="D37" s="91">
        <f t="shared" ref="D37:E37" si="11">SUM(D31:D36)</f>
        <v>783715.46</v>
      </c>
      <c r="E37" s="91">
        <f t="shared" si="11"/>
        <v>766099.43</v>
      </c>
      <c r="F37" s="91">
        <f t="shared" si="10"/>
        <v>17616.029999999912</v>
      </c>
      <c r="G37" s="5"/>
      <c r="H37" s="94" t="s">
        <v>32</v>
      </c>
      <c r="I37" s="90" t="s">
        <v>24</v>
      </c>
      <c r="J37" s="91">
        <f>'AUGUST 2023 REALIZ'!J37+'SEP 2023 LIMVALCTR'!D37</f>
        <v>6410758.919999999</v>
      </c>
      <c r="K37" s="91">
        <f>'AUGUST 2023 REALIZ'!K37+'SEP 2023 LIMVALCTR'!E37</f>
        <v>6361808.5399999991</v>
      </c>
      <c r="L37" s="91">
        <f>'AUGUST 2023 REALIZ'!L37+'SEP 2023 LIMVALCTR'!F37</f>
        <v>48950.379999999888</v>
      </c>
      <c r="M37" s="5"/>
      <c r="N37" s="5"/>
      <c r="O37" s="5"/>
      <c r="P37" s="9"/>
      <c r="Q37" s="9"/>
      <c r="R37" s="9"/>
    </row>
    <row r="38" spans="1:18" s="1" customFormat="1" ht="15.75" thickBot="1" x14ac:dyDescent="0.3">
      <c r="A38" s="162"/>
      <c r="B38" s="163"/>
      <c r="C38" s="160"/>
      <c r="D38" s="164"/>
      <c r="E38" s="164"/>
      <c r="F38" s="164"/>
      <c r="G38" s="5"/>
      <c r="H38" s="5"/>
      <c r="I38" s="9"/>
      <c r="J38" s="7"/>
      <c r="K38" s="5"/>
      <c r="L38" s="5"/>
      <c r="M38" s="5"/>
      <c r="N38" s="5"/>
      <c r="O38" s="5"/>
      <c r="P38" s="5"/>
      <c r="Q38" s="9"/>
      <c r="R38" s="9"/>
    </row>
    <row r="39" spans="1:18" s="1" customFormat="1" ht="18.75" customHeight="1" thickBot="1" x14ac:dyDescent="0.3">
      <c r="A39" s="6"/>
      <c r="B39" s="145" t="s">
        <v>20</v>
      </c>
      <c r="C39" s="134" t="s">
        <v>21</v>
      </c>
      <c r="D39" s="135" t="s">
        <v>39</v>
      </c>
      <c r="E39" s="135" t="s">
        <v>40</v>
      </c>
      <c r="F39" s="13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  <c r="Q39" s="9"/>
      <c r="R39" s="9"/>
    </row>
    <row r="40" spans="1:18" s="1" customFormat="1" ht="15.75" thickBot="1" x14ac:dyDescent="0.3">
      <c r="A40" s="6"/>
      <c r="B40" s="180" t="s">
        <v>20</v>
      </c>
      <c r="C40" s="137" t="s">
        <v>23</v>
      </c>
      <c r="D40" s="138">
        <v>362</v>
      </c>
      <c r="E40" s="138">
        <v>335</v>
      </c>
      <c r="F40" s="146">
        <f>D40-E40</f>
        <v>27</v>
      </c>
      <c r="G40" s="5"/>
      <c r="H40" s="183" t="s">
        <v>20</v>
      </c>
      <c r="I40" s="64" t="s">
        <v>23</v>
      </c>
      <c r="J40" s="98">
        <f>'AUGUST 2023 REALIZ'!J40+'SEP 2023 LIMVALCTR'!D40</f>
        <v>2947</v>
      </c>
      <c r="K40" s="98">
        <f>'AUGUST 2023 REALIZ'!K40+'SEP 2023 LIMVALCTR'!E40</f>
        <v>2920</v>
      </c>
      <c r="L40" s="98">
        <f>'AUGUST 2023 REALIZ'!L40+'SEP 2023 LIMVALCTR'!F40</f>
        <v>27</v>
      </c>
      <c r="M40" s="5"/>
      <c r="N40" s="5"/>
      <c r="O40" s="5"/>
      <c r="P40" s="5"/>
      <c r="Q40" s="9"/>
      <c r="R40" s="9"/>
    </row>
    <row r="41" spans="1:18" s="1" customFormat="1" ht="15.75" thickBot="1" x14ac:dyDescent="0.3">
      <c r="A41" s="6"/>
      <c r="B41" s="181"/>
      <c r="C41" s="100" t="s">
        <v>24</v>
      </c>
      <c r="D41" s="101">
        <v>137432</v>
      </c>
      <c r="E41" s="101">
        <v>122996</v>
      </c>
      <c r="F41" s="102">
        <f t="shared" ref="F41:F52" si="12">D41-E41</f>
        <v>14436</v>
      </c>
      <c r="G41" s="5"/>
      <c r="H41" s="184"/>
      <c r="I41" s="111" t="s">
        <v>24</v>
      </c>
      <c r="J41" s="91">
        <f>'AUGUST 2023 REALIZ'!J41+'SEP 2023 LIMVALCTR'!D41</f>
        <v>1102229.7</v>
      </c>
      <c r="K41" s="91">
        <f>'AUGUST 2023 REALIZ'!K41+'SEP 2023 LIMVALCTR'!E41</f>
        <v>1087793.7</v>
      </c>
      <c r="L41" s="91">
        <f>'AUGUST 2023 REALIZ'!L41+'SEP 2023 LIMVALCTR'!F41</f>
        <v>14436</v>
      </c>
      <c r="M41" s="5"/>
      <c r="N41" s="5"/>
      <c r="O41" s="5"/>
      <c r="P41" s="5"/>
      <c r="Q41" s="9"/>
      <c r="R41" s="9"/>
    </row>
    <row r="42" spans="1:18" s="1" customFormat="1" ht="15.75" thickBot="1" x14ac:dyDescent="0.3">
      <c r="A42" s="6"/>
      <c r="B42" s="181"/>
      <c r="C42" s="137" t="s">
        <v>25</v>
      </c>
      <c r="D42" s="138">
        <v>1325</v>
      </c>
      <c r="E42" s="138">
        <v>1165</v>
      </c>
      <c r="F42" s="146">
        <f t="shared" si="12"/>
        <v>160</v>
      </c>
      <c r="G42" s="5"/>
      <c r="H42" s="184"/>
      <c r="I42" s="64" t="s">
        <v>25</v>
      </c>
      <c r="J42" s="98">
        <f>'AUGUST 2023 REALIZ'!J42+'SEP 2023 LIMVALCTR'!D42</f>
        <v>11228</v>
      </c>
      <c r="K42" s="98">
        <f>'AUGUST 2023 REALIZ'!K42+'SEP 2023 LIMVALCTR'!E42</f>
        <v>11068</v>
      </c>
      <c r="L42" s="98">
        <f>'AUGUST 2023 REALIZ'!L42+'SEP 2023 LIMVALCTR'!F42</f>
        <v>160</v>
      </c>
      <c r="M42" s="5"/>
      <c r="N42" s="5"/>
      <c r="O42" s="5"/>
      <c r="P42" s="5"/>
      <c r="Q42" s="9"/>
      <c r="R42" s="9"/>
    </row>
    <row r="43" spans="1:18" s="1" customFormat="1" ht="15.75" thickBot="1" x14ac:dyDescent="0.3">
      <c r="A43" s="6"/>
      <c r="B43" s="181"/>
      <c r="C43" s="100" t="s">
        <v>24</v>
      </c>
      <c r="D43" s="101">
        <v>259578</v>
      </c>
      <c r="E43" s="101">
        <v>231862</v>
      </c>
      <c r="F43" s="102">
        <f t="shared" si="12"/>
        <v>27716</v>
      </c>
      <c r="G43" s="5"/>
      <c r="H43" s="184"/>
      <c r="I43" s="111" t="s">
        <v>24</v>
      </c>
      <c r="J43" s="91">
        <f>'AUGUST 2023 REALIZ'!J43+'SEP 2023 LIMVALCTR'!D43</f>
        <v>2222322.12</v>
      </c>
      <c r="K43" s="91">
        <f>'AUGUST 2023 REALIZ'!K43+'SEP 2023 LIMVALCTR'!E43</f>
        <v>2194606.12</v>
      </c>
      <c r="L43" s="91">
        <f>'AUGUST 2023 REALIZ'!L43+'SEP 2023 LIMVALCTR'!F43</f>
        <v>27716</v>
      </c>
      <c r="M43" s="5"/>
      <c r="N43" s="5"/>
      <c r="O43" s="5"/>
      <c r="P43" s="5"/>
      <c r="Q43" s="9"/>
      <c r="R43" s="9"/>
    </row>
    <row r="44" spans="1:18" s="1" customFormat="1" ht="27" thickBot="1" x14ac:dyDescent="0.3">
      <c r="A44" s="6"/>
      <c r="B44" s="181"/>
      <c r="C44" s="144" t="s">
        <v>44</v>
      </c>
      <c r="D44" s="138">
        <v>0</v>
      </c>
      <c r="E44" s="138">
        <v>0</v>
      </c>
      <c r="F44" s="146">
        <f t="shared" si="12"/>
        <v>0</v>
      </c>
      <c r="G44" s="5"/>
      <c r="H44" s="184"/>
      <c r="I44" s="103" t="s">
        <v>44</v>
      </c>
      <c r="J44" s="98">
        <f>'AUGUST 2023 REALIZ'!J44+'SEP 2023 LIMVALCTR'!D44</f>
        <v>6</v>
      </c>
      <c r="K44" s="98">
        <f>'AUGUST 2023 REALIZ'!K44+'SEP 2023 LIMVALCTR'!E44</f>
        <v>6</v>
      </c>
      <c r="L44" s="98">
        <f>'AUGUST 2023 REALIZ'!L44+'SEP 2023 LIMVALCTR'!F44</f>
        <v>0</v>
      </c>
      <c r="M44" s="5"/>
      <c r="N44" s="5"/>
      <c r="O44" s="5"/>
      <c r="P44" s="5"/>
      <c r="Q44" s="9"/>
      <c r="R44" s="9"/>
    </row>
    <row r="45" spans="1:18" s="1" customFormat="1" ht="15.75" thickBot="1" x14ac:dyDescent="0.3">
      <c r="A45" s="6"/>
      <c r="B45" s="182"/>
      <c r="C45" s="140" t="s">
        <v>24</v>
      </c>
      <c r="D45" s="141">
        <v>0</v>
      </c>
      <c r="E45" s="141">
        <v>0</v>
      </c>
      <c r="F45" s="146">
        <f t="shared" si="12"/>
        <v>0</v>
      </c>
      <c r="G45" s="5"/>
      <c r="H45" s="185"/>
      <c r="I45" s="111" t="s">
        <v>24</v>
      </c>
      <c r="J45" s="91">
        <f>'AUGUST 2023 REALIZ'!J45+'SEP 2023 LIMVALCTR'!D45</f>
        <v>1380.22</v>
      </c>
      <c r="K45" s="91">
        <f>'AUGUST 2023 REALIZ'!K45+'SEP 2023 LIMVALCTR'!E45</f>
        <v>1380.22</v>
      </c>
      <c r="L45" s="91">
        <f>'AUGUST 2023 REALIZ'!L45+'SEP 2023 LIMVALCTR'!F45</f>
        <v>0</v>
      </c>
      <c r="M45" s="5"/>
      <c r="N45" s="5"/>
      <c r="O45" s="5"/>
      <c r="P45" s="5"/>
      <c r="Q45" s="9"/>
      <c r="R45" s="9"/>
    </row>
    <row r="46" spans="1:18" s="1" customFormat="1" ht="15.75" thickBot="1" x14ac:dyDescent="0.3">
      <c r="A46" s="4"/>
      <c r="B46" s="147" t="s">
        <v>20</v>
      </c>
      <c r="C46" s="105" t="s">
        <v>24</v>
      </c>
      <c r="D46" s="91">
        <f>D41+D43+D45</f>
        <v>397010</v>
      </c>
      <c r="E46" s="91">
        <f>E41+E43+E45</f>
        <v>354858</v>
      </c>
      <c r="F46" s="91">
        <f t="shared" ref="F46" si="13">F41+F43+F45</f>
        <v>42152</v>
      </c>
      <c r="G46" s="5"/>
      <c r="H46" s="104" t="s">
        <v>20</v>
      </c>
      <c r="I46" s="113" t="s">
        <v>24</v>
      </c>
      <c r="J46" s="91">
        <f>'AUGUST 2023 REALIZ'!J46+'SEP 2023 LIMVALCTR'!D46</f>
        <v>3327183.66</v>
      </c>
      <c r="K46" s="91">
        <f>'AUGUST 2023 REALIZ'!K46+'SEP 2023 LIMVALCTR'!E46</f>
        <v>3285031.66</v>
      </c>
      <c r="L46" s="91">
        <f>'AUGUST 2023 REALIZ'!L46+'SEP 2023 LIMVALCTR'!F46</f>
        <v>42152</v>
      </c>
      <c r="M46" s="5"/>
      <c r="N46" s="5"/>
      <c r="O46" s="5"/>
      <c r="P46" s="5"/>
      <c r="Q46" s="9"/>
      <c r="R46" s="9"/>
    </row>
    <row r="47" spans="1:18" s="1" customFormat="1" ht="15.75" thickBot="1" x14ac:dyDescent="0.3">
      <c r="A47" s="4"/>
      <c r="B47" s="139" t="s">
        <v>50</v>
      </c>
      <c r="C47" s="142" t="s">
        <v>24</v>
      </c>
      <c r="D47" s="138">
        <v>0</v>
      </c>
      <c r="E47" s="138">
        <v>0</v>
      </c>
      <c r="F47" s="146">
        <f t="shared" si="12"/>
        <v>0</v>
      </c>
      <c r="G47" s="5"/>
      <c r="H47" s="55" t="s">
        <v>50</v>
      </c>
      <c r="I47" s="57" t="s">
        <v>24</v>
      </c>
      <c r="J47" s="98">
        <f>'AUGUST 2023 REALIZ'!J47+'SEP 2023 LIMVALCTR'!D47</f>
        <v>-556.37</v>
      </c>
      <c r="K47" s="98">
        <f>'AUGUST 2023 REALIZ'!K47+'SEP 2023 LIMVALCTR'!E47</f>
        <v>-556.37</v>
      </c>
      <c r="L47" s="98">
        <f>'AUGUST 2023 REALIZ'!L47+'SEP 2023 LIMVALCTR'!F47</f>
        <v>0</v>
      </c>
      <c r="M47" s="5"/>
      <c r="N47" s="5"/>
      <c r="O47" s="5"/>
      <c r="P47" s="5"/>
      <c r="Q47" s="9"/>
      <c r="R47" s="9"/>
    </row>
    <row r="48" spans="1:18" s="1" customFormat="1" ht="15.75" thickBot="1" x14ac:dyDescent="0.3">
      <c r="A48" s="4"/>
      <c r="B48" s="139" t="s">
        <v>124</v>
      </c>
      <c r="C48" s="142" t="s">
        <v>24</v>
      </c>
      <c r="D48" s="138">
        <v>0</v>
      </c>
      <c r="E48" s="138">
        <v>0</v>
      </c>
      <c r="F48" s="146">
        <f t="shared" si="12"/>
        <v>0</v>
      </c>
      <c r="G48" s="5"/>
      <c r="H48" s="55" t="s">
        <v>124</v>
      </c>
      <c r="I48" s="57" t="s">
        <v>24</v>
      </c>
      <c r="J48" s="98">
        <f>'AUGUST 2023 REALIZ'!J48+'SEP 2023 LIMVALCTR'!D48</f>
        <v>-695.25</v>
      </c>
      <c r="K48" s="98">
        <f>'AUGUST 2023 REALIZ'!K48+'SEP 2023 LIMVALCTR'!E48</f>
        <v>-695.25</v>
      </c>
      <c r="L48" s="98">
        <f>'AUGUST 2023 REALIZ'!L48+'SEP 2023 LIMVALCTR'!F48</f>
        <v>0</v>
      </c>
      <c r="M48" s="5"/>
      <c r="N48" s="5"/>
      <c r="O48" s="5"/>
      <c r="P48" s="5"/>
      <c r="Q48" s="9"/>
      <c r="R48" s="9"/>
    </row>
    <row r="49" spans="1:18" s="1" customFormat="1" ht="15.75" thickBot="1" x14ac:dyDescent="0.3">
      <c r="A49" s="4"/>
      <c r="B49" s="139" t="s">
        <v>52</v>
      </c>
      <c r="C49" s="142" t="s">
        <v>24</v>
      </c>
      <c r="D49" s="138">
        <v>0</v>
      </c>
      <c r="E49" s="138">
        <v>0</v>
      </c>
      <c r="F49" s="146">
        <f t="shared" si="12"/>
        <v>0</v>
      </c>
      <c r="G49" s="5"/>
      <c r="H49" s="55" t="s">
        <v>52</v>
      </c>
      <c r="I49" s="57" t="s">
        <v>24</v>
      </c>
      <c r="J49" s="98">
        <f>'AUGUST 2023 REALIZ'!J49+'SEP 2023 LIMVALCTR'!D49</f>
        <v>0</v>
      </c>
      <c r="K49" s="98">
        <f>'AUGUST 2023 REALIZ'!K49+'SEP 2023 LIMVALCTR'!E49</f>
        <v>0</v>
      </c>
      <c r="L49" s="98">
        <f>'AUGUST 2023 REALIZ'!L49+'SEP 2023 LIMVALCTR'!F49</f>
        <v>0</v>
      </c>
      <c r="M49" s="5"/>
      <c r="N49" s="5"/>
      <c r="O49" s="5"/>
      <c r="P49" s="5"/>
      <c r="Q49" s="9"/>
      <c r="R49" s="9"/>
    </row>
    <row r="50" spans="1:18" s="1" customFormat="1" ht="15.75" thickBot="1" x14ac:dyDescent="0.3">
      <c r="A50" s="4"/>
      <c r="B50" s="139" t="s">
        <v>53</v>
      </c>
      <c r="C50" s="142" t="s">
        <v>24</v>
      </c>
      <c r="D50" s="138">
        <v>0</v>
      </c>
      <c r="E50" s="138">
        <v>0</v>
      </c>
      <c r="F50" s="146">
        <f t="shared" si="12"/>
        <v>0</v>
      </c>
      <c r="G50" s="5"/>
      <c r="H50" s="55" t="s">
        <v>53</v>
      </c>
      <c r="I50" s="57" t="s">
        <v>24</v>
      </c>
      <c r="J50" s="98">
        <f>'AUGUST 2023 REALIZ'!J50+'SEP 2023 LIMVALCTR'!D50</f>
        <v>0</v>
      </c>
      <c r="K50" s="98">
        <f>'AUGUST 2023 REALIZ'!K50+'SEP 2023 LIMVALCTR'!E50</f>
        <v>0</v>
      </c>
      <c r="L50" s="98">
        <f>'AUGUST 2023 REALIZ'!L50+'SEP 2023 LIMVALCTR'!F50</f>
        <v>0</v>
      </c>
      <c r="M50" s="5"/>
      <c r="N50" s="5"/>
      <c r="O50" s="5"/>
      <c r="P50" s="5"/>
      <c r="Q50" s="9"/>
      <c r="R50" s="9"/>
    </row>
    <row r="51" spans="1:18" s="1" customFormat="1" ht="15.75" thickBot="1" x14ac:dyDescent="0.3">
      <c r="A51" s="4"/>
      <c r="B51" s="143" t="s">
        <v>54</v>
      </c>
      <c r="C51" s="142" t="s">
        <v>24</v>
      </c>
      <c r="D51" s="138">
        <v>0</v>
      </c>
      <c r="E51" s="138">
        <v>0</v>
      </c>
      <c r="F51" s="146">
        <f t="shared" si="12"/>
        <v>0</v>
      </c>
      <c r="G51" s="5"/>
      <c r="H51" s="58" t="s">
        <v>54</v>
      </c>
      <c r="I51" s="57" t="s">
        <v>24</v>
      </c>
      <c r="J51" s="98">
        <f>'AUGUST 2023 REALIZ'!J51+'SEP 2023 LIMVALCTR'!D51</f>
        <v>0</v>
      </c>
      <c r="K51" s="98">
        <f>'AUGUST 2023 REALIZ'!K51+'SEP 2023 LIMVALCTR'!E51</f>
        <v>0</v>
      </c>
      <c r="L51" s="98">
        <f>'AUGUST 2023 REALIZ'!L51+'SEP 2023 LIMVALCTR'!F51</f>
        <v>0</v>
      </c>
      <c r="M51" s="5"/>
      <c r="N51" s="5"/>
      <c r="O51" s="5"/>
      <c r="P51" s="5"/>
      <c r="Q51" s="9"/>
      <c r="R51" s="9"/>
    </row>
    <row r="52" spans="1:18" s="1" customFormat="1" ht="27" thickBot="1" x14ac:dyDescent="0.3">
      <c r="A52" s="4"/>
      <c r="B52" s="144" t="s">
        <v>34</v>
      </c>
      <c r="C52" s="105" t="s">
        <v>24</v>
      </c>
      <c r="D52" s="91">
        <f>SUM(D46:D51)</f>
        <v>397010</v>
      </c>
      <c r="E52" s="91">
        <f t="shared" ref="E52" si="14">SUM(E46:E51)</f>
        <v>354858</v>
      </c>
      <c r="F52" s="102">
        <f t="shared" si="12"/>
        <v>42152</v>
      </c>
      <c r="G52" s="5"/>
      <c r="H52" s="94" t="s">
        <v>34</v>
      </c>
      <c r="I52" s="113" t="s">
        <v>24</v>
      </c>
      <c r="J52" s="91">
        <f>'AUGUST 2023 REALIZ'!J52+'SEP 2023 LIMVALCTR'!D52</f>
        <v>3325932.04</v>
      </c>
      <c r="K52" s="91">
        <f>'AUGUST 2023 REALIZ'!K52+'SEP 2023 LIMVALCTR'!E52</f>
        <v>3283780.04</v>
      </c>
      <c r="L52" s="91">
        <f>'AUGUST 2023 REALIZ'!L52+'SEP 2023 LIMVALCTR'!F52</f>
        <v>42152</v>
      </c>
      <c r="M52" s="5"/>
      <c r="N52" s="5"/>
      <c r="O52" s="5"/>
      <c r="P52" s="5"/>
      <c r="Q52" s="9"/>
      <c r="R52" s="9"/>
    </row>
    <row r="53" spans="1:18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  <c r="Q53" s="9"/>
      <c r="R53" s="9"/>
    </row>
    <row r="54" spans="1:18" s="1" customFormat="1" ht="30" customHeight="1" thickBot="1" x14ac:dyDescent="0.3">
      <c r="A54" s="4"/>
      <c r="B54" s="171" t="s">
        <v>150</v>
      </c>
      <c r="C54" s="186"/>
      <c r="D54" s="186"/>
      <c r="E54" s="186"/>
      <c r="F54" s="187"/>
      <c r="H54" s="171" t="s">
        <v>151</v>
      </c>
      <c r="I54" s="172"/>
      <c r="J54" s="172"/>
      <c r="K54" s="172"/>
      <c r="L54" s="173"/>
      <c r="M54" s="28"/>
      <c r="N54" s="28"/>
      <c r="O54" s="9"/>
      <c r="P54" s="22"/>
      <c r="Q54" s="9"/>
      <c r="R54" s="9"/>
    </row>
    <row r="55" spans="1:18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  <c r="Q55" s="9"/>
      <c r="R55" s="9"/>
    </row>
    <row r="56" spans="1:18" s="1" customFormat="1" ht="15.75" thickBot="1" x14ac:dyDescent="0.3">
      <c r="A56" s="4"/>
      <c r="B56" s="189"/>
      <c r="C56" s="64" t="s">
        <v>23</v>
      </c>
      <c r="D56" s="109">
        <f>D44+D42+D40+D30</f>
        <v>2053</v>
      </c>
      <c r="E56" s="109">
        <f>E44+E42+E40+E30</f>
        <v>1857</v>
      </c>
      <c r="F56" s="106">
        <f>D56-E56</f>
        <v>196</v>
      </c>
      <c r="G56" s="131"/>
      <c r="H56" s="189"/>
      <c r="I56" s="64" t="s">
        <v>23</v>
      </c>
      <c r="J56" s="109">
        <f>'AUGUST 2023 REALIZ'!J56+'SEP 2023 LIMVALCTR'!D56</f>
        <v>17321</v>
      </c>
      <c r="K56" s="109">
        <f>'AUGUST 2023 REALIZ'!K56+'SEP 2023 LIMVALCTR'!E56</f>
        <v>17108</v>
      </c>
      <c r="L56" s="106">
        <f>'AUGUST 2023 REALIZ'!L56+'SEP 2023 LIMVALCTR'!F56</f>
        <v>213</v>
      </c>
      <c r="M56" s="24"/>
      <c r="N56" s="24"/>
      <c r="O56" s="24"/>
      <c r="P56" s="9"/>
      <c r="Q56" s="9"/>
      <c r="R56" s="9"/>
    </row>
    <row r="57" spans="1:18" s="1" customFormat="1" ht="17.25" customHeight="1" thickBot="1" x14ac:dyDescent="0.3">
      <c r="A57" s="4"/>
      <c r="B57" s="190"/>
      <c r="C57" s="111" t="s">
        <v>24</v>
      </c>
      <c r="D57" s="112">
        <f>D52+D37</f>
        <v>1180725.46</v>
      </c>
      <c r="E57" s="112">
        <f>E52+E37</f>
        <v>1120957.4300000002</v>
      </c>
      <c r="F57" s="107">
        <f>D57-E57</f>
        <v>59768.029999999795</v>
      </c>
      <c r="G57" s="131"/>
      <c r="H57" s="190"/>
      <c r="I57" s="111" t="s">
        <v>24</v>
      </c>
      <c r="J57" s="112">
        <f>'AUGUST 2023 REALIZ'!J57+'SEP 2023 LIMVALCTR'!D57</f>
        <v>9736690.9600000009</v>
      </c>
      <c r="K57" s="112">
        <f>'AUGUST 2023 REALIZ'!K57+'SEP 2023 LIMVALCTR'!E57</f>
        <v>9645588.5800000001</v>
      </c>
      <c r="L57" s="107">
        <f>'AUGUST 2023 REALIZ'!L57+'SEP 2023 LIMVALCTR'!F57</f>
        <v>91102.379999999655</v>
      </c>
      <c r="M57" s="24"/>
      <c r="N57" s="24"/>
      <c r="O57" s="24"/>
      <c r="P57" s="9"/>
      <c r="Q57" s="9"/>
      <c r="R57" s="9"/>
    </row>
    <row r="58" spans="1:18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  <c r="Q58" s="9"/>
      <c r="R58" s="9"/>
    </row>
    <row r="59" spans="1:18" s="1" customFormat="1" x14ac:dyDescent="0.25">
      <c r="A59" s="4"/>
      <c r="B59" s="114" t="s">
        <v>152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  <c r="Q59" s="9"/>
      <c r="R59" s="9"/>
    </row>
    <row r="60" spans="1:18" s="9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</row>
    <row r="61" spans="1:18" s="9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</row>
    <row r="62" spans="1:18" s="9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</row>
    <row r="63" spans="1:18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</row>
    <row r="64" spans="1:18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K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7"/>
  <sheetViews>
    <sheetView topLeftCell="A16" zoomScale="96" zoomScaleNormal="96" workbookViewId="0">
      <selection activeCell="B25" sqref="B25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19.85546875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2.85546875" style="129" customWidth="1"/>
    <col min="8" max="8" width="23.5703125" style="129" customWidth="1"/>
    <col min="9" max="9" width="18.28515625" style="129" customWidth="1"/>
    <col min="10" max="10" width="15.42578125" style="129" customWidth="1"/>
    <col min="11" max="11" width="18.5703125" style="129" customWidth="1"/>
    <col min="12" max="12" width="18.710937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5" t="s">
        <v>95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5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96</v>
      </c>
      <c r="H9" s="123" t="s">
        <v>17</v>
      </c>
      <c r="I9" s="124" t="s">
        <v>18</v>
      </c>
      <c r="J9" s="120"/>
      <c r="K9" s="120"/>
      <c r="L9" s="120"/>
      <c r="M9" s="14"/>
      <c r="N9" s="15"/>
      <c r="O9" s="3"/>
    </row>
    <row r="10" spans="1:15" s="2" customFormat="1" x14ac:dyDescent="0.25">
      <c r="A10" s="70">
        <v>1</v>
      </c>
      <c r="B10" s="125" t="s">
        <v>38</v>
      </c>
      <c r="C10" s="72" t="s">
        <v>97</v>
      </c>
      <c r="D10" s="73">
        <v>3460027.73</v>
      </c>
      <c r="E10" s="74">
        <v>2503402.85</v>
      </c>
      <c r="F10" s="75">
        <f t="shared" ref="F10:F16" si="0">D10-E10</f>
        <v>956624.87999999989</v>
      </c>
      <c r="G10" s="75">
        <v>482877.27</v>
      </c>
      <c r="H10" s="75">
        <f t="shared" ref="H10:H16" si="1">E10+G10</f>
        <v>2986280.12</v>
      </c>
      <c r="I10" s="76">
        <f t="shared" ref="I10:I16" si="2">F10-G10</f>
        <v>473747.60999999987</v>
      </c>
      <c r="J10" s="126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1755.14</v>
      </c>
      <c r="F11" s="53">
        <f t="shared" si="0"/>
        <v>-1755.14</v>
      </c>
      <c r="G11" s="53">
        <v>0</v>
      </c>
      <c r="H11" s="53">
        <f t="shared" si="1"/>
        <v>1755.14</v>
      </c>
      <c r="I11" s="54">
        <f t="shared" si="2"/>
        <v>-1755.14</v>
      </c>
      <c r="J11" s="126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126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6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6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6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6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3470136.7</v>
      </c>
      <c r="E17" s="68">
        <v>2515266.9600000004</v>
      </c>
      <c r="F17" s="68">
        <f t="shared" si="3"/>
        <v>954869.73999999987</v>
      </c>
      <c r="G17" s="68">
        <f t="shared" si="3"/>
        <v>482877.27</v>
      </c>
      <c r="H17" s="68">
        <f t="shared" si="3"/>
        <v>2998144.2300000004</v>
      </c>
      <c r="I17" s="69">
        <f t="shared" si="3"/>
        <v>471992.46999999986</v>
      </c>
      <c r="J17" s="126"/>
      <c r="K17" s="127"/>
      <c r="L17" s="127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72"/>
      <c r="D18" s="73">
        <v>1318070.1000000001</v>
      </c>
      <c r="E18" s="74">
        <v>1304018.56</v>
      </c>
      <c r="F18" s="75">
        <f>D18-E18</f>
        <v>14051.540000000037</v>
      </c>
      <c r="G18" s="75">
        <v>0</v>
      </c>
      <c r="H18" s="75">
        <f t="shared" ref="H18:H24" si="4">E18+G18</f>
        <v>1304018.56</v>
      </c>
      <c r="I18" s="76">
        <f>F18-G18</f>
        <v>14051.540000000037</v>
      </c>
      <c r="J18" s="126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9909.5</v>
      </c>
      <c r="F19" s="53">
        <f>D19-E19</f>
        <v>-9909.5</v>
      </c>
      <c r="G19" s="53">
        <v>0</v>
      </c>
      <c r="H19" s="53">
        <f t="shared" si="4"/>
        <v>9909.5</v>
      </c>
      <c r="I19" s="54">
        <f t="shared" ref="I19:I24" si="5">F19-G19</f>
        <v>-9909.5</v>
      </c>
      <c r="J19" s="126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2494.7399999999998</v>
      </c>
      <c r="E20" s="52">
        <v>494.74</v>
      </c>
      <c r="F20" s="53">
        <f>D20-E20</f>
        <v>1999.9999999999998</v>
      </c>
      <c r="G20" s="53">
        <v>0</v>
      </c>
      <c r="H20" s="53">
        <f t="shared" si="4"/>
        <v>494.74</v>
      </c>
      <c r="I20" s="54">
        <f t="shared" si="5"/>
        <v>1999.9999999999998</v>
      </c>
      <c r="J20" s="126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 t="shared" ref="F21:F24" si="6">D21-E21</f>
        <v>-556.37</v>
      </c>
      <c r="G21" s="53">
        <v>0</v>
      </c>
      <c r="H21" s="53">
        <f t="shared" si="4"/>
        <v>0</v>
      </c>
      <c r="I21" s="54">
        <f t="shared" si="5"/>
        <v>-556.37</v>
      </c>
      <c r="J21" s="126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6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6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6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1320008.47</v>
      </c>
      <c r="E25" s="81">
        <v>1314422.8</v>
      </c>
      <c r="F25" s="81">
        <f t="shared" ref="F25:I25" si="7">SUM(F18:F24)</f>
        <v>5585.6700000000374</v>
      </c>
      <c r="G25" s="81">
        <f t="shared" si="7"/>
        <v>0</v>
      </c>
      <c r="H25" s="81">
        <f t="shared" si="7"/>
        <v>1314422.8</v>
      </c>
      <c r="I25" s="82">
        <f t="shared" si="7"/>
        <v>5585.6700000000374</v>
      </c>
      <c r="J25" s="126"/>
      <c r="K25" s="127"/>
      <c r="L25" s="127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4790145.17</v>
      </c>
      <c r="E26" s="85">
        <v>3829689.7600000007</v>
      </c>
      <c r="F26" s="85">
        <f t="shared" ref="F26:I26" si="8">F25+F17</f>
        <v>960455.40999999992</v>
      </c>
      <c r="G26" s="85">
        <f t="shared" si="8"/>
        <v>482877.27</v>
      </c>
      <c r="H26" s="85">
        <f t="shared" si="8"/>
        <v>4312567.03</v>
      </c>
      <c r="I26" s="86">
        <f t="shared" si="8"/>
        <v>477578.1399999999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14"/>
      <c r="O27" s="3"/>
    </row>
    <row r="28" spans="1:15" s="1" customFormat="1" ht="15.75" customHeight="1" thickBot="1" x14ac:dyDescent="0.3">
      <c r="A28" s="14"/>
      <c r="B28" s="171" t="s">
        <v>89</v>
      </c>
      <c r="C28" s="186"/>
      <c r="D28" s="186"/>
      <c r="E28" s="186"/>
      <c r="F28" s="187"/>
      <c r="H28" s="171" t="s">
        <v>90</v>
      </c>
      <c r="I28" s="186"/>
      <c r="J28" s="186"/>
      <c r="K28" s="186"/>
      <c r="L28" s="187"/>
      <c r="M28" s="16"/>
      <c r="N28" s="16"/>
      <c r="O28" s="16"/>
    </row>
    <row r="29" spans="1:15" s="16" customFormat="1" ht="20.25" customHeight="1" thickBot="1" x14ac:dyDescent="0.3">
      <c r="A29" s="128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5" s="1" customFormat="1" ht="15.75" thickBot="1" x14ac:dyDescent="0.3">
      <c r="A30" s="129"/>
      <c r="B30" s="192"/>
      <c r="C30" s="14" t="s">
        <v>23</v>
      </c>
      <c r="D30" s="88">
        <v>310</v>
      </c>
      <c r="E30" s="88">
        <v>310</v>
      </c>
      <c r="F30" s="89">
        <f>D30-E30</f>
        <v>0</v>
      </c>
      <c r="G30" s="15"/>
      <c r="H30" s="178"/>
      <c r="I30" s="14" t="s">
        <v>23</v>
      </c>
      <c r="J30" s="88">
        <f>'REGULARIZARE TRIM I 2023'!J30+'01-15 MAI 2023 DRG'!D30</f>
        <v>1247</v>
      </c>
      <c r="K30" s="88">
        <f>'REGULARIZARE TRIM I 2023'!K30+'01-15 MAI 2023 DRG'!E30</f>
        <v>1247</v>
      </c>
      <c r="L30" s="88">
        <f>'REGULARIZARE TRIM I 2023'!L30+'01-15 MAI 2023 DRG'!F30</f>
        <v>0</v>
      </c>
      <c r="M30" s="15"/>
      <c r="N30" s="15"/>
      <c r="O30" s="15"/>
    </row>
    <row r="31" spans="1:15" s="1" customFormat="1" ht="15.75" thickBot="1" x14ac:dyDescent="0.3">
      <c r="A31" s="129"/>
      <c r="B31" s="193"/>
      <c r="C31" s="90" t="s">
        <v>24</v>
      </c>
      <c r="D31" s="91">
        <v>639094.05000000005</v>
      </c>
      <c r="E31" s="91">
        <v>639094.05000000005</v>
      </c>
      <c r="F31" s="92">
        <f t="shared" ref="F31:F37" si="9">D31-E31</f>
        <v>0</v>
      </c>
      <c r="G31" s="15"/>
      <c r="H31" s="179"/>
      <c r="I31" s="90" t="s">
        <v>24</v>
      </c>
      <c r="J31" s="95">
        <f>'REGULARIZARE TRIM I 2023'!J31+'01-15 MAI 2023 DRG'!D31</f>
        <v>2505157.9900000002</v>
      </c>
      <c r="K31" s="95">
        <f>'REGULARIZARE TRIM I 2023'!K31+'01-15 MAI 2023 DRG'!E31</f>
        <v>2505157.9900000002</v>
      </c>
      <c r="L31" s="95">
        <f>'REGULARIZARE TRIM I 2023'!L31+'01-15 MAI 2023 DRG'!F31</f>
        <v>0</v>
      </c>
      <c r="M31" s="15"/>
      <c r="N31" s="15"/>
      <c r="O31" s="15"/>
    </row>
    <row r="32" spans="1:15" s="1" customFormat="1" ht="15.75" thickBot="1" x14ac:dyDescent="0.3">
      <c r="A32" s="129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'REGULARIZARE TRIM I 2023'!J32+'01-15 MAI 2023 DRG'!D32</f>
        <v>10108.969999999999</v>
      </c>
      <c r="K32" s="88">
        <f>'REGULARIZARE TRIM I 2023'!K32+'01-15 MAI 2023 DRG'!E32</f>
        <v>10108.969999999999</v>
      </c>
      <c r="L32" s="88">
        <f>'REGULARIZARE TRIM I 2023'!L32+'01-15 MAI 2023 DRG'!F32</f>
        <v>0</v>
      </c>
      <c r="M32" s="15"/>
      <c r="N32" s="15"/>
      <c r="O32" s="15"/>
    </row>
    <row r="33" spans="1:16" s="1" customFormat="1" ht="15.75" thickBot="1" x14ac:dyDescent="0.3">
      <c r="A33" s="129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'REGULARIZARE TRIM I 2023'!J33+'01-15 MAI 2023 DRG'!D33</f>
        <v>0</v>
      </c>
      <c r="K33" s="88">
        <f>'REGULARIZARE TRIM I 2023'!K33+'01-15 MAI 2023 DRG'!E33</f>
        <v>0</v>
      </c>
      <c r="L33" s="88">
        <f>'REGULARIZARE TRIM I 2023'!L33+'01-15 MAI 2023 DRG'!F33</f>
        <v>0</v>
      </c>
      <c r="M33" s="15"/>
      <c r="N33" s="15"/>
      <c r="O33" s="15"/>
    </row>
    <row r="34" spans="1:16" s="1" customFormat="1" ht="15.75" thickBot="1" x14ac:dyDescent="0.3">
      <c r="A34" s="129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'REGULARIZARE TRIM I 2023'!J34+'01-15 MAI 2023 DRG'!D34</f>
        <v>0</v>
      </c>
      <c r="K34" s="88">
        <f>'REGULARIZARE TRIM I 2023'!K34+'01-15 MAI 2023 DRG'!E34</f>
        <v>0</v>
      </c>
      <c r="L34" s="88">
        <f>'REGULARIZARE TRIM I 2023'!L34+'01-15 MAI 2023 DRG'!F34</f>
        <v>0</v>
      </c>
      <c r="M34" s="15"/>
      <c r="N34" s="15"/>
      <c r="O34" s="15"/>
    </row>
    <row r="35" spans="1:16" s="1" customFormat="1" ht="15.75" thickBot="1" x14ac:dyDescent="0.3">
      <c r="A35" s="129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'REGULARIZARE TRIM I 2023'!J35+'01-15 MAI 2023 DRG'!D35</f>
        <v>0</v>
      </c>
      <c r="K35" s="88">
        <f>'REGULARIZARE TRIM I 2023'!K35+'01-15 MAI 2023 DRG'!E35</f>
        <v>0</v>
      </c>
      <c r="L35" s="88">
        <f>'REGULARIZARE TRIM I 2023'!L35+'01-15 MAI 2023 DRG'!F35</f>
        <v>0</v>
      </c>
      <c r="M35" s="15"/>
      <c r="N35" s="15"/>
      <c r="O35" s="15"/>
    </row>
    <row r="36" spans="1:16" s="1" customFormat="1" ht="15.75" thickBot="1" x14ac:dyDescent="0.3">
      <c r="A36" s="129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'REGULARIZARE TRIM I 2023'!J36+'01-15 MAI 2023 DRG'!D36</f>
        <v>0</v>
      </c>
      <c r="K36" s="88">
        <f>'REGULARIZARE TRIM I 2023'!K36+'01-15 MAI 2023 DRG'!E36</f>
        <v>0</v>
      </c>
      <c r="L36" s="88">
        <f>'REGULARIZARE TRIM I 2023'!L36+'01-15 MAI 2023 DRG'!F36</f>
        <v>0</v>
      </c>
      <c r="M36" s="15"/>
      <c r="N36" s="15"/>
      <c r="O36" s="15"/>
    </row>
    <row r="37" spans="1:16" s="1" customFormat="1" ht="15.75" thickBot="1" x14ac:dyDescent="0.3">
      <c r="A37" s="129"/>
      <c r="B37" s="94" t="s">
        <v>32</v>
      </c>
      <c r="C37" s="90" t="s">
        <v>24</v>
      </c>
      <c r="D37" s="91">
        <f t="shared" ref="D37:E37" si="10">SUM(D31:D36)</f>
        <v>639094.05000000005</v>
      </c>
      <c r="E37" s="91">
        <f t="shared" si="10"/>
        <v>639094.05000000005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'REGULARIZARE TRIM I 2023'!J37+'01-15 MAI 2023 DRG'!D37</f>
        <v>2515266.96</v>
      </c>
      <c r="K37" s="91">
        <f>'REGULARIZARE TRIM I 2023'!K37+'01-15 MAI 2023 DRG'!E37</f>
        <v>2515266.96</v>
      </c>
      <c r="L37" s="91">
        <f>'REGULARIZARE TRIM I 2023'!L37+'01-15 MAI 2023 DRG'!F37</f>
        <v>0</v>
      </c>
      <c r="M37" s="15"/>
      <c r="N37" s="15"/>
      <c r="O37" s="15"/>
    </row>
    <row r="38" spans="1:16" s="1" customFormat="1" ht="15.75" thickBot="1" x14ac:dyDescent="0.3">
      <c r="A38" s="129"/>
      <c r="B38" s="130"/>
      <c r="C38" s="14"/>
      <c r="D38" s="15"/>
      <c r="E38" s="15"/>
      <c r="F38" s="15"/>
      <c r="G38" s="15"/>
      <c r="H38" s="15"/>
      <c r="J38" s="130"/>
      <c r="K38" s="14"/>
      <c r="L38" s="15"/>
      <c r="M38" s="15"/>
      <c r="N38" s="15"/>
      <c r="O38" s="15"/>
      <c r="P38" s="5"/>
    </row>
    <row r="39" spans="1:16" s="1" customFormat="1" ht="18.75" customHeight="1" thickBot="1" x14ac:dyDescent="0.3">
      <c r="A39" s="129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5"/>
    </row>
    <row r="40" spans="1:16" s="1" customFormat="1" ht="15.75" thickBot="1" x14ac:dyDescent="0.3">
      <c r="A40" s="129"/>
      <c r="B40" s="183" t="s">
        <v>20</v>
      </c>
      <c r="C40" s="97" t="s">
        <v>23</v>
      </c>
      <c r="D40" s="98">
        <v>303</v>
      </c>
      <c r="E40" s="98">
        <v>303</v>
      </c>
      <c r="F40" s="99">
        <f>D40-E40</f>
        <v>0</v>
      </c>
      <c r="G40" s="15"/>
      <c r="H40" s="183" t="s">
        <v>20</v>
      </c>
      <c r="I40" s="64" t="s">
        <v>23</v>
      </c>
      <c r="J40" s="98">
        <f>'REGULARIZARE TRIM I 2023'!J40+'01-15 MAI 2023 DRG'!D40</f>
        <v>1196</v>
      </c>
      <c r="K40" s="98">
        <f>'REGULARIZARE TRIM I 2023'!K40+'01-15 MAI 2023 DRG'!E40</f>
        <v>1196</v>
      </c>
      <c r="L40" s="98">
        <f>'REGULARIZARE TRIM I 2023'!L40+'01-15 MAI 2023 DRG'!F40</f>
        <v>0</v>
      </c>
      <c r="M40" s="15"/>
      <c r="N40" s="15"/>
      <c r="O40" s="15"/>
      <c r="P40" s="5"/>
    </row>
    <row r="41" spans="1:16" s="1" customFormat="1" ht="15.75" thickBot="1" x14ac:dyDescent="0.3">
      <c r="A41" s="129"/>
      <c r="B41" s="184"/>
      <c r="C41" s="100" t="s">
        <v>24</v>
      </c>
      <c r="D41" s="101">
        <v>113324.79</v>
      </c>
      <c r="E41" s="101">
        <v>113324.79</v>
      </c>
      <c r="F41" s="102">
        <f t="shared" ref="F41:F52" si="11">D41-E41</f>
        <v>0</v>
      </c>
      <c r="G41" s="15"/>
      <c r="H41" s="184"/>
      <c r="I41" s="111" t="s">
        <v>24</v>
      </c>
      <c r="J41" s="91">
        <f>'REGULARIZARE TRIM I 2023'!J41+'01-15 MAI 2023 DRG'!D41</f>
        <v>440306.54</v>
      </c>
      <c r="K41" s="91">
        <f>'REGULARIZARE TRIM I 2023'!K41+'01-15 MAI 2023 DRG'!E41</f>
        <v>440306.54</v>
      </c>
      <c r="L41" s="91">
        <f>'REGULARIZARE TRIM I 2023'!L41+'01-15 MAI 2023 DRG'!F41</f>
        <v>0</v>
      </c>
      <c r="M41" s="15"/>
      <c r="N41" s="15"/>
      <c r="O41" s="15"/>
      <c r="P41" s="5"/>
    </row>
    <row r="42" spans="1:16" s="1" customFormat="1" ht="15.75" thickBot="1" x14ac:dyDescent="0.3">
      <c r="A42" s="129"/>
      <c r="B42" s="184"/>
      <c r="C42" s="97" t="s">
        <v>25</v>
      </c>
      <c r="D42" s="98">
        <v>1166</v>
      </c>
      <c r="E42" s="98">
        <v>1166</v>
      </c>
      <c r="F42" s="99">
        <f t="shared" si="11"/>
        <v>0</v>
      </c>
      <c r="G42" s="15"/>
      <c r="H42" s="184"/>
      <c r="I42" s="64" t="s">
        <v>25</v>
      </c>
      <c r="J42" s="98">
        <f>'REGULARIZARE TRIM I 2023'!J42+'01-15 MAI 2023 DRG'!D42</f>
        <v>4408</v>
      </c>
      <c r="K42" s="98">
        <f>'REGULARIZARE TRIM I 2023'!K42+'01-15 MAI 2023 DRG'!E42</f>
        <v>4408</v>
      </c>
      <c r="L42" s="98">
        <f>'REGULARIZARE TRIM I 2023'!L42+'01-15 MAI 2023 DRG'!F42</f>
        <v>0</v>
      </c>
      <c r="M42" s="15"/>
      <c r="N42" s="15"/>
      <c r="O42" s="15"/>
      <c r="P42" s="5"/>
    </row>
    <row r="43" spans="1:16" s="1" customFormat="1" ht="15.75" thickBot="1" x14ac:dyDescent="0.3">
      <c r="A43" s="129"/>
      <c r="B43" s="184"/>
      <c r="C43" s="100" t="s">
        <v>24</v>
      </c>
      <c r="D43" s="101">
        <v>231089.54</v>
      </c>
      <c r="E43" s="101">
        <v>231089.54</v>
      </c>
      <c r="F43" s="102">
        <f t="shared" si="11"/>
        <v>0</v>
      </c>
      <c r="G43" s="15"/>
      <c r="H43" s="184"/>
      <c r="I43" s="111" t="s">
        <v>24</v>
      </c>
      <c r="J43" s="91">
        <f>'REGULARIZARE TRIM I 2023'!J43+'01-15 MAI 2023 DRG'!D43</f>
        <v>873621.52</v>
      </c>
      <c r="K43" s="91">
        <f>'REGULARIZARE TRIM I 2023'!K43+'01-15 MAI 2023 DRG'!E43</f>
        <v>873621.52</v>
      </c>
      <c r="L43" s="91">
        <f>'REGULARIZARE TRIM I 2023'!L43+'01-15 MAI 2023 DRG'!F43</f>
        <v>0</v>
      </c>
      <c r="M43" s="15"/>
      <c r="N43" s="15"/>
      <c r="O43" s="15"/>
      <c r="P43" s="5"/>
    </row>
    <row r="44" spans="1:16" s="1" customFormat="1" ht="27" thickBot="1" x14ac:dyDescent="0.3">
      <c r="A44" s="129"/>
      <c r="B44" s="184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184"/>
      <c r="I44" s="103" t="s">
        <v>44</v>
      </c>
      <c r="J44" s="98">
        <f>'REGULARIZARE TRIM I 2023'!J44+'01-15 MAI 2023 DRG'!D44</f>
        <v>2</v>
      </c>
      <c r="K44" s="98">
        <f>'REGULARIZARE TRIM I 2023'!K44+'01-15 MAI 2023 DRG'!E44</f>
        <v>2</v>
      </c>
      <c r="L44" s="98">
        <f>'REGULARIZARE TRIM I 2023'!L44+'01-15 MAI 2023 DRG'!F44</f>
        <v>0</v>
      </c>
      <c r="M44" s="15"/>
      <c r="N44" s="15"/>
      <c r="O44" s="15"/>
      <c r="P44" s="5"/>
    </row>
    <row r="45" spans="1:16" s="1" customFormat="1" ht="15.75" thickBot="1" x14ac:dyDescent="0.3">
      <c r="A45" s="129"/>
      <c r="B45" s="185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85"/>
      <c r="I45" s="111" t="s">
        <v>24</v>
      </c>
      <c r="J45" s="91">
        <f>'REGULARIZARE TRIM I 2023'!J45+'01-15 MAI 2023 DRG'!D45</f>
        <v>494.74</v>
      </c>
      <c r="K45" s="91">
        <f>'REGULARIZARE TRIM I 2023'!K45+'01-15 MAI 2023 DRG'!E45</f>
        <v>494.74</v>
      </c>
      <c r="L45" s="91">
        <f>'REGULARIZARE TRIM I 2023'!L45+'01-15 MAI 2023 DRG'!F45</f>
        <v>0</v>
      </c>
      <c r="M45" s="15"/>
      <c r="N45" s="15"/>
      <c r="O45" s="1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344414.33</v>
      </c>
      <c r="E46" s="91">
        <f>E41+E43+E45</f>
        <v>344414.33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'REGULARIZARE TRIM I 2023'!J46+'01-15 MAI 2023 DRG'!D46</f>
        <v>1314979.17</v>
      </c>
      <c r="K46" s="91">
        <f>'REGULARIZARE TRIM I 2023'!K46+'01-15 MAI 2023 DRG'!E46</f>
        <v>1314979.17</v>
      </c>
      <c r="L46" s="91">
        <f>'REGULARIZARE TRIM I 2023'!L46+'01-15 MAI 2023 DRG'!F46</f>
        <v>0</v>
      </c>
      <c r="M46" s="15"/>
      <c r="N46" s="15"/>
      <c r="O46" s="15"/>
      <c r="P46" s="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'REGULARIZARE TRIM I 2023'!J47+'01-15 MAI 2023 DRG'!D47</f>
        <v>-556.37</v>
      </c>
      <c r="K47" s="98">
        <f>'REGULARIZARE TRIM I 2023'!K47+'01-15 MAI 2023 DRG'!E47</f>
        <v>-556.37</v>
      </c>
      <c r="L47" s="98">
        <f>'REGULARIZARE TRIM I 2023'!L47+'01-15 MAI 2023 DRG'!F47</f>
        <v>0</v>
      </c>
      <c r="M47" s="15"/>
      <c r="N47" s="15"/>
      <c r="O47" s="15"/>
      <c r="P47" s="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'REGULARIZARE TRIM I 2023'!J48+'01-15 MAI 2023 DRG'!D48</f>
        <v>0</v>
      </c>
      <c r="K48" s="98">
        <f>'REGULARIZARE TRIM I 2023'!K48+'01-15 MAI 2023 DRG'!E48</f>
        <v>0</v>
      </c>
      <c r="L48" s="98">
        <f>'REGULARIZARE TRIM I 2023'!L48+'01-15 MAI 2023 DRG'!F48</f>
        <v>0</v>
      </c>
      <c r="M48" s="15"/>
      <c r="N48" s="15"/>
      <c r="O48" s="15"/>
      <c r="P48" s="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'REGULARIZARE TRIM I 2023'!J49+'01-15 MAI 2023 DRG'!D49</f>
        <v>0</v>
      </c>
      <c r="K49" s="98">
        <f>'REGULARIZARE TRIM I 2023'!K49+'01-15 MAI 2023 DRG'!E49</f>
        <v>0</v>
      </c>
      <c r="L49" s="98">
        <f>'REGULARIZARE TRIM I 2023'!L49+'01-15 MAI 2023 DRG'!F49</f>
        <v>0</v>
      </c>
      <c r="M49" s="15"/>
      <c r="N49" s="15"/>
      <c r="O49" s="15"/>
      <c r="P49" s="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'REGULARIZARE TRIM I 2023'!J50+'01-15 MAI 2023 DRG'!D50</f>
        <v>0</v>
      </c>
      <c r="K50" s="98">
        <f>'REGULARIZARE TRIM I 2023'!K50+'01-15 MAI 2023 DRG'!E50</f>
        <v>0</v>
      </c>
      <c r="L50" s="98">
        <f>'REGULARIZARE TRIM I 2023'!L50+'01-15 MAI 2023 DRG'!F50</f>
        <v>0</v>
      </c>
      <c r="M50" s="15"/>
      <c r="N50" s="15"/>
      <c r="O50" s="15"/>
      <c r="P50" s="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'REGULARIZARE TRIM I 2023'!J51+'01-15 MAI 2023 DRG'!D51</f>
        <v>0</v>
      </c>
      <c r="K51" s="98">
        <f>'REGULARIZARE TRIM I 2023'!K51+'01-15 MAI 2023 DRG'!E51</f>
        <v>0</v>
      </c>
      <c r="L51" s="98">
        <f>'REGULARIZARE TRIM I 2023'!L51+'01-15 MAI 2023 DRG'!F51</f>
        <v>0</v>
      </c>
      <c r="M51" s="15"/>
      <c r="N51" s="15"/>
      <c r="O51" s="1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344414.33</v>
      </c>
      <c r="E52" s="91">
        <f t="shared" ref="E52" si="13">SUM(E46:E51)</f>
        <v>344414.33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'REGULARIZARE TRIM I 2023'!J52+'01-15 MAI 2023 DRG'!D52</f>
        <v>1314422.8</v>
      </c>
      <c r="K52" s="91">
        <f>'REGULARIZARE TRIM I 2023'!K52+'01-15 MAI 2023 DRG'!E52</f>
        <v>1314422.8</v>
      </c>
      <c r="L52" s="91">
        <f>'REGULARIZARE TRIM I 2023'!L52+'01-15 MAI 2023 DRG'!F52</f>
        <v>0</v>
      </c>
      <c r="M52" s="15"/>
      <c r="N52" s="15"/>
      <c r="O52" s="15"/>
      <c r="P52" s="5"/>
    </row>
    <row r="53" spans="1:16" s="1" customFormat="1" ht="15.75" thickBot="1" x14ac:dyDescent="0.3">
      <c r="A53" s="14"/>
      <c r="B53" s="130"/>
      <c r="C53" s="14"/>
      <c r="D53" s="15"/>
      <c r="E53" s="15"/>
      <c r="F53" s="15"/>
      <c r="G53" s="15"/>
      <c r="H53" s="130"/>
      <c r="I53" s="14"/>
      <c r="J53" s="15"/>
      <c r="K53" s="15"/>
      <c r="L53" s="15"/>
      <c r="M53" s="15"/>
      <c r="N53" s="15"/>
      <c r="O53" s="15"/>
      <c r="P53" s="5"/>
    </row>
    <row r="54" spans="1:16" s="1" customFormat="1" ht="15.75" customHeight="1" thickBot="1" x14ac:dyDescent="0.3">
      <c r="A54" s="14"/>
      <c r="B54" s="171" t="s">
        <v>89</v>
      </c>
      <c r="C54" s="186"/>
      <c r="D54" s="186"/>
      <c r="E54" s="186"/>
      <c r="F54" s="187"/>
      <c r="H54" s="171" t="s">
        <v>90</v>
      </c>
      <c r="I54" s="186"/>
      <c r="J54" s="186"/>
      <c r="K54" s="186"/>
      <c r="L54" s="187"/>
      <c r="M54" s="16"/>
      <c r="N54" s="16"/>
      <c r="P54" s="22"/>
    </row>
    <row r="55" spans="1:16" s="1" customFormat="1" ht="18.75" customHeight="1" thickBot="1" x14ac:dyDescent="0.3">
      <c r="A55" s="1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4"/>
    </row>
    <row r="56" spans="1:16" s="1" customFormat="1" ht="15.75" thickBot="1" x14ac:dyDescent="0.3">
      <c r="A56" s="14"/>
      <c r="B56" s="189"/>
      <c r="C56" s="64" t="s">
        <v>23</v>
      </c>
      <c r="D56" s="109">
        <f>D44+D42+D40+D30</f>
        <v>1779</v>
      </c>
      <c r="E56" s="109">
        <f>E44+E42+E40+E30</f>
        <v>1779</v>
      </c>
      <c r="F56" s="106">
        <f>D56-E56</f>
        <v>0</v>
      </c>
      <c r="G56" s="131"/>
      <c r="H56" s="189"/>
      <c r="I56" s="64" t="s">
        <v>23</v>
      </c>
      <c r="J56" s="109">
        <f>'REGULARIZARE TRIM I 2023'!J56+'01-15 MAI 2023 DRG'!D56</f>
        <v>6853</v>
      </c>
      <c r="K56" s="109">
        <f>'REGULARIZARE TRIM I 2023'!K56+'01-15 MAI 2023 DRG'!E56</f>
        <v>6853</v>
      </c>
      <c r="L56" s="106">
        <f>'REGULARIZARE TRIM I 2023'!L56+'01-15 MAI 2023 DRG'!F56</f>
        <v>0</v>
      </c>
      <c r="M56" s="131"/>
      <c r="N56" s="131"/>
      <c r="O56" s="131"/>
      <c r="P56" s="9"/>
    </row>
    <row r="57" spans="1:16" s="1" customFormat="1" ht="17.25" customHeight="1" thickBot="1" x14ac:dyDescent="0.3">
      <c r="A57" s="14"/>
      <c r="B57" s="190"/>
      <c r="C57" s="111" t="s">
        <v>24</v>
      </c>
      <c r="D57" s="112">
        <f>D52+D37</f>
        <v>983508.38000000012</v>
      </c>
      <c r="E57" s="112">
        <f>E52+E37</f>
        <v>983508.38000000012</v>
      </c>
      <c r="F57" s="107">
        <f>D57-E57</f>
        <v>0</v>
      </c>
      <c r="G57" s="131"/>
      <c r="H57" s="190"/>
      <c r="I57" s="111" t="s">
        <v>24</v>
      </c>
      <c r="J57" s="112">
        <f>'REGULARIZARE TRIM I 2023'!J57+'01-15 MAI 2023 DRG'!D57</f>
        <v>3829689.7600000007</v>
      </c>
      <c r="K57" s="112">
        <f>'REGULARIZARE TRIM I 2023'!K57+'01-15 MAI 2023 DRG'!E57</f>
        <v>3829689.7600000007</v>
      </c>
      <c r="L57" s="107">
        <f>'REGULARIZARE TRIM I 2023'!L57+'01-15 MAI 2023 DRG'!F57</f>
        <v>0</v>
      </c>
      <c r="M57" s="131"/>
      <c r="N57" s="131"/>
      <c r="O57" s="131"/>
      <c r="P57" s="9"/>
    </row>
    <row r="58" spans="1:16" s="1" customFormat="1" x14ac:dyDescent="0.25">
      <c r="A58" s="14"/>
      <c r="B58" s="130"/>
      <c r="C58" s="23"/>
      <c r="D58" s="23"/>
      <c r="E58" s="23"/>
      <c r="F58" s="23"/>
      <c r="G58" s="23"/>
      <c r="H58" s="23"/>
      <c r="I58" s="130"/>
      <c r="K58" s="23"/>
      <c r="L58" s="23"/>
      <c r="M58" s="131"/>
      <c r="N58" s="131"/>
      <c r="O58" s="131"/>
      <c r="P58" s="24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  <c r="P59" s="9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  <c r="P60" s="9"/>
    </row>
    <row r="61" spans="1:16" s="9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32"/>
    </row>
    <row r="62" spans="1:16" s="9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32"/>
    </row>
    <row r="63" spans="1:16" s="9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32"/>
    </row>
    <row r="64" spans="1:16" s="9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32"/>
    </row>
    <row r="65" spans="1:15" s="9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32"/>
    </row>
    <row r="66" spans="1:15" s="9" customFormat="1" x14ac:dyDescent="0.25">
      <c r="A66" s="14"/>
      <c r="B66" s="12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32"/>
    </row>
    <row r="67" spans="1:15" s="9" customFormat="1" x14ac:dyDescent="0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5"/>
      <c r="N67" s="129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7"/>
  <sheetViews>
    <sheetView topLeftCell="A13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5" t="s">
        <v>88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5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92</v>
      </c>
      <c r="H9" s="123" t="s">
        <v>17</v>
      </c>
      <c r="I9" s="124" t="s">
        <v>18</v>
      </c>
      <c r="J9" s="120"/>
      <c r="K9" s="120"/>
      <c r="L9" s="120"/>
      <c r="M9" s="14"/>
      <c r="N9" s="15"/>
      <c r="O9" s="3"/>
    </row>
    <row r="10" spans="1:15" s="2" customFormat="1" x14ac:dyDescent="0.25">
      <c r="A10" s="70">
        <v>1</v>
      </c>
      <c r="B10" s="125" t="s">
        <v>38</v>
      </c>
      <c r="C10" s="72" t="s">
        <v>91</v>
      </c>
      <c r="D10" s="73">
        <v>2651325.5099999998</v>
      </c>
      <c r="E10" s="74">
        <v>1864308.8</v>
      </c>
      <c r="F10" s="75">
        <f t="shared" ref="F10:F16" si="0">D10-E10</f>
        <v>787016.70999999973</v>
      </c>
      <c r="G10" s="75">
        <v>639094.05000000005</v>
      </c>
      <c r="H10" s="75">
        <f t="shared" ref="H10:H16" si="1">E10+G10</f>
        <v>2503402.85</v>
      </c>
      <c r="I10" s="76">
        <f t="shared" ref="I10:I16" si="2">F10-G10</f>
        <v>147922.65999999968</v>
      </c>
      <c r="J10" s="126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1755.14</v>
      </c>
      <c r="F11" s="53">
        <f t="shared" si="0"/>
        <v>-1755.14</v>
      </c>
      <c r="G11" s="53">
        <v>0</v>
      </c>
      <c r="H11" s="53">
        <f t="shared" si="1"/>
        <v>1755.14</v>
      </c>
      <c r="I11" s="54">
        <f t="shared" si="2"/>
        <v>-1755.14</v>
      </c>
      <c r="J11" s="126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126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6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6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6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6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2661434.48</v>
      </c>
      <c r="E17" s="68">
        <v>1876172.91</v>
      </c>
      <c r="F17" s="68">
        <f t="shared" si="3"/>
        <v>785261.56999999972</v>
      </c>
      <c r="G17" s="68">
        <f t="shared" si="3"/>
        <v>639094.05000000005</v>
      </c>
      <c r="H17" s="68">
        <f t="shared" si="3"/>
        <v>2515266.9600000004</v>
      </c>
      <c r="I17" s="69">
        <f t="shared" si="3"/>
        <v>146167.51999999967</v>
      </c>
      <c r="J17" s="126"/>
      <c r="K17" s="127"/>
      <c r="L17" s="127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72" t="s">
        <v>93</v>
      </c>
      <c r="D18" s="73">
        <v>1318070.1000000001</v>
      </c>
      <c r="E18" s="74">
        <v>963171.65</v>
      </c>
      <c r="F18" s="75">
        <f>D18-E18</f>
        <v>354898.45000000007</v>
      </c>
      <c r="G18" s="75">
        <v>340846.91</v>
      </c>
      <c r="H18" s="75">
        <f t="shared" ref="H18:H24" si="4">E18+G18</f>
        <v>1304018.56</v>
      </c>
      <c r="I18" s="76">
        <f>F18-G18</f>
        <v>14051.540000000095</v>
      </c>
      <c r="J18" s="126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94</v>
      </c>
      <c r="D19" s="51">
        <v>0</v>
      </c>
      <c r="E19" s="52">
        <v>6342.08</v>
      </c>
      <c r="F19" s="53">
        <f>D19-E19</f>
        <v>-6342.08</v>
      </c>
      <c r="G19" s="53">
        <v>3567.42</v>
      </c>
      <c r="H19" s="53">
        <f t="shared" si="4"/>
        <v>9909.5</v>
      </c>
      <c r="I19" s="54">
        <f t="shared" ref="I19:I24" si="5">F19-G19</f>
        <v>-9909.5</v>
      </c>
      <c r="J19" s="126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43</v>
      </c>
      <c r="C20" s="50"/>
      <c r="D20" s="51">
        <v>2494.7399999999998</v>
      </c>
      <c r="E20" s="52">
        <v>494.74</v>
      </c>
      <c r="F20" s="53">
        <f>D20-E20</f>
        <v>1999.9999999999998</v>
      </c>
      <c r="G20" s="53">
        <v>0</v>
      </c>
      <c r="H20" s="53">
        <f t="shared" si="4"/>
        <v>494.74</v>
      </c>
      <c r="I20" s="54">
        <f t="shared" si="5"/>
        <v>1999.9999999999998</v>
      </c>
      <c r="J20" s="126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 t="shared" ref="F21:F24" si="6">D21-E21</f>
        <v>-556.37</v>
      </c>
      <c r="G21" s="53">
        <v>0</v>
      </c>
      <c r="H21" s="53">
        <f t="shared" si="4"/>
        <v>0</v>
      </c>
      <c r="I21" s="54">
        <f t="shared" si="5"/>
        <v>-556.37</v>
      </c>
      <c r="J21" s="126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6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6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6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1320008.47</v>
      </c>
      <c r="E25" s="81">
        <v>970008.47</v>
      </c>
      <c r="F25" s="81">
        <f t="shared" ref="F25:I25" si="7">SUM(F18:F24)</f>
        <v>350000.00000000006</v>
      </c>
      <c r="G25" s="81">
        <f t="shared" si="7"/>
        <v>344414.32999999996</v>
      </c>
      <c r="H25" s="81">
        <f t="shared" si="7"/>
        <v>1314422.8</v>
      </c>
      <c r="I25" s="82">
        <f t="shared" si="7"/>
        <v>5585.6700000000956</v>
      </c>
      <c r="J25" s="126"/>
      <c r="K25" s="127"/>
      <c r="L25" s="127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3981442.95</v>
      </c>
      <c r="E26" s="85">
        <v>2846181.38</v>
      </c>
      <c r="F26" s="85">
        <f t="shared" ref="F26:I26" si="8">F25+F17</f>
        <v>1135261.5699999998</v>
      </c>
      <c r="G26" s="85">
        <f t="shared" si="8"/>
        <v>983508.38</v>
      </c>
      <c r="H26" s="85">
        <f t="shared" si="8"/>
        <v>3829689.7600000007</v>
      </c>
      <c r="I26" s="86">
        <f t="shared" si="8"/>
        <v>151753.18999999977</v>
      </c>
      <c r="J26" s="15"/>
      <c r="K26" s="15"/>
      <c r="L26" s="1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71" t="s">
        <v>89</v>
      </c>
      <c r="C28" s="186"/>
      <c r="D28" s="186"/>
      <c r="E28" s="186"/>
      <c r="F28" s="187"/>
      <c r="H28" s="171" t="s">
        <v>90</v>
      </c>
      <c r="I28" s="186"/>
      <c r="J28" s="186"/>
      <c r="K28" s="186"/>
      <c r="L28" s="187"/>
      <c r="M28" s="28"/>
      <c r="N28" s="28"/>
      <c r="O28" s="28"/>
    </row>
    <row r="29" spans="1:15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</row>
    <row r="30" spans="1:15" s="1" customFormat="1" ht="15.75" thickBot="1" x14ac:dyDescent="0.3">
      <c r="A30" s="6"/>
      <c r="B30" s="192"/>
      <c r="C30" s="14" t="s">
        <v>23</v>
      </c>
      <c r="D30" s="88">
        <v>310</v>
      </c>
      <c r="E30" s="88">
        <v>310</v>
      </c>
      <c r="F30" s="89">
        <f>D30-E30</f>
        <v>0</v>
      </c>
      <c r="G30" s="5"/>
      <c r="H30" s="178"/>
      <c r="I30" s="14" t="s">
        <v>23</v>
      </c>
      <c r="J30" s="88">
        <f>'REGULARIZARE TRIM I 2023'!J30+'APRILIE 2023 LIMVALCTR'!D30</f>
        <v>1247</v>
      </c>
      <c r="K30" s="88">
        <f>'REGULARIZARE TRIM I 2023'!K30+'APRILIE 2023 LIMVALCTR'!E30</f>
        <v>1247</v>
      </c>
      <c r="L30" s="88">
        <f>'REGULARIZARE TRIM I 2023'!L30+'APRILIE 2023 LIMVALCTR'!F30</f>
        <v>0</v>
      </c>
      <c r="M30" s="5"/>
      <c r="N30" s="5"/>
      <c r="O30" s="5"/>
    </row>
    <row r="31" spans="1:15" s="1" customFormat="1" ht="15.75" thickBot="1" x14ac:dyDescent="0.3">
      <c r="A31" s="6"/>
      <c r="B31" s="193"/>
      <c r="C31" s="90" t="s">
        <v>24</v>
      </c>
      <c r="D31" s="91">
        <v>639094.05000000005</v>
      </c>
      <c r="E31" s="91">
        <v>639094.05000000005</v>
      </c>
      <c r="F31" s="92">
        <f t="shared" ref="F31:F37" si="9">D31-E31</f>
        <v>0</v>
      </c>
      <c r="G31" s="5"/>
      <c r="H31" s="179"/>
      <c r="I31" s="90" t="s">
        <v>24</v>
      </c>
      <c r="J31" s="95">
        <f>'REGULARIZARE TRIM I 2023'!J31+'APRILIE 2023 LIMVALCTR'!D31</f>
        <v>2505157.9900000002</v>
      </c>
      <c r="K31" s="95">
        <f>'REGULARIZARE TRIM I 2023'!K31+'APRILIE 2023 LIMVALCTR'!E31</f>
        <v>2505157.9900000002</v>
      </c>
      <c r="L31" s="95">
        <f>'REGULARIZARE TRIM I 2023'!L31+'APRILIE 2023 LIMVALCTR'!F31</f>
        <v>0</v>
      </c>
      <c r="M31" s="5"/>
      <c r="N31" s="5"/>
      <c r="O31" s="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'REGULARIZARE TRIM I 2023'!J32+'APRILIE 2023 LIMVALCTR'!D32</f>
        <v>10108.969999999999</v>
      </c>
      <c r="K32" s="88">
        <f>'REGULARIZARE TRIM I 2023'!K32+'APRILIE 2023 LIMVALCTR'!E32</f>
        <v>10108.969999999999</v>
      </c>
      <c r="L32" s="88">
        <f>'REGULARIZARE TRIM I 2023'!L32+'APRILIE 2023 LIMVALCTR'!F32</f>
        <v>0</v>
      </c>
      <c r="M32" s="5"/>
      <c r="N32" s="5"/>
      <c r="O32" s="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'REGULARIZARE TRIM I 2023'!J33+'APRILIE 2023 LIMVALCTR'!D33</f>
        <v>0</v>
      </c>
      <c r="K33" s="88">
        <f>'REGULARIZARE TRIM I 2023'!K33+'APRILIE 2023 LIMVALCTR'!E33</f>
        <v>0</v>
      </c>
      <c r="L33" s="88">
        <f>'REGULARIZARE TRIM I 2023'!L33+'APRILIE 2023 LIMVALCTR'!F33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'REGULARIZARE TRIM I 2023'!J34+'APRILIE 2023 LIMVALCTR'!D34</f>
        <v>0</v>
      </c>
      <c r="K34" s="88">
        <f>'REGULARIZARE TRIM I 2023'!K34+'APRILIE 2023 LIMVALCTR'!E34</f>
        <v>0</v>
      </c>
      <c r="L34" s="88">
        <f>'REGULARIZARE TRIM I 2023'!L34+'APRILIE 2023 LIMVALCTR'!F34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'REGULARIZARE TRIM I 2023'!J35+'APRILIE 2023 LIMVALCTR'!D35</f>
        <v>0</v>
      </c>
      <c r="K35" s="88">
        <f>'REGULARIZARE TRIM I 2023'!K35+'APRILIE 2023 LIMVALCTR'!E35</f>
        <v>0</v>
      </c>
      <c r="L35" s="88">
        <f>'REGULARIZARE TRIM I 2023'!L35+'APRILIE 2023 LIMVALCTR'!F35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'REGULARIZARE TRIM I 2023'!J36+'APRILIE 2023 LIMVALCTR'!D36</f>
        <v>0</v>
      </c>
      <c r="K36" s="88">
        <f>'REGULARIZARE TRIM I 2023'!K36+'APRILIE 2023 LIMVALCTR'!E36</f>
        <v>0</v>
      </c>
      <c r="L36" s="88">
        <f>'REGULARIZARE TRIM I 2023'!L36+'APRILIE 2023 LIMVALCTR'!F36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639094.05000000005</v>
      </c>
      <c r="E37" s="91">
        <f t="shared" si="10"/>
        <v>639094.05000000005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'REGULARIZARE TRIM I 2023'!J37+'APRILIE 2023 LIMVALCTR'!D37</f>
        <v>2515266.96</v>
      </c>
      <c r="K37" s="91">
        <f>'REGULARIZARE TRIM I 2023'!K37+'APRILIE 2023 LIMVALCTR'!E37</f>
        <v>2515266.96</v>
      </c>
      <c r="L37" s="91">
        <f>'REGULARIZARE TRIM I 2023'!L37+'APRILIE 2023 LIMVALCTR'!F37</f>
        <v>0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83" t="s">
        <v>20</v>
      </c>
      <c r="C40" s="97" t="s">
        <v>23</v>
      </c>
      <c r="D40" s="98">
        <v>303</v>
      </c>
      <c r="E40" s="98">
        <v>303</v>
      </c>
      <c r="F40" s="99">
        <f>D40-E40</f>
        <v>0</v>
      </c>
      <c r="G40" s="15"/>
      <c r="H40" s="183" t="s">
        <v>20</v>
      </c>
      <c r="I40" s="64" t="s">
        <v>23</v>
      </c>
      <c r="J40" s="98">
        <f>'REGULARIZARE TRIM I 2023'!J40+'APRILIE 2023 LIMVALCTR'!D40</f>
        <v>1196</v>
      </c>
      <c r="K40" s="98">
        <f>'REGULARIZARE TRIM I 2023'!K40+'APRILIE 2023 LIMVALCTR'!E40</f>
        <v>1196</v>
      </c>
      <c r="L40" s="98">
        <f>'REGULARIZARE TRIM I 2023'!L40+'APRILIE 2023 LIMVALCTR'!F40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84"/>
      <c r="C41" s="100" t="s">
        <v>24</v>
      </c>
      <c r="D41" s="101">
        <v>113324.79</v>
      </c>
      <c r="E41" s="101">
        <v>113324.79</v>
      </c>
      <c r="F41" s="102">
        <f t="shared" ref="F41:F52" si="11">D41-E41</f>
        <v>0</v>
      </c>
      <c r="G41" s="15"/>
      <c r="H41" s="184"/>
      <c r="I41" s="111" t="s">
        <v>24</v>
      </c>
      <c r="J41" s="91">
        <f>'REGULARIZARE TRIM I 2023'!J41+'APRILIE 2023 LIMVALCTR'!D41</f>
        <v>440306.54</v>
      </c>
      <c r="K41" s="91">
        <f>'REGULARIZARE TRIM I 2023'!K41+'APRILIE 2023 LIMVALCTR'!E41</f>
        <v>440306.54</v>
      </c>
      <c r="L41" s="91">
        <f>'REGULARIZARE TRIM I 2023'!L41+'APRILIE 2023 LIMVALCTR'!F41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84"/>
      <c r="C42" s="97" t="s">
        <v>25</v>
      </c>
      <c r="D42" s="98">
        <v>1166</v>
      </c>
      <c r="E42" s="98">
        <v>1166</v>
      </c>
      <c r="F42" s="99">
        <f t="shared" si="11"/>
        <v>0</v>
      </c>
      <c r="G42" s="15"/>
      <c r="H42" s="184"/>
      <c r="I42" s="64" t="s">
        <v>25</v>
      </c>
      <c r="J42" s="98">
        <f>'REGULARIZARE TRIM I 2023'!J42+'APRILIE 2023 LIMVALCTR'!D42</f>
        <v>4408</v>
      </c>
      <c r="K42" s="98">
        <f>'REGULARIZARE TRIM I 2023'!K42+'APRILIE 2023 LIMVALCTR'!E42</f>
        <v>4408</v>
      </c>
      <c r="L42" s="98">
        <f>'REGULARIZARE TRIM I 2023'!L42+'APRILIE 2023 LIMVALCTR'!F42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84"/>
      <c r="C43" s="100" t="s">
        <v>24</v>
      </c>
      <c r="D43" s="101">
        <v>231089.54</v>
      </c>
      <c r="E43" s="101">
        <v>231089.54</v>
      </c>
      <c r="F43" s="102">
        <f t="shared" si="11"/>
        <v>0</v>
      </c>
      <c r="G43" s="15"/>
      <c r="H43" s="184"/>
      <c r="I43" s="111" t="s">
        <v>24</v>
      </c>
      <c r="J43" s="91">
        <f>'REGULARIZARE TRIM I 2023'!J43+'APRILIE 2023 LIMVALCTR'!D43</f>
        <v>873621.52</v>
      </c>
      <c r="K43" s="91">
        <f>'REGULARIZARE TRIM I 2023'!K43+'APRILIE 2023 LIMVALCTR'!E43</f>
        <v>873621.52</v>
      </c>
      <c r="L43" s="91">
        <f>'REGULARIZARE TRIM I 2023'!L43+'APRILIE 2023 LIMVALCTR'!F43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184"/>
      <c r="I44" s="103" t="s">
        <v>44</v>
      </c>
      <c r="J44" s="98">
        <f>'REGULARIZARE TRIM I 2023'!J44+'APRILIE 2023 LIMVALCTR'!D44</f>
        <v>2</v>
      </c>
      <c r="K44" s="98">
        <f>'REGULARIZARE TRIM I 2023'!K44+'APRILIE 2023 LIMVALCTR'!E44</f>
        <v>2</v>
      </c>
      <c r="L44" s="98">
        <f>'REGULARIZARE TRIM I 2023'!L44+'APRILIE 2023 LIMVALCTR'!F44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85"/>
      <c r="I45" s="111" t="s">
        <v>24</v>
      </c>
      <c r="J45" s="91">
        <f>'REGULARIZARE TRIM I 2023'!J45+'APRILIE 2023 LIMVALCTR'!D45</f>
        <v>494.74</v>
      </c>
      <c r="K45" s="91">
        <f>'REGULARIZARE TRIM I 2023'!K45+'APRILIE 2023 LIMVALCTR'!E45</f>
        <v>494.74</v>
      </c>
      <c r="L45" s="91">
        <f>'REGULARIZARE TRIM I 2023'!L45+'APRILIE 2023 LIMVALCTR'!F45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344414.33</v>
      </c>
      <c r="E46" s="91">
        <f>E41+E43+E45</f>
        <v>344414.33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'REGULARIZARE TRIM I 2023'!J46+'APRILIE 2023 LIMVALCTR'!D46</f>
        <v>1314979.17</v>
      </c>
      <c r="K46" s="91">
        <f>'REGULARIZARE TRIM I 2023'!K46+'APRILIE 2023 LIMVALCTR'!E46</f>
        <v>1314979.17</v>
      </c>
      <c r="L46" s="91">
        <f>'REGULARIZARE TRIM I 2023'!L46+'APRILIE 2023 LIMVALCTR'!F46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'REGULARIZARE TRIM I 2023'!J47+'APRILIE 2023 LIMVALCTR'!D47</f>
        <v>-556.37</v>
      </c>
      <c r="K47" s="98">
        <f>'REGULARIZARE TRIM I 2023'!K47+'APRILIE 2023 LIMVALCTR'!E47</f>
        <v>-556.37</v>
      </c>
      <c r="L47" s="98">
        <f>'REGULARIZARE TRIM I 2023'!L47+'APRILIE 2023 LIMVALCTR'!F47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'REGULARIZARE TRIM I 2023'!J48+'APRILIE 2023 LIMVALCTR'!D48</f>
        <v>0</v>
      </c>
      <c r="K48" s="98">
        <f>'REGULARIZARE TRIM I 2023'!K48+'APRILIE 2023 LIMVALCTR'!E48</f>
        <v>0</v>
      </c>
      <c r="L48" s="98">
        <f>'REGULARIZARE TRIM I 2023'!L48+'APRILIE 2023 LIMVALCTR'!F48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'REGULARIZARE TRIM I 2023'!J49+'APRILIE 2023 LIMVALCTR'!D49</f>
        <v>0</v>
      </c>
      <c r="K49" s="98">
        <f>'REGULARIZARE TRIM I 2023'!K49+'APRILIE 2023 LIMVALCTR'!E49</f>
        <v>0</v>
      </c>
      <c r="L49" s="98">
        <f>'REGULARIZARE TRIM I 2023'!L49+'APRILIE 2023 LIMVALCTR'!F49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'REGULARIZARE TRIM I 2023'!J50+'APRILIE 2023 LIMVALCTR'!D50</f>
        <v>0</v>
      </c>
      <c r="K50" s="98">
        <f>'REGULARIZARE TRIM I 2023'!K50+'APRILIE 2023 LIMVALCTR'!E50</f>
        <v>0</v>
      </c>
      <c r="L50" s="98">
        <f>'REGULARIZARE TRIM I 2023'!L50+'APRILIE 2023 LIMVALCTR'!F50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'REGULARIZARE TRIM I 2023'!J51+'APRILIE 2023 LIMVALCTR'!D51</f>
        <v>0</v>
      </c>
      <c r="K51" s="98">
        <f>'REGULARIZARE TRIM I 2023'!K51+'APRILIE 2023 LIMVALCTR'!E51</f>
        <v>0</v>
      </c>
      <c r="L51" s="98">
        <f>'REGULARIZARE TRIM I 2023'!L51+'APRILIE 2023 LIMVALCTR'!F51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344414.33</v>
      </c>
      <c r="E52" s="91">
        <f t="shared" ref="E52" si="13">SUM(E46:E51)</f>
        <v>344414.33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'REGULARIZARE TRIM I 2023'!J52+'APRILIE 2023 LIMVALCTR'!D52</f>
        <v>1314422.8</v>
      </c>
      <c r="K52" s="91">
        <f>'REGULARIZARE TRIM I 2023'!K52+'APRILIE 2023 LIMVALCTR'!E52</f>
        <v>1314422.8</v>
      </c>
      <c r="L52" s="91">
        <f>'REGULARIZARE TRIM I 2023'!L52+'APRILIE 2023 LIMVALCTR'!F52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71" t="s">
        <v>89</v>
      </c>
      <c r="C54" s="186"/>
      <c r="D54" s="186"/>
      <c r="E54" s="186"/>
      <c r="F54" s="187"/>
      <c r="H54" s="171" t="s">
        <v>90</v>
      </c>
      <c r="I54" s="186"/>
      <c r="J54" s="186"/>
      <c r="K54" s="186"/>
      <c r="L54" s="187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</row>
    <row r="56" spans="1:16" s="1" customFormat="1" ht="15.75" thickBot="1" x14ac:dyDescent="0.3">
      <c r="A56" s="4"/>
      <c r="B56" s="189"/>
      <c r="C56" s="64" t="s">
        <v>23</v>
      </c>
      <c r="D56" s="109">
        <f>D44+D42+D40+D30</f>
        <v>1779</v>
      </c>
      <c r="E56" s="109">
        <f>E44+E42+E40+E30</f>
        <v>1779</v>
      </c>
      <c r="F56" s="106">
        <f>D56-E56</f>
        <v>0</v>
      </c>
      <c r="G56" s="24"/>
      <c r="H56" s="189"/>
      <c r="I56" s="64" t="s">
        <v>23</v>
      </c>
      <c r="J56" s="109">
        <f>'REGULARIZARE TRIM I 2023'!J56+'APRILIE 2023 LIMVALCTR'!D56</f>
        <v>6853</v>
      </c>
      <c r="K56" s="109">
        <f>'REGULARIZARE TRIM I 2023'!K56+'APRILIE 2023 LIMVALCTR'!E56</f>
        <v>6853</v>
      </c>
      <c r="L56" s="106">
        <f>'REGULARIZARE TRIM I 2023'!L56+'APRILIE 2023 LIMVALCTR'!F56</f>
        <v>0</v>
      </c>
      <c r="M56" s="24"/>
      <c r="N56" s="24"/>
      <c r="O56" s="24"/>
      <c r="P56" s="9"/>
    </row>
    <row r="57" spans="1:16" s="1" customFormat="1" ht="17.25" customHeight="1" thickBot="1" x14ac:dyDescent="0.3">
      <c r="A57" s="4"/>
      <c r="B57" s="190"/>
      <c r="C57" s="111" t="s">
        <v>24</v>
      </c>
      <c r="D57" s="112">
        <f>D52+D37</f>
        <v>983508.38000000012</v>
      </c>
      <c r="E57" s="112">
        <f>E52+E37</f>
        <v>983508.38000000012</v>
      </c>
      <c r="F57" s="107">
        <f>D57-E57</f>
        <v>0</v>
      </c>
      <c r="G57" s="24"/>
      <c r="H57" s="190"/>
      <c r="I57" s="111" t="s">
        <v>24</v>
      </c>
      <c r="J57" s="112">
        <f>'REGULARIZARE TRIM I 2023'!J57+'APRILIE 2023 LIMVALCTR'!D57</f>
        <v>3829689.7600000007</v>
      </c>
      <c r="K57" s="112">
        <f>'REGULARIZARE TRIM I 2023'!K57+'APRILIE 2023 LIMVALCTR'!E57</f>
        <v>3829689.7600000007</v>
      </c>
      <c r="L57" s="107">
        <f>'REGULARIZARE TRIM I 2023'!L57+'APRILIE 2023 LIMVALCTR'!F57</f>
        <v>0</v>
      </c>
      <c r="M57" s="24"/>
      <c r="N57" s="24"/>
      <c r="O57" s="24"/>
      <c r="P57" s="9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4"/>
      <c r="L5" s="4"/>
      <c r="M5" s="4"/>
      <c r="N5" s="4"/>
      <c r="O5" s="8"/>
    </row>
    <row r="6" spans="1:16" s="1" customFormat="1" ht="18.75" customHeight="1" x14ac:dyDescent="0.25">
      <c r="A6" s="4"/>
      <c r="B6" s="165" t="s">
        <v>81</v>
      </c>
      <c r="C6" s="166"/>
      <c r="D6" s="166"/>
      <c r="E6" s="166"/>
      <c r="F6" s="166"/>
      <c r="G6" s="166"/>
      <c r="H6" s="166"/>
      <c r="I6" s="166"/>
      <c r="J6" s="166"/>
      <c r="K6" s="4"/>
      <c r="L6" s="4"/>
      <c r="M6" s="4"/>
      <c r="N6" s="4"/>
      <c r="O6" s="8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J7" s="9"/>
      <c r="K7" s="9"/>
      <c r="L7" s="4"/>
      <c r="M7" s="4"/>
      <c r="N7" s="4"/>
      <c r="O7" s="8"/>
    </row>
    <row r="8" spans="1:16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25"/>
      <c r="K8" s="25"/>
      <c r="L8" s="25"/>
      <c r="M8" s="4"/>
      <c r="N8" s="4"/>
      <c r="O8" s="8"/>
    </row>
    <row r="9" spans="1:16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82</v>
      </c>
      <c r="H9" s="123" t="s">
        <v>17</v>
      </c>
      <c r="I9" s="124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70">
        <v>1</v>
      </c>
      <c r="B10" s="125" t="s">
        <v>38</v>
      </c>
      <c r="C10" s="72"/>
      <c r="D10" s="73">
        <v>2355784.7200000002</v>
      </c>
      <c r="E10" s="74">
        <v>1864308.8</v>
      </c>
      <c r="F10" s="75">
        <f t="shared" ref="F10:F16" si="0">D10-E10</f>
        <v>491475.92000000016</v>
      </c>
      <c r="G10" s="75">
        <v>0</v>
      </c>
      <c r="H10" s="75">
        <f t="shared" ref="H10:H16" si="1">E10+G10</f>
        <v>1864308.8</v>
      </c>
      <c r="I10" s="76">
        <f t="shared" ref="I10:I16" si="2">F10-G10</f>
        <v>491475.92000000016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1755.14</v>
      </c>
      <c r="F11" s="53">
        <f t="shared" si="0"/>
        <v>-1755.14</v>
      </c>
      <c r="G11" s="53">
        <v>0</v>
      </c>
      <c r="H11" s="53">
        <f t="shared" si="1"/>
        <v>1755.14</v>
      </c>
      <c r="I11" s="54">
        <f t="shared" si="2"/>
        <v>-1755.14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 t="s">
        <v>85</v>
      </c>
      <c r="D12" s="51">
        <v>0</v>
      </c>
      <c r="E12" s="52">
        <v>0</v>
      </c>
      <c r="F12" s="53">
        <f t="shared" si="0"/>
        <v>0</v>
      </c>
      <c r="G12" s="53">
        <v>10108.969999999999</v>
      </c>
      <c r="H12" s="53">
        <f t="shared" si="1"/>
        <v>10108.969999999999</v>
      </c>
      <c r="I12" s="54">
        <f t="shared" si="2"/>
        <v>-10108.969999999999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2355784.7200000002</v>
      </c>
      <c r="E17" s="68">
        <v>1866063.94</v>
      </c>
      <c r="F17" s="68">
        <f t="shared" si="3"/>
        <v>489720.78000000014</v>
      </c>
      <c r="G17" s="68">
        <f t="shared" si="3"/>
        <v>10108.969999999999</v>
      </c>
      <c r="H17" s="68">
        <f t="shared" si="3"/>
        <v>1876172.91</v>
      </c>
      <c r="I17" s="69">
        <f t="shared" si="3"/>
        <v>479611.81000000017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/>
      <c r="D18" s="73">
        <v>1124000</v>
      </c>
      <c r="E18" s="74">
        <v>965908.11</v>
      </c>
      <c r="F18" s="75">
        <f>D18-E18</f>
        <v>158091.89000000001</v>
      </c>
      <c r="G18" s="75">
        <v>0</v>
      </c>
      <c r="H18" s="75">
        <f t="shared" ref="H18:H24" si="4">E18+G18</f>
        <v>965908.11</v>
      </c>
      <c r="I18" s="76">
        <f>F18-G18</f>
        <v>158091.89000000001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87</v>
      </c>
      <c r="D19" s="51">
        <v>0</v>
      </c>
      <c r="E19" s="52">
        <v>4161.99</v>
      </c>
      <c r="F19" s="53">
        <f>D19-E19</f>
        <v>-4161.99</v>
      </c>
      <c r="G19" s="53">
        <v>2180.09</v>
      </c>
      <c r="H19" s="53">
        <f t="shared" si="4"/>
        <v>6342.08</v>
      </c>
      <c r="I19" s="54">
        <f t="shared" ref="I19:I24" si="5">F19-G19</f>
        <v>-6342.08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/>
      <c r="D20" s="51">
        <v>7000</v>
      </c>
      <c r="E20" s="52">
        <v>494.74</v>
      </c>
      <c r="F20" s="53">
        <f>D20-E20</f>
        <v>6505.26</v>
      </c>
      <c r="G20" s="53">
        <v>0</v>
      </c>
      <c r="H20" s="53">
        <f t="shared" si="4"/>
        <v>494.74</v>
      </c>
      <c r="I20" s="54">
        <f t="shared" si="5"/>
        <v>6505.26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72" t="s">
        <v>86</v>
      </c>
      <c r="D21" s="51">
        <v>0</v>
      </c>
      <c r="E21" s="52">
        <v>0</v>
      </c>
      <c r="F21" s="53">
        <f t="shared" ref="F21:F24" si="6">D21-E21</f>
        <v>0</v>
      </c>
      <c r="G21" s="53">
        <v>-2736.46</v>
      </c>
      <c r="H21" s="53">
        <f t="shared" si="4"/>
        <v>-2736.46</v>
      </c>
      <c r="I21" s="54">
        <f t="shared" si="5"/>
        <v>2736.46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1131000</v>
      </c>
      <c r="E25" s="81">
        <v>970564.84</v>
      </c>
      <c r="F25" s="81">
        <f t="shared" ref="F25:I25" si="7">SUM(F18:F24)</f>
        <v>160435.16000000003</v>
      </c>
      <c r="G25" s="81">
        <f t="shared" si="7"/>
        <v>-556.36999999999989</v>
      </c>
      <c r="H25" s="81">
        <f t="shared" si="7"/>
        <v>970008.47</v>
      </c>
      <c r="I25" s="82">
        <f t="shared" si="7"/>
        <v>160991.53000000003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3486784.72</v>
      </c>
      <c r="E26" s="85">
        <v>2836628.78</v>
      </c>
      <c r="F26" s="85">
        <f t="shared" ref="F26:I26" si="8">F25+F17</f>
        <v>650155.94000000018</v>
      </c>
      <c r="G26" s="85">
        <f t="shared" si="8"/>
        <v>9552.5999999999985</v>
      </c>
      <c r="H26" s="85">
        <f t="shared" si="8"/>
        <v>2846181.38</v>
      </c>
      <c r="I26" s="86">
        <f t="shared" si="8"/>
        <v>640603.3400000002</v>
      </c>
      <c r="J26" s="5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171" t="s">
        <v>83</v>
      </c>
      <c r="C28" s="186"/>
      <c r="D28" s="186"/>
      <c r="E28" s="186"/>
      <c r="F28" s="187"/>
      <c r="H28" s="171" t="s">
        <v>84</v>
      </c>
      <c r="I28" s="186"/>
      <c r="J28" s="186"/>
      <c r="K28" s="186"/>
      <c r="L28" s="187"/>
      <c r="M28" s="28"/>
      <c r="N28" s="28"/>
      <c r="O28" s="28"/>
    </row>
    <row r="29" spans="1:16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</row>
    <row r="30" spans="1:16" s="1" customFormat="1" ht="15.75" thickBot="1" x14ac:dyDescent="0.3">
      <c r="A30" s="6"/>
      <c r="B30" s="192"/>
      <c r="C30" s="14" t="s">
        <v>23</v>
      </c>
      <c r="D30" s="88">
        <v>6</v>
      </c>
      <c r="E30" s="88">
        <v>6</v>
      </c>
      <c r="F30" s="89">
        <f>D30-E30</f>
        <v>0</v>
      </c>
      <c r="G30" s="15"/>
      <c r="H30" s="178"/>
      <c r="I30" s="14" t="s">
        <v>23</v>
      </c>
      <c r="J30" s="88">
        <f>'MAR 2023 LIMVALCTR '!J30+'REGULARIZARE TRIM I 2023'!D30</f>
        <v>937</v>
      </c>
      <c r="K30" s="88">
        <f>'MAR 2023 LIMVALCTR '!K30+'REGULARIZARE TRIM I 2023'!E30</f>
        <v>937</v>
      </c>
      <c r="L30" s="88">
        <f>'MAR 2023 LIMVALCTR '!L30+'REGULARIZARE TRIM I 2023'!F30</f>
        <v>0</v>
      </c>
      <c r="M30" s="5"/>
      <c r="N30" s="5"/>
      <c r="O30" s="5"/>
    </row>
    <row r="31" spans="1:16" s="1" customFormat="1" ht="15.75" thickBot="1" x14ac:dyDescent="0.3">
      <c r="A31" s="6"/>
      <c r="B31" s="193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15"/>
      <c r="H31" s="179"/>
      <c r="I31" s="90" t="s">
        <v>24</v>
      </c>
      <c r="J31" s="95">
        <f>'MAR 2023 LIMVALCTR '!J31+'REGULARIZARE TRIM I 2023'!D31</f>
        <v>1866063.9400000002</v>
      </c>
      <c r="K31" s="95">
        <f>'MAR 2023 LIMVALCTR '!K31+'REGULARIZARE TRIM I 2023'!E31</f>
        <v>1866063.9400000002</v>
      </c>
      <c r="L31" s="95">
        <f>'MAR 2023 LIMVALCTR '!L31+'REGULARIZARE TRIM I 2023'!F31</f>
        <v>0</v>
      </c>
      <c r="M31" s="5"/>
      <c r="N31" s="5"/>
      <c r="O31" s="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10108.969999999999</v>
      </c>
      <c r="E32" s="85">
        <v>10108.969999999999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'MAR 2023 LIMVALCTR '!J32+'REGULARIZARE TRIM I 2023'!D32</f>
        <v>10108.969999999999</v>
      </c>
      <c r="K32" s="88">
        <f>'MAR 2023 LIMVALCTR '!K32+'REGULARIZARE TRIM I 2023'!E32</f>
        <v>10108.969999999999</v>
      </c>
      <c r="L32" s="88">
        <f>'MAR 2023 LIMVALCTR '!L32+'REGULARIZARE TRIM I 2023'!F32</f>
        <v>0</v>
      </c>
      <c r="M32" s="5"/>
      <c r="N32" s="5"/>
      <c r="O32" s="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'MAR 2023 LIMVALCTR '!J33+'REGULARIZARE TRIM I 2023'!D33</f>
        <v>0</v>
      </c>
      <c r="K33" s="88">
        <f>'MAR 2023 LIMVALCTR '!K33+'REGULARIZARE TRIM I 2023'!E33</f>
        <v>0</v>
      </c>
      <c r="L33" s="88">
        <f>'MAR 2023 LIMVALCTR '!L33+'REGULARIZARE TRIM I 2023'!F33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'MAR 2023 LIMVALCTR '!J34+'REGULARIZARE TRIM I 2023'!D34</f>
        <v>0</v>
      </c>
      <c r="K34" s="88">
        <f>'MAR 2023 LIMVALCTR '!K34+'REGULARIZARE TRIM I 2023'!E34</f>
        <v>0</v>
      </c>
      <c r="L34" s="88">
        <f>'MAR 2023 LIMVALCTR '!L34+'REGULARIZARE TRIM I 2023'!F34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'MAR 2023 LIMVALCTR '!J35+'REGULARIZARE TRIM I 2023'!D35</f>
        <v>0</v>
      </c>
      <c r="K35" s="88">
        <f>'MAR 2023 LIMVALCTR '!K35+'REGULARIZARE TRIM I 2023'!E35</f>
        <v>0</v>
      </c>
      <c r="L35" s="88">
        <f>'MAR 2023 LIMVALCTR '!L35+'REGULARIZARE TRIM I 2023'!F35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'MAR 2023 LIMVALCTR '!J36+'REGULARIZARE TRIM I 2023'!D36</f>
        <v>0</v>
      </c>
      <c r="K36" s="88">
        <f>'MAR 2023 LIMVALCTR '!K36+'REGULARIZARE TRIM I 2023'!E36</f>
        <v>0</v>
      </c>
      <c r="L36" s="88">
        <f>'MAR 2023 LIMVALCTR '!L36+'REGULARIZARE TRIM I 2023'!F36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10108.969999999999</v>
      </c>
      <c r="E37" s="91">
        <f t="shared" si="10"/>
        <v>10108.969999999999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'MAR 2023 LIMVALCTR '!J37+'REGULARIZARE TRIM I 2023'!D37</f>
        <v>1876172.9100000001</v>
      </c>
      <c r="K37" s="91">
        <f>'MAR 2023 LIMVALCTR '!K37+'REGULARIZARE TRIM I 2023'!E37</f>
        <v>1876172.9100000001</v>
      </c>
      <c r="L37" s="91">
        <f>'MAR 2023 LIMVALCTR '!L37+'REGULARIZARE TRIM I 2023'!F37</f>
        <v>0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83" t="s">
        <v>20</v>
      </c>
      <c r="C40" s="97" t="s">
        <v>23</v>
      </c>
      <c r="D40" s="98">
        <v>-2</v>
      </c>
      <c r="E40" s="98">
        <v>-2</v>
      </c>
      <c r="F40" s="99">
        <f>D40-E40</f>
        <v>0</v>
      </c>
      <c r="G40" s="15"/>
      <c r="H40" s="183" t="s">
        <v>20</v>
      </c>
      <c r="I40" s="64" t="s">
        <v>23</v>
      </c>
      <c r="J40" s="98">
        <f>'MAR 2023 LIMVALCTR '!J40+'REGULARIZARE TRIM I 2023'!D40</f>
        <v>893</v>
      </c>
      <c r="K40" s="98">
        <f>'MAR 2023 LIMVALCTR '!K40+'REGULARIZARE TRIM I 2023'!E40</f>
        <v>893</v>
      </c>
      <c r="L40" s="98">
        <f>'MAR 2023 LIMVALCTR '!L40+'REGULARIZARE TRIM I 2023'!F40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84"/>
      <c r="C41" s="100" t="s">
        <v>24</v>
      </c>
      <c r="D41" s="101">
        <v>-556.37</v>
      </c>
      <c r="E41" s="101">
        <v>-556.37</v>
      </c>
      <c r="F41" s="102">
        <f t="shared" ref="F41:F52" si="11">D41-E41</f>
        <v>0</v>
      </c>
      <c r="G41" s="15"/>
      <c r="H41" s="184"/>
      <c r="I41" s="111" t="s">
        <v>24</v>
      </c>
      <c r="J41" s="91">
        <f>'MAR 2023 LIMVALCTR '!J41+'REGULARIZARE TRIM I 2023'!D41</f>
        <v>326981.75</v>
      </c>
      <c r="K41" s="91">
        <f>'MAR 2023 LIMVALCTR '!K41+'REGULARIZARE TRIM I 2023'!E41</f>
        <v>326981.75</v>
      </c>
      <c r="L41" s="91">
        <f>'MAR 2023 LIMVALCTR '!L41+'REGULARIZARE TRIM I 2023'!F41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84"/>
      <c r="C42" s="97" t="s">
        <v>25</v>
      </c>
      <c r="D42" s="98">
        <v>0</v>
      </c>
      <c r="E42" s="98">
        <v>0</v>
      </c>
      <c r="F42" s="99">
        <f t="shared" si="11"/>
        <v>0</v>
      </c>
      <c r="G42" s="15"/>
      <c r="H42" s="184"/>
      <c r="I42" s="64" t="s">
        <v>25</v>
      </c>
      <c r="J42" s="98">
        <f>'MAR 2023 LIMVALCTR '!J42+'REGULARIZARE TRIM I 2023'!D42</f>
        <v>3242</v>
      </c>
      <c r="K42" s="98">
        <f>'MAR 2023 LIMVALCTR '!K42+'REGULARIZARE TRIM I 2023'!E42</f>
        <v>3242</v>
      </c>
      <c r="L42" s="98">
        <f>'MAR 2023 LIMVALCTR '!L42+'REGULARIZARE TRIM I 2023'!F42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84"/>
      <c r="C43" s="100" t="s">
        <v>24</v>
      </c>
      <c r="D43" s="101">
        <v>0</v>
      </c>
      <c r="E43" s="101">
        <v>0</v>
      </c>
      <c r="F43" s="102">
        <f t="shared" si="11"/>
        <v>0</v>
      </c>
      <c r="G43" s="15"/>
      <c r="H43" s="184"/>
      <c r="I43" s="111" t="s">
        <v>24</v>
      </c>
      <c r="J43" s="91">
        <f>'MAR 2023 LIMVALCTR '!J43+'REGULARIZARE TRIM I 2023'!D43</f>
        <v>642531.98</v>
      </c>
      <c r="K43" s="91">
        <f>'MAR 2023 LIMVALCTR '!K43+'REGULARIZARE TRIM I 2023'!E43</f>
        <v>642531.98</v>
      </c>
      <c r="L43" s="91">
        <f>'MAR 2023 LIMVALCTR '!L43+'REGULARIZARE TRIM I 2023'!F43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184"/>
      <c r="I44" s="103" t="s">
        <v>44</v>
      </c>
      <c r="J44" s="98">
        <f>'MAR 2023 LIMVALCTR '!J44+'REGULARIZARE TRIM I 2023'!D44</f>
        <v>2</v>
      </c>
      <c r="K44" s="98">
        <f>'MAR 2023 LIMVALCTR '!K44+'REGULARIZARE TRIM I 2023'!E44</f>
        <v>2</v>
      </c>
      <c r="L44" s="98">
        <f>'MAR 2023 LIMVALCTR '!L44+'REGULARIZARE TRIM I 2023'!F44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85"/>
      <c r="I45" s="111" t="s">
        <v>24</v>
      </c>
      <c r="J45" s="91">
        <f>'MAR 2023 LIMVALCTR '!J45+'REGULARIZARE TRIM I 2023'!D45</f>
        <v>494.74</v>
      </c>
      <c r="K45" s="91">
        <f>'MAR 2023 LIMVALCTR '!K45+'REGULARIZARE TRIM I 2023'!E45</f>
        <v>494.74</v>
      </c>
      <c r="L45" s="91">
        <f>'MAR 2023 LIMVALCTR '!L45+'REGULARIZARE TRIM I 2023'!F45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'MAR 2023 LIMVALCTR '!J46+'REGULARIZARE TRIM I 2023'!D46</f>
        <v>970564.84</v>
      </c>
      <c r="K46" s="91">
        <f>'MAR 2023 LIMVALCTR '!K46+'REGULARIZARE TRIM I 2023'!E46</f>
        <v>970564.84</v>
      </c>
      <c r="L46" s="91">
        <f>'MAR 2023 LIMVALCTR '!L46+'REGULARIZARE TRIM I 2023'!F46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f>D41+D43+D45</f>
        <v>-556.37</v>
      </c>
      <c r="E47" s="98">
        <f>E41+E43+E45</f>
        <v>-556.37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'MAR 2023 LIMVALCTR '!J47+'REGULARIZARE TRIM I 2023'!D47</f>
        <v>-556.37</v>
      </c>
      <c r="K47" s="98">
        <f>'MAR 2023 LIMVALCTR '!K47+'REGULARIZARE TRIM I 2023'!E47</f>
        <v>-556.37</v>
      </c>
      <c r="L47" s="98">
        <f>'MAR 2023 LIMVALCTR '!L47+'REGULARIZARE TRIM I 2023'!F47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'MAR 2023 LIMVALCTR '!J48+'REGULARIZARE TRIM I 2023'!D48</f>
        <v>0</v>
      </c>
      <c r="K48" s="98">
        <f>'MAR 2023 LIMVALCTR '!K48+'REGULARIZARE TRIM I 2023'!E48</f>
        <v>0</v>
      </c>
      <c r="L48" s="98">
        <f>'MAR 2023 LIMVALCTR '!L48+'REGULARIZARE TRIM I 2023'!F48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'MAR 2023 LIMVALCTR '!J49+'REGULARIZARE TRIM I 2023'!D49</f>
        <v>0</v>
      </c>
      <c r="K49" s="98">
        <f>'MAR 2023 LIMVALCTR '!K49+'REGULARIZARE TRIM I 2023'!E49</f>
        <v>0</v>
      </c>
      <c r="L49" s="98">
        <f>'MAR 2023 LIMVALCTR '!L49+'REGULARIZARE TRIM I 2023'!F49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'MAR 2023 LIMVALCTR '!J50+'REGULARIZARE TRIM I 2023'!D50</f>
        <v>0</v>
      </c>
      <c r="K50" s="98">
        <f>'MAR 2023 LIMVALCTR '!K50+'REGULARIZARE TRIM I 2023'!E50</f>
        <v>0</v>
      </c>
      <c r="L50" s="98">
        <f>'MAR 2023 LIMVALCTR '!L50+'REGULARIZARE TRIM I 2023'!F50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'MAR 2023 LIMVALCTR '!J51+'REGULARIZARE TRIM I 2023'!D51</f>
        <v>0</v>
      </c>
      <c r="K51" s="98">
        <f>'MAR 2023 LIMVALCTR '!K51+'REGULARIZARE TRIM I 2023'!E51</f>
        <v>0</v>
      </c>
      <c r="L51" s="98">
        <f>'MAR 2023 LIMVALCTR '!L51+'REGULARIZARE TRIM I 2023'!F51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-556.37</v>
      </c>
      <c r="E52" s="91">
        <f t="shared" ref="E52" si="13">SUM(E46:E51)</f>
        <v>-556.37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'MAR 2023 LIMVALCTR '!J52+'REGULARIZARE TRIM I 2023'!D52</f>
        <v>970008.47</v>
      </c>
      <c r="K52" s="91">
        <f>'MAR 2023 LIMVALCTR '!K52+'REGULARIZARE TRIM I 2023'!E52</f>
        <v>970008.47</v>
      </c>
      <c r="L52" s="91">
        <f>'MAR 2023 LIMVALCTR '!L52+'REGULARIZARE TRIM I 2023'!F52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71" t="s">
        <v>83</v>
      </c>
      <c r="C54" s="186"/>
      <c r="D54" s="186"/>
      <c r="E54" s="186"/>
      <c r="F54" s="187"/>
      <c r="G54" s="9"/>
      <c r="H54" s="171" t="s">
        <v>84</v>
      </c>
      <c r="I54" s="186"/>
      <c r="J54" s="186"/>
      <c r="K54" s="186"/>
      <c r="L54" s="187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</row>
    <row r="56" spans="1:16" s="1" customFormat="1" ht="15.75" thickBot="1" x14ac:dyDescent="0.3">
      <c r="A56" s="4"/>
      <c r="B56" s="189"/>
      <c r="C56" s="64" t="s">
        <v>23</v>
      </c>
      <c r="D56" s="109">
        <f>D44+D42+D40+D30</f>
        <v>4</v>
      </c>
      <c r="E56" s="109">
        <f>E44+E42+E40+E30</f>
        <v>4</v>
      </c>
      <c r="F56" s="110">
        <f>D56-E56</f>
        <v>0</v>
      </c>
      <c r="G56" s="24"/>
      <c r="H56" s="189"/>
      <c r="I56" s="64" t="s">
        <v>23</v>
      </c>
      <c r="J56" s="109">
        <f>'MAR 2023 LIMVALCTR '!J56+'REGULARIZARE TRIM I 2023'!D56</f>
        <v>5074</v>
      </c>
      <c r="K56" s="109">
        <f>'MAR 2023 LIMVALCTR '!K56+'REGULARIZARE TRIM I 2023'!E56</f>
        <v>5074</v>
      </c>
      <c r="L56" s="106">
        <f>'MAR 2023 LIMVALCTR '!L56+'REGULARIZARE TRIM I 2023'!F56</f>
        <v>0</v>
      </c>
      <c r="M56" s="24"/>
      <c r="N56" s="24"/>
      <c r="O56" s="24"/>
      <c r="P56" s="9"/>
    </row>
    <row r="57" spans="1:16" s="1" customFormat="1" ht="17.25" customHeight="1" thickBot="1" x14ac:dyDescent="0.3">
      <c r="A57" s="4"/>
      <c r="B57" s="190"/>
      <c r="C57" s="111" t="s">
        <v>24</v>
      </c>
      <c r="D57" s="112">
        <f>D52+D37</f>
        <v>9552.5999999999985</v>
      </c>
      <c r="E57" s="112">
        <f>E52+E37</f>
        <v>9552.5999999999985</v>
      </c>
      <c r="F57" s="107">
        <f>D57-E57</f>
        <v>0</v>
      </c>
      <c r="G57" s="24"/>
      <c r="H57" s="190"/>
      <c r="I57" s="111" t="s">
        <v>24</v>
      </c>
      <c r="J57" s="112">
        <f>'MAR 2023 LIMVALCTR '!J57+'REGULARIZARE TRIM I 2023'!D57</f>
        <v>2846181.3800000004</v>
      </c>
      <c r="K57" s="112">
        <f>'MAR 2023 LIMVALCTR '!K57+'REGULARIZARE TRIM I 2023'!E57</f>
        <v>2846181.3800000004</v>
      </c>
      <c r="L57" s="107">
        <f>'MAR 2023 LIMVALCTR '!L57+'REGULARIZARE TRIM I 2023'!F57</f>
        <v>0</v>
      </c>
      <c r="M57" s="24"/>
      <c r="N57" s="24"/>
      <c r="O57" s="24"/>
      <c r="P57" s="9"/>
    </row>
    <row r="58" spans="1:16" s="1" customFormat="1" x14ac:dyDescent="0.25">
      <c r="A58" s="4"/>
      <c r="B58" s="130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7"/>
  <sheetViews>
    <sheetView topLeftCell="A9" zoomScale="96" zoomScaleNormal="96" workbookViewId="0">
      <selection activeCell="B25" sqref="B25"/>
    </sheetView>
  </sheetViews>
  <sheetFormatPr defaultRowHeight="15" x14ac:dyDescent="0.25"/>
  <cols>
    <col min="1" max="1" width="4.85546875" style="129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5" t="s">
        <v>73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14"/>
      <c r="M7" s="14"/>
      <c r="N7" s="14"/>
      <c r="O7" s="3"/>
    </row>
    <row r="8" spans="1:16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25"/>
      <c r="K8" s="25"/>
      <c r="L8" s="120"/>
      <c r="M8" s="14"/>
      <c r="N8" s="14"/>
      <c r="O8" s="3"/>
    </row>
    <row r="9" spans="1:16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74</v>
      </c>
      <c r="H9" s="123" t="s">
        <v>17</v>
      </c>
      <c r="I9" s="124" t="s">
        <v>18</v>
      </c>
      <c r="J9" s="25"/>
      <c r="K9" s="25"/>
      <c r="L9" s="120"/>
      <c r="M9" s="4"/>
      <c r="N9" s="5"/>
      <c r="O9" s="8"/>
      <c r="P9" s="10"/>
    </row>
    <row r="10" spans="1:16" s="2" customFormat="1" x14ac:dyDescent="0.25">
      <c r="A10" s="70">
        <v>1</v>
      </c>
      <c r="B10" s="125" t="s">
        <v>38</v>
      </c>
      <c r="C10" s="72" t="s">
        <v>77</v>
      </c>
      <c r="D10" s="73">
        <v>2355784.7200000002</v>
      </c>
      <c r="E10" s="74">
        <v>1451856.52</v>
      </c>
      <c r="F10" s="75">
        <f t="shared" ref="F10:F16" si="0">D10-E10</f>
        <v>903928.20000000019</v>
      </c>
      <c r="G10" s="75">
        <v>412452.28</v>
      </c>
      <c r="H10" s="75">
        <f t="shared" ref="H10:H16" si="1">E10+G10</f>
        <v>1864308.8</v>
      </c>
      <c r="I10" s="76">
        <f t="shared" ref="I10:I16" si="2">F10-G10</f>
        <v>491475.92000000016</v>
      </c>
      <c r="J10" s="29"/>
      <c r="K10" s="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1755.14</v>
      </c>
      <c r="F11" s="53">
        <f t="shared" si="0"/>
        <v>-1755.14</v>
      </c>
      <c r="G11" s="53">
        <v>0</v>
      </c>
      <c r="H11" s="53">
        <f t="shared" si="1"/>
        <v>1755.14</v>
      </c>
      <c r="I11" s="54">
        <f t="shared" si="2"/>
        <v>-1755.14</v>
      </c>
      <c r="J11" s="29"/>
      <c r="K11" s="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2355784.7200000002</v>
      </c>
      <c r="E17" s="68">
        <v>1453611.66</v>
      </c>
      <c r="F17" s="68">
        <f t="shared" si="3"/>
        <v>902173.06000000017</v>
      </c>
      <c r="G17" s="68">
        <f t="shared" si="3"/>
        <v>412452.28</v>
      </c>
      <c r="H17" s="68">
        <f t="shared" si="3"/>
        <v>1866063.94</v>
      </c>
      <c r="I17" s="69">
        <f t="shared" si="3"/>
        <v>489720.78000000014</v>
      </c>
      <c r="J17" s="29"/>
      <c r="K17" s="12"/>
      <c r="L17" s="127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 t="s">
        <v>78</v>
      </c>
      <c r="D18" s="73">
        <v>1124000</v>
      </c>
      <c r="E18" s="74">
        <v>606113.38</v>
      </c>
      <c r="F18" s="75">
        <f>D18-E18</f>
        <v>517886.62</v>
      </c>
      <c r="G18" s="75">
        <v>359794.73</v>
      </c>
      <c r="H18" s="75">
        <f t="shared" ref="H18:H24" si="4">E18+G18</f>
        <v>965908.11</v>
      </c>
      <c r="I18" s="76">
        <f>F18-G18</f>
        <v>158091.89000000001</v>
      </c>
      <c r="J18" s="29"/>
      <c r="K18" s="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79</v>
      </c>
      <c r="D19" s="51">
        <v>0</v>
      </c>
      <c r="E19" s="52">
        <v>1387.33</v>
      </c>
      <c r="F19" s="53">
        <f>D19-E19</f>
        <v>-1387.33</v>
      </c>
      <c r="G19" s="53">
        <v>2774.66</v>
      </c>
      <c r="H19" s="53">
        <f t="shared" si="4"/>
        <v>4161.99</v>
      </c>
      <c r="I19" s="54">
        <f t="shared" ref="I19:I24" si="5">F19-G19</f>
        <v>-4161.99</v>
      </c>
      <c r="J19" s="29"/>
      <c r="K19" s="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 t="s">
        <v>80</v>
      </c>
      <c r="D20" s="51">
        <v>7000</v>
      </c>
      <c r="E20" s="52">
        <v>0</v>
      </c>
      <c r="F20" s="53">
        <f>D20-E20</f>
        <v>7000</v>
      </c>
      <c r="G20" s="53">
        <v>494.74</v>
      </c>
      <c r="H20" s="53">
        <f t="shared" si="4"/>
        <v>494.74</v>
      </c>
      <c r="I20" s="54">
        <f t="shared" si="5"/>
        <v>6505.26</v>
      </c>
      <c r="J20" s="29"/>
      <c r="K20" s="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1131000</v>
      </c>
      <c r="E25" s="81">
        <v>607500.71</v>
      </c>
      <c r="F25" s="81">
        <f t="shared" ref="F25:I25" si="7">SUM(F18:F24)</f>
        <v>523499.29</v>
      </c>
      <c r="G25" s="81">
        <f t="shared" si="7"/>
        <v>363064.12999999995</v>
      </c>
      <c r="H25" s="81">
        <f t="shared" si="7"/>
        <v>970564.84</v>
      </c>
      <c r="I25" s="82">
        <f t="shared" si="7"/>
        <v>160435.16000000003</v>
      </c>
      <c r="J25" s="29"/>
      <c r="K25" s="12"/>
      <c r="L25" s="127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3486784.72</v>
      </c>
      <c r="E26" s="85">
        <v>2061112.3699999999</v>
      </c>
      <c r="F26" s="85">
        <f t="shared" ref="F26:I26" si="8">F25+F17</f>
        <v>1425672.35</v>
      </c>
      <c r="G26" s="85">
        <f t="shared" si="8"/>
        <v>775516.40999999992</v>
      </c>
      <c r="H26" s="85">
        <f t="shared" si="8"/>
        <v>2836628.78</v>
      </c>
      <c r="I26" s="86">
        <f t="shared" si="8"/>
        <v>650155.94000000018</v>
      </c>
      <c r="J26" s="5"/>
      <c r="K26" s="5"/>
      <c r="L26" s="15"/>
      <c r="M26" s="5"/>
      <c r="N26" s="5"/>
      <c r="O26" s="8"/>
      <c r="P26" s="9"/>
    </row>
    <row r="27" spans="1:16" s="9" customFormat="1" ht="15.75" thickBot="1" x14ac:dyDescent="0.3">
      <c r="A27" s="14"/>
      <c r="B27" s="4"/>
      <c r="C27" s="4"/>
      <c r="D27" s="4"/>
      <c r="E27" s="4"/>
      <c r="F27" s="5"/>
      <c r="G27" s="5"/>
      <c r="H27" s="5"/>
      <c r="I27" s="5"/>
      <c r="J27" s="5"/>
      <c r="K27" s="5"/>
      <c r="L27" s="15"/>
      <c r="M27" s="4"/>
      <c r="N27" s="4"/>
      <c r="O27" s="8"/>
    </row>
    <row r="28" spans="1:16" s="1" customFormat="1" ht="15.75" customHeight="1" thickBot="1" x14ac:dyDescent="0.3">
      <c r="A28" s="14"/>
      <c r="B28" s="171" t="s">
        <v>75</v>
      </c>
      <c r="C28" s="186"/>
      <c r="D28" s="186"/>
      <c r="E28" s="186"/>
      <c r="F28" s="187"/>
      <c r="G28" s="9"/>
      <c r="H28" s="171" t="s">
        <v>76</v>
      </c>
      <c r="I28" s="186"/>
      <c r="J28" s="186"/>
      <c r="K28" s="186"/>
      <c r="L28" s="187"/>
      <c r="M28" s="28"/>
      <c r="N28" s="28"/>
      <c r="O28" s="27"/>
    </row>
    <row r="29" spans="1:16" s="16" customFormat="1" ht="20.25" customHeight="1" thickBot="1" x14ac:dyDescent="0.3">
      <c r="A29" s="128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6" s="1" customFormat="1" ht="15.75" thickBot="1" x14ac:dyDescent="0.3">
      <c r="A30" s="129"/>
      <c r="B30" s="192"/>
      <c r="C30" s="14" t="s">
        <v>23</v>
      </c>
      <c r="D30" s="88">
        <v>362</v>
      </c>
      <c r="E30" s="88">
        <v>362</v>
      </c>
      <c r="F30" s="89">
        <f>D30-E30</f>
        <v>0</v>
      </c>
      <c r="G30" s="5"/>
      <c r="H30" s="178"/>
      <c r="I30" s="14" t="s">
        <v>23</v>
      </c>
      <c r="J30" s="88">
        <f>'FEB 2023 LIMVALCTR'!J30+'MAR 2023 LIMVALCTR '!D30</f>
        <v>931</v>
      </c>
      <c r="K30" s="88">
        <f>'FEB 2023 LIMVALCTR'!K30+'MAR 2023 LIMVALCTR '!E30</f>
        <v>931</v>
      </c>
      <c r="L30" s="88">
        <f>'FEB 2023 LIMVALCTR'!L30+'MAR 2023 LIMVALCTR '!F30</f>
        <v>0</v>
      </c>
      <c r="M30" s="5"/>
      <c r="N30" s="5"/>
      <c r="O30" s="15"/>
    </row>
    <row r="31" spans="1:16" s="1" customFormat="1" ht="15.75" thickBot="1" x14ac:dyDescent="0.3">
      <c r="A31" s="129"/>
      <c r="B31" s="193"/>
      <c r="C31" s="90" t="s">
        <v>24</v>
      </c>
      <c r="D31" s="91">
        <v>740621.3</v>
      </c>
      <c r="E31" s="91">
        <v>740621.3</v>
      </c>
      <c r="F31" s="92">
        <f t="shared" ref="F31:F37" si="9">D31-E31</f>
        <v>0</v>
      </c>
      <c r="G31" s="5"/>
      <c r="H31" s="179"/>
      <c r="I31" s="90" t="s">
        <v>24</v>
      </c>
      <c r="J31" s="95">
        <f>'FEB 2023 LIMVALCTR'!J31+'MAR 2023 LIMVALCTR '!D31</f>
        <v>1866063.9400000002</v>
      </c>
      <c r="K31" s="95">
        <f>'FEB 2023 LIMVALCTR'!K31+'MAR 2023 LIMVALCTR '!E31</f>
        <v>1866063.9400000002</v>
      </c>
      <c r="L31" s="95">
        <f>'FEB 2023 LIMVALCTR'!L31+'MAR 2023 LIMVALCTR '!F31</f>
        <v>0</v>
      </c>
      <c r="M31" s="5"/>
      <c r="N31" s="5"/>
      <c r="O31" s="15"/>
    </row>
    <row r="32" spans="1:16" s="1" customFormat="1" ht="15.75" thickBot="1" x14ac:dyDescent="0.3">
      <c r="A32" s="129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'FEB 2023 LIMVALCTR'!J32+'MAR 2023 LIMVALCTR '!D32</f>
        <v>0</v>
      </c>
      <c r="K32" s="88">
        <f>'FEB 2023 LIMVALCTR'!K32+'MAR 2023 LIMVALCTR '!E32</f>
        <v>0</v>
      </c>
      <c r="L32" s="88">
        <f>'FEB 2023 LIMVALCTR'!L32+'MAR 2023 LIMVALCTR '!F32</f>
        <v>0</v>
      </c>
      <c r="M32" s="5"/>
      <c r="N32" s="5"/>
      <c r="O32" s="15"/>
    </row>
    <row r="33" spans="1:16" s="1" customFormat="1" ht="15.75" thickBot="1" x14ac:dyDescent="0.3">
      <c r="A33" s="129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'FEB 2023 LIMVALCTR'!J33+'MAR 2023 LIMVALCTR '!D33</f>
        <v>0</v>
      </c>
      <c r="K33" s="88">
        <f>'FEB 2023 LIMVALCTR'!K33+'MAR 2023 LIMVALCTR '!E33</f>
        <v>0</v>
      </c>
      <c r="L33" s="88">
        <f>'FEB 2023 LIMVALCTR'!L33+'MAR 2023 LIMVALCTR '!F33</f>
        <v>0</v>
      </c>
      <c r="M33" s="5"/>
      <c r="N33" s="5"/>
      <c r="O33" s="15"/>
    </row>
    <row r="34" spans="1:16" s="1" customFormat="1" ht="15.75" thickBot="1" x14ac:dyDescent="0.3">
      <c r="A34" s="129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'FEB 2023 LIMVALCTR'!J34+'MAR 2023 LIMVALCTR '!D34</f>
        <v>0</v>
      </c>
      <c r="K34" s="88">
        <f>'FEB 2023 LIMVALCTR'!K34+'MAR 2023 LIMVALCTR '!E34</f>
        <v>0</v>
      </c>
      <c r="L34" s="88">
        <f>'FEB 2023 LIMVALCTR'!L34+'MAR 2023 LIMVALCTR '!F34</f>
        <v>0</v>
      </c>
      <c r="M34" s="5"/>
      <c r="N34" s="5"/>
      <c r="O34" s="15"/>
    </row>
    <row r="35" spans="1:16" s="1" customFormat="1" ht="15.75" thickBot="1" x14ac:dyDescent="0.3">
      <c r="A35" s="129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'FEB 2023 LIMVALCTR'!J35+'MAR 2023 LIMVALCTR '!D35</f>
        <v>0</v>
      </c>
      <c r="K35" s="88">
        <f>'FEB 2023 LIMVALCTR'!K35+'MAR 2023 LIMVALCTR '!E35</f>
        <v>0</v>
      </c>
      <c r="L35" s="88">
        <f>'FEB 2023 LIMVALCTR'!L35+'MAR 2023 LIMVALCTR '!F35</f>
        <v>0</v>
      </c>
      <c r="M35" s="5"/>
      <c r="N35" s="5"/>
      <c r="O35" s="15"/>
    </row>
    <row r="36" spans="1:16" s="1" customFormat="1" ht="15.75" thickBot="1" x14ac:dyDescent="0.3">
      <c r="A36" s="129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'FEB 2023 LIMVALCTR'!J36+'MAR 2023 LIMVALCTR '!D36</f>
        <v>0</v>
      </c>
      <c r="K36" s="88">
        <f>'FEB 2023 LIMVALCTR'!K36+'MAR 2023 LIMVALCTR '!E36</f>
        <v>0</v>
      </c>
      <c r="L36" s="88">
        <f>'FEB 2023 LIMVALCTR'!L36+'MAR 2023 LIMVALCTR '!F36</f>
        <v>0</v>
      </c>
      <c r="M36" s="5"/>
      <c r="N36" s="5"/>
      <c r="O36" s="15"/>
    </row>
    <row r="37" spans="1:16" s="1" customFormat="1" ht="15.75" thickBot="1" x14ac:dyDescent="0.3">
      <c r="A37" s="129"/>
      <c r="B37" s="94" t="s">
        <v>32</v>
      </c>
      <c r="C37" s="90" t="s">
        <v>24</v>
      </c>
      <c r="D37" s="91">
        <f t="shared" ref="D37:E37" si="10">SUM(D31:D36)</f>
        <v>740621.3</v>
      </c>
      <c r="E37" s="91">
        <f t="shared" si="10"/>
        <v>740621.3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'FEB 2023 LIMVALCTR'!J37+'MAR 2023 LIMVALCTR '!D37</f>
        <v>1866063.9400000002</v>
      </c>
      <c r="K37" s="91">
        <f>'FEB 2023 LIMVALCTR'!K37+'MAR 2023 LIMVALCTR '!E37</f>
        <v>1866063.9400000002</v>
      </c>
      <c r="L37" s="91">
        <f>'FEB 2023 LIMVALCTR'!L37+'MAR 2023 LIMVALCTR '!F37</f>
        <v>0</v>
      </c>
      <c r="M37" s="5"/>
      <c r="N37" s="5"/>
      <c r="O37" s="15"/>
    </row>
    <row r="38" spans="1:16" s="1" customFormat="1" ht="15.75" thickBot="1" x14ac:dyDescent="0.3">
      <c r="A38" s="129"/>
      <c r="B38" s="7"/>
      <c r="C38" s="4"/>
      <c r="D38" s="5"/>
      <c r="E38" s="5"/>
      <c r="F38" s="5"/>
      <c r="G38" s="5"/>
      <c r="H38" s="5"/>
      <c r="I38" s="9"/>
      <c r="J38" s="7"/>
      <c r="K38" s="4"/>
      <c r="L38" s="15"/>
      <c r="M38" s="5"/>
      <c r="N38" s="5"/>
      <c r="O38" s="5"/>
      <c r="P38" s="5"/>
    </row>
    <row r="39" spans="1:16" s="1" customFormat="1" ht="18.75" customHeight="1" thickBot="1" x14ac:dyDescent="0.3">
      <c r="A39" s="129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29"/>
      <c r="B40" s="183" t="s">
        <v>20</v>
      </c>
      <c r="C40" s="97" t="s">
        <v>23</v>
      </c>
      <c r="D40" s="98">
        <v>381</v>
      </c>
      <c r="E40" s="98">
        <v>381</v>
      </c>
      <c r="F40" s="99">
        <f>D40-E40</f>
        <v>0</v>
      </c>
      <c r="G40" s="5"/>
      <c r="H40" s="183" t="s">
        <v>20</v>
      </c>
      <c r="I40" s="64" t="s">
        <v>23</v>
      </c>
      <c r="J40" s="98">
        <f>'FEB 2023 LIMVALCTR'!J40+'MAR 2023 LIMVALCTR '!D40</f>
        <v>895</v>
      </c>
      <c r="K40" s="98">
        <f>'FEB 2023 LIMVALCTR'!K40+'MAR 2023 LIMVALCTR '!E40</f>
        <v>895</v>
      </c>
      <c r="L40" s="98">
        <f>'FEB 2023 LIMVALCTR'!L40+'MAR 2023 LIMVALCTR '!F40</f>
        <v>0</v>
      </c>
      <c r="M40" s="5"/>
      <c r="N40" s="5"/>
      <c r="O40" s="5"/>
      <c r="P40" s="5"/>
    </row>
    <row r="41" spans="1:16" s="1" customFormat="1" ht="15.75" thickBot="1" x14ac:dyDescent="0.3">
      <c r="A41" s="129"/>
      <c r="B41" s="184"/>
      <c r="C41" s="100" t="s">
        <v>24</v>
      </c>
      <c r="D41" s="101">
        <v>142776.68</v>
      </c>
      <c r="E41" s="101">
        <v>142776.68</v>
      </c>
      <c r="F41" s="102">
        <f t="shared" ref="F41:F52" si="11">D41-E41</f>
        <v>0</v>
      </c>
      <c r="G41" s="5"/>
      <c r="H41" s="184"/>
      <c r="I41" s="111" t="s">
        <v>24</v>
      </c>
      <c r="J41" s="91">
        <f>'FEB 2023 LIMVALCTR'!J41+'MAR 2023 LIMVALCTR '!D41</f>
        <v>327538.12</v>
      </c>
      <c r="K41" s="91">
        <f>'FEB 2023 LIMVALCTR'!K41+'MAR 2023 LIMVALCTR '!E41</f>
        <v>327538.12</v>
      </c>
      <c r="L41" s="91">
        <f>'FEB 2023 LIMVALCTR'!L41+'MAR 2023 LIMVALCTR '!F41</f>
        <v>0</v>
      </c>
      <c r="M41" s="5"/>
      <c r="N41" s="5"/>
      <c r="O41" s="5"/>
      <c r="P41" s="5"/>
    </row>
    <row r="42" spans="1:16" s="1" customFormat="1" ht="15.75" thickBot="1" x14ac:dyDescent="0.3">
      <c r="A42" s="129"/>
      <c r="B42" s="184"/>
      <c r="C42" s="97" t="s">
        <v>25</v>
      </c>
      <c r="D42" s="98">
        <v>1109</v>
      </c>
      <c r="E42" s="98">
        <v>1109</v>
      </c>
      <c r="F42" s="99">
        <f t="shared" si="11"/>
        <v>0</v>
      </c>
      <c r="G42" s="5"/>
      <c r="H42" s="184"/>
      <c r="I42" s="64" t="s">
        <v>25</v>
      </c>
      <c r="J42" s="98">
        <f>'FEB 2023 LIMVALCTR'!J42+'MAR 2023 LIMVALCTR '!D42</f>
        <v>3242</v>
      </c>
      <c r="K42" s="98">
        <f>'FEB 2023 LIMVALCTR'!K42+'MAR 2023 LIMVALCTR '!E42</f>
        <v>3242</v>
      </c>
      <c r="L42" s="98">
        <f>'FEB 2023 LIMVALCTR'!L42+'MAR 2023 LIMVALCTR '!F42</f>
        <v>0</v>
      </c>
      <c r="M42" s="5"/>
      <c r="N42" s="5"/>
      <c r="O42" s="5"/>
      <c r="P42" s="5"/>
    </row>
    <row r="43" spans="1:16" s="1" customFormat="1" ht="15.75" thickBot="1" x14ac:dyDescent="0.3">
      <c r="A43" s="129"/>
      <c r="B43" s="184"/>
      <c r="C43" s="100" t="s">
        <v>24</v>
      </c>
      <c r="D43" s="101">
        <v>219792.71</v>
      </c>
      <c r="E43" s="101">
        <v>219792.71</v>
      </c>
      <c r="F43" s="102">
        <f t="shared" si="11"/>
        <v>0</v>
      </c>
      <c r="G43" s="5"/>
      <c r="H43" s="184"/>
      <c r="I43" s="111" t="s">
        <v>24</v>
      </c>
      <c r="J43" s="91">
        <f>'FEB 2023 LIMVALCTR'!J43+'MAR 2023 LIMVALCTR '!D43</f>
        <v>642531.98</v>
      </c>
      <c r="K43" s="91">
        <f>'FEB 2023 LIMVALCTR'!K43+'MAR 2023 LIMVALCTR '!E43</f>
        <v>642531.98</v>
      </c>
      <c r="L43" s="91">
        <f>'FEB 2023 LIMVALCTR'!L43+'MAR 2023 LIMVALCTR '!F43</f>
        <v>0</v>
      </c>
      <c r="M43" s="5"/>
      <c r="N43" s="5"/>
      <c r="O43" s="5"/>
      <c r="P43" s="5"/>
    </row>
    <row r="44" spans="1:16" s="1" customFormat="1" ht="27" thickBot="1" x14ac:dyDescent="0.3">
      <c r="A44" s="129"/>
      <c r="B44" s="184"/>
      <c r="C44" s="103" t="s">
        <v>44</v>
      </c>
      <c r="D44" s="98">
        <v>2</v>
      </c>
      <c r="E44" s="98">
        <v>2</v>
      </c>
      <c r="F44" s="99">
        <f t="shared" si="11"/>
        <v>0</v>
      </c>
      <c r="G44" s="5"/>
      <c r="H44" s="184"/>
      <c r="I44" s="103" t="s">
        <v>44</v>
      </c>
      <c r="J44" s="98">
        <f>'FEB 2023 LIMVALCTR'!J44+'MAR 2023 LIMVALCTR '!D44</f>
        <v>2</v>
      </c>
      <c r="K44" s="98">
        <f>'FEB 2023 LIMVALCTR'!K44+'MAR 2023 LIMVALCTR '!E44</f>
        <v>2</v>
      </c>
      <c r="L44" s="98">
        <f>'FEB 2023 LIMVALCTR'!L44+'MAR 2023 LIMVALCTR '!F44</f>
        <v>0</v>
      </c>
      <c r="M44" s="5"/>
      <c r="N44" s="5"/>
      <c r="O44" s="5"/>
      <c r="P44" s="5"/>
    </row>
    <row r="45" spans="1:16" s="1" customFormat="1" ht="15.75" thickBot="1" x14ac:dyDescent="0.3">
      <c r="A45" s="129"/>
      <c r="B45" s="185"/>
      <c r="C45" s="100" t="s">
        <v>24</v>
      </c>
      <c r="D45" s="101">
        <v>494.74</v>
      </c>
      <c r="E45" s="101">
        <v>494.74</v>
      </c>
      <c r="F45" s="102">
        <f t="shared" si="11"/>
        <v>0</v>
      </c>
      <c r="G45" s="5"/>
      <c r="H45" s="185"/>
      <c r="I45" s="111" t="s">
        <v>24</v>
      </c>
      <c r="J45" s="91">
        <f>'FEB 2023 LIMVALCTR'!J45+'MAR 2023 LIMVALCTR '!D45</f>
        <v>494.74</v>
      </c>
      <c r="K45" s="91">
        <f>'FEB 2023 LIMVALCTR'!K45+'MAR 2023 LIMVALCTR '!E45</f>
        <v>494.74</v>
      </c>
      <c r="L45" s="91">
        <f>'FEB 2023 LIMVALCTR'!L45+'MAR 2023 LIMVALCTR '!F45</f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363064.13</v>
      </c>
      <c r="E46" s="91">
        <f t="shared" ref="E46:F46" si="12">E41+E43+E45</f>
        <v>363064.13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'FEB 2023 LIMVALCTR'!J46+'MAR 2023 LIMVALCTR '!D46</f>
        <v>970564.84</v>
      </c>
      <c r="K46" s="91">
        <f>'FEB 2023 LIMVALCTR'!K46+'MAR 2023 LIMVALCTR '!E46</f>
        <v>970564.84</v>
      </c>
      <c r="L46" s="91">
        <f>'FEB 2023 LIMVALCTR'!L46+'MAR 2023 LIMVALCTR '!F46</f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'FEB 2023 LIMVALCTR'!J47+'MAR 2023 LIMVALCTR '!D47</f>
        <v>0</v>
      </c>
      <c r="K47" s="98">
        <f>'FEB 2023 LIMVALCTR'!K47+'MAR 2023 LIMVALCTR '!E47</f>
        <v>0</v>
      </c>
      <c r="L47" s="98">
        <f>'FEB 2023 LIMVALCTR'!L47+'MAR 2023 LIMVALCTR '!F47</f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'FEB 2023 LIMVALCTR'!J48+'MAR 2023 LIMVALCTR '!D48</f>
        <v>0</v>
      </c>
      <c r="K48" s="98">
        <f>'FEB 2023 LIMVALCTR'!K48+'MAR 2023 LIMVALCTR '!E48</f>
        <v>0</v>
      </c>
      <c r="L48" s="98">
        <f>'FEB 2023 LIMVALCTR'!L48+'MAR 2023 LIMVALCTR '!F48</f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'FEB 2023 LIMVALCTR'!J49+'MAR 2023 LIMVALCTR '!D49</f>
        <v>0</v>
      </c>
      <c r="K49" s="98">
        <f>'FEB 2023 LIMVALCTR'!K49+'MAR 2023 LIMVALCTR '!E49</f>
        <v>0</v>
      </c>
      <c r="L49" s="98">
        <f>'FEB 2023 LIMVALCTR'!L49+'MAR 2023 LIMVALCTR '!F49</f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'FEB 2023 LIMVALCTR'!J50+'MAR 2023 LIMVALCTR '!D50</f>
        <v>0</v>
      </c>
      <c r="K50" s="98">
        <f>'FEB 2023 LIMVALCTR'!K50+'MAR 2023 LIMVALCTR '!E50</f>
        <v>0</v>
      </c>
      <c r="L50" s="98">
        <f>'FEB 2023 LIMVALCTR'!L50+'MAR 2023 LIMVALCTR '!F50</f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'FEB 2023 LIMVALCTR'!J51+'MAR 2023 LIMVALCTR '!D51</f>
        <v>0</v>
      </c>
      <c r="K51" s="98">
        <f>'FEB 2023 LIMVALCTR'!K51+'MAR 2023 LIMVALCTR '!E51</f>
        <v>0</v>
      </c>
      <c r="L51" s="98">
        <f>'FEB 2023 LIMVALCTR'!L51+'MAR 2023 LIMVALCTR '!F51</f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363064.13</v>
      </c>
      <c r="E52" s="91">
        <f t="shared" ref="E52" si="13">SUM(E46:E51)</f>
        <v>363064.13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'FEB 2023 LIMVALCTR'!J52+'MAR 2023 LIMVALCTR '!D52</f>
        <v>970564.84</v>
      </c>
      <c r="K52" s="91">
        <f>'FEB 2023 LIMVALCTR'!K52+'MAR 2023 LIMVALCTR '!E52</f>
        <v>970564.84</v>
      </c>
      <c r="L52" s="91">
        <f>'FEB 2023 LIMVALCTR'!L52+'MAR 2023 LIMVALCTR '!F52</f>
        <v>0</v>
      </c>
      <c r="M52" s="5"/>
      <c r="N52" s="5"/>
      <c r="O52" s="5"/>
      <c r="P52" s="5"/>
    </row>
    <row r="53" spans="1:16" s="1" customFormat="1" ht="15.75" thickBot="1" x14ac:dyDescent="0.3">
      <c r="A53" s="14"/>
      <c r="B53" s="7"/>
      <c r="C53" s="4"/>
      <c r="D53" s="5"/>
      <c r="E53" s="5"/>
      <c r="F53" s="5"/>
      <c r="G53" s="5"/>
      <c r="H53" s="7"/>
      <c r="I53" s="4"/>
      <c r="J53" s="5"/>
      <c r="K53" s="5"/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71" t="s">
        <v>75</v>
      </c>
      <c r="C54" s="186"/>
      <c r="D54" s="186"/>
      <c r="E54" s="186"/>
      <c r="F54" s="187"/>
      <c r="G54" s="9"/>
      <c r="H54" s="171" t="s">
        <v>76</v>
      </c>
      <c r="I54" s="186"/>
      <c r="J54" s="186"/>
      <c r="K54" s="186"/>
      <c r="L54" s="187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</row>
    <row r="56" spans="1:16" s="1" customFormat="1" ht="15.75" thickBot="1" x14ac:dyDescent="0.3">
      <c r="A56" s="14"/>
      <c r="B56" s="189"/>
      <c r="C56" s="64" t="s">
        <v>23</v>
      </c>
      <c r="D56" s="109">
        <f>D44+D42+D40+D30</f>
        <v>1854</v>
      </c>
      <c r="E56" s="109">
        <f>E44+E42+E40+E30</f>
        <v>1854</v>
      </c>
      <c r="F56" s="110">
        <f>D56-E56</f>
        <v>0</v>
      </c>
      <c r="G56" s="24"/>
      <c r="H56" s="189"/>
      <c r="I56" s="64" t="s">
        <v>23</v>
      </c>
      <c r="J56" s="109">
        <f>'FEB 2023 LIMVALCTR'!J56+'MAR 2023 LIMVALCTR '!D56</f>
        <v>5070</v>
      </c>
      <c r="K56" s="109">
        <f>'FEB 2023 LIMVALCTR'!K56+'MAR 2023 LIMVALCTR '!E56</f>
        <v>5070</v>
      </c>
      <c r="L56" s="106">
        <f>'FEB 2023 LIMVALCTR'!L56+'MAR 2023 LIMVALCTR '!F56</f>
        <v>0</v>
      </c>
      <c r="M56" s="24"/>
      <c r="N56" s="24"/>
      <c r="O56" s="24"/>
      <c r="P56" s="9"/>
    </row>
    <row r="57" spans="1:16" s="1" customFormat="1" ht="17.25" customHeight="1" thickBot="1" x14ac:dyDescent="0.3">
      <c r="A57" s="14"/>
      <c r="B57" s="190"/>
      <c r="C57" s="111" t="s">
        <v>24</v>
      </c>
      <c r="D57" s="112">
        <f>D52+D37</f>
        <v>1103685.4300000002</v>
      </c>
      <c r="E57" s="112">
        <f>E52+E37</f>
        <v>1103685.4300000002</v>
      </c>
      <c r="F57" s="107">
        <f>D57-E57</f>
        <v>0</v>
      </c>
      <c r="G57" s="24"/>
      <c r="H57" s="190"/>
      <c r="I57" s="111" t="s">
        <v>24</v>
      </c>
      <c r="J57" s="112">
        <f>'FEB 2023 LIMVALCTR'!J57+'MAR 2023 LIMVALCTR '!D57</f>
        <v>2836628.7800000003</v>
      </c>
      <c r="K57" s="112">
        <f>'FEB 2023 LIMVALCTR'!K57+'MAR 2023 LIMVALCTR '!E57</f>
        <v>2836628.7800000003</v>
      </c>
      <c r="L57" s="107">
        <f>'FEB 2023 LIMVALCTR'!L57+'MAR 2023 LIMVALCTR '!F57</f>
        <v>0</v>
      </c>
      <c r="M57" s="24"/>
      <c r="N57" s="24"/>
      <c r="O57" s="24"/>
      <c r="P57" s="9"/>
    </row>
    <row r="58" spans="1:16" s="1" customFormat="1" x14ac:dyDescent="0.25">
      <c r="A58" s="14"/>
      <c r="B58" s="130"/>
      <c r="C58" s="23"/>
      <c r="D58" s="23"/>
      <c r="E58" s="23"/>
      <c r="F58" s="23"/>
      <c r="G58" s="20"/>
      <c r="H58" s="20"/>
      <c r="I58" s="7"/>
      <c r="J58" s="9"/>
      <c r="K58" s="20"/>
      <c r="L58" s="23"/>
      <c r="M58" s="24"/>
      <c r="N58" s="24"/>
      <c r="O58" s="24"/>
      <c r="P58" s="24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15"/>
      <c r="M59" s="4"/>
      <c r="N59" s="4"/>
      <c r="O59" s="4"/>
      <c r="P59" s="9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15"/>
      <c r="M60" s="5"/>
      <c r="N60" s="4"/>
      <c r="O60" s="4"/>
      <c r="P60" s="9"/>
    </row>
    <row r="61" spans="1:16" s="9" customFormat="1" x14ac:dyDescent="0.25">
      <c r="A61" s="14"/>
      <c r="B61" s="114"/>
      <c r="C61" s="14"/>
      <c r="D61" s="114"/>
      <c r="E61" s="114"/>
      <c r="F61" s="14"/>
      <c r="G61" s="4"/>
      <c r="H61" s="4"/>
      <c r="I61" s="4"/>
      <c r="J61" s="4"/>
      <c r="K61" s="5"/>
      <c r="L61" s="15"/>
      <c r="M61" s="5"/>
      <c r="N61" s="4"/>
      <c r="O61" s="11"/>
    </row>
    <row r="62" spans="1:16" s="9" customFormat="1" x14ac:dyDescent="0.25">
      <c r="A62" s="14"/>
      <c r="B62" s="4"/>
      <c r="C62" s="4"/>
      <c r="D62" s="5"/>
      <c r="E62" s="5"/>
      <c r="F62" s="5"/>
      <c r="G62" s="5"/>
      <c r="H62" s="5"/>
      <c r="I62" s="4"/>
      <c r="J62" s="5"/>
      <c r="K62" s="5"/>
      <c r="L62" s="15"/>
      <c r="M62" s="5"/>
      <c r="N62" s="4"/>
      <c r="O62" s="11"/>
    </row>
    <row r="63" spans="1:16" s="9" customFormat="1" x14ac:dyDescent="0.25">
      <c r="A63" s="14"/>
      <c r="B63" s="4"/>
      <c r="C63" s="4"/>
      <c r="D63" s="4"/>
      <c r="E63" s="4"/>
      <c r="F63" s="4"/>
      <c r="G63" s="4"/>
      <c r="H63" s="5"/>
      <c r="I63" s="4"/>
      <c r="J63" s="5"/>
      <c r="K63" s="4"/>
      <c r="L63" s="14"/>
      <c r="M63" s="5"/>
      <c r="N63" s="4"/>
      <c r="O63" s="11"/>
    </row>
    <row r="64" spans="1:16" s="9" customFormat="1" x14ac:dyDescent="0.25">
      <c r="A64" s="14"/>
      <c r="B64" s="4"/>
      <c r="C64" s="4"/>
      <c r="D64" s="4"/>
      <c r="E64" s="4"/>
      <c r="F64" s="4"/>
      <c r="G64" s="4"/>
      <c r="H64" s="5"/>
      <c r="I64" s="4"/>
      <c r="J64" s="4"/>
      <c r="K64" s="4"/>
      <c r="L64" s="14"/>
      <c r="M64" s="5"/>
      <c r="N64" s="4"/>
      <c r="O64" s="11"/>
    </row>
    <row r="65" spans="1:15" s="9" customFormat="1" x14ac:dyDescent="0.25">
      <c r="A65" s="14"/>
      <c r="B65" s="4"/>
      <c r="C65" s="4"/>
      <c r="D65" s="4"/>
      <c r="E65" s="4"/>
      <c r="F65" s="4"/>
      <c r="G65" s="4"/>
      <c r="H65" s="5"/>
      <c r="I65" s="4"/>
      <c r="J65" s="4"/>
      <c r="K65" s="4"/>
      <c r="L65" s="14"/>
      <c r="M65" s="5"/>
      <c r="N65" s="4"/>
      <c r="O65" s="11"/>
    </row>
    <row r="66" spans="1:15" s="9" customFormat="1" x14ac:dyDescent="0.25">
      <c r="A66" s="1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12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7"/>
  <sheetViews>
    <sheetView topLeftCell="A5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5" t="s">
        <v>70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6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71</v>
      </c>
      <c r="H9" s="123" t="s">
        <v>17</v>
      </c>
      <c r="I9" s="124" t="s">
        <v>18</v>
      </c>
      <c r="J9" s="25"/>
      <c r="K9" s="25"/>
      <c r="L9" s="120"/>
      <c r="M9" s="4"/>
      <c r="N9" s="5"/>
      <c r="O9" s="8"/>
      <c r="P9" s="10"/>
    </row>
    <row r="10" spans="1:16" s="2" customFormat="1" x14ac:dyDescent="0.25">
      <c r="A10" s="70">
        <v>1</v>
      </c>
      <c r="B10" s="125" t="s">
        <v>38</v>
      </c>
      <c r="C10" s="72" t="s">
        <v>72</v>
      </c>
      <c r="D10" s="73">
        <v>2355784.7200000002</v>
      </c>
      <c r="E10" s="74">
        <v>1123687.5</v>
      </c>
      <c r="F10" s="75">
        <f t="shared" ref="F10:F16" si="0">D10-E10</f>
        <v>1232097.2200000002</v>
      </c>
      <c r="G10" s="75">
        <v>328169.02</v>
      </c>
      <c r="H10" s="75">
        <f t="shared" ref="H10:H16" si="1">E10+G10</f>
        <v>1451856.52</v>
      </c>
      <c r="I10" s="76">
        <f t="shared" ref="I10:I16" si="2">F10-G10</f>
        <v>903928.20000000019</v>
      </c>
      <c r="J10" s="29"/>
      <c r="K10" s="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1755.14</v>
      </c>
      <c r="F11" s="53">
        <f t="shared" si="0"/>
        <v>-1755.14</v>
      </c>
      <c r="G11" s="53">
        <v>0</v>
      </c>
      <c r="H11" s="53">
        <f t="shared" si="1"/>
        <v>1755.14</v>
      </c>
      <c r="I11" s="54">
        <f t="shared" si="2"/>
        <v>-1755.14</v>
      </c>
      <c r="J11" s="29"/>
      <c r="K11" s="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2355784.7200000002</v>
      </c>
      <c r="E17" s="68">
        <v>1125442.6399999999</v>
      </c>
      <c r="F17" s="68">
        <f t="shared" si="3"/>
        <v>1230342.0800000003</v>
      </c>
      <c r="G17" s="68">
        <f t="shared" si="3"/>
        <v>328169.02</v>
      </c>
      <c r="H17" s="68">
        <f t="shared" si="3"/>
        <v>1453611.66</v>
      </c>
      <c r="I17" s="69">
        <f t="shared" si="3"/>
        <v>902173.06000000017</v>
      </c>
      <c r="J17" s="29"/>
      <c r="K17" s="12"/>
      <c r="L17" s="127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/>
      <c r="D18" s="73">
        <v>1124000</v>
      </c>
      <c r="E18" s="74">
        <v>606113.38</v>
      </c>
      <c r="F18" s="75">
        <f>D18-E18</f>
        <v>517886.62</v>
      </c>
      <c r="G18" s="75">
        <v>0</v>
      </c>
      <c r="H18" s="75">
        <f t="shared" ref="H18:H24" si="4">E18+G18</f>
        <v>606113.38</v>
      </c>
      <c r="I18" s="76">
        <f>F18-G18</f>
        <v>517886.62</v>
      </c>
      <c r="J18" s="29"/>
      <c r="K18" s="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1387.33</v>
      </c>
      <c r="F19" s="53">
        <f>D19-E19</f>
        <v>-1387.33</v>
      </c>
      <c r="G19" s="53">
        <v>0</v>
      </c>
      <c r="H19" s="53">
        <f t="shared" si="4"/>
        <v>1387.33</v>
      </c>
      <c r="I19" s="54">
        <f t="shared" ref="I19:I24" si="5">F19-G19</f>
        <v>-1387.33</v>
      </c>
      <c r="J19" s="29"/>
      <c r="K19" s="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/>
      <c r="D20" s="51">
        <v>7000</v>
      </c>
      <c r="E20" s="52">
        <v>0</v>
      </c>
      <c r="F20" s="53">
        <f>D20-E20</f>
        <v>7000</v>
      </c>
      <c r="G20" s="53">
        <v>0</v>
      </c>
      <c r="H20" s="53">
        <f t="shared" si="4"/>
        <v>0</v>
      </c>
      <c r="I20" s="54">
        <f t="shared" si="5"/>
        <v>7000</v>
      </c>
      <c r="J20" s="29"/>
      <c r="K20" s="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1131000</v>
      </c>
      <c r="E25" s="81">
        <v>607500.71</v>
      </c>
      <c r="F25" s="81">
        <f t="shared" ref="F25:I25" si="7">SUM(F18:F24)</f>
        <v>523499.29</v>
      </c>
      <c r="G25" s="81">
        <f t="shared" si="7"/>
        <v>0</v>
      </c>
      <c r="H25" s="81">
        <f t="shared" si="7"/>
        <v>607500.71</v>
      </c>
      <c r="I25" s="82">
        <f t="shared" si="7"/>
        <v>523499.29</v>
      </c>
      <c r="J25" s="29"/>
      <c r="K25" s="12"/>
      <c r="L25" s="127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3486784.72</v>
      </c>
      <c r="E26" s="85">
        <v>1732943.3499999999</v>
      </c>
      <c r="F26" s="85">
        <f t="shared" ref="F26:I26" si="8">F25+F17</f>
        <v>1753841.3700000003</v>
      </c>
      <c r="G26" s="85">
        <f t="shared" si="8"/>
        <v>328169.02</v>
      </c>
      <c r="H26" s="85">
        <f t="shared" si="8"/>
        <v>2061112.3699999999</v>
      </c>
      <c r="I26" s="86">
        <f t="shared" si="8"/>
        <v>1425672.35</v>
      </c>
      <c r="J26" s="5"/>
      <c r="K26" s="5"/>
      <c r="L26" s="15"/>
      <c r="M26" s="5"/>
      <c r="N26" s="5"/>
      <c r="O26" s="8"/>
      <c r="P26" s="9"/>
    </row>
    <row r="27" spans="1:16" s="9" customFormat="1" ht="15.75" thickBot="1" x14ac:dyDescent="0.3">
      <c r="A27" s="4"/>
      <c r="B27" s="14"/>
      <c r="C27" s="14"/>
      <c r="D27" s="14"/>
      <c r="E27" s="14"/>
      <c r="F27" s="15"/>
      <c r="G27" s="5"/>
      <c r="H27" s="5"/>
      <c r="I27" s="5"/>
      <c r="J27" s="5"/>
      <c r="K27" s="5"/>
      <c r="L27" s="15"/>
      <c r="M27" s="4"/>
      <c r="N27" s="4"/>
      <c r="O27" s="8"/>
    </row>
    <row r="28" spans="1:16" s="1" customFormat="1" ht="15.75" customHeight="1" thickBot="1" x14ac:dyDescent="0.3">
      <c r="A28" s="4"/>
      <c r="B28" s="171" t="s">
        <v>64</v>
      </c>
      <c r="C28" s="186"/>
      <c r="D28" s="186"/>
      <c r="E28" s="186"/>
      <c r="F28" s="187"/>
      <c r="H28" s="171" t="s">
        <v>65</v>
      </c>
      <c r="I28" s="186"/>
      <c r="J28" s="186"/>
      <c r="K28" s="186"/>
      <c r="L28" s="187"/>
      <c r="M28" s="28"/>
      <c r="N28" s="28"/>
      <c r="O28" s="27"/>
    </row>
    <row r="29" spans="1:16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6" s="1" customFormat="1" ht="15.75" thickBot="1" x14ac:dyDescent="0.3">
      <c r="A30" s="6"/>
      <c r="B30" s="192"/>
      <c r="C30" s="14" t="s">
        <v>23</v>
      </c>
      <c r="D30" s="88">
        <v>281</v>
      </c>
      <c r="E30" s="88">
        <v>281</v>
      </c>
      <c r="F30" s="89">
        <f>D30-E30</f>
        <v>0</v>
      </c>
      <c r="G30" s="5"/>
      <c r="H30" s="178"/>
      <c r="I30" s="14" t="s">
        <v>23</v>
      </c>
      <c r="J30" s="88">
        <f>'IAN 2022 LIMVALCTR '!J30+'01-15 MAR 2023 LIMVALCTR'!D30</f>
        <v>569</v>
      </c>
      <c r="K30" s="88">
        <f>'IAN 2022 LIMVALCTR '!K30+'01-15 MAR 2023 LIMVALCTR'!E30</f>
        <v>569</v>
      </c>
      <c r="L30" s="88">
        <f>'IAN 2022 LIMVALCTR '!L30+'01-15 MAR 2023 LIMVALCTR'!F30</f>
        <v>0</v>
      </c>
      <c r="M30" s="5"/>
      <c r="N30" s="5"/>
      <c r="O30" s="15"/>
    </row>
    <row r="31" spans="1:16" s="1" customFormat="1" ht="15.75" thickBot="1" x14ac:dyDescent="0.3">
      <c r="A31" s="6"/>
      <c r="B31" s="193"/>
      <c r="C31" s="90" t="s">
        <v>24</v>
      </c>
      <c r="D31" s="91">
        <v>548988.91</v>
      </c>
      <c r="E31" s="91">
        <v>548988.91</v>
      </c>
      <c r="F31" s="92">
        <f t="shared" ref="F31:F37" si="9">D31-E31</f>
        <v>0</v>
      </c>
      <c r="G31" s="5"/>
      <c r="H31" s="179"/>
      <c r="I31" s="90" t="s">
        <v>24</v>
      </c>
      <c r="J31" s="95">
        <f>'IAN 2022 LIMVALCTR '!J31+'01-15 MAR 2023 LIMVALCTR'!D31</f>
        <v>1125442.6400000001</v>
      </c>
      <c r="K31" s="95">
        <f>'IAN 2022 LIMVALCTR '!K31+'01-15 MAR 2023 LIMVALCTR'!E31</f>
        <v>1125442.6400000001</v>
      </c>
      <c r="L31" s="95">
        <f>'IAN 2022 LIMVALCTR '!L31+'01-15 MAR 2023 LIMVALCTR'!F31</f>
        <v>0</v>
      </c>
      <c r="M31" s="5"/>
      <c r="N31" s="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'IAN 2022 LIMVALCTR '!J32+'01-15 MAR 2023 LIMVALCTR'!D32</f>
        <v>0</v>
      </c>
      <c r="K32" s="88">
        <f>'IAN 2022 LIMVALCTR '!K32+'01-15 MAR 2023 LIMVALCTR'!E32</f>
        <v>0</v>
      </c>
      <c r="L32" s="88">
        <f>'IAN 2022 LIMVALCTR '!L32+'01-15 MAR 2023 LIMVALCTR'!F32</f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'IAN 2022 LIMVALCTR '!J33+'01-15 MAR 2023 LIMVALCTR'!D33</f>
        <v>0</v>
      </c>
      <c r="K33" s="88">
        <f>'IAN 2022 LIMVALCTR '!K33+'01-15 MAR 2023 LIMVALCTR'!E33</f>
        <v>0</v>
      </c>
      <c r="L33" s="88">
        <f>'IAN 2022 LIMVALCTR '!L33+'01-15 MAR 2023 LIMVALCTR'!F33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'IAN 2022 LIMVALCTR '!J34+'01-15 MAR 2023 LIMVALCTR'!D34</f>
        <v>0</v>
      </c>
      <c r="K34" s="88">
        <f>'IAN 2022 LIMVALCTR '!K34+'01-15 MAR 2023 LIMVALCTR'!E34</f>
        <v>0</v>
      </c>
      <c r="L34" s="88">
        <f>'IAN 2022 LIMVALCTR '!L34+'01-15 MAR 2023 LIMVALCTR'!F34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'IAN 2022 LIMVALCTR '!J35+'01-15 MAR 2023 LIMVALCTR'!D35</f>
        <v>0</v>
      </c>
      <c r="K35" s="88">
        <f>'IAN 2022 LIMVALCTR '!K35+'01-15 MAR 2023 LIMVALCTR'!E35</f>
        <v>0</v>
      </c>
      <c r="L35" s="88">
        <f>'IAN 2022 LIMVALCTR '!L35+'01-15 MAR 2023 LIMVALCTR'!F35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'IAN 2022 LIMVALCTR '!J36+'01-15 MAR 2023 LIMVALCTR'!D36</f>
        <v>0</v>
      </c>
      <c r="K36" s="88">
        <f>'IAN 2022 LIMVALCTR '!K36+'01-15 MAR 2023 LIMVALCTR'!E36</f>
        <v>0</v>
      </c>
      <c r="L36" s="88">
        <f>'IAN 2022 LIMVALCTR '!L36+'01-15 MAR 2023 LIMVALCTR'!F36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548988.91</v>
      </c>
      <c r="E37" s="91">
        <f t="shared" si="10"/>
        <v>548988.91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'IAN 2022 LIMVALCTR '!J37+'01-15 MAR 2023 LIMVALCTR'!D37</f>
        <v>1125442.6400000001</v>
      </c>
      <c r="K37" s="91">
        <f>'IAN 2022 LIMVALCTR '!K37+'01-15 MAR 2023 LIMVALCTR'!E37</f>
        <v>1125442.6400000001</v>
      </c>
      <c r="L37" s="91">
        <f>'IAN 2022 LIMVALCTR '!L37+'01-15 MAR 2023 LIMVALCTR'!F37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15"/>
      <c r="M38" s="5"/>
      <c r="N38" s="5"/>
      <c r="O38" s="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83" t="s">
        <v>20</v>
      </c>
      <c r="C40" s="97" t="s">
        <v>23</v>
      </c>
      <c r="D40" s="98">
        <v>243</v>
      </c>
      <c r="E40" s="98">
        <v>243</v>
      </c>
      <c r="F40" s="99">
        <f>D40-E40</f>
        <v>0</v>
      </c>
      <c r="G40" s="5"/>
      <c r="H40" s="183" t="s">
        <v>20</v>
      </c>
      <c r="I40" s="64" t="s">
        <v>23</v>
      </c>
      <c r="J40" s="98">
        <f>'IAN 2022 LIMVALCTR '!J40+'01-15 MAR 2023 LIMVALCTR'!D40</f>
        <v>514</v>
      </c>
      <c r="K40" s="98">
        <f>'IAN 2022 LIMVALCTR '!K40+'01-15 MAR 2023 LIMVALCTR'!E40</f>
        <v>514</v>
      </c>
      <c r="L40" s="98">
        <f>'IAN 2022 LIMVALCTR '!L40+'01-15 MAR 2023 LIMVALCTR'!F40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84"/>
      <c r="C41" s="100" t="s">
        <v>24</v>
      </c>
      <c r="D41" s="101">
        <v>87574.15</v>
      </c>
      <c r="E41" s="101">
        <v>87574.15</v>
      </c>
      <c r="F41" s="102">
        <f t="shared" ref="F41:F52" si="11">D41-E41</f>
        <v>0</v>
      </c>
      <c r="G41" s="5"/>
      <c r="H41" s="184"/>
      <c r="I41" s="111" t="s">
        <v>24</v>
      </c>
      <c r="J41" s="91">
        <f>'IAN 2022 LIMVALCTR '!J41+'01-15 MAR 2023 LIMVALCTR'!D41</f>
        <v>184761.44</v>
      </c>
      <c r="K41" s="91">
        <f>'IAN 2022 LIMVALCTR '!K41+'01-15 MAR 2023 LIMVALCTR'!E41</f>
        <v>184761.44</v>
      </c>
      <c r="L41" s="91">
        <f>'IAN 2022 LIMVALCTR '!L41+'01-15 MAR 2023 LIMVALCTR'!F41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84"/>
      <c r="C42" s="97" t="s">
        <v>25</v>
      </c>
      <c r="D42" s="98">
        <v>957</v>
      </c>
      <c r="E42" s="98">
        <v>957</v>
      </c>
      <c r="F42" s="99">
        <f t="shared" si="11"/>
        <v>0</v>
      </c>
      <c r="G42" s="5"/>
      <c r="H42" s="184"/>
      <c r="I42" s="64" t="s">
        <v>25</v>
      </c>
      <c r="J42" s="98">
        <f>'IAN 2022 LIMVALCTR '!J42+'01-15 MAR 2023 LIMVALCTR'!D42</f>
        <v>2133</v>
      </c>
      <c r="K42" s="98">
        <f>'IAN 2022 LIMVALCTR '!K42+'01-15 MAR 2023 LIMVALCTR'!E42</f>
        <v>2133</v>
      </c>
      <c r="L42" s="98">
        <f>'IAN 2022 LIMVALCTR '!L42+'01-15 MAR 2023 LIMVALCTR'!F42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84"/>
      <c r="C43" s="100" t="s">
        <v>24</v>
      </c>
      <c r="D43" s="101">
        <v>189667.83</v>
      </c>
      <c r="E43" s="101">
        <v>189667.83</v>
      </c>
      <c r="F43" s="102">
        <f t="shared" si="11"/>
        <v>0</v>
      </c>
      <c r="G43" s="5"/>
      <c r="H43" s="184"/>
      <c r="I43" s="111" t="s">
        <v>24</v>
      </c>
      <c r="J43" s="91">
        <f>'IAN 2022 LIMVALCTR '!J43+'01-15 MAR 2023 LIMVALCTR'!D43</f>
        <v>422739.27</v>
      </c>
      <c r="K43" s="91">
        <f>'IAN 2022 LIMVALCTR '!K43+'01-15 MAR 2023 LIMVALCTR'!E43</f>
        <v>422739.27</v>
      </c>
      <c r="L43" s="91">
        <f>'IAN 2022 LIMVALCTR '!L43+'01-15 MAR 2023 LIMVALCTR'!F43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si="11"/>
        <v>0</v>
      </c>
      <c r="G44" s="5"/>
      <c r="H44" s="184"/>
      <c r="I44" s="103" t="s">
        <v>44</v>
      </c>
      <c r="J44" s="98">
        <f>'IAN 2022 LIMVALCTR '!J44+'01-15 MAR 2023 LIMVALCTR'!D44</f>
        <v>0</v>
      </c>
      <c r="K44" s="98">
        <f>'IAN 2022 LIMVALCTR '!K44+'01-15 MAR 2023 LIMVALCTR'!E44</f>
        <v>0</v>
      </c>
      <c r="L44" s="98">
        <f>'IAN 2022 LIMVALCTR '!L44+'01-15 MAR 2023 LIMVALCTR'!F44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85"/>
      <c r="I45" s="111" t="s">
        <v>24</v>
      </c>
      <c r="J45" s="91">
        <f>'IAN 2022 LIMVALCTR '!J45+'01-15 MAR 2023 LIMVALCTR'!D45</f>
        <v>0</v>
      </c>
      <c r="K45" s="91">
        <f>'IAN 2022 LIMVALCTR '!K45+'01-15 MAR 2023 LIMVALCTR'!E45</f>
        <v>0</v>
      </c>
      <c r="L45" s="91">
        <f>'IAN 2022 LIMVALCTR '!L45+'01-15 MAR 2023 LIMVALCTR'!F45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277241.98</v>
      </c>
      <c r="E46" s="91">
        <f t="shared" ref="E46:F46" si="12">E41+E43+E45</f>
        <v>277241.98</v>
      </c>
      <c r="F46" s="91">
        <f t="shared" si="12"/>
        <v>0</v>
      </c>
      <c r="G46" s="5"/>
      <c r="H46" s="104" t="s">
        <v>20</v>
      </c>
      <c r="I46" s="113" t="s">
        <v>24</v>
      </c>
      <c r="J46" s="98">
        <f>'IAN 2022 LIMVALCTR '!J46+'01-15 MAR 2023 LIMVALCTR'!D46</f>
        <v>607500.71</v>
      </c>
      <c r="K46" s="98">
        <f>'IAN 2022 LIMVALCTR '!K46+'01-15 MAR 2023 LIMVALCTR'!E46</f>
        <v>607500.71</v>
      </c>
      <c r="L46" s="98">
        <f>'IAN 2022 LIMVALCTR '!L46+'01-15 MAR 2023 LIMVALCTR'!F46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'IAN 2022 LIMVALCTR '!J47+'01-15 MAR 2023 LIMVALCTR'!D47</f>
        <v>0</v>
      </c>
      <c r="K47" s="98">
        <f>'IAN 2022 LIMVALCTR '!K47+'01-15 MAR 2023 LIMVALCTR'!E47</f>
        <v>0</v>
      </c>
      <c r="L47" s="98">
        <f>'IAN 2022 LIMVALCTR '!L47+'01-15 MAR 2023 LIMVALCTR'!F47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'IAN 2022 LIMVALCTR '!J48+'01-15 MAR 2023 LIMVALCTR'!D48</f>
        <v>0</v>
      </c>
      <c r="K48" s="98">
        <f>'IAN 2022 LIMVALCTR '!K48+'01-15 MAR 2023 LIMVALCTR'!E48</f>
        <v>0</v>
      </c>
      <c r="L48" s="98">
        <f>'IAN 2022 LIMVALCTR '!L48+'01-15 MAR 2023 LIMVALCTR'!F48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'IAN 2022 LIMVALCTR '!J49+'01-15 MAR 2023 LIMVALCTR'!D49</f>
        <v>0</v>
      </c>
      <c r="K49" s="98">
        <f>'IAN 2022 LIMVALCTR '!K49+'01-15 MAR 2023 LIMVALCTR'!E49</f>
        <v>0</v>
      </c>
      <c r="L49" s="98">
        <f>'IAN 2022 LIMVALCTR '!L49+'01-15 MAR 2023 LIMVALCTR'!F49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'IAN 2022 LIMVALCTR '!J50+'01-15 MAR 2023 LIMVALCTR'!D50</f>
        <v>0</v>
      </c>
      <c r="K50" s="98">
        <f>'IAN 2022 LIMVALCTR '!K50+'01-15 MAR 2023 LIMVALCTR'!E50</f>
        <v>0</v>
      </c>
      <c r="L50" s="98">
        <f>'IAN 2022 LIMVALCTR '!L50+'01-15 MAR 2023 LIMVALCTR'!F50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'IAN 2022 LIMVALCTR '!J51+'01-15 MAR 2023 LIMVALCTR'!D51</f>
        <v>0</v>
      </c>
      <c r="K51" s="98">
        <f>'IAN 2022 LIMVALCTR '!K51+'01-15 MAR 2023 LIMVALCTR'!E51</f>
        <v>0</v>
      </c>
      <c r="L51" s="98">
        <f>'IAN 2022 LIMVALCTR '!L51+'01-15 MAR 2023 LIMVALCTR'!F51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277241.98</v>
      </c>
      <c r="E52" s="91">
        <f t="shared" ref="E52" si="13">SUM(E46:E51)</f>
        <v>277241.98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'IAN 2022 LIMVALCTR '!J52+'01-15 MAR 2023 LIMVALCTR'!D52</f>
        <v>607500.71</v>
      </c>
      <c r="K52" s="91">
        <f>'IAN 2022 LIMVALCTR '!K52+'01-15 MAR 2023 LIMVALCTR'!E52</f>
        <v>607500.71</v>
      </c>
      <c r="L52" s="91">
        <f>'IAN 2022 LIMVALCTR '!L52+'01-15 MAR 2023 LIMVALCTR'!F52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15"/>
      <c r="M53" s="5"/>
      <c r="N53" s="5"/>
      <c r="O53" s="5"/>
      <c r="P53" s="5"/>
    </row>
    <row r="54" spans="1:16" s="1" customFormat="1" ht="15.75" customHeight="1" thickBot="1" x14ac:dyDescent="0.3">
      <c r="A54" s="4"/>
      <c r="B54" s="171" t="s">
        <v>64</v>
      </c>
      <c r="C54" s="186"/>
      <c r="D54" s="186"/>
      <c r="E54" s="186"/>
      <c r="F54" s="187"/>
      <c r="G54" s="9"/>
      <c r="H54" s="171" t="s">
        <v>65</v>
      </c>
      <c r="I54" s="186"/>
      <c r="J54" s="186"/>
      <c r="K54" s="186"/>
      <c r="L54" s="187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</row>
    <row r="56" spans="1:16" s="1" customFormat="1" ht="15.75" thickBot="1" x14ac:dyDescent="0.3">
      <c r="A56" s="4"/>
      <c r="B56" s="189"/>
      <c r="C56" s="64" t="s">
        <v>23</v>
      </c>
      <c r="D56" s="109">
        <f>D44+D42+D40+D30</f>
        <v>1481</v>
      </c>
      <c r="E56" s="109">
        <f>E44+E42+E40+E30</f>
        <v>1481</v>
      </c>
      <c r="F56" s="110">
        <f>D56-E56</f>
        <v>0</v>
      </c>
      <c r="G56" s="24"/>
      <c r="H56" s="189"/>
      <c r="I56" s="64" t="s">
        <v>23</v>
      </c>
      <c r="J56" s="109">
        <f>'IAN 2022 LIMVALCTR '!J56+'01-15 MAR 2023 LIMVALCTR'!D56</f>
        <v>3216</v>
      </c>
      <c r="K56" s="109">
        <f>'IAN 2022 LIMVALCTR '!K56+'01-15 MAR 2023 LIMVALCTR'!E56</f>
        <v>3216</v>
      </c>
      <c r="L56" s="106">
        <f>'IAN 2022 LIMVALCTR '!L56+'01-15 MAR 2023 LIMVALCTR'!F56</f>
        <v>0</v>
      </c>
      <c r="M56" s="24"/>
      <c r="N56" s="24"/>
      <c r="O56" s="24"/>
      <c r="P56" s="9"/>
    </row>
    <row r="57" spans="1:16" s="1" customFormat="1" ht="17.25" customHeight="1" thickBot="1" x14ac:dyDescent="0.3">
      <c r="A57" s="4"/>
      <c r="B57" s="190"/>
      <c r="C57" s="111" t="s">
        <v>24</v>
      </c>
      <c r="D57" s="112">
        <f>D52+D37</f>
        <v>826230.89</v>
      </c>
      <c r="E57" s="112">
        <f>E52+E37</f>
        <v>826230.89</v>
      </c>
      <c r="F57" s="107">
        <f>D57-E57</f>
        <v>0</v>
      </c>
      <c r="G57" s="24"/>
      <c r="H57" s="190"/>
      <c r="I57" s="111" t="s">
        <v>24</v>
      </c>
      <c r="J57" s="112">
        <f>'IAN 2022 LIMVALCTR '!J57+'01-15 MAR 2023 LIMVALCTR'!D57</f>
        <v>1732943.35</v>
      </c>
      <c r="K57" s="112">
        <f>'IAN 2022 LIMVALCTR '!K57+'01-15 MAR 2023 LIMVALCTR'!E57</f>
        <v>1732943.35</v>
      </c>
      <c r="L57" s="107">
        <f>'IAN 2022 LIMVALCTR '!L57+'01-15 MAR 2023 LIMVALCTR'!F57</f>
        <v>0</v>
      </c>
      <c r="M57" s="24"/>
      <c r="N57" s="24"/>
      <c r="O57" s="24"/>
      <c r="P57" s="9"/>
    </row>
    <row r="58" spans="1:16" s="1" customFormat="1" x14ac:dyDescent="0.25">
      <c r="A58" s="4"/>
      <c r="B58" s="130"/>
      <c r="C58" s="23"/>
      <c r="D58" s="23"/>
      <c r="E58" s="23"/>
      <c r="F58" s="23"/>
      <c r="G58" s="20"/>
      <c r="H58" s="20"/>
      <c r="I58" s="7"/>
      <c r="J58" s="9"/>
      <c r="K58" s="20"/>
      <c r="L58" s="23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1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1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1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1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1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1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1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7"/>
  <sheetViews>
    <sheetView topLeftCell="A13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5" t="s">
        <v>62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6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63</v>
      </c>
      <c r="H9" s="123" t="s">
        <v>17</v>
      </c>
      <c r="I9" s="124" t="s">
        <v>18</v>
      </c>
      <c r="J9" s="25"/>
      <c r="K9" s="25"/>
      <c r="L9" s="120"/>
      <c r="M9" s="4"/>
      <c r="N9" s="5"/>
      <c r="O9" s="8"/>
      <c r="P9" s="10"/>
    </row>
    <row r="10" spans="1:16" s="2" customFormat="1" x14ac:dyDescent="0.25">
      <c r="A10" s="70">
        <v>1</v>
      </c>
      <c r="B10" s="125" t="s">
        <v>38</v>
      </c>
      <c r="C10" s="72" t="s">
        <v>66</v>
      </c>
      <c r="D10" s="73">
        <v>1556458.76</v>
      </c>
      <c r="E10" s="74">
        <v>910804.37000000011</v>
      </c>
      <c r="F10" s="75">
        <f t="shared" ref="F10:F16" si="0">D10-E10</f>
        <v>645654.3899999999</v>
      </c>
      <c r="G10" s="75">
        <v>212883.13</v>
      </c>
      <c r="H10" s="75">
        <f t="shared" ref="H10:H16" si="1">E10+G10</f>
        <v>1123687.5</v>
      </c>
      <c r="I10" s="76">
        <f t="shared" ref="I10:I16" si="2">F10-G10</f>
        <v>432771.25999999989</v>
      </c>
      <c r="J10" s="29"/>
      <c r="K10" s="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 t="s">
        <v>67</v>
      </c>
      <c r="D11" s="51">
        <v>0</v>
      </c>
      <c r="E11" s="52">
        <v>850.57</v>
      </c>
      <c r="F11" s="53">
        <f t="shared" si="0"/>
        <v>-850.57</v>
      </c>
      <c r="G11" s="53">
        <v>904.57</v>
      </c>
      <c r="H11" s="53">
        <f t="shared" si="1"/>
        <v>1755.14</v>
      </c>
      <c r="I11" s="54">
        <f t="shared" si="2"/>
        <v>-1755.14</v>
      </c>
      <c r="J11" s="29"/>
      <c r="K11" s="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1556458.76</v>
      </c>
      <c r="E17" s="68">
        <v>911654.94000000006</v>
      </c>
      <c r="F17" s="68">
        <f t="shared" si="3"/>
        <v>644803.81999999995</v>
      </c>
      <c r="G17" s="68">
        <f t="shared" si="3"/>
        <v>213787.7</v>
      </c>
      <c r="H17" s="68">
        <f t="shared" si="3"/>
        <v>1125442.6399999999</v>
      </c>
      <c r="I17" s="69">
        <f t="shared" si="3"/>
        <v>431016.11999999988</v>
      </c>
      <c r="J17" s="29"/>
      <c r="K17" s="12"/>
      <c r="L17" s="127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 t="s">
        <v>68</v>
      </c>
      <c r="D18" s="73">
        <v>749000</v>
      </c>
      <c r="E18" s="74">
        <v>330258.73</v>
      </c>
      <c r="F18" s="75">
        <f>D18-E18</f>
        <v>418741.27</v>
      </c>
      <c r="G18" s="75">
        <v>275854.65000000002</v>
      </c>
      <c r="H18" s="75">
        <f t="shared" ref="H18:H24" si="4">E18+G18</f>
        <v>606113.38</v>
      </c>
      <c r="I18" s="76">
        <f>F18-G18</f>
        <v>142886.62</v>
      </c>
      <c r="J18" s="29"/>
      <c r="K18" s="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69</v>
      </c>
      <c r="D19" s="51">
        <v>0</v>
      </c>
      <c r="E19" s="52">
        <v>0</v>
      </c>
      <c r="F19" s="53">
        <f>D19-E19</f>
        <v>0</v>
      </c>
      <c r="G19" s="53">
        <v>1387.33</v>
      </c>
      <c r="H19" s="53">
        <f t="shared" si="4"/>
        <v>1387.33</v>
      </c>
      <c r="I19" s="54">
        <f t="shared" ref="I19:I24" si="5">F19-G19</f>
        <v>-1387.33</v>
      </c>
      <c r="J19" s="29"/>
      <c r="K19" s="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/>
      <c r="D20" s="51">
        <v>5000</v>
      </c>
      <c r="E20" s="52">
        <v>0</v>
      </c>
      <c r="F20" s="53">
        <f>D20-E20</f>
        <v>5000</v>
      </c>
      <c r="G20" s="53">
        <v>0</v>
      </c>
      <c r="H20" s="53">
        <f t="shared" si="4"/>
        <v>0</v>
      </c>
      <c r="I20" s="54">
        <f t="shared" si="5"/>
        <v>5000</v>
      </c>
      <c r="J20" s="29"/>
      <c r="K20" s="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754000</v>
      </c>
      <c r="E25" s="81">
        <v>330258.73</v>
      </c>
      <c r="F25" s="81">
        <f t="shared" ref="F25:I25" si="7">SUM(F18:F24)</f>
        <v>423741.27</v>
      </c>
      <c r="G25" s="81">
        <f t="shared" si="7"/>
        <v>277241.98000000004</v>
      </c>
      <c r="H25" s="81">
        <f t="shared" si="7"/>
        <v>607500.71</v>
      </c>
      <c r="I25" s="82">
        <f t="shared" si="7"/>
        <v>146499.29</v>
      </c>
      <c r="J25" s="29"/>
      <c r="K25" s="12"/>
      <c r="L25" s="127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2310458.7599999998</v>
      </c>
      <c r="E26" s="85">
        <v>1241913.67</v>
      </c>
      <c r="F26" s="85">
        <f t="shared" ref="F26:I26" si="8">F25+F17</f>
        <v>1068545.0899999999</v>
      </c>
      <c r="G26" s="85">
        <f t="shared" si="8"/>
        <v>491029.68000000005</v>
      </c>
      <c r="H26" s="85">
        <f t="shared" si="8"/>
        <v>1732943.3499999999</v>
      </c>
      <c r="I26" s="86">
        <f t="shared" si="8"/>
        <v>577515.40999999992</v>
      </c>
      <c r="J26" s="5"/>
      <c r="K26" s="5"/>
      <c r="L26" s="15"/>
      <c r="M26" s="5"/>
      <c r="N26" s="5"/>
      <c r="O26" s="8"/>
      <c r="P26" s="9"/>
    </row>
    <row r="27" spans="1:16" s="9" customFormat="1" ht="15.75" thickBot="1" x14ac:dyDescent="0.3">
      <c r="A27" s="4"/>
      <c r="B27" s="14"/>
      <c r="C27" s="14"/>
      <c r="D27" s="14"/>
      <c r="E27" s="14"/>
      <c r="F27" s="15"/>
      <c r="G27" s="5"/>
      <c r="H27" s="5"/>
      <c r="I27" s="5"/>
      <c r="J27" s="5"/>
      <c r="K27" s="5"/>
      <c r="L27" s="15"/>
      <c r="M27" s="4"/>
      <c r="N27" s="4"/>
      <c r="O27" s="8"/>
    </row>
    <row r="28" spans="1:16" s="1" customFormat="1" ht="15.75" customHeight="1" thickBot="1" x14ac:dyDescent="0.3">
      <c r="A28" s="4"/>
      <c r="B28" s="171" t="s">
        <v>64</v>
      </c>
      <c r="C28" s="186"/>
      <c r="D28" s="186"/>
      <c r="E28" s="186"/>
      <c r="F28" s="187"/>
      <c r="H28" s="171" t="s">
        <v>65</v>
      </c>
      <c r="I28" s="186"/>
      <c r="J28" s="186"/>
      <c r="K28" s="186"/>
      <c r="L28" s="187"/>
      <c r="M28" s="28"/>
      <c r="N28" s="28"/>
      <c r="O28" s="27"/>
    </row>
    <row r="29" spans="1:16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6" s="1" customFormat="1" ht="15.75" thickBot="1" x14ac:dyDescent="0.3">
      <c r="A30" s="6"/>
      <c r="B30" s="192"/>
      <c r="C30" s="14" t="s">
        <v>23</v>
      </c>
      <c r="D30" s="88">
        <v>281</v>
      </c>
      <c r="E30" s="88">
        <v>281</v>
      </c>
      <c r="F30" s="89">
        <f>D30-E30</f>
        <v>0</v>
      </c>
      <c r="G30" s="5"/>
      <c r="H30" s="178"/>
      <c r="I30" s="14" t="s">
        <v>23</v>
      </c>
      <c r="J30" s="88">
        <f>'IAN 2022 LIMVALCTR '!J30+'FEB 2023 LIMVALCTR'!D30</f>
        <v>569</v>
      </c>
      <c r="K30" s="88">
        <f>'IAN 2022 LIMVALCTR '!K30+'FEB 2023 LIMVALCTR'!E30</f>
        <v>569</v>
      </c>
      <c r="L30" s="88">
        <f>'IAN 2022 LIMVALCTR '!L30+'FEB 2023 LIMVALCTR'!F30</f>
        <v>0</v>
      </c>
      <c r="M30" s="5"/>
      <c r="N30" s="5"/>
      <c r="O30" s="15"/>
    </row>
    <row r="31" spans="1:16" s="1" customFormat="1" ht="15.75" thickBot="1" x14ac:dyDescent="0.3">
      <c r="A31" s="6"/>
      <c r="B31" s="193"/>
      <c r="C31" s="90" t="s">
        <v>24</v>
      </c>
      <c r="D31" s="91">
        <v>548988.91</v>
      </c>
      <c r="E31" s="91">
        <v>548988.91</v>
      </c>
      <c r="F31" s="92">
        <f t="shared" ref="F31:F37" si="9">D31-E31</f>
        <v>0</v>
      </c>
      <c r="G31" s="5"/>
      <c r="H31" s="179"/>
      <c r="I31" s="90" t="s">
        <v>24</v>
      </c>
      <c r="J31" s="95">
        <f>'IAN 2022 LIMVALCTR '!J31+'FEB 2023 LIMVALCTR'!D31</f>
        <v>1125442.6400000001</v>
      </c>
      <c r="K31" s="95">
        <f>'IAN 2022 LIMVALCTR '!K31+'FEB 2023 LIMVALCTR'!E31</f>
        <v>1125442.6400000001</v>
      </c>
      <c r="L31" s="95">
        <f>'IAN 2022 LIMVALCTR '!L31+'FEB 2023 LIMVALCTR'!F31</f>
        <v>0</v>
      </c>
      <c r="M31" s="5"/>
      <c r="N31" s="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'IAN 2022 LIMVALCTR '!J32+'FEB 2023 LIMVALCTR'!D32</f>
        <v>0</v>
      </c>
      <c r="K32" s="88">
        <f>'IAN 2022 LIMVALCTR '!K32+'FEB 2023 LIMVALCTR'!E32</f>
        <v>0</v>
      </c>
      <c r="L32" s="88">
        <f>'IAN 2022 LIMVALCTR '!L32+'FEB 2023 LIMVALCTR'!F32</f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'IAN 2022 LIMVALCTR '!J33+'FEB 2023 LIMVALCTR'!D33</f>
        <v>0</v>
      </c>
      <c r="K33" s="88">
        <f>'IAN 2022 LIMVALCTR '!K33+'FEB 2023 LIMVALCTR'!E33</f>
        <v>0</v>
      </c>
      <c r="L33" s="88">
        <f>'IAN 2022 LIMVALCTR '!L33+'FEB 2023 LIMVALCTR'!F33</f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'IAN 2022 LIMVALCTR '!J34+'FEB 2023 LIMVALCTR'!D34</f>
        <v>0</v>
      </c>
      <c r="K34" s="88">
        <f>'IAN 2022 LIMVALCTR '!K34+'FEB 2023 LIMVALCTR'!E34</f>
        <v>0</v>
      </c>
      <c r="L34" s="88">
        <f>'IAN 2022 LIMVALCTR '!L34+'FEB 2023 LIMVALCTR'!F34</f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'IAN 2022 LIMVALCTR '!J35+'FEB 2023 LIMVALCTR'!D35</f>
        <v>0</v>
      </c>
      <c r="K35" s="88">
        <f>'IAN 2022 LIMVALCTR '!K35+'FEB 2023 LIMVALCTR'!E35</f>
        <v>0</v>
      </c>
      <c r="L35" s="88">
        <f>'IAN 2022 LIMVALCTR '!L35+'FEB 2023 LIMVALCTR'!F35</f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'IAN 2022 LIMVALCTR '!J36+'FEB 2023 LIMVALCTR'!D36</f>
        <v>0</v>
      </c>
      <c r="K36" s="88">
        <f>'IAN 2022 LIMVALCTR '!K36+'FEB 2023 LIMVALCTR'!E36</f>
        <v>0</v>
      </c>
      <c r="L36" s="88">
        <f>'IAN 2022 LIMVALCTR '!L36+'FEB 2023 LIMVALCTR'!F36</f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548988.91</v>
      </c>
      <c r="E37" s="91">
        <f t="shared" si="10"/>
        <v>548988.91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'IAN 2022 LIMVALCTR '!J37+'FEB 2023 LIMVALCTR'!D37</f>
        <v>1125442.6400000001</v>
      </c>
      <c r="K37" s="91">
        <f>'IAN 2022 LIMVALCTR '!K37+'FEB 2023 LIMVALCTR'!E37</f>
        <v>1125442.6400000001</v>
      </c>
      <c r="L37" s="91">
        <f>'IAN 2022 LIMVALCTR '!L37+'FEB 2023 LIMVALCTR'!F37</f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15"/>
      <c r="M38" s="5"/>
      <c r="N38" s="5"/>
      <c r="O38" s="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83" t="s">
        <v>20</v>
      </c>
      <c r="C40" s="97" t="s">
        <v>23</v>
      </c>
      <c r="D40" s="98">
        <v>243</v>
      </c>
      <c r="E40" s="98">
        <v>243</v>
      </c>
      <c r="F40" s="99">
        <f>D40-E40</f>
        <v>0</v>
      </c>
      <c r="G40" s="5"/>
      <c r="H40" s="183" t="s">
        <v>20</v>
      </c>
      <c r="I40" s="64" t="s">
        <v>23</v>
      </c>
      <c r="J40" s="98">
        <f>'IAN 2022 LIMVALCTR '!J40+'FEB 2023 LIMVALCTR'!D40</f>
        <v>514</v>
      </c>
      <c r="K40" s="98">
        <f>'IAN 2022 LIMVALCTR '!K40+'FEB 2023 LIMVALCTR'!E40</f>
        <v>514</v>
      </c>
      <c r="L40" s="98">
        <f>'IAN 2022 LIMVALCTR '!L40+'FEB 2023 LIMVALCTR'!F40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84"/>
      <c r="C41" s="100" t="s">
        <v>24</v>
      </c>
      <c r="D41" s="101">
        <v>87574.15</v>
      </c>
      <c r="E41" s="101">
        <v>87574.15</v>
      </c>
      <c r="F41" s="102">
        <f t="shared" ref="F41:F52" si="11">D41-E41</f>
        <v>0</v>
      </c>
      <c r="G41" s="5"/>
      <c r="H41" s="184"/>
      <c r="I41" s="111" t="s">
        <v>24</v>
      </c>
      <c r="J41" s="91">
        <f>'IAN 2022 LIMVALCTR '!J41+'FEB 2023 LIMVALCTR'!D41</f>
        <v>184761.44</v>
      </c>
      <c r="K41" s="91">
        <f>'IAN 2022 LIMVALCTR '!K41+'FEB 2023 LIMVALCTR'!E41</f>
        <v>184761.44</v>
      </c>
      <c r="L41" s="91">
        <f>'IAN 2022 LIMVALCTR '!L41+'FEB 2023 LIMVALCTR'!F41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84"/>
      <c r="C42" s="97" t="s">
        <v>25</v>
      </c>
      <c r="D42" s="98">
        <v>957</v>
      </c>
      <c r="E42" s="98">
        <v>957</v>
      </c>
      <c r="F42" s="99">
        <f t="shared" si="11"/>
        <v>0</v>
      </c>
      <c r="G42" s="5"/>
      <c r="H42" s="184"/>
      <c r="I42" s="64" t="s">
        <v>25</v>
      </c>
      <c r="J42" s="98">
        <f>'IAN 2022 LIMVALCTR '!J42+'FEB 2023 LIMVALCTR'!D42</f>
        <v>2133</v>
      </c>
      <c r="K42" s="98">
        <f>'IAN 2022 LIMVALCTR '!K42+'FEB 2023 LIMVALCTR'!E42</f>
        <v>2133</v>
      </c>
      <c r="L42" s="98">
        <f>'IAN 2022 LIMVALCTR '!L42+'FEB 2023 LIMVALCTR'!F42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84"/>
      <c r="C43" s="100" t="s">
        <v>24</v>
      </c>
      <c r="D43" s="101">
        <v>189667.83</v>
      </c>
      <c r="E43" s="101">
        <v>189667.83</v>
      </c>
      <c r="F43" s="102">
        <f t="shared" si="11"/>
        <v>0</v>
      </c>
      <c r="G43" s="5"/>
      <c r="H43" s="184"/>
      <c r="I43" s="111" t="s">
        <v>24</v>
      </c>
      <c r="J43" s="91">
        <f>'IAN 2022 LIMVALCTR '!J43+'FEB 2023 LIMVALCTR'!D43</f>
        <v>422739.27</v>
      </c>
      <c r="K43" s="91">
        <f>'IAN 2022 LIMVALCTR '!K43+'FEB 2023 LIMVALCTR'!E43</f>
        <v>422739.27</v>
      </c>
      <c r="L43" s="91">
        <f>'IAN 2022 LIMVALCTR '!L43+'FEB 2023 LIMVALCTR'!F43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si="11"/>
        <v>0</v>
      </c>
      <c r="G44" s="5"/>
      <c r="H44" s="184"/>
      <c r="I44" s="103" t="s">
        <v>44</v>
      </c>
      <c r="J44" s="98">
        <f>'IAN 2022 LIMVALCTR '!J44+'FEB 2023 LIMVALCTR'!D44</f>
        <v>0</v>
      </c>
      <c r="K44" s="98">
        <f>'IAN 2022 LIMVALCTR '!K44+'FEB 2023 LIMVALCTR'!E44</f>
        <v>0</v>
      </c>
      <c r="L44" s="98">
        <f>'IAN 2022 LIMVALCTR '!L44+'FEB 2023 LIMVALCTR'!F44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85"/>
      <c r="I45" s="111" t="s">
        <v>24</v>
      </c>
      <c r="J45" s="91">
        <f>'IAN 2022 LIMVALCTR '!J45+'FEB 2023 LIMVALCTR'!D45</f>
        <v>0</v>
      </c>
      <c r="K45" s="91">
        <f>'IAN 2022 LIMVALCTR '!K45+'FEB 2023 LIMVALCTR'!E45</f>
        <v>0</v>
      </c>
      <c r="L45" s="91">
        <f>'IAN 2022 LIMVALCTR '!L45+'FEB 2023 LIMVALCTR'!F45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277241.98</v>
      </c>
      <c r="E46" s="91">
        <f t="shared" ref="E46:F46" si="12">E41+E43+E45</f>
        <v>277241.98</v>
      </c>
      <c r="F46" s="91">
        <f t="shared" si="12"/>
        <v>0</v>
      </c>
      <c r="G46" s="5"/>
      <c r="H46" s="104" t="s">
        <v>20</v>
      </c>
      <c r="I46" s="113" t="s">
        <v>24</v>
      </c>
      <c r="J46" s="98">
        <f>'IAN 2022 LIMVALCTR '!J46+'FEB 2023 LIMVALCTR'!D46</f>
        <v>607500.71</v>
      </c>
      <c r="K46" s="98">
        <f>'IAN 2022 LIMVALCTR '!K46+'FEB 2023 LIMVALCTR'!E46</f>
        <v>607500.71</v>
      </c>
      <c r="L46" s="98">
        <f>'IAN 2022 LIMVALCTR '!L46+'FEB 2023 LIMVALCTR'!F46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'IAN 2022 LIMVALCTR '!J47+'FEB 2023 LIMVALCTR'!D47</f>
        <v>0</v>
      </c>
      <c r="K47" s="98">
        <f>'IAN 2022 LIMVALCTR '!K47+'FEB 2023 LIMVALCTR'!E47</f>
        <v>0</v>
      </c>
      <c r="L47" s="98">
        <f>'IAN 2022 LIMVALCTR '!L47+'FEB 2023 LIMVALCTR'!F47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'IAN 2022 LIMVALCTR '!J48+'FEB 2023 LIMVALCTR'!D48</f>
        <v>0</v>
      </c>
      <c r="K48" s="98">
        <f>'IAN 2022 LIMVALCTR '!K48+'FEB 2023 LIMVALCTR'!E48</f>
        <v>0</v>
      </c>
      <c r="L48" s="98">
        <f>'IAN 2022 LIMVALCTR '!L48+'FEB 2023 LIMVALCTR'!F48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'IAN 2022 LIMVALCTR '!J49+'FEB 2023 LIMVALCTR'!D49</f>
        <v>0</v>
      </c>
      <c r="K49" s="98">
        <f>'IAN 2022 LIMVALCTR '!K49+'FEB 2023 LIMVALCTR'!E49</f>
        <v>0</v>
      </c>
      <c r="L49" s="98">
        <f>'IAN 2022 LIMVALCTR '!L49+'FEB 2023 LIMVALCTR'!F49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'IAN 2022 LIMVALCTR '!J50+'FEB 2023 LIMVALCTR'!D50</f>
        <v>0</v>
      </c>
      <c r="K50" s="98">
        <f>'IAN 2022 LIMVALCTR '!K50+'FEB 2023 LIMVALCTR'!E50</f>
        <v>0</v>
      </c>
      <c r="L50" s="98">
        <f>'IAN 2022 LIMVALCTR '!L50+'FEB 2023 LIMVALCTR'!F50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'IAN 2022 LIMVALCTR '!J51+'FEB 2023 LIMVALCTR'!D51</f>
        <v>0</v>
      </c>
      <c r="K51" s="98">
        <f>'IAN 2022 LIMVALCTR '!K51+'FEB 2023 LIMVALCTR'!E51</f>
        <v>0</v>
      </c>
      <c r="L51" s="98">
        <f>'IAN 2022 LIMVALCTR '!L51+'FEB 2023 LIMVALCTR'!F51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277241.98</v>
      </c>
      <c r="E52" s="91">
        <f t="shared" ref="E52" si="13">SUM(E46:E51)</f>
        <v>277241.98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'IAN 2022 LIMVALCTR '!J52+'FEB 2023 LIMVALCTR'!D52</f>
        <v>607500.71</v>
      </c>
      <c r="K52" s="91">
        <f>'IAN 2022 LIMVALCTR '!K52+'FEB 2023 LIMVALCTR'!E52</f>
        <v>607500.71</v>
      </c>
      <c r="L52" s="91">
        <f>'IAN 2022 LIMVALCTR '!L52+'FEB 2023 LIMVALCTR'!F52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15"/>
      <c r="M53" s="5"/>
      <c r="N53" s="5"/>
      <c r="O53" s="5"/>
      <c r="P53" s="5"/>
    </row>
    <row r="54" spans="1:16" s="1" customFormat="1" ht="15.75" customHeight="1" thickBot="1" x14ac:dyDescent="0.3">
      <c r="A54" s="4"/>
      <c r="B54" s="171" t="s">
        <v>64</v>
      </c>
      <c r="C54" s="186"/>
      <c r="D54" s="186"/>
      <c r="E54" s="186"/>
      <c r="F54" s="187"/>
      <c r="G54" s="9"/>
      <c r="H54" s="171" t="s">
        <v>65</v>
      </c>
      <c r="I54" s="186"/>
      <c r="J54" s="186"/>
      <c r="K54" s="186"/>
      <c r="L54" s="187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</row>
    <row r="56" spans="1:16" s="1" customFormat="1" ht="15.75" thickBot="1" x14ac:dyDescent="0.3">
      <c r="A56" s="4"/>
      <c r="B56" s="189"/>
      <c r="C56" s="64" t="s">
        <v>23</v>
      </c>
      <c r="D56" s="109">
        <f>D44+D42+D40+D30</f>
        <v>1481</v>
      </c>
      <c r="E56" s="109">
        <f>E44+E42+E40+E30</f>
        <v>1481</v>
      </c>
      <c r="F56" s="110">
        <f>D56-E56</f>
        <v>0</v>
      </c>
      <c r="G56" s="24"/>
      <c r="H56" s="189"/>
      <c r="I56" s="64" t="s">
        <v>23</v>
      </c>
      <c r="J56" s="109">
        <f>'IAN 2022 LIMVALCTR '!J56+'FEB 2023 LIMVALCTR'!D56</f>
        <v>3216</v>
      </c>
      <c r="K56" s="109">
        <f>'IAN 2022 LIMVALCTR '!K56+'FEB 2023 LIMVALCTR'!E56</f>
        <v>3216</v>
      </c>
      <c r="L56" s="106">
        <f>'IAN 2022 LIMVALCTR '!L56+'FEB 2023 LIMVALCTR'!F56</f>
        <v>0</v>
      </c>
      <c r="M56" s="24"/>
      <c r="N56" s="24"/>
      <c r="O56" s="24"/>
      <c r="P56" s="9"/>
    </row>
    <row r="57" spans="1:16" s="1" customFormat="1" ht="17.25" customHeight="1" thickBot="1" x14ac:dyDescent="0.3">
      <c r="A57" s="4"/>
      <c r="B57" s="190"/>
      <c r="C57" s="111" t="s">
        <v>24</v>
      </c>
      <c r="D57" s="112">
        <f>D52+D37</f>
        <v>826230.89</v>
      </c>
      <c r="E57" s="112">
        <f>E52+E37</f>
        <v>826230.89</v>
      </c>
      <c r="F57" s="107">
        <f>D57-E57</f>
        <v>0</v>
      </c>
      <c r="G57" s="24"/>
      <c r="H57" s="190"/>
      <c r="I57" s="111" t="s">
        <v>24</v>
      </c>
      <c r="J57" s="112">
        <f>'IAN 2022 LIMVALCTR '!J57+'FEB 2023 LIMVALCTR'!D57</f>
        <v>1732943.35</v>
      </c>
      <c r="K57" s="112">
        <f>'IAN 2022 LIMVALCTR '!K57+'FEB 2023 LIMVALCTR'!E57</f>
        <v>1732943.35</v>
      </c>
      <c r="L57" s="107">
        <f>'IAN 2022 LIMVALCTR '!L57+'FEB 2023 LIMVALCTR'!F57</f>
        <v>0</v>
      </c>
      <c r="M57" s="24"/>
      <c r="N57" s="24"/>
      <c r="O57" s="24"/>
      <c r="P57" s="9"/>
    </row>
    <row r="58" spans="1:16" s="1" customFormat="1" x14ac:dyDescent="0.25">
      <c r="A58" s="4"/>
      <c r="B58" s="130"/>
      <c r="C58" s="23"/>
      <c r="D58" s="23"/>
      <c r="E58" s="23"/>
      <c r="F58" s="23"/>
      <c r="G58" s="20"/>
      <c r="H58" s="20"/>
      <c r="I58" s="7"/>
      <c r="J58" s="9"/>
      <c r="K58" s="20"/>
      <c r="L58" s="23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1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1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1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1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1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1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1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7"/>
  <sheetViews>
    <sheetView topLeftCell="A4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5" t="s">
        <v>59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4"/>
      <c r="N8" s="4"/>
      <c r="O8" s="8"/>
      <c r="P8" s="10"/>
    </row>
    <row r="9" spans="1:16" s="2" customFormat="1" ht="16.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60</v>
      </c>
      <c r="H9" s="123" t="s">
        <v>17</v>
      </c>
      <c r="I9" s="124" t="s">
        <v>18</v>
      </c>
      <c r="J9" s="120"/>
      <c r="K9" s="120"/>
      <c r="L9" s="120"/>
      <c r="M9" s="4"/>
      <c r="N9" s="5"/>
      <c r="O9" s="8"/>
      <c r="P9" s="10"/>
    </row>
    <row r="10" spans="1:16" s="2" customFormat="1" x14ac:dyDescent="0.25">
      <c r="A10" s="70">
        <v>1</v>
      </c>
      <c r="B10" s="125" t="s">
        <v>38</v>
      </c>
      <c r="C10" s="72" t="s">
        <v>61</v>
      </c>
      <c r="D10" s="73">
        <v>1556458.76</v>
      </c>
      <c r="E10" s="74">
        <v>575603.16</v>
      </c>
      <c r="F10" s="75">
        <f t="shared" ref="F10:F16" si="0">D10-E10</f>
        <v>980855.6</v>
      </c>
      <c r="G10" s="75">
        <v>335201.21000000002</v>
      </c>
      <c r="H10" s="75">
        <f t="shared" ref="H10:H16" si="1">E10+G10</f>
        <v>910804.37000000011</v>
      </c>
      <c r="I10" s="76">
        <f t="shared" ref="I10:I16" si="2">F10-G10</f>
        <v>645654.3899999999</v>
      </c>
      <c r="J10" s="126"/>
      <c r="K10" s="1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850.57</v>
      </c>
      <c r="F11" s="53">
        <f t="shared" si="0"/>
        <v>-850.57</v>
      </c>
      <c r="G11" s="53">
        <v>0</v>
      </c>
      <c r="H11" s="53">
        <f t="shared" si="1"/>
        <v>850.57</v>
      </c>
      <c r="I11" s="54">
        <f t="shared" si="2"/>
        <v>-850.57</v>
      </c>
      <c r="J11" s="126"/>
      <c r="K11" s="1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26"/>
      <c r="K12" s="1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6"/>
      <c r="K13" s="1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6"/>
      <c r="K14" s="1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6"/>
      <c r="K15" s="1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6"/>
      <c r="K16" s="1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1556458.76</v>
      </c>
      <c r="E17" s="68">
        <v>576453.73</v>
      </c>
      <c r="F17" s="68">
        <f t="shared" si="3"/>
        <v>980005.03</v>
      </c>
      <c r="G17" s="68">
        <f t="shared" si="3"/>
        <v>335201.21000000002</v>
      </c>
      <c r="H17" s="68">
        <f t="shared" si="3"/>
        <v>911654.94000000006</v>
      </c>
      <c r="I17" s="69">
        <f t="shared" si="3"/>
        <v>644803.81999999995</v>
      </c>
      <c r="J17" s="126"/>
      <c r="K17" s="127"/>
      <c r="L17" s="127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/>
      <c r="D18" s="73">
        <v>749000</v>
      </c>
      <c r="E18" s="74">
        <v>330258.73</v>
      </c>
      <c r="F18" s="75">
        <f>D18-E18</f>
        <v>418741.27</v>
      </c>
      <c r="G18" s="75">
        <v>0</v>
      </c>
      <c r="H18" s="75">
        <f t="shared" ref="H18:H24" si="4">E18+G18</f>
        <v>330258.73</v>
      </c>
      <c r="I18" s="76">
        <f>F18-G18</f>
        <v>418741.27</v>
      </c>
      <c r="J18" s="126"/>
      <c r="K18" s="1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0</v>
      </c>
      <c r="F19" s="53">
        <f>D19-E19</f>
        <v>0</v>
      </c>
      <c r="G19" s="53">
        <v>0</v>
      </c>
      <c r="H19" s="53">
        <f t="shared" si="4"/>
        <v>0</v>
      </c>
      <c r="I19" s="54">
        <f t="shared" ref="I19:I24" si="5">F19-G19</f>
        <v>0</v>
      </c>
      <c r="J19" s="126"/>
      <c r="K19" s="1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/>
      <c r="D20" s="51">
        <v>5000</v>
      </c>
      <c r="E20" s="52">
        <v>0</v>
      </c>
      <c r="F20" s="53">
        <f>D20-E20</f>
        <v>5000</v>
      </c>
      <c r="G20" s="53">
        <v>0</v>
      </c>
      <c r="H20" s="53">
        <f t="shared" si="4"/>
        <v>0</v>
      </c>
      <c r="I20" s="54">
        <f t="shared" si="5"/>
        <v>5000</v>
      </c>
      <c r="J20" s="126"/>
      <c r="K20" s="1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26"/>
      <c r="K21" s="1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26"/>
      <c r="K22" s="1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6"/>
      <c r="K23" s="1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6"/>
      <c r="K24" s="1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754000</v>
      </c>
      <c r="E25" s="81">
        <v>330258.73</v>
      </c>
      <c r="F25" s="81">
        <f t="shared" ref="F25:I25" si="7">SUM(F18:F24)</f>
        <v>423741.27</v>
      </c>
      <c r="G25" s="81">
        <f t="shared" si="7"/>
        <v>0</v>
      </c>
      <c r="H25" s="81">
        <f t="shared" si="7"/>
        <v>330258.73</v>
      </c>
      <c r="I25" s="82">
        <f t="shared" si="7"/>
        <v>423741.27</v>
      </c>
      <c r="J25" s="126"/>
      <c r="K25" s="127"/>
      <c r="L25" s="127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2310458.7599999998</v>
      </c>
      <c r="E26" s="85">
        <v>906712.46</v>
      </c>
      <c r="F26" s="85">
        <f t="shared" ref="F26:I26" si="8">F25+F17</f>
        <v>1403746.3</v>
      </c>
      <c r="G26" s="85">
        <f t="shared" si="8"/>
        <v>335201.21000000002</v>
      </c>
      <c r="H26" s="85">
        <f t="shared" si="8"/>
        <v>1241913.67</v>
      </c>
      <c r="I26" s="86">
        <f t="shared" si="8"/>
        <v>1068545.0899999999</v>
      </c>
      <c r="J26" s="14"/>
      <c r="K26" s="15"/>
      <c r="L26" s="15"/>
      <c r="M26" s="5"/>
      <c r="N26" s="5"/>
      <c r="O26" s="8"/>
      <c r="P26" s="9"/>
    </row>
    <row r="27" spans="1:16" s="9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4"/>
      <c r="N27" s="4"/>
      <c r="O27" s="8"/>
    </row>
    <row r="28" spans="1:16" s="1" customFormat="1" ht="15.75" customHeight="1" thickBot="1" x14ac:dyDescent="0.3">
      <c r="A28" s="14"/>
      <c r="B28" s="171" t="s">
        <v>48</v>
      </c>
      <c r="C28" s="186"/>
      <c r="D28" s="186"/>
      <c r="E28" s="186"/>
      <c r="F28" s="187"/>
      <c r="H28" s="171" t="s">
        <v>49</v>
      </c>
      <c r="I28" s="186"/>
      <c r="J28" s="186"/>
      <c r="K28" s="186"/>
      <c r="L28" s="187"/>
      <c r="M28" s="28"/>
      <c r="N28" s="28"/>
      <c r="O28" s="27"/>
    </row>
    <row r="29" spans="1:16" s="16" customFormat="1" ht="20.25" customHeight="1" thickBot="1" x14ac:dyDescent="0.3">
      <c r="A29" s="128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3"/>
    </row>
    <row r="30" spans="1:16" s="1" customFormat="1" ht="15.75" thickBot="1" x14ac:dyDescent="0.3">
      <c r="A30" s="129"/>
      <c r="B30" s="192"/>
      <c r="C30" s="14" t="s">
        <v>23</v>
      </c>
      <c r="D30" s="88">
        <v>288</v>
      </c>
      <c r="E30" s="88">
        <v>288</v>
      </c>
      <c r="F30" s="89">
        <f>D30-E30</f>
        <v>0</v>
      </c>
      <c r="G30" s="15"/>
      <c r="H30" s="178"/>
      <c r="I30" s="14" t="s">
        <v>23</v>
      </c>
      <c r="J30" s="88">
        <f t="shared" ref="J30:L37" si="9">D30</f>
        <v>288</v>
      </c>
      <c r="K30" s="88">
        <f t="shared" si="9"/>
        <v>288</v>
      </c>
      <c r="L30" s="88">
        <f t="shared" si="9"/>
        <v>0</v>
      </c>
      <c r="M30" s="5"/>
      <c r="N30" s="5"/>
      <c r="O30" s="15"/>
    </row>
    <row r="31" spans="1:16" s="1" customFormat="1" ht="15.75" thickBot="1" x14ac:dyDescent="0.3">
      <c r="A31" s="129"/>
      <c r="B31" s="193"/>
      <c r="C31" s="90" t="s">
        <v>24</v>
      </c>
      <c r="D31" s="91">
        <v>576453.73</v>
      </c>
      <c r="E31" s="91">
        <v>576453.73</v>
      </c>
      <c r="F31" s="92">
        <f t="shared" ref="F31:F37" si="10">D31-E31</f>
        <v>0</v>
      </c>
      <c r="G31" s="15"/>
      <c r="H31" s="179"/>
      <c r="I31" s="90" t="s">
        <v>24</v>
      </c>
      <c r="J31" s="95">
        <f t="shared" si="9"/>
        <v>576453.73</v>
      </c>
      <c r="K31" s="95">
        <f t="shared" si="9"/>
        <v>576453.73</v>
      </c>
      <c r="L31" s="95">
        <f t="shared" si="9"/>
        <v>0</v>
      </c>
      <c r="M31" s="5"/>
      <c r="N31" s="5"/>
      <c r="O31" s="15"/>
    </row>
    <row r="32" spans="1:16" s="1" customFormat="1" ht="15.75" thickBot="1" x14ac:dyDescent="0.3">
      <c r="A32" s="129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50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5"/>
      <c r="N32" s="5"/>
      <c r="O32" s="15"/>
    </row>
    <row r="33" spans="1:16" s="1" customFormat="1" ht="15.75" thickBot="1" x14ac:dyDescent="0.3">
      <c r="A33" s="129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51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5"/>
      <c r="N33" s="5"/>
      <c r="O33" s="15"/>
    </row>
    <row r="34" spans="1:16" s="1" customFormat="1" ht="15.75" thickBot="1" x14ac:dyDescent="0.3">
      <c r="A34" s="129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52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5"/>
      <c r="N34" s="5"/>
      <c r="O34" s="15"/>
    </row>
    <row r="35" spans="1:16" s="1" customFormat="1" ht="15.75" thickBot="1" x14ac:dyDescent="0.3">
      <c r="A35" s="129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53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5"/>
      <c r="N35" s="5"/>
      <c r="O35" s="15"/>
    </row>
    <row r="36" spans="1:16" s="1" customFormat="1" ht="15.75" thickBot="1" x14ac:dyDescent="0.3">
      <c r="A36" s="129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54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5"/>
      <c r="N36" s="5"/>
      <c r="O36" s="15"/>
    </row>
    <row r="37" spans="1:16" s="1" customFormat="1" ht="15.75" thickBot="1" x14ac:dyDescent="0.3">
      <c r="A37" s="129"/>
      <c r="B37" s="94" t="s">
        <v>32</v>
      </c>
      <c r="C37" s="90" t="s">
        <v>24</v>
      </c>
      <c r="D37" s="91">
        <f t="shared" ref="D37:E37" si="11">SUM(D31:D36)</f>
        <v>576453.73</v>
      </c>
      <c r="E37" s="91">
        <f t="shared" si="11"/>
        <v>576453.73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 t="shared" si="9"/>
        <v>576453.73</v>
      </c>
      <c r="K37" s="91">
        <f t="shared" si="9"/>
        <v>576453.73</v>
      </c>
      <c r="L37" s="91">
        <f t="shared" si="9"/>
        <v>0</v>
      </c>
      <c r="M37" s="5"/>
      <c r="N37" s="5"/>
      <c r="O37" s="15"/>
    </row>
    <row r="38" spans="1:16" s="1" customFormat="1" ht="15.75" thickBot="1" x14ac:dyDescent="0.3">
      <c r="A38" s="129"/>
      <c r="B38" s="130"/>
      <c r="C38" s="14"/>
      <c r="D38" s="15"/>
      <c r="E38" s="15"/>
      <c r="F38" s="15"/>
      <c r="G38" s="15"/>
      <c r="H38" s="15"/>
      <c r="J38" s="130"/>
      <c r="K38" s="14"/>
      <c r="L38" s="15"/>
      <c r="M38" s="5"/>
      <c r="N38" s="5"/>
      <c r="O38" s="5"/>
      <c r="P38" s="5"/>
    </row>
    <row r="39" spans="1:16" s="1" customFormat="1" ht="18.75" customHeight="1" thickBot="1" x14ac:dyDescent="0.3">
      <c r="A39" s="129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29"/>
      <c r="B40" s="183" t="s">
        <v>20</v>
      </c>
      <c r="C40" s="97" t="s">
        <v>23</v>
      </c>
      <c r="D40" s="98">
        <v>271</v>
      </c>
      <c r="E40" s="98">
        <v>271</v>
      </c>
      <c r="F40" s="99">
        <f>D40-E40</f>
        <v>0</v>
      </c>
      <c r="G40" s="15"/>
      <c r="H40" s="183" t="s">
        <v>20</v>
      </c>
      <c r="I40" s="64" t="s">
        <v>23</v>
      </c>
      <c r="J40" s="98">
        <f>D40</f>
        <v>271</v>
      </c>
      <c r="K40" s="98">
        <f t="shared" ref="K40:L52" si="12">E40</f>
        <v>271</v>
      </c>
      <c r="L40" s="98">
        <f t="shared" si="12"/>
        <v>0</v>
      </c>
      <c r="M40" s="5"/>
      <c r="N40" s="5"/>
      <c r="O40" s="5"/>
      <c r="P40" s="5"/>
    </row>
    <row r="41" spans="1:16" s="1" customFormat="1" ht="15.75" thickBot="1" x14ac:dyDescent="0.3">
      <c r="A41" s="129"/>
      <c r="B41" s="184"/>
      <c r="C41" s="100" t="s">
        <v>24</v>
      </c>
      <c r="D41" s="101">
        <v>97187.29</v>
      </c>
      <c r="E41" s="101">
        <v>97187.29</v>
      </c>
      <c r="F41" s="102">
        <f t="shared" ref="F41:F52" si="13">D41-E41</f>
        <v>0</v>
      </c>
      <c r="G41" s="15"/>
      <c r="H41" s="184"/>
      <c r="I41" s="111" t="s">
        <v>24</v>
      </c>
      <c r="J41" s="91">
        <f t="shared" ref="J41:J52" si="14">D41</f>
        <v>97187.29</v>
      </c>
      <c r="K41" s="91">
        <f t="shared" si="12"/>
        <v>97187.29</v>
      </c>
      <c r="L41" s="91">
        <f t="shared" si="12"/>
        <v>0</v>
      </c>
      <c r="M41" s="5"/>
      <c r="N41" s="5"/>
      <c r="O41" s="5"/>
      <c r="P41" s="5"/>
    </row>
    <row r="42" spans="1:16" s="1" customFormat="1" ht="15.75" thickBot="1" x14ac:dyDescent="0.3">
      <c r="A42" s="129"/>
      <c r="B42" s="184"/>
      <c r="C42" s="97" t="s">
        <v>25</v>
      </c>
      <c r="D42" s="98">
        <v>1176</v>
      </c>
      <c r="E42" s="98">
        <v>1176</v>
      </c>
      <c r="F42" s="99">
        <f t="shared" si="13"/>
        <v>0</v>
      </c>
      <c r="G42" s="15"/>
      <c r="H42" s="184"/>
      <c r="I42" s="64" t="s">
        <v>25</v>
      </c>
      <c r="J42" s="98">
        <f t="shared" si="14"/>
        <v>1176</v>
      </c>
      <c r="K42" s="98">
        <f t="shared" si="12"/>
        <v>1176</v>
      </c>
      <c r="L42" s="98">
        <f t="shared" si="12"/>
        <v>0</v>
      </c>
      <c r="M42" s="5"/>
      <c r="N42" s="5"/>
      <c r="O42" s="5"/>
      <c r="P42" s="5"/>
    </row>
    <row r="43" spans="1:16" s="1" customFormat="1" ht="15.75" thickBot="1" x14ac:dyDescent="0.3">
      <c r="A43" s="129"/>
      <c r="B43" s="184"/>
      <c r="C43" s="100" t="s">
        <v>24</v>
      </c>
      <c r="D43" s="101">
        <v>233071.44</v>
      </c>
      <c r="E43" s="101">
        <v>233071.44</v>
      </c>
      <c r="F43" s="102">
        <f t="shared" si="13"/>
        <v>0</v>
      </c>
      <c r="G43" s="15"/>
      <c r="H43" s="184"/>
      <c r="I43" s="111" t="s">
        <v>24</v>
      </c>
      <c r="J43" s="91">
        <f t="shared" si="14"/>
        <v>233071.44</v>
      </c>
      <c r="K43" s="91">
        <f t="shared" si="12"/>
        <v>233071.44</v>
      </c>
      <c r="L43" s="91">
        <f t="shared" si="12"/>
        <v>0</v>
      </c>
      <c r="M43" s="5"/>
      <c r="N43" s="5"/>
      <c r="O43" s="5"/>
      <c r="P43" s="5"/>
    </row>
    <row r="44" spans="1:16" s="1" customFormat="1" ht="27" thickBot="1" x14ac:dyDescent="0.3">
      <c r="A44" s="129"/>
      <c r="B44" s="184"/>
      <c r="C44" s="103" t="s">
        <v>44</v>
      </c>
      <c r="D44" s="98">
        <v>0</v>
      </c>
      <c r="E44" s="98">
        <v>0</v>
      </c>
      <c r="F44" s="99">
        <f t="shared" si="13"/>
        <v>0</v>
      </c>
      <c r="G44" s="15"/>
      <c r="H44" s="184"/>
      <c r="I44" s="103" t="s">
        <v>44</v>
      </c>
      <c r="J44" s="98">
        <f t="shared" si="14"/>
        <v>0</v>
      </c>
      <c r="K44" s="98">
        <f t="shared" si="12"/>
        <v>0</v>
      </c>
      <c r="L44" s="98">
        <f t="shared" si="12"/>
        <v>0</v>
      </c>
      <c r="M44" s="5"/>
      <c r="N44" s="5"/>
      <c r="O44" s="5"/>
      <c r="P44" s="5"/>
    </row>
    <row r="45" spans="1:16" s="1" customFormat="1" ht="15.75" thickBot="1" x14ac:dyDescent="0.3">
      <c r="A45" s="129"/>
      <c r="B45" s="185"/>
      <c r="C45" s="100" t="s">
        <v>24</v>
      </c>
      <c r="D45" s="101">
        <v>0</v>
      </c>
      <c r="E45" s="101">
        <v>0</v>
      </c>
      <c r="F45" s="102">
        <f t="shared" si="13"/>
        <v>0</v>
      </c>
      <c r="G45" s="15"/>
      <c r="H45" s="185"/>
      <c r="I45" s="111" t="s">
        <v>24</v>
      </c>
      <c r="J45" s="91">
        <f t="shared" si="14"/>
        <v>0</v>
      </c>
      <c r="K45" s="91">
        <f t="shared" si="12"/>
        <v>0</v>
      </c>
      <c r="L45" s="91">
        <f t="shared" si="12"/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330258.73</v>
      </c>
      <c r="E46" s="91">
        <f t="shared" ref="E46:F46" si="15">E41+E43+E45</f>
        <v>330258.73</v>
      </c>
      <c r="F46" s="91">
        <f t="shared" si="15"/>
        <v>0</v>
      </c>
      <c r="G46" s="15"/>
      <c r="H46" s="104" t="s">
        <v>20</v>
      </c>
      <c r="I46" s="113" t="s">
        <v>24</v>
      </c>
      <c r="J46" s="91">
        <f t="shared" si="14"/>
        <v>330258.73</v>
      </c>
      <c r="K46" s="91">
        <f t="shared" si="12"/>
        <v>330258.73</v>
      </c>
      <c r="L46" s="91">
        <f t="shared" si="12"/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3"/>
        <v>0</v>
      </c>
      <c r="G47" s="15"/>
      <c r="H47" s="55" t="s">
        <v>50</v>
      </c>
      <c r="I47" s="57" t="s">
        <v>24</v>
      </c>
      <c r="J47" s="98">
        <f t="shared" si="14"/>
        <v>0</v>
      </c>
      <c r="K47" s="98">
        <f t="shared" si="12"/>
        <v>0</v>
      </c>
      <c r="L47" s="98">
        <f t="shared" si="12"/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3"/>
        <v>0</v>
      </c>
      <c r="G48" s="15"/>
      <c r="H48" s="55" t="s">
        <v>51</v>
      </c>
      <c r="I48" s="57" t="s">
        <v>24</v>
      </c>
      <c r="J48" s="98">
        <f t="shared" si="14"/>
        <v>0</v>
      </c>
      <c r="K48" s="98">
        <f t="shared" si="12"/>
        <v>0</v>
      </c>
      <c r="L48" s="98">
        <f t="shared" si="12"/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3"/>
        <v>0</v>
      </c>
      <c r="G49" s="15"/>
      <c r="H49" s="55" t="s">
        <v>52</v>
      </c>
      <c r="I49" s="57" t="s">
        <v>24</v>
      </c>
      <c r="J49" s="98">
        <f t="shared" si="14"/>
        <v>0</v>
      </c>
      <c r="K49" s="98">
        <f t="shared" si="12"/>
        <v>0</v>
      </c>
      <c r="L49" s="98">
        <f t="shared" si="12"/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3"/>
        <v>0</v>
      </c>
      <c r="G50" s="15"/>
      <c r="H50" s="55" t="s">
        <v>53</v>
      </c>
      <c r="I50" s="57" t="s">
        <v>24</v>
      </c>
      <c r="J50" s="98">
        <f t="shared" si="14"/>
        <v>0</v>
      </c>
      <c r="K50" s="98">
        <f t="shared" si="12"/>
        <v>0</v>
      </c>
      <c r="L50" s="98">
        <f t="shared" si="12"/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3"/>
        <v>0</v>
      </c>
      <c r="G51" s="15"/>
      <c r="H51" s="58" t="s">
        <v>54</v>
      </c>
      <c r="I51" s="57" t="s">
        <v>24</v>
      </c>
      <c r="J51" s="98">
        <f t="shared" si="14"/>
        <v>0</v>
      </c>
      <c r="K51" s="98">
        <f t="shared" si="12"/>
        <v>0</v>
      </c>
      <c r="L51" s="98">
        <f t="shared" si="12"/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330258.73</v>
      </c>
      <c r="E52" s="91">
        <f t="shared" ref="E52" si="16">SUM(E46:E51)</f>
        <v>330258.73</v>
      </c>
      <c r="F52" s="102">
        <f t="shared" si="13"/>
        <v>0</v>
      </c>
      <c r="G52" s="15"/>
      <c r="H52" s="94" t="s">
        <v>34</v>
      </c>
      <c r="I52" s="113" t="s">
        <v>24</v>
      </c>
      <c r="J52" s="91">
        <f t="shared" si="14"/>
        <v>330258.73</v>
      </c>
      <c r="K52" s="91">
        <f t="shared" si="12"/>
        <v>330258.73</v>
      </c>
      <c r="L52" s="91">
        <f t="shared" si="12"/>
        <v>0</v>
      </c>
      <c r="M52" s="5"/>
      <c r="N52" s="5"/>
      <c r="O52" s="5"/>
      <c r="P52" s="5"/>
    </row>
    <row r="53" spans="1:16" s="1" customFormat="1" ht="15.75" thickBot="1" x14ac:dyDescent="0.3">
      <c r="A53" s="14"/>
      <c r="B53" s="130"/>
      <c r="C53" s="14"/>
      <c r="D53" s="15"/>
      <c r="E53" s="15"/>
      <c r="F53" s="15"/>
      <c r="G53" s="15"/>
      <c r="H53" s="130"/>
      <c r="I53" s="14"/>
      <c r="J53" s="15"/>
      <c r="K53" s="15"/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71" t="s">
        <v>48</v>
      </c>
      <c r="C54" s="186"/>
      <c r="D54" s="186"/>
      <c r="E54" s="186"/>
      <c r="F54" s="187"/>
      <c r="H54" s="171" t="s">
        <v>49</v>
      </c>
      <c r="I54" s="186"/>
      <c r="J54" s="186"/>
      <c r="K54" s="186"/>
      <c r="L54" s="187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</row>
    <row r="56" spans="1:16" s="1" customFormat="1" ht="15.75" thickBot="1" x14ac:dyDescent="0.3">
      <c r="A56" s="14"/>
      <c r="B56" s="189"/>
      <c r="C56" s="64" t="s">
        <v>23</v>
      </c>
      <c r="D56" s="109">
        <f>D44+D42+D40+D30</f>
        <v>1735</v>
      </c>
      <c r="E56" s="109">
        <f>E44+E42+E40+E30</f>
        <v>1735</v>
      </c>
      <c r="F56" s="110">
        <f>D56-E56</f>
        <v>0</v>
      </c>
      <c r="G56" s="131"/>
      <c r="H56" s="189"/>
      <c r="I56" s="64" t="s">
        <v>23</v>
      </c>
      <c r="J56" s="109">
        <f>J44+J42+J40+J30</f>
        <v>1735</v>
      </c>
      <c r="K56" s="106">
        <f>K44+K42+K40+K30</f>
        <v>1735</v>
      </c>
      <c r="L56" s="110">
        <f>J56-K56</f>
        <v>0</v>
      </c>
      <c r="M56" s="24"/>
      <c r="N56" s="24"/>
      <c r="O56" s="24"/>
      <c r="P56" s="9"/>
    </row>
    <row r="57" spans="1:16" s="1" customFormat="1" ht="15.75" thickBot="1" x14ac:dyDescent="0.3">
      <c r="A57" s="14"/>
      <c r="B57" s="190"/>
      <c r="C57" s="111" t="s">
        <v>24</v>
      </c>
      <c r="D57" s="112">
        <f>D52+D37</f>
        <v>906712.46</v>
      </c>
      <c r="E57" s="112">
        <f>E52+E37</f>
        <v>906712.46</v>
      </c>
      <c r="F57" s="107">
        <f>D57-E57</f>
        <v>0</v>
      </c>
      <c r="G57" s="131"/>
      <c r="H57" s="190"/>
      <c r="I57" s="111" t="s">
        <v>24</v>
      </c>
      <c r="J57" s="112">
        <f>J52+J37</f>
        <v>906712.46</v>
      </c>
      <c r="K57" s="112">
        <f>K52+K37</f>
        <v>906712.46</v>
      </c>
      <c r="L57" s="107">
        <f>J57-K57</f>
        <v>0</v>
      </c>
      <c r="M57" s="24"/>
      <c r="N57" s="24"/>
      <c r="O57" s="24"/>
      <c r="P57" s="9"/>
    </row>
    <row r="58" spans="1:16" s="1" customFormat="1" x14ac:dyDescent="0.25">
      <c r="A58" s="14"/>
      <c r="B58" s="130"/>
      <c r="C58" s="23"/>
      <c r="D58" s="23"/>
      <c r="E58" s="23"/>
      <c r="F58" s="23"/>
      <c r="G58" s="23"/>
      <c r="H58" s="23"/>
      <c r="I58" s="130"/>
      <c r="K58" s="23"/>
      <c r="L58" s="23"/>
      <c r="M58" s="24"/>
      <c r="N58" s="24"/>
      <c r="O58" s="24"/>
      <c r="P58" s="24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4"/>
      <c r="N59" s="4"/>
      <c r="O59" s="4"/>
      <c r="P59" s="9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4"/>
      <c r="P60" s="9"/>
    </row>
    <row r="61" spans="1:16" s="9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5"/>
      <c r="N61" s="4"/>
      <c r="O61" s="11"/>
    </row>
    <row r="62" spans="1:16" s="9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5"/>
      <c r="N62" s="4"/>
      <c r="O62" s="11"/>
    </row>
    <row r="63" spans="1:16" s="9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5"/>
      <c r="N63" s="4"/>
      <c r="O63" s="11"/>
    </row>
    <row r="64" spans="1:16" s="9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5"/>
      <c r="N64" s="4"/>
      <c r="O64" s="11"/>
    </row>
    <row r="65" spans="1:15" s="9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7"/>
  <sheetViews>
    <sheetView topLeftCell="A7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1.4257812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5" t="s">
        <v>45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42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13.5" customHeight="1" thickBot="1" x14ac:dyDescent="0.3">
      <c r="A9" s="35" t="s">
        <v>12</v>
      </c>
      <c r="B9" s="36" t="s">
        <v>13</v>
      </c>
      <c r="C9" s="35" t="s">
        <v>14</v>
      </c>
      <c r="D9" s="37" t="s">
        <v>46</v>
      </c>
      <c r="E9" s="38" t="s">
        <v>15</v>
      </c>
      <c r="F9" s="38" t="s">
        <v>16</v>
      </c>
      <c r="G9" s="38" t="s">
        <v>47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38</v>
      </c>
      <c r="C10" s="43" t="s">
        <v>56</v>
      </c>
      <c r="D10" s="44">
        <v>778229.38</v>
      </c>
      <c r="E10" s="45">
        <v>0</v>
      </c>
      <c r="F10" s="46">
        <f t="shared" ref="F10:F16" si="0">D10-E10</f>
        <v>778229.38</v>
      </c>
      <c r="G10" s="46">
        <v>575603.16</v>
      </c>
      <c r="H10" s="46">
        <f t="shared" ref="H10:H16" si="1">E10+G10</f>
        <v>575603.16</v>
      </c>
      <c r="I10" s="47">
        <f t="shared" ref="I10:I16" si="2">F10-G10</f>
        <v>202626.21999999997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 t="s">
        <v>58</v>
      </c>
      <c r="D11" s="51">
        <v>0</v>
      </c>
      <c r="E11" s="52">
        <v>0</v>
      </c>
      <c r="F11" s="53">
        <f t="shared" si="0"/>
        <v>0</v>
      </c>
      <c r="G11" s="53">
        <v>850.57</v>
      </c>
      <c r="H11" s="53">
        <f t="shared" si="1"/>
        <v>850.57</v>
      </c>
      <c r="I11" s="54">
        <f t="shared" si="2"/>
        <v>-850.57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50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778229.38</v>
      </c>
      <c r="E17" s="68">
        <f t="shared" si="3"/>
        <v>0</v>
      </c>
      <c r="F17" s="68">
        <f t="shared" si="3"/>
        <v>778229.38</v>
      </c>
      <c r="G17" s="68">
        <f t="shared" si="3"/>
        <v>576453.73</v>
      </c>
      <c r="H17" s="68">
        <f t="shared" si="3"/>
        <v>576453.73</v>
      </c>
      <c r="I17" s="69">
        <f t="shared" si="3"/>
        <v>201775.64999999997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37</v>
      </c>
      <c r="C18" s="72" t="s">
        <v>57</v>
      </c>
      <c r="D18" s="73">
        <v>374500</v>
      </c>
      <c r="E18" s="74">
        <v>0</v>
      </c>
      <c r="F18" s="75">
        <f>D18-E18</f>
        <v>374500</v>
      </c>
      <c r="G18" s="75">
        <v>330258.73</v>
      </c>
      <c r="H18" s="75">
        <f t="shared" ref="H18:H24" si="4">E18+G18</f>
        <v>330258.73</v>
      </c>
      <c r="I18" s="76">
        <f>F18-G18</f>
        <v>44241.270000000019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0</v>
      </c>
      <c r="F19" s="53">
        <f>D19-E19</f>
        <v>0</v>
      </c>
      <c r="G19" s="53">
        <v>0</v>
      </c>
      <c r="H19" s="53">
        <f t="shared" si="4"/>
        <v>0</v>
      </c>
      <c r="I19" s="54">
        <f t="shared" ref="I19:I24" si="5">F19-G19</f>
        <v>0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43</v>
      </c>
      <c r="C20" s="50"/>
      <c r="D20" s="51">
        <v>2500</v>
      </c>
      <c r="E20" s="52">
        <v>0</v>
      </c>
      <c r="F20" s="53">
        <f>D20-E20</f>
        <v>2500</v>
      </c>
      <c r="G20" s="53">
        <v>0</v>
      </c>
      <c r="H20" s="53">
        <f t="shared" si="4"/>
        <v>0</v>
      </c>
      <c r="I20" s="54">
        <f t="shared" si="5"/>
        <v>2500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50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377000</v>
      </c>
      <c r="E25" s="81">
        <f t="shared" ref="E25:I25" si="7">SUM(E18:E24)</f>
        <v>0</v>
      </c>
      <c r="F25" s="81">
        <f t="shared" si="7"/>
        <v>377000</v>
      </c>
      <c r="G25" s="81">
        <f t="shared" si="7"/>
        <v>330258.73</v>
      </c>
      <c r="H25" s="81">
        <f t="shared" si="7"/>
        <v>330258.73</v>
      </c>
      <c r="I25" s="82">
        <f t="shared" si="7"/>
        <v>46741.270000000019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1155229.3799999999</v>
      </c>
      <c r="E26" s="85">
        <f t="shared" ref="E26:I26" si="8">E25+E17</f>
        <v>0</v>
      </c>
      <c r="F26" s="85">
        <f t="shared" si="8"/>
        <v>1155229.3799999999</v>
      </c>
      <c r="G26" s="85">
        <f t="shared" si="8"/>
        <v>906712.46</v>
      </c>
      <c r="H26" s="85">
        <f t="shared" si="8"/>
        <v>906712.46</v>
      </c>
      <c r="I26" s="86">
        <f t="shared" si="8"/>
        <v>248516.91999999998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171" t="s">
        <v>48</v>
      </c>
      <c r="C28" s="186"/>
      <c r="D28" s="186"/>
      <c r="E28" s="186"/>
      <c r="F28" s="187"/>
      <c r="G28" s="9"/>
      <c r="H28" s="171" t="s">
        <v>49</v>
      </c>
      <c r="I28" s="186"/>
      <c r="J28" s="186"/>
      <c r="K28" s="186"/>
      <c r="L28" s="187"/>
      <c r="M28" s="16"/>
      <c r="N28" s="27"/>
      <c r="O28" s="27"/>
    </row>
    <row r="29" spans="1:16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6" s="1" customFormat="1" ht="15.75" thickBot="1" x14ac:dyDescent="0.3">
      <c r="A30" s="6"/>
      <c r="B30" s="192"/>
      <c r="C30" s="14" t="s">
        <v>23</v>
      </c>
      <c r="D30" s="88">
        <v>288</v>
      </c>
      <c r="E30" s="88">
        <v>288</v>
      </c>
      <c r="F30" s="89">
        <f>D30-E30</f>
        <v>0</v>
      </c>
      <c r="G30" s="5"/>
      <c r="H30" s="178"/>
      <c r="I30" s="14" t="s">
        <v>23</v>
      </c>
      <c r="J30" s="88">
        <f t="shared" ref="J30:L37" si="9">D30</f>
        <v>288</v>
      </c>
      <c r="K30" s="88">
        <f t="shared" si="9"/>
        <v>288</v>
      </c>
      <c r="L30" s="88">
        <f t="shared" si="9"/>
        <v>0</v>
      </c>
      <c r="M30" s="5"/>
      <c r="N30" s="5"/>
      <c r="O30" s="15"/>
    </row>
    <row r="31" spans="1:16" s="1" customFormat="1" ht="15.75" thickBot="1" x14ac:dyDescent="0.3">
      <c r="A31" s="6"/>
      <c r="B31" s="193"/>
      <c r="C31" s="90" t="s">
        <v>24</v>
      </c>
      <c r="D31" s="91">
        <v>576453.73</v>
      </c>
      <c r="E31" s="91">
        <v>576453.73</v>
      </c>
      <c r="F31" s="92">
        <f t="shared" ref="F31:F37" si="10">D31-E31</f>
        <v>0</v>
      </c>
      <c r="G31" s="5"/>
      <c r="H31" s="179"/>
      <c r="I31" s="90" t="s">
        <v>24</v>
      </c>
      <c r="J31" s="95">
        <f t="shared" si="9"/>
        <v>576453.73</v>
      </c>
      <c r="K31" s="95">
        <f t="shared" si="9"/>
        <v>576453.73</v>
      </c>
      <c r="L31" s="95">
        <f t="shared" si="9"/>
        <v>0</v>
      </c>
      <c r="M31" s="5"/>
      <c r="N31" s="5"/>
      <c r="O31" s="15"/>
    </row>
    <row r="32" spans="1:16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5"/>
      <c r="H32" s="55" t="s">
        <v>50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5"/>
      <c r="H33" s="55" t="s">
        <v>51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5"/>
      <c r="H34" s="55" t="s">
        <v>52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5"/>
      <c r="H35" s="55" t="s">
        <v>53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5"/>
      <c r="H36" s="58" t="s">
        <v>54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" si="11">SUM(D31:D36)</f>
        <v>576453.73</v>
      </c>
      <c r="E37" s="91">
        <f t="shared" ref="E37" si="12">SUM(E31:E36)</f>
        <v>576453.73</v>
      </c>
      <c r="F37" s="91">
        <f t="shared" si="10"/>
        <v>0</v>
      </c>
      <c r="G37" s="5"/>
      <c r="H37" s="94" t="s">
        <v>32</v>
      </c>
      <c r="I37" s="90" t="s">
        <v>24</v>
      </c>
      <c r="J37" s="91">
        <f t="shared" si="9"/>
        <v>576453.73</v>
      </c>
      <c r="K37" s="91">
        <f t="shared" si="9"/>
        <v>576453.73</v>
      </c>
      <c r="L37" s="91">
        <f t="shared" si="9"/>
        <v>0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83" t="s">
        <v>20</v>
      </c>
      <c r="C40" s="97" t="s">
        <v>23</v>
      </c>
      <c r="D40" s="98">
        <v>271</v>
      </c>
      <c r="E40" s="98">
        <v>271</v>
      </c>
      <c r="F40" s="99">
        <f>D40-E40</f>
        <v>0</v>
      </c>
      <c r="G40" s="5"/>
      <c r="H40" s="183" t="s">
        <v>20</v>
      </c>
      <c r="I40" s="64" t="s">
        <v>23</v>
      </c>
      <c r="J40" s="98">
        <f>D40</f>
        <v>271</v>
      </c>
      <c r="K40" s="98">
        <f t="shared" ref="K40:L52" si="13">E40</f>
        <v>271</v>
      </c>
      <c r="L40" s="98">
        <f t="shared" si="13"/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84"/>
      <c r="C41" s="100" t="s">
        <v>24</v>
      </c>
      <c r="D41" s="101">
        <v>97187.29</v>
      </c>
      <c r="E41" s="101">
        <v>97187.29</v>
      </c>
      <c r="F41" s="102">
        <f t="shared" ref="F41:F52" si="14">D41-E41</f>
        <v>0</v>
      </c>
      <c r="G41" s="5"/>
      <c r="H41" s="184"/>
      <c r="I41" s="111" t="s">
        <v>24</v>
      </c>
      <c r="J41" s="91">
        <f t="shared" ref="J41:J52" si="15">D41</f>
        <v>97187.29</v>
      </c>
      <c r="K41" s="91">
        <f t="shared" si="13"/>
        <v>97187.29</v>
      </c>
      <c r="L41" s="91">
        <f t="shared" si="13"/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84"/>
      <c r="C42" s="97" t="s">
        <v>25</v>
      </c>
      <c r="D42" s="98">
        <v>1176</v>
      </c>
      <c r="E42" s="98">
        <v>1176</v>
      </c>
      <c r="F42" s="99">
        <f t="shared" si="14"/>
        <v>0</v>
      </c>
      <c r="G42" s="5"/>
      <c r="H42" s="184"/>
      <c r="I42" s="64" t="s">
        <v>25</v>
      </c>
      <c r="J42" s="98">
        <f t="shared" si="15"/>
        <v>1176</v>
      </c>
      <c r="K42" s="98">
        <f t="shared" si="13"/>
        <v>1176</v>
      </c>
      <c r="L42" s="98">
        <f t="shared" si="13"/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84"/>
      <c r="C43" s="100" t="s">
        <v>24</v>
      </c>
      <c r="D43" s="101">
        <v>233071.44</v>
      </c>
      <c r="E43" s="101">
        <v>233071.44</v>
      </c>
      <c r="F43" s="102">
        <f t="shared" si="14"/>
        <v>0</v>
      </c>
      <c r="G43" s="5"/>
      <c r="H43" s="184"/>
      <c r="I43" s="111" t="s">
        <v>24</v>
      </c>
      <c r="J43" s="91">
        <f t="shared" si="15"/>
        <v>233071.44</v>
      </c>
      <c r="K43" s="91">
        <f t="shared" si="13"/>
        <v>233071.44</v>
      </c>
      <c r="L43" s="91">
        <f t="shared" si="13"/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ref="F44:F45" si="16">D44-E44</f>
        <v>0</v>
      </c>
      <c r="G44" s="5"/>
      <c r="H44" s="184"/>
      <c r="I44" s="103" t="s">
        <v>44</v>
      </c>
      <c r="J44" s="98">
        <f t="shared" si="15"/>
        <v>0</v>
      </c>
      <c r="K44" s="98">
        <f t="shared" si="13"/>
        <v>0</v>
      </c>
      <c r="L44" s="98">
        <f t="shared" si="13"/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6"/>
        <v>0</v>
      </c>
      <c r="G45" s="5"/>
      <c r="H45" s="185"/>
      <c r="I45" s="111" t="s">
        <v>24</v>
      </c>
      <c r="J45" s="91">
        <f t="shared" si="15"/>
        <v>0</v>
      </c>
      <c r="K45" s="91">
        <f t="shared" si="13"/>
        <v>0</v>
      </c>
      <c r="L45" s="91">
        <f t="shared" si="13"/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330258.73</v>
      </c>
      <c r="E46" s="91">
        <f t="shared" ref="E46:F46" si="17">E41+E43+E45</f>
        <v>330258.73</v>
      </c>
      <c r="F46" s="91">
        <f t="shared" si="17"/>
        <v>0</v>
      </c>
      <c r="G46" s="5"/>
      <c r="H46" s="104" t="s">
        <v>20</v>
      </c>
      <c r="I46" s="113" t="s">
        <v>24</v>
      </c>
      <c r="J46" s="91">
        <f t="shared" si="15"/>
        <v>330258.73</v>
      </c>
      <c r="K46" s="91">
        <f t="shared" si="13"/>
        <v>330258.73</v>
      </c>
      <c r="L46" s="91">
        <f t="shared" si="13"/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50</v>
      </c>
      <c r="I47" s="57" t="s">
        <v>24</v>
      </c>
      <c r="J47" s="98">
        <f t="shared" si="15"/>
        <v>0</v>
      </c>
      <c r="K47" s="98">
        <f t="shared" si="13"/>
        <v>0</v>
      </c>
      <c r="L47" s="98">
        <f t="shared" si="13"/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51</v>
      </c>
      <c r="I48" s="57" t="s">
        <v>24</v>
      </c>
      <c r="J48" s="98">
        <f t="shared" si="15"/>
        <v>0</v>
      </c>
      <c r="K48" s="98">
        <f t="shared" si="13"/>
        <v>0</v>
      </c>
      <c r="L48" s="98">
        <f t="shared" si="13"/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52</v>
      </c>
      <c r="I49" s="57" t="s">
        <v>24</v>
      </c>
      <c r="J49" s="98">
        <f t="shared" si="15"/>
        <v>0</v>
      </c>
      <c r="K49" s="98">
        <f t="shared" si="13"/>
        <v>0</v>
      </c>
      <c r="L49" s="98">
        <f t="shared" si="13"/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53</v>
      </c>
      <c r="I50" s="57" t="s">
        <v>24</v>
      </c>
      <c r="J50" s="98">
        <f t="shared" si="15"/>
        <v>0</v>
      </c>
      <c r="K50" s="98">
        <f t="shared" si="13"/>
        <v>0</v>
      </c>
      <c r="L50" s="98">
        <f t="shared" si="13"/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54</v>
      </c>
      <c r="I51" s="57" t="s">
        <v>24</v>
      </c>
      <c r="J51" s="98">
        <f t="shared" si="15"/>
        <v>0</v>
      </c>
      <c r="K51" s="98">
        <f t="shared" si="13"/>
        <v>0</v>
      </c>
      <c r="L51" s="98">
        <f t="shared" si="13"/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330258.73</v>
      </c>
      <c r="E52" s="91">
        <f t="shared" ref="E52" si="18">SUM(E46:E51)</f>
        <v>330258.73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 t="shared" si="15"/>
        <v>330258.73</v>
      </c>
      <c r="K52" s="91">
        <f t="shared" si="13"/>
        <v>330258.73</v>
      </c>
      <c r="L52" s="91">
        <f t="shared" si="13"/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71" t="s">
        <v>48</v>
      </c>
      <c r="C54" s="186"/>
      <c r="D54" s="186"/>
      <c r="E54" s="186"/>
      <c r="F54" s="187"/>
      <c r="G54" s="9"/>
      <c r="H54" s="171" t="s">
        <v>49</v>
      </c>
      <c r="I54" s="186"/>
      <c r="J54" s="186"/>
      <c r="K54" s="186"/>
      <c r="L54" s="187"/>
      <c r="M54" s="16"/>
      <c r="N54" s="28"/>
      <c r="O54" s="9"/>
      <c r="P54" s="22"/>
    </row>
    <row r="55" spans="1:16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0"/>
      <c r="O55" s="20"/>
      <c r="P55" s="4"/>
    </row>
    <row r="56" spans="1:16" s="1" customFormat="1" ht="15.75" thickBot="1" x14ac:dyDescent="0.3">
      <c r="A56" s="4"/>
      <c r="B56" s="189"/>
      <c r="C56" s="64" t="s">
        <v>23</v>
      </c>
      <c r="D56" s="109">
        <f>D44+D42+D40+D30</f>
        <v>1735</v>
      </c>
      <c r="E56" s="109">
        <f>E44+E42+E40+E30</f>
        <v>1735</v>
      </c>
      <c r="F56" s="110">
        <f>D56-E56</f>
        <v>0</v>
      </c>
      <c r="G56" s="24"/>
      <c r="H56" s="189"/>
      <c r="I56" s="64" t="s">
        <v>23</v>
      </c>
      <c r="J56" s="109">
        <f>J44+J42+J40+J30</f>
        <v>1735</v>
      </c>
      <c r="K56" s="106">
        <f>K44+K42+K40+K30</f>
        <v>1735</v>
      </c>
      <c r="L56" s="110">
        <f>J56-K56</f>
        <v>0</v>
      </c>
      <c r="M56" s="24"/>
      <c r="N56" s="24"/>
      <c r="O56" s="24"/>
      <c r="P56" s="9"/>
    </row>
    <row r="57" spans="1:16" s="1" customFormat="1" ht="15.75" thickBot="1" x14ac:dyDescent="0.3">
      <c r="A57" s="4"/>
      <c r="B57" s="190"/>
      <c r="C57" s="111" t="s">
        <v>24</v>
      </c>
      <c r="D57" s="112">
        <f>D52+D37</f>
        <v>906712.46</v>
      </c>
      <c r="E57" s="112">
        <f>E52+E37</f>
        <v>906712.46</v>
      </c>
      <c r="F57" s="107">
        <f>D57-E57</f>
        <v>0</v>
      </c>
      <c r="G57" s="24"/>
      <c r="H57" s="190"/>
      <c r="I57" s="111" t="s">
        <v>24</v>
      </c>
      <c r="J57" s="112">
        <f>J52+J37</f>
        <v>906712.46</v>
      </c>
      <c r="K57" s="112">
        <f>K52+K37</f>
        <v>906712.46</v>
      </c>
      <c r="L57" s="107">
        <f>J57-K57</f>
        <v>0</v>
      </c>
      <c r="M57" s="24"/>
      <c r="N57" s="24"/>
      <c r="O57" s="24"/>
      <c r="P57" s="9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5:B57"/>
    <mergeCell ref="H55:H57"/>
    <mergeCell ref="B5:J5"/>
    <mergeCell ref="B6:J6"/>
    <mergeCell ref="B29:B31"/>
    <mergeCell ref="B40:B45"/>
    <mergeCell ref="H40:H45"/>
    <mergeCell ref="B28:F28"/>
    <mergeCell ref="H28:L28"/>
    <mergeCell ref="B54:F54"/>
    <mergeCell ref="H54:L54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D964-768A-4033-8E5D-D6049677CA40}">
  <dimension ref="A1:R66"/>
  <sheetViews>
    <sheetView topLeftCell="A28" zoomScale="96" zoomScaleNormal="96" workbookViewId="0">
      <selection activeCell="H10" sqref="H10:H2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/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8" s="1" customFormat="1" ht="18.75" customHeight="1" x14ac:dyDescent="0.25">
      <c r="A6" s="14"/>
      <c r="B6" s="165" t="s">
        <v>145</v>
      </c>
      <c r="C6" s="166"/>
      <c r="D6" s="166"/>
      <c r="E6" s="166"/>
      <c r="F6" s="166"/>
      <c r="G6" s="166"/>
      <c r="H6" s="166"/>
      <c r="I6" s="166"/>
      <c r="J6" s="166"/>
      <c r="K6" s="167"/>
      <c r="L6" s="14"/>
      <c r="M6" s="14"/>
      <c r="N6" s="14"/>
      <c r="O6" s="3"/>
    </row>
    <row r="7" spans="1:18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25"/>
      <c r="K8" s="25"/>
      <c r="L8" s="25"/>
      <c r="M8" s="4"/>
      <c r="N8" s="4"/>
      <c r="O8" s="8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48" t="s">
        <v>146</v>
      </c>
      <c r="H9" s="123" t="s">
        <v>17</v>
      </c>
      <c r="I9" s="124" t="s">
        <v>18</v>
      </c>
      <c r="J9" s="25"/>
      <c r="K9" s="25"/>
      <c r="L9" s="25"/>
      <c r="M9" s="4"/>
      <c r="N9" s="5"/>
      <c r="O9" s="8"/>
    </row>
    <row r="10" spans="1:18" s="2" customFormat="1" x14ac:dyDescent="0.25">
      <c r="A10" s="70">
        <v>1</v>
      </c>
      <c r="B10" s="125" t="s">
        <v>38</v>
      </c>
      <c r="C10" s="72"/>
      <c r="D10" s="73">
        <v>6246448.96</v>
      </c>
      <c r="E10" s="74">
        <v>5825496.9000000004</v>
      </c>
      <c r="F10" s="75">
        <f>D10-E10</f>
        <v>420952.05999999959</v>
      </c>
      <c r="G10" s="75">
        <v>0</v>
      </c>
      <c r="H10" s="75">
        <f>E10+G10</f>
        <v>5825496.9000000004</v>
      </c>
      <c r="I10" s="76">
        <f t="shared" ref="I10:I16" si="0">F10-G10</f>
        <v>420952.05999999959</v>
      </c>
      <c r="J10" s="29"/>
      <c r="K10" s="5"/>
      <c r="L10" s="5"/>
      <c r="M10" s="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/>
      <c r="D11" s="51">
        <v>0</v>
      </c>
      <c r="E11" s="52">
        <v>5276.2000000000007</v>
      </c>
      <c r="F11" s="53">
        <f t="shared" ref="F11:F16" si="1">D11-E11</f>
        <v>-5276.2000000000007</v>
      </c>
      <c r="G11" s="53">
        <v>0</v>
      </c>
      <c r="H11" s="75">
        <f t="shared" ref="H11:H16" si="2">E11+G11</f>
        <v>5276.2000000000007</v>
      </c>
      <c r="I11" s="54">
        <f t="shared" si="0"/>
        <v>-5276.2000000000007</v>
      </c>
      <c r="J11" s="29"/>
      <c r="K11" s="5"/>
      <c r="L11" s="5"/>
      <c r="M11" s="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1"/>
        <v>0</v>
      </c>
      <c r="G12" s="53">
        <v>0</v>
      </c>
      <c r="H12" s="75">
        <f t="shared" si="2"/>
        <v>10108.969999999999</v>
      </c>
      <c r="I12" s="54">
        <f t="shared" si="0"/>
        <v>0</v>
      </c>
      <c r="J12" s="12"/>
      <c r="K12" s="5"/>
      <c r="L12" s="5"/>
      <c r="M12" s="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124</v>
      </c>
      <c r="C13" s="72"/>
      <c r="D13" s="51">
        <v>106849.59</v>
      </c>
      <c r="E13" s="52">
        <v>106849.59</v>
      </c>
      <c r="F13" s="53">
        <f t="shared" si="1"/>
        <v>0</v>
      </c>
      <c r="G13" s="53">
        <v>0</v>
      </c>
      <c r="H13" s="75">
        <f t="shared" si="2"/>
        <v>106849.59</v>
      </c>
      <c r="I13" s="54">
        <f t="shared" si="0"/>
        <v>0</v>
      </c>
      <c r="J13" s="29"/>
      <c r="K13" s="5"/>
      <c r="L13" s="5"/>
      <c r="M13" s="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1"/>
        <v>0</v>
      </c>
      <c r="G14" s="53">
        <v>0</v>
      </c>
      <c r="H14" s="75">
        <f t="shared" si="2"/>
        <v>0</v>
      </c>
      <c r="I14" s="54">
        <f t="shared" si="0"/>
        <v>0</v>
      </c>
      <c r="J14" s="29"/>
      <c r="K14" s="5"/>
      <c r="L14" s="5"/>
      <c r="M14" s="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1"/>
        <v>0</v>
      </c>
      <c r="G15" s="53">
        <v>0</v>
      </c>
      <c r="H15" s="75">
        <f t="shared" si="2"/>
        <v>0</v>
      </c>
      <c r="I15" s="54">
        <f t="shared" si="0"/>
        <v>0</v>
      </c>
      <c r="J15" s="29"/>
      <c r="K15" s="5"/>
      <c r="L15" s="5"/>
      <c r="M15" s="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1"/>
        <v>0</v>
      </c>
      <c r="G16" s="62">
        <v>0</v>
      </c>
      <c r="H16" s="75">
        <f t="shared" si="2"/>
        <v>0</v>
      </c>
      <c r="I16" s="63">
        <f t="shared" si="0"/>
        <v>0</v>
      </c>
      <c r="J16" s="29"/>
      <c r="K16" s="5"/>
      <c r="L16" s="5"/>
      <c r="M16" s="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" si="3">SUM(D10:D16)</f>
        <v>6363407.5199999996</v>
      </c>
      <c r="E17" s="68">
        <v>5947731.6600000001</v>
      </c>
      <c r="F17" s="68">
        <f t="shared" ref="F17:I17" si="4">SUM(F10:F16)</f>
        <v>415675.85999999958</v>
      </c>
      <c r="G17" s="68">
        <f t="shared" si="4"/>
        <v>0</v>
      </c>
      <c r="H17" s="68">
        <f>SUM(H10:H16)</f>
        <v>5947731.6600000001</v>
      </c>
      <c r="I17" s="69">
        <f t="shared" si="4"/>
        <v>415675.85999999958</v>
      </c>
      <c r="J17" s="12"/>
      <c r="K17" s="12"/>
      <c r="L17" s="12"/>
      <c r="M17" s="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 t="s">
        <v>147</v>
      </c>
      <c r="D18" s="73">
        <v>3290047.64</v>
      </c>
      <c r="E18" s="74">
        <v>2875832.43</v>
      </c>
      <c r="F18" s="75">
        <f>D18-E18</f>
        <v>414215.20999999996</v>
      </c>
      <c r="G18" s="75">
        <v>28835</v>
      </c>
      <c r="H18" s="75">
        <f t="shared" ref="H18:H24" si="5">E18+G18</f>
        <v>2904667.43</v>
      </c>
      <c r="I18" s="76">
        <f>F18-G18</f>
        <v>385380.20999999996</v>
      </c>
      <c r="J18" s="29"/>
      <c r="K18" s="5"/>
      <c r="L18" s="5"/>
      <c r="M18" s="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/>
      <c r="D19" s="51">
        <v>0</v>
      </c>
      <c r="E19" s="52">
        <v>23973.200000000001</v>
      </c>
      <c r="F19" s="53">
        <f>D19-E19</f>
        <v>-23973.200000000001</v>
      </c>
      <c r="G19" s="53">
        <v>0</v>
      </c>
      <c r="H19" s="53">
        <f t="shared" si="5"/>
        <v>23973.200000000001</v>
      </c>
      <c r="I19" s="54">
        <f t="shared" ref="I19:I24" si="6">F19-G19</f>
        <v>-23973.200000000001</v>
      </c>
      <c r="J19" s="29"/>
      <c r="K19" s="5"/>
      <c r="L19" s="5"/>
      <c r="M19" s="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2984.02</v>
      </c>
      <c r="E20" s="52">
        <v>1174.8499999999999</v>
      </c>
      <c r="F20" s="53">
        <f>D20-E20</f>
        <v>1809.17</v>
      </c>
      <c r="G20" s="53">
        <v>0</v>
      </c>
      <c r="H20" s="53">
        <f t="shared" si="5"/>
        <v>1174.8499999999999</v>
      </c>
      <c r="I20" s="54">
        <f t="shared" si="6"/>
        <v>1809.17</v>
      </c>
      <c r="J20" s="12"/>
      <c r="K20" s="5"/>
      <c r="L20" s="5"/>
      <c r="M20" s="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5"/>
        <v>0</v>
      </c>
      <c r="I21" s="54">
        <f t="shared" si="6"/>
        <v>-556.37</v>
      </c>
      <c r="J21" s="29"/>
      <c r="K21" s="5"/>
      <c r="L21" s="5"/>
      <c r="M21" s="5"/>
      <c r="N21" s="5"/>
      <c r="O21" s="8"/>
      <c r="P21" s="9"/>
      <c r="Q21" s="9"/>
      <c r="R21" s="9"/>
    </row>
    <row r="22" spans="1:18" s="1" customFormat="1" x14ac:dyDescent="0.25">
      <c r="A22" s="48"/>
      <c r="B22" s="55" t="s">
        <v>124</v>
      </c>
      <c r="C22" s="72"/>
      <c r="D22" s="51">
        <v>-695.25</v>
      </c>
      <c r="E22" s="52">
        <v>-893.44</v>
      </c>
      <c r="F22" s="52">
        <f t="shared" ref="F22:F24" si="7">D22-E22</f>
        <v>198.19000000000005</v>
      </c>
      <c r="G22" s="53">
        <v>0</v>
      </c>
      <c r="H22" s="52">
        <f t="shared" si="5"/>
        <v>-893.44</v>
      </c>
      <c r="I22" s="54">
        <f t="shared" si="6"/>
        <v>198.19000000000005</v>
      </c>
      <c r="J22" s="29"/>
      <c r="K22" s="5"/>
      <c r="L22" s="5"/>
      <c r="M22" s="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29"/>
      <c r="K23" s="5"/>
      <c r="L23" s="5"/>
      <c r="M23" s="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29"/>
      <c r="K24" s="5"/>
      <c r="L24" s="5"/>
      <c r="M24" s="5"/>
      <c r="N24" s="5"/>
      <c r="O24" s="8"/>
      <c r="P24" s="9"/>
      <c r="Q24" s="9"/>
      <c r="R24" s="9"/>
    </row>
    <row r="25" spans="1:18" s="1" customFormat="1" ht="31.5" customHeight="1" thickBot="1" x14ac:dyDescent="0.3">
      <c r="A25" s="78"/>
      <c r="B25" s="58" t="s">
        <v>34</v>
      </c>
      <c r="C25" s="79"/>
      <c r="D25" s="80">
        <f>SUM(D18:D24)</f>
        <v>3291780.04</v>
      </c>
      <c r="E25" s="81">
        <v>2900087.0400000005</v>
      </c>
      <c r="F25" s="81">
        <f t="shared" ref="F25:I25" si="8">SUM(F18:F24)</f>
        <v>391692.99999999994</v>
      </c>
      <c r="G25" s="81">
        <f t="shared" si="8"/>
        <v>28835</v>
      </c>
      <c r="H25" s="81">
        <f t="shared" si="8"/>
        <v>2928922.0400000005</v>
      </c>
      <c r="I25" s="82">
        <f t="shared" si="8"/>
        <v>362857.99999999994</v>
      </c>
      <c r="J25" s="29"/>
      <c r="K25" s="12"/>
      <c r="L25" s="12"/>
      <c r="M25" s="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9655187.5599999987</v>
      </c>
      <c r="E26" s="85">
        <v>8847818.7000000011</v>
      </c>
      <c r="F26" s="85">
        <f t="shared" ref="F26:I26" si="9">F25+F17</f>
        <v>807368.85999999952</v>
      </c>
      <c r="G26" s="85">
        <f t="shared" si="9"/>
        <v>28835</v>
      </c>
      <c r="H26" s="85">
        <f t="shared" si="9"/>
        <v>8876653.7000000011</v>
      </c>
      <c r="I26" s="86">
        <f t="shared" si="9"/>
        <v>778533.85999999952</v>
      </c>
      <c r="J26" s="5"/>
      <c r="K26" s="5"/>
      <c r="L26" s="5"/>
      <c r="M26" s="5"/>
      <c r="N26" s="5"/>
      <c r="O26" s="8"/>
      <c r="P26" s="9"/>
      <c r="Q26" s="9"/>
      <c r="R26" s="9"/>
    </row>
    <row r="27" spans="1:18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8" s="1" customFormat="1" ht="15.75" customHeight="1" thickBot="1" x14ac:dyDescent="0.3">
      <c r="A28" s="160"/>
      <c r="B28" s="168" t="s">
        <v>138</v>
      </c>
      <c r="C28" s="169"/>
      <c r="D28" s="169"/>
      <c r="E28" s="169"/>
      <c r="F28" s="170"/>
      <c r="H28" s="171" t="s">
        <v>139</v>
      </c>
      <c r="I28" s="172"/>
      <c r="J28" s="172"/>
      <c r="K28" s="172"/>
      <c r="L28" s="173"/>
      <c r="M28" s="28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61"/>
      <c r="B29" s="174" t="s">
        <v>19</v>
      </c>
      <c r="C29" s="134" t="s">
        <v>21</v>
      </c>
      <c r="D29" s="135" t="s">
        <v>39</v>
      </c>
      <c r="E29" s="135" t="s">
        <v>40</v>
      </c>
      <c r="F29" s="13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  <c r="P29" s="28"/>
      <c r="Q29" s="28"/>
      <c r="R29" s="28"/>
    </row>
    <row r="30" spans="1:18" s="1" customFormat="1" ht="15.75" thickBot="1" x14ac:dyDescent="0.3">
      <c r="A30" s="162"/>
      <c r="B30" s="175"/>
      <c r="C30" s="149" t="s">
        <v>23</v>
      </c>
      <c r="D30" s="152">
        <v>389</v>
      </c>
      <c r="E30" s="152">
        <v>372</v>
      </c>
      <c r="F30" s="153">
        <f>D30-E30</f>
        <v>17</v>
      </c>
      <c r="G30" s="15"/>
      <c r="H30" s="178"/>
      <c r="I30" s="14" t="s">
        <v>23</v>
      </c>
      <c r="J30" s="88">
        <f>'IULIE 2023'!J30+'AUGUST 2023 REALIZ'!D30</f>
        <v>2774</v>
      </c>
      <c r="K30" s="88">
        <f>'IULIE 2023'!K30+'AUGUST 2023 REALIZ'!E30</f>
        <v>2757</v>
      </c>
      <c r="L30" s="88">
        <f>'IULIE 2023'!L30+'AUGUST 2023 REALIZ'!F30</f>
        <v>17</v>
      </c>
      <c r="M30" s="5"/>
      <c r="N30" s="5"/>
      <c r="O30" s="5"/>
      <c r="P30" s="9"/>
      <c r="Q30" s="9"/>
      <c r="R30" s="9"/>
    </row>
    <row r="31" spans="1:18" s="1" customFormat="1" ht="15.75" thickBot="1" x14ac:dyDescent="0.3">
      <c r="A31" s="162"/>
      <c r="B31" s="176"/>
      <c r="C31" s="90" t="s">
        <v>24</v>
      </c>
      <c r="D31" s="91">
        <v>798492.26</v>
      </c>
      <c r="E31" s="91">
        <v>767157.91</v>
      </c>
      <c r="F31" s="92">
        <f t="shared" ref="F31:F37" si="10">D31-E31</f>
        <v>31334.349999999977</v>
      </c>
      <c r="G31" s="15"/>
      <c r="H31" s="179"/>
      <c r="I31" s="90" t="s">
        <v>24</v>
      </c>
      <c r="J31" s="95">
        <f>'IULIE 2023'!J31+'AUGUST 2023 REALIZ'!D31</f>
        <v>5604788.1099999994</v>
      </c>
      <c r="K31" s="95">
        <f>'IULIE 2023'!K31+'AUGUST 2023 REALIZ'!E31</f>
        <v>5478750.5499999998</v>
      </c>
      <c r="L31" s="95">
        <f>'IULIE 2023'!L31+'AUGUST 2023 REALIZ'!F31</f>
        <v>126037.55999999994</v>
      </c>
      <c r="M31" s="5"/>
      <c r="N31" s="5"/>
      <c r="O31" s="5"/>
      <c r="P31" s="9"/>
      <c r="Q31" s="9"/>
      <c r="R31" s="9"/>
    </row>
    <row r="32" spans="1:18" s="1" customFormat="1" ht="15.75" thickBot="1" x14ac:dyDescent="0.3">
      <c r="A32" s="162"/>
      <c r="B32" s="139" t="s">
        <v>50</v>
      </c>
      <c r="C32" s="140" t="s">
        <v>24</v>
      </c>
      <c r="D32" s="141">
        <v>0</v>
      </c>
      <c r="E32" s="141">
        <v>0</v>
      </c>
      <c r="F32" s="153">
        <f t="shared" si="10"/>
        <v>0</v>
      </c>
      <c r="G32" s="15"/>
      <c r="H32" s="55" t="s">
        <v>50</v>
      </c>
      <c r="I32" s="93" t="s">
        <v>24</v>
      </c>
      <c r="J32" s="88">
        <f>'IULIE 2023'!J32+'AUGUST 2023 REALIZ'!D32</f>
        <v>10108.969999999999</v>
      </c>
      <c r="K32" s="88">
        <f>'IULIE 2023'!K32+'AUGUST 2023 REALIZ'!E32</f>
        <v>10108.969999999999</v>
      </c>
      <c r="L32" s="88">
        <f>'IULIE 2023'!L32+'AUGUST 2023 REALIZ'!F32</f>
        <v>0</v>
      </c>
      <c r="M32" s="5"/>
      <c r="N32" s="5"/>
      <c r="O32" s="5"/>
      <c r="P32" s="9"/>
      <c r="Q32" s="9"/>
      <c r="R32" s="9"/>
    </row>
    <row r="33" spans="1:18" s="1" customFormat="1" ht="15.75" thickBot="1" x14ac:dyDescent="0.3">
      <c r="A33" s="162"/>
      <c r="B33" s="139" t="s">
        <v>124</v>
      </c>
      <c r="C33" s="142" t="s">
        <v>24</v>
      </c>
      <c r="D33" s="154">
        <v>0</v>
      </c>
      <c r="E33" s="154">
        <v>0</v>
      </c>
      <c r="F33" s="153">
        <f t="shared" si="10"/>
        <v>0</v>
      </c>
      <c r="G33" s="15"/>
      <c r="H33" s="55" t="s">
        <v>124</v>
      </c>
      <c r="I33" s="93" t="s">
        <v>24</v>
      </c>
      <c r="J33" s="88">
        <f>'IULIE 2023'!J33+'AUGUST 2023 REALIZ'!D33</f>
        <v>12146.38</v>
      </c>
      <c r="K33" s="88">
        <f>'IULIE 2023'!K33+'AUGUST 2023 REALIZ'!E33</f>
        <v>106849.59</v>
      </c>
      <c r="L33" s="88">
        <f>'IULIE 2023'!L33+'AUGUST 2023 REALIZ'!F33</f>
        <v>-94703.209999999992</v>
      </c>
      <c r="M33" s="5"/>
      <c r="N33" s="5"/>
      <c r="O33" s="5"/>
      <c r="P33" s="9"/>
      <c r="Q33" s="9"/>
      <c r="R33" s="9"/>
    </row>
    <row r="34" spans="1:18" s="1" customFormat="1" ht="15.75" thickBot="1" x14ac:dyDescent="0.3">
      <c r="A34" s="162"/>
      <c r="B34" s="139" t="s">
        <v>52</v>
      </c>
      <c r="C34" s="142" t="s">
        <v>24</v>
      </c>
      <c r="D34" s="154">
        <v>0</v>
      </c>
      <c r="E34" s="154">
        <v>0</v>
      </c>
      <c r="F34" s="153">
        <f t="shared" si="10"/>
        <v>0</v>
      </c>
      <c r="G34" s="15"/>
      <c r="H34" s="55" t="s">
        <v>52</v>
      </c>
      <c r="I34" s="93" t="s">
        <v>24</v>
      </c>
      <c r="J34" s="88">
        <f>'IULIE 2023'!J34+'AUGUST 2023 REALIZ'!D34</f>
        <v>0</v>
      </c>
      <c r="K34" s="88">
        <f>'IULIE 2023'!K34+'AUGUST 2023 REALIZ'!E34</f>
        <v>0</v>
      </c>
      <c r="L34" s="88">
        <f>'IULIE 2023'!L34+'AUGUST 2023 REALIZ'!F34</f>
        <v>0</v>
      </c>
      <c r="M34" s="5"/>
      <c r="N34" s="5"/>
      <c r="O34" s="5"/>
      <c r="P34" s="9"/>
      <c r="Q34" s="9"/>
      <c r="R34" s="9"/>
    </row>
    <row r="35" spans="1:18" s="1" customFormat="1" ht="15.75" thickBot="1" x14ac:dyDescent="0.3">
      <c r="A35" s="162"/>
      <c r="B35" s="139" t="s">
        <v>53</v>
      </c>
      <c r="C35" s="142" t="s">
        <v>24</v>
      </c>
      <c r="D35" s="154">
        <v>0</v>
      </c>
      <c r="E35" s="154">
        <v>0</v>
      </c>
      <c r="F35" s="153">
        <f t="shared" si="10"/>
        <v>0</v>
      </c>
      <c r="G35" s="15"/>
      <c r="H35" s="55" t="s">
        <v>53</v>
      </c>
      <c r="I35" s="93" t="s">
        <v>24</v>
      </c>
      <c r="J35" s="88">
        <f>'IULIE 2023'!J35+'AUGUST 2023 REALIZ'!D35</f>
        <v>0</v>
      </c>
      <c r="K35" s="88">
        <f>'IULIE 2023'!K35+'AUGUST 2023 REALIZ'!E35</f>
        <v>0</v>
      </c>
      <c r="L35" s="88">
        <f>'IULIE 2023'!L35+'AUGUST 2023 REALIZ'!F35</f>
        <v>0</v>
      </c>
      <c r="M35" s="5"/>
      <c r="N35" s="5"/>
      <c r="O35" s="5"/>
      <c r="P35" s="9"/>
      <c r="Q35" s="9"/>
      <c r="R35" s="9"/>
    </row>
    <row r="36" spans="1:18" s="1" customFormat="1" ht="15.75" thickBot="1" x14ac:dyDescent="0.3">
      <c r="A36" s="162"/>
      <c r="B36" s="143" t="s">
        <v>54</v>
      </c>
      <c r="C36" s="140" t="s">
        <v>24</v>
      </c>
      <c r="D36" s="154">
        <v>0</v>
      </c>
      <c r="E36" s="154">
        <v>0</v>
      </c>
      <c r="F36" s="153">
        <f t="shared" si="10"/>
        <v>0</v>
      </c>
      <c r="G36" s="15"/>
      <c r="H36" s="58" t="s">
        <v>54</v>
      </c>
      <c r="I36" s="83" t="s">
        <v>24</v>
      </c>
      <c r="J36" s="88">
        <f>'IULIE 2023'!J36+'AUGUST 2023 REALIZ'!D36</f>
        <v>0</v>
      </c>
      <c r="K36" s="88">
        <f>'IULIE 2023'!K36+'AUGUST 2023 REALIZ'!E36</f>
        <v>0</v>
      </c>
      <c r="L36" s="88">
        <f>'IULIE 2023'!L36+'AUGUST 2023 REALIZ'!F36</f>
        <v>0</v>
      </c>
      <c r="M36" s="5"/>
      <c r="N36" s="5"/>
      <c r="O36" s="5"/>
      <c r="P36" s="9"/>
      <c r="Q36" s="9"/>
      <c r="R36" s="9"/>
    </row>
    <row r="37" spans="1:18" s="1" customFormat="1" ht="15.75" thickBot="1" x14ac:dyDescent="0.3">
      <c r="A37" s="162"/>
      <c r="B37" s="94" t="s">
        <v>32</v>
      </c>
      <c r="C37" s="90" t="s">
        <v>24</v>
      </c>
      <c r="D37" s="91">
        <f t="shared" ref="D37:E37" si="11">SUM(D31:D36)</f>
        <v>798492.26</v>
      </c>
      <c r="E37" s="91">
        <f t="shared" si="11"/>
        <v>767157.91</v>
      </c>
      <c r="F37" s="91">
        <f t="shared" si="10"/>
        <v>31334.349999999977</v>
      </c>
      <c r="G37" s="15"/>
      <c r="H37" s="94" t="s">
        <v>32</v>
      </c>
      <c r="I37" s="90" t="s">
        <v>24</v>
      </c>
      <c r="J37" s="91">
        <f>'IULIE 2023'!J37+'AUGUST 2023 REALIZ'!D37</f>
        <v>5627043.459999999</v>
      </c>
      <c r="K37" s="91">
        <f>'IULIE 2023'!K37+'AUGUST 2023 REALIZ'!E37</f>
        <v>5595709.1099999994</v>
      </c>
      <c r="L37" s="91">
        <f>'IULIE 2023'!L37+'AUGUST 2023 REALIZ'!F37</f>
        <v>31334.349999999977</v>
      </c>
      <c r="M37" s="5"/>
      <c r="N37" s="5"/>
      <c r="O37" s="5"/>
      <c r="P37" s="9"/>
      <c r="Q37" s="9"/>
      <c r="R37" s="9"/>
    </row>
    <row r="38" spans="1:18" s="1" customFormat="1" ht="15.75" thickBot="1" x14ac:dyDescent="0.3">
      <c r="A38" s="162"/>
      <c r="B38" s="155"/>
      <c r="C38" s="149"/>
      <c r="D38" s="156"/>
      <c r="E38" s="156"/>
      <c r="F38" s="156"/>
      <c r="G38" s="15"/>
      <c r="H38" s="15"/>
      <c r="J38" s="130"/>
      <c r="K38" s="15"/>
      <c r="L38" s="15"/>
      <c r="M38" s="5"/>
      <c r="N38" s="5"/>
      <c r="O38" s="5"/>
      <c r="P38" s="5"/>
      <c r="Q38" s="9"/>
      <c r="R38" s="9"/>
    </row>
    <row r="39" spans="1:18" s="1" customFormat="1" ht="18.75" customHeight="1" thickBot="1" x14ac:dyDescent="0.3">
      <c r="A39" s="6"/>
      <c r="B39" s="145" t="s">
        <v>20</v>
      </c>
      <c r="C39" s="134" t="s">
        <v>21</v>
      </c>
      <c r="D39" s="135" t="s">
        <v>39</v>
      </c>
      <c r="E39" s="135" t="s">
        <v>40</v>
      </c>
      <c r="F39" s="13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  <c r="Q39" s="9"/>
      <c r="R39" s="9"/>
    </row>
    <row r="40" spans="1:18" s="1" customFormat="1" ht="15.75" thickBot="1" x14ac:dyDescent="0.3">
      <c r="A40" s="6"/>
      <c r="B40" s="180" t="s">
        <v>20</v>
      </c>
      <c r="C40" s="137" t="s">
        <v>23</v>
      </c>
      <c r="D40" s="138">
        <v>347</v>
      </c>
      <c r="E40" s="138">
        <v>347</v>
      </c>
      <c r="F40" s="146">
        <f>D40-E40</f>
        <v>0</v>
      </c>
      <c r="G40" s="15"/>
      <c r="H40" s="183" t="s">
        <v>20</v>
      </c>
      <c r="I40" s="64" t="s">
        <v>23</v>
      </c>
      <c r="J40" s="98">
        <f>'IULIE 2023'!J40+'AUGUST 2023 REALIZ'!D40</f>
        <v>2585</v>
      </c>
      <c r="K40" s="98">
        <f>'IULIE 2023'!K40+'AUGUST 2023 REALIZ'!E40</f>
        <v>2585</v>
      </c>
      <c r="L40" s="98">
        <f>'IULIE 2023'!L40+'AUGUST 2023 REALIZ'!F40</f>
        <v>0</v>
      </c>
      <c r="M40" s="5"/>
      <c r="N40" s="5"/>
      <c r="O40" s="5"/>
      <c r="P40" s="5"/>
      <c r="Q40" s="9"/>
      <c r="R40" s="9"/>
    </row>
    <row r="41" spans="1:18" s="1" customFormat="1" ht="15.75" thickBot="1" x14ac:dyDescent="0.3">
      <c r="A41" s="6"/>
      <c r="B41" s="181"/>
      <c r="C41" s="100" t="s">
        <v>24</v>
      </c>
      <c r="D41" s="101">
        <v>139241</v>
      </c>
      <c r="E41" s="101">
        <v>139241</v>
      </c>
      <c r="F41" s="102">
        <f t="shared" ref="F41:F52" si="12">D41-E41</f>
        <v>0</v>
      </c>
      <c r="G41" s="15"/>
      <c r="H41" s="184"/>
      <c r="I41" s="111" t="s">
        <v>24</v>
      </c>
      <c r="J41" s="91">
        <f>'IULIE 2023'!J41+'AUGUST 2023 REALIZ'!D41</f>
        <v>964797.7</v>
      </c>
      <c r="K41" s="91">
        <f>'IULIE 2023'!K41+'AUGUST 2023 REALIZ'!E41</f>
        <v>964797.7</v>
      </c>
      <c r="L41" s="91">
        <f>'IULIE 2023'!L41+'AUGUST 2023 REALIZ'!F41</f>
        <v>0</v>
      </c>
      <c r="M41" s="5"/>
      <c r="N41" s="5"/>
      <c r="O41" s="5"/>
      <c r="P41" s="5"/>
      <c r="Q41" s="9"/>
      <c r="R41" s="9"/>
    </row>
    <row r="42" spans="1:18" s="1" customFormat="1" ht="15.75" thickBot="1" x14ac:dyDescent="0.3">
      <c r="A42" s="6"/>
      <c r="B42" s="181"/>
      <c r="C42" s="137" t="s">
        <v>25</v>
      </c>
      <c r="D42" s="138">
        <v>1575</v>
      </c>
      <c r="E42" s="138">
        <v>1575</v>
      </c>
      <c r="F42" s="146">
        <f t="shared" si="12"/>
        <v>0</v>
      </c>
      <c r="G42" s="15"/>
      <c r="H42" s="184"/>
      <c r="I42" s="64" t="s">
        <v>25</v>
      </c>
      <c r="J42" s="98">
        <f>'IULIE 2023'!J42+'AUGUST 2023 REALIZ'!D42</f>
        <v>9903</v>
      </c>
      <c r="K42" s="98">
        <f>'IULIE 2023'!K42+'AUGUST 2023 REALIZ'!E42</f>
        <v>9903</v>
      </c>
      <c r="L42" s="98">
        <f>'IULIE 2023'!L42+'AUGUST 2023 REALIZ'!F42</f>
        <v>0</v>
      </c>
      <c r="M42" s="5"/>
      <c r="N42" s="5"/>
      <c r="O42" s="5"/>
      <c r="P42" s="5"/>
      <c r="Q42" s="9"/>
      <c r="R42" s="9"/>
    </row>
    <row r="43" spans="1:18" s="1" customFormat="1" ht="15.75" thickBot="1" x14ac:dyDescent="0.3">
      <c r="A43" s="6"/>
      <c r="B43" s="181"/>
      <c r="C43" s="100" t="s">
        <v>24</v>
      </c>
      <c r="D43" s="101">
        <v>310586</v>
      </c>
      <c r="E43" s="101">
        <v>310586</v>
      </c>
      <c r="F43" s="102">
        <f t="shared" si="12"/>
        <v>0</v>
      </c>
      <c r="G43" s="15"/>
      <c r="H43" s="184"/>
      <c r="I43" s="111" t="s">
        <v>24</v>
      </c>
      <c r="J43" s="91">
        <f>'IULIE 2023'!J43+'AUGUST 2023 REALIZ'!D43</f>
        <v>1962744.12</v>
      </c>
      <c r="K43" s="91">
        <f>'IULIE 2023'!K43+'AUGUST 2023 REALIZ'!E43</f>
        <v>1962744.12</v>
      </c>
      <c r="L43" s="91">
        <f>'IULIE 2023'!L43+'AUGUST 2023 REALIZ'!F43</f>
        <v>0</v>
      </c>
      <c r="M43" s="5"/>
      <c r="N43" s="5"/>
      <c r="O43" s="5"/>
      <c r="P43" s="5"/>
      <c r="Q43" s="9"/>
      <c r="R43" s="9"/>
    </row>
    <row r="44" spans="1:18" s="1" customFormat="1" ht="27" thickBot="1" x14ac:dyDescent="0.3">
      <c r="A44" s="6"/>
      <c r="B44" s="181"/>
      <c r="C44" s="144" t="s">
        <v>44</v>
      </c>
      <c r="D44" s="138">
        <v>0</v>
      </c>
      <c r="E44" s="138">
        <v>0</v>
      </c>
      <c r="F44" s="146">
        <f t="shared" si="12"/>
        <v>0</v>
      </c>
      <c r="G44" s="15"/>
      <c r="H44" s="184"/>
      <c r="I44" s="103" t="s">
        <v>44</v>
      </c>
      <c r="J44" s="98">
        <f>'IULIE 2023'!J44+'AUGUST 2023 REALIZ'!D44</f>
        <v>6</v>
      </c>
      <c r="K44" s="98">
        <f>'IULIE 2023'!K44+'AUGUST 2023 REALIZ'!E44</f>
        <v>6</v>
      </c>
      <c r="L44" s="98">
        <f>'IULIE 2023'!L44+'AUGUST 2023 REALIZ'!F44</f>
        <v>0</v>
      </c>
      <c r="M44" s="5"/>
      <c r="N44" s="5"/>
      <c r="O44" s="5"/>
      <c r="P44" s="5"/>
      <c r="Q44" s="9"/>
      <c r="R44" s="9"/>
    </row>
    <row r="45" spans="1:18" s="1" customFormat="1" ht="15.75" thickBot="1" x14ac:dyDescent="0.3">
      <c r="A45" s="6"/>
      <c r="B45" s="182"/>
      <c r="C45" s="140" t="s">
        <v>24</v>
      </c>
      <c r="D45" s="141">
        <v>0</v>
      </c>
      <c r="E45" s="141">
        <v>0</v>
      </c>
      <c r="F45" s="146">
        <f t="shared" si="12"/>
        <v>0</v>
      </c>
      <c r="G45" s="15"/>
      <c r="H45" s="185"/>
      <c r="I45" s="111" t="s">
        <v>24</v>
      </c>
      <c r="J45" s="91">
        <f>'IULIE 2023'!J45+'AUGUST 2023 REALIZ'!D45</f>
        <v>1380.22</v>
      </c>
      <c r="K45" s="91">
        <f>'IULIE 2023'!K45+'AUGUST 2023 REALIZ'!E45</f>
        <v>1380.22</v>
      </c>
      <c r="L45" s="91">
        <f>'IULIE 2023'!L45+'AUGUST 2023 REALIZ'!F45</f>
        <v>0</v>
      </c>
      <c r="M45" s="5"/>
      <c r="N45" s="5"/>
      <c r="O45" s="5"/>
      <c r="P45" s="5"/>
      <c r="Q45" s="9"/>
      <c r="R45" s="9"/>
    </row>
    <row r="46" spans="1:18" s="1" customFormat="1" ht="15.75" thickBot="1" x14ac:dyDescent="0.3">
      <c r="A46" s="4"/>
      <c r="B46" s="147" t="s">
        <v>20</v>
      </c>
      <c r="C46" s="105" t="s">
        <v>24</v>
      </c>
      <c r="D46" s="91">
        <f>D41+D43+D45</f>
        <v>449827</v>
      </c>
      <c r="E46" s="91">
        <f>E41+E43+E45</f>
        <v>449827</v>
      </c>
      <c r="F46" s="91">
        <f t="shared" ref="F46" si="13">F41+F43+F45</f>
        <v>0</v>
      </c>
      <c r="G46" s="15"/>
      <c r="H46" s="104" t="s">
        <v>20</v>
      </c>
      <c r="I46" s="113" t="s">
        <v>24</v>
      </c>
      <c r="J46" s="91">
        <f>'IULIE 2023'!J46+'AUGUST 2023 REALIZ'!D46</f>
        <v>2930173.66</v>
      </c>
      <c r="K46" s="91">
        <f>'IULIE 2023'!K46+'AUGUST 2023 REALIZ'!E46</f>
        <v>2930173.66</v>
      </c>
      <c r="L46" s="91">
        <f>'IULIE 2023'!L46+'AUGUST 2023 REALIZ'!F46</f>
        <v>0</v>
      </c>
      <c r="M46" s="5"/>
      <c r="N46" s="5"/>
      <c r="O46" s="5"/>
      <c r="P46" s="5"/>
      <c r="Q46" s="9"/>
      <c r="R46" s="9"/>
    </row>
    <row r="47" spans="1:18" s="1" customFormat="1" ht="15.75" thickBot="1" x14ac:dyDescent="0.3">
      <c r="A47" s="4"/>
      <c r="B47" s="139" t="s">
        <v>50</v>
      </c>
      <c r="C47" s="142" t="s">
        <v>24</v>
      </c>
      <c r="D47" s="138">
        <v>0</v>
      </c>
      <c r="E47" s="138">
        <v>0</v>
      </c>
      <c r="F47" s="146">
        <f t="shared" si="12"/>
        <v>0</v>
      </c>
      <c r="G47" s="15"/>
      <c r="H47" s="55" t="s">
        <v>50</v>
      </c>
      <c r="I47" s="57" t="s">
        <v>24</v>
      </c>
      <c r="J47" s="98">
        <f>'IULIE 2023'!J47+'AUGUST 2023 REALIZ'!D47</f>
        <v>-556.37</v>
      </c>
      <c r="K47" s="98">
        <f>'IULIE 2023'!K47+'AUGUST 2023 REALIZ'!E47</f>
        <v>-556.37</v>
      </c>
      <c r="L47" s="98">
        <f>'IULIE 2023'!L47+'AUGUST 2023 REALIZ'!F47</f>
        <v>0</v>
      </c>
      <c r="M47" s="5"/>
      <c r="N47" s="5"/>
      <c r="O47" s="5"/>
      <c r="P47" s="5"/>
      <c r="Q47" s="9"/>
      <c r="R47" s="9"/>
    </row>
    <row r="48" spans="1:18" s="1" customFormat="1" ht="15.75" thickBot="1" x14ac:dyDescent="0.3">
      <c r="A48" s="4"/>
      <c r="B48" s="139" t="s">
        <v>124</v>
      </c>
      <c r="C48" s="142" t="s">
        <v>24</v>
      </c>
      <c r="D48" s="138">
        <v>0</v>
      </c>
      <c r="E48" s="138">
        <v>0</v>
      </c>
      <c r="F48" s="146">
        <f t="shared" si="12"/>
        <v>0</v>
      </c>
      <c r="G48" s="15"/>
      <c r="H48" s="55" t="s">
        <v>124</v>
      </c>
      <c r="I48" s="57" t="s">
        <v>24</v>
      </c>
      <c r="J48" s="98">
        <f>'IULIE 2023'!J48+'AUGUST 2023 REALIZ'!D48</f>
        <v>-695.25</v>
      </c>
      <c r="K48" s="98">
        <f>'IULIE 2023'!K48+'AUGUST 2023 REALIZ'!E48</f>
        <v>-695.25</v>
      </c>
      <c r="L48" s="98">
        <f>'IULIE 2023'!L48+'AUGUST 2023 REALIZ'!F48</f>
        <v>0</v>
      </c>
      <c r="M48" s="5"/>
      <c r="N48" s="5"/>
      <c r="O48" s="5"/>
      <c r="P48" s="5"/>
      <c r="Q48" s="9"/>
      <c r="R48" s="9"/>
    </row>
    <row r="49" spans="1:18" s="1" customFormat="1" ht="15.75" thickBot="1" x14ac:dyDescent="0.3">
      <c r="A49" s="4"/>
      <c r="B49" s="139" t="s">
        <v>52</v>
      </c>
      <c r="C49" s="142" t="s">
        <v>24</v>
      </c>
      <c r="D49" s="138">
        <v>0</v>
      </c>
      <c r="E49" s="138">
        <v>0</v>
      </c>
      <c r="F49" s="146">
        <f t="shared" si="12"/>
        <v>0</v>
      </c>
      <c r="G49" s="15"/>
      <c r="H49" s="55" t="s">
        <v>52</v>
      </c>
      <c r="I49" s="57" t="s">
        <v>24</v>
      </c>
      <c r="J49" s="98">
        <f>'IULIE 2023'!J49+'AUGUST 2023 REALIZ'!D49</f>
        <v>0</v>
      </c>
      <c r="K49" s="98">
        <f>'IULIE 2023'!K49+'AUGUST 2023 REALIZ'!E49</f>
        <v>0</v>
      </c>
      <c r="L49" s="98">
        <f>'IULIE 2023'!L49+'AUGUST 2023 REALIZ'!F49</f>
        <v>0</v>
      </c>
      <c r="M49" s="5"/>
      <c r="N49" s="5"/>
      <c r="O49" s="5"/>
      <c r="P49" s="5"/>
      <c r="Q49" s="9"/>
      <c r="R49" s="9"/>
    </row>
    <row r="50" spans="1:18" s="1" customFormat="1" ht="15.75" thickBot="1" x14ac:dyDescent="0.3">
      <c r="A50" s="4"/>
      <c r="B50" s="139" t="s">
        <v>53</v>
      </c>
      <c r="C50" s="142" t="s">
        <v>24</v>
      </c>
      <c r="D50" s="138">
        <v>0</v>
      </c>
      <c r="E50" s="138">
        <v>0</v>
      </c>
      <c r="F50" s="146">
        <f t="shared" si="12"/>
        <v>0</v>
      </c>
      <c r="G50" s="15"/>
      <c r="H50" s="55" t="s">
        <v>53</v>
      </c>
      <c r="I50" s="57" t="s">
        <v>24</v>
      </c>
      <c r="J50" s="98">
        <f>'IULIE 2023'!J50+'AUGUST 2023 REALIZ'!D50</f>
        <v>0</v>
      </c>
      <c r="K50" s="98">
        <f>'IULIE 2023'!K50+'AUGUST 2023 REALIZ'!E50</f>
        <v>0</v>
      </c>
      <c r="L50" s="98">
        <f>'IULIE 2023'!L50+'AUGUST 2023 REALIZ'!F50</f>
        <v>0</v>
      </c>
      <c r="M50" s="5"/>
      <c r="N50" s="5"/>
      <c r="O50" s="5"/>
      <c r="P50" s="5"/>
      <c r="Q50" s="9"/>
      <c r="R50" s="9"/>
    </row>
    <row r="51" spans="1:18" s="1" customFormat="1" ht="15.75" thickBot="1" x14ac:dyDescent="0.3">
      <c r="A51" s="4"/>
      <c r="B51" s="143" t="s">
        <v>54</v>
      </c>
      <c r="C51" s="142" t="s">
        <v>24</v>
      </c>
      <c r="D51" s="138">
        <v>0</v>
      </c>
      <c r="E51" s="138">
        <v>0</v>
      </c>
      <c r="F51" s="146">
        <f t="shared" si="12"/>
        <v>0</v>
      </c>
      <c r="G51" s="15"/>
      <c r="H51" s="58" t="s">
        <v>54</v>
      </c>
      <c r="I51" s="57" t="s">
        <v>24</v>
      </c>
      <c r="J51" s="98">
        <f>'IULIE 2023'!J51+'AUGUST 2023 REALIZ'!D51</f>
        <v>0</v>
      </c>
      <c r="K51" s="98">
        <f>'IULIE 2023'!K51+'AUGUST 2023 REALIZ'!E51</f>
        <v>0</v>
      </c>
      <c r="L51" s="98">
        <f>'IULIE 2023'!L51+'AUGUST 2023 REALIZ'!F51</f>
        <v>0</v>
      </c>
      <c r="M51" s="5"/>
      <c r="N51" s="5"/>
      <c r="O51" s="5"/>
      <c r="P51" s="5"/>
      <c r="Q51" s="9"/>
      <c r="R51" s="9"/>
    </row>
    <row r="52" spans="1:18" s="1" customFormat="1" ht="27" thickBot="1" x14ac:dyDescent="0.3">
      <c r="A52" s="4"/>
      <c r="B52" s="144" t="s">
        <v>34</v>
      </c>
      <c r="C52" s="105" t="s">
        <v>24</v>
      </c>
      <c r="D52" s="91">
        <f>SUM(D46:D51)</f>
        <v>449827</v>
      </c>
      <c r="E52" s="91">
        <f t="shared" ref="E52" si="14">SUM(E46:E51)</f>
        <v>449827</v>
      </c>
      <c r="F52" s="102">
        <f t="shared" si="12"/>
        <v>0</v>
      </c>
      <c r="G52" s="15"/>
      <c r="H52" s="94" t="s">
        <v>34</v>
      </c>
      <c r="I52" s="113" t="s">
        <v>24</v>
      </c>
      <c r="J52" s="91">
        <f>'IULIE 2023'!J52+'AUGUST 2023 REALIZ'!D52</f>
        <v>2928922.04</v>
      </c>
      <c r="K52" s="91">
        <f>'IULIE 2023'!K52+'AUGUST 2023 REALIZ'!E52</f>
        <v>2928922.04</v>
      </c>
      <c r="L52" s="91">
        <f>'IULIE 2023'!L52+'AUGUST 2023 REALIZ'!F52</f>
        <v>0</v>
      </c>
      <c r="M52" s="5"/>
      <c r="N52" s="5"/>
      <c r="O52" s="5"/>
      <c r="P52" s="5"/>
      <c r="Q52" s="9"/>
      <c r="R52" s="9"/>
    </row>
    <row r="53" spans="1:18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  <c r="Q53" s="9"/>
      <c r="R53" s="9"/>
    </row>
    <row r="54" spans="1:18" s="1" customFormat="1" ht="15.75" customHeight="1" thickBot="1" x14ac:dyDescent="0.3">
      <c r="A54" s="4"/>
      <c r="B54" s="171" t="s">
        <v>140</v>
      </c>
      <c r="C54" s="186"/>
      <c r="D54" s="186"/>
      <c r="E54" s="186"/>
      <c r="F54" s="187"/>
      <c r="H54" s="171" t="s">
        <v>139</v>
      </c>
      <c r="I54" s="172"/>
      <c r="J54" s="172"/>
      <c r="K54" s="172"/>
      <c r="L54" s="173"/>
      <c r="M54" s="28"/>
      <c r="N54" s="28"/>
      <c r="O54" s="9"/>
      <c r="P54" s="22"/>
      <c r="Q54" s="9"/>
      <c r="R54" s="9"/>
    </row>
    <row r="55" spans="1:18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  <c r="Q55" s="9"/>
      <c r="R55" s="9"/>
    </row>
    <row r="56" spans="1:18" s="1" customFormat="1" ht="15.75" thickBot="1" x14ac:dyDescent="0.3">
      <c r="A56" s="4"/>
      <c r="B56" s="189"/>
      <c r="C56" s="64" t="s">
        <v>23</v>
      </c>
      <c r="D56" s="109">
        <f>D44+D42+D40+D30</f>
        <v>2311</v>
      </c>
      <c r="E56" s="109">
        <f>E44+E42+E40+E30</f>
        <v>2294</v>
      </c>
      <c r="F56" s="106">
        <f>D56-E56</f>
        <v>17</v>
      </c>
      <c r="G56" s="131"/>
      <c r="H56" s="189"/>
      <c r="I56" s="64" t="s">
        <v>23</v>
      </c>
      <c r="J56" s="109">
        <f>'IULIE 2023'!J56+'AUGUST 2023 REALIZ'!D56</f>
        <v>15268</v>
      </c>
      <c r="K56" s="109">
        <f>'IULIE 2023'!K56+'AUGUST 2023 REALIZ'!E56</f>
        <v>15251</v>
      </c>
      <c r="L56" s="106">
        <f>'IULIE 2023'!L56+'AUGUST 2023 REALIZ'!F56</f>
        <v>17</v>
      </c>
      <c r="M56" s="24"/>
      <c r="N56" s="24"/>
      <c r="O56" s="24"/>
      <c r="P56" s="9"/>
      <c r="Q56" s="9"/>
      <c r="R56" s="9"/>
    </row>
    <row r="57" spans="1:18" s="1" customFormat="1" ht="17.25" customHeight="1" thickBot="1" x14ac:dyDescent="0.3">
      <c r="A57" s="4"/>
      <c r="B57" s="190"/>
      <c r="C57" s="111" t="s">
        <v>24</v>
      </c>
      <c r="D57" s="112">
        <f>D52+D37</f>
        <v>1248319.26</v>
      </c>
      <c r="E57" s="112">
        <f>E52+E37</f>
        <v>1216984.9100000001</v>
      </c>
      <c r="F57" s="107">
        <f>D57-E57</f>
        <v>31334.34999999986</v>
      </c>
      <c r="G57" s="131"/>
      <c r="H57" s="190"/>
      <c r="I57" s="111" t="s">
        <v>24</v>
      </c>
      <c r="J57" s="112">
        <f>'IULIE 2023'!J57+'AUGUST 2023 REALIZ'!D57</f>
        <v>8555965.5</v>
      </c>
      <c r="K57" s="112">
        <f>'IULIE 2023'!K57+'AUGUST 2023 REALIZ'!E57</f>
        <v>8524631.1500000004</v>
      </c>
      <c r="L57" s="107">
        <f>'IULIE 2023'!L57+'AUGUST 2023 REALIZ'!F57</f>
        <v>31334.34999999986</v>
      </c>
      <c r="M57" s="24"/>
      <c r="N57" s="24"/>
      <c r="O57" s="24"/>
      <c r="P57" s="9"/>
      <c r="Q57" s="9"/>
      <c r="R57" s="9"/>
    </row>
    <row r="58" spans="1:18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  <c r="Q58" s="9"/>
      <c r="R58" s="9"/>
    </row>
    <row r="59" spans="1:18" s="1" customFormat="1" x14ac:dyDescent="0.25">
      <c r="A59" s="4"/>
      <c r="B59" s="114" t="s">
        <v>141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  <c r="Q59" s="9"/>
      <c r="R59" s="9"/>
    </row>
    <row r="60" spans="1:18" s="9" customFormat="1" x14ac:dyDescent="0.25">
      <c r="A60" s="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</row>
    <row r="61" spans="1:18" s="9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</row>
    <row r="62" spans="1:18" s="9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</row>
    <row r="63" spans="1:18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</row>
    <row r="64" spans="1:18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zoomScale="96" zoomScaleNormal="96" workbookViewId="0">
      <selection activeCell="H11" sqref="H11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19.85546875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2.85546875" style="129" customWidth="1"/>
    <col min="8" max="8" width="23.5703125" style="129" customWidth="1"/>
    <col min="9" max="9" width="18.28515625" style="129" customWidth="1"/>
    <col min="10" max="10" width="15.42578125" style="129" customWidth="1"/>
    <col min="11" max="11" width="18.5703125" style="129" customWidth="1"/>
    <col min="12" max="12" width="18.7109375" style="129" customWidth="1"/>
    <col min="13" max="13" width="13" style="129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/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8" s="1" customFormat="1" ht="18.75" customHeight="1" x14ac:dyDescent="0.25">
      <c r="A6" s="14"/>
      <c r="B6" s="165" t="s">
        <v>143</v>
      </c>
      <c r="C6" s="166"/>
      <c r="D6" s="166"/>
      <c r="E6" s="166"/>
      <c r="F6" s="166"/>
      <c r="G6" s="166"/>
      <c r="H6" s="166"/>
      <c r="I6" s="166"/>
      <c r="J6" s="166"/>
      <c r="K6" s="167"/>
      <c r="L6" s="14"/>
      <c r="M6" s="14"/>
      <c r="N6" s="14"/>
      <c r="O6" s="3"/>
    </row>
    <row r="7" spans="1:18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4"/>
      <c r="O7" s="8"/>
      <c r="P7" s="9"/>
      <c r="Q7" s="9"/>
      <c r="R7" s="9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48" t="s">
        <v>144</v>
      </c>
      <c r="H9" s="123" t="s">
        <v>17</v>
      </c>
      <c r="I9" s="124" t="s">
        <v>18</v>
      </c>
      <c r="J9" s="120"/>
      <c r="K9" s="120"/>
      <c r="L9" s="120"/>
      <c r="M9" s="14"/>
      <c r="N9" s="15"/>
      <c r="O9" s="3"/>
    </row>
    <row r="10" spans="1:18" s="2" customFormat="1" x14ac:dyDescent="0.25">
      <c r="A10" s="70">
        <v>1</v>
      </c>
      <c r="B10" s="125" t="s">
        <v>38</v>
      </c>
      <c r="C10" s="72" t="s">
        <v>142</v>
      </c>
      <c r="D10" s="73">
        <v>6246448.96</v>
      </c>
      <c r="E10" s="74">
        <v>5473474.3500000006</v>
      </c>
      <c r="F10" s="75">
        <f>D10-E10</f>
        <v>772974.6099999994</v>
      </c>
      <c r="G10" s="75">
        <v>352022.55</v>
      </c>
      <c r="H10" s="75">
        <f>E10+G10</f>
        <v>5825496.9000000004</v>
      </c>
      <c r="I10" s="76">
        <f t="shared" ref="I10:I16" si="0">F10-G10</f>
        <v>420952.05999999942</v>
      </c>
      <c r="J10" s="126"/>
      <c r="K10" s="15"/>
      <c r="L10" s="15"/>
      <c r="M10" s="1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/>
      <c r="D11" s="51">
        <v>0</v>
      </c>
      <c r="E11" s="52">
        <v>5276.2000000000007</v>
      </c>
      <c r="F11" s="53">
        <f t="shared" ref="F11:F16" si="1">D11-E11</f>
        <v>-5276.2000000000007</v>
      </c>
      <c r="G11" s="53">
        <v>0</v>
      </c>
      <c r="H11" s="53">
        <f t="shared" ref="H11:H16" si="2">E11+G11</f>
        <v>5276.2000000000007</v>
      </c>
      <c r="I11" s="54">
        <f t="shared" si="0"/>
        <v>-5276.2000000000007</v>
      </c>
      <c r="J11" s="126"/>
      <c r="K11" s="15"/>
      <c r="L11" s="15"/>
      <c r="M11" s="1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1"/>
        <v>0</v>
      </c>
      <c r="G12" s="53">
        <v>0</v>
      </c>
      <c r="H12" s="53">
        <f t="shared" si="2"/>
        <v>10108.969999999999</v>
      </c>
      <c r="I12" s="54">
        <f t="shared" si="0"/>
        <v>0</v>
      </c>
      <c r="J12" s="126"/>
      <c r="K12" s="15"/>
      <c r="L12" s="15"/>
      <c r="M12" s="1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124</v>
      </c>
      <c r="C13" s="72"/>
      <c r="D13" s="51">
        <v>106849.59</v>
      </c>
      <c r="E13" s="52">
        <v>106849.59</v>
      </c>
      <c r="F13" s="53">
        <f t="shared" si="1"/>
        <v>0</v>
      </c>
      <c r="G13" s="53">
        <v>0</v>
      </c>
      <c r="H13" s="53">
        <f t="shared" si="2"/>
        <v>106849.59</v>
      </c>
      <c r="I13" s="54">
        <f t="shared" si="0"/>
        <v>0</v>
      </c>
      <c r="J13" s="126"/>
      <c r="K13" s="15"/>
      <c r="L13" s="15"/>
      <c r="M13" s="1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1"/>
        <v>0</v>
      </c>
      <c r="G14" s="53">
        <v>0</v>
      </c>
      <c r="H14" s="53">
        <f t="shared" si="2"/>
        <v>0</v>
      </c>
      <c r="I14" s="54">
        <f t="shared" si="0"/>
        <v>0</v>
      </c>
      <c r="J14" s="126"/>
      <c r="K14" s="15"/>
      <c r="L14" s="15"/>
      <c r="M14" s="1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1"/>
        <v>0</v>
      </c>
      <c r="G15" s="53">
        <v>0</v>
      </c>
      <c r="H15" s="53">
        <f t="shared" si="2"/>
        <v>0</v>
      </c>
      <c r="I15" s="54">
        <f t="shared" si="0"/>
        <v>0</v>
      </c>
      <c r="J15" s="126"/>
      <c r="K15" s="15"/>
      <c r="L15" s="15"/>
      <c r="M15" s="1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1"/>
        <v>0</v>
      </c>
      <c r="G16" s="62">
        <v>0</v>
      </c>
      <c r="H16" s="62">
        <f t="shared" si="2"/>
        <v>0</v>
      </c>
      <c r="I16" s="63">
        <f t="shared" si="0"/>
        <v>0</v>
      </c>
      <c r="J16" s="126"/>
      <c r="K16" s="15"/>
      <c r="L16" s="15"/>
      <c r="M16" s="1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" si="3">SUM(D10:D16)</f>
        <v>6363407.5199999996</v>
      </c>
      <c r="E17" s="68">
        <v>5595709.1100000003</v>
      </c>
      <c r="F17" s="68">
        <f t="shared" ref="F17:I17" si="4">SUM(F10:F16)</f>
        <v>767698.40999999945</v>
      </c>
      <c r="G17" s="68">
        <f t="shared" si="4"/>
        <v>352022.55</v>
      </c>
      <c r="H17" s="68">
        <f t="shared" si="4"/>
        <v>5947731.6600000001</v>
      </c>
      <c r="I17" s="69">
        <f t="shared" si="4"/>
        <v>415675.8599999994</v>
      </c>
      <c r="J17" s="126"/>
      <c r="K17" s="127"/>
      <c r="L17" s="127"/>
      <c r="M17" s="1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/>
      <c r="D18" s="73">
        <v>3261212.64</v>
      </c>
      <c r="E18" s="74">
        <v>2875832.43</v>
      </c>
      <c r="F18" s="75">
        <f>D18-E18</f>
        <v>385380.20999999996</v>
      </c>
      <c r="G18" s="75">
        <v>0</v>
      </c>
      <c r="H18" s="75">
        <f t="shared" ref="H18:H24" si="5">E18+G18</f>
        <v>2875832.43</v>
      </c>
      <c r="I18" s="76">
        <f>F18-G18</f>
        <v>385380.20999999996</v>
      </c>
      <c r="J18" s="126"/>
      <c r="K18" s="15"/>
      <c r="L18" s="15"/>
      <c r="M18" s="1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/>
      <c r="D19" s="51">
        <v>0</v>
      </c>
      <c r="E19" s="52">
        <v>23973.200000000001</v>
      </c>
      <c r="F19" s="53">
        <f>D19-E19</f>
        <v>-23973.200000000001</v>
      </c>
      <c r="G19" s="53">
        <v>0</v>
      </c>
      <c r="H19" s="53">
        <f t="shared" si="5"/>
        <v>23973.200000000001</v>
      </c>
      <c r="I19" s="54">
        <f t="shared" ref="I19:I24" si="6">F19-G19</f>
        <v>-23973.200000000001</v>
      </c>
      <c r="J19" s="126"/>
      <c r="K19" s="15"/>
      <c r="L19" s="15"/>
      <c r="M19" s="1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2984.02</v>
      </c>
      <c r="E20" s="52">
        <v>1174.8499999999999</v>
      </c>
      <c r="F20" s="53">
        <f>D20-E20</f>
        <v>1809.17</v>
      </c>
      <c r="G20" s="53">
        <v>0</v>
      </c>
      <c r="H20" s="53">
        <f t="shared" si="5"/>
        <v>1174.8499999999999</v>
      </c>
      <c r="I20" s="54">
        <f t="shared" si="6"/>
        <v>1809.17</v>
      </c>
      <c r="J20" s="126"/>
      <c r="K20" s="15"/>
      <c r="L20" s="15"/>
      <c r="M20" s="1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5"/>
        <v>0</v>
      </c>
      <c r="I21" s="54">
        <f t="shared" si="6"/>
        <v>-556.37</v>
      </c>
      <c r="J21" s="126"/>
      <c r="K21" s="15"/>
      <c r="L21" s="15"/>
      <c r="M21" s="15"/>
      <c r="N21" s="5"/>
      <c r="O21" s="8"/>
      <c r="P21" s="9"/>
      <c r="Q21" s="9"/>
      <c r="R21" s="9"/>
    </row>
    <row r="22" spans="1:18" s="1" customFormat="1" x14ac:dyDescent="0.25">
      <c r="A22" s="48"/>
      <c r="B22" s="55" t="s">
        <v>124</v>
      </c>
      <c r="C22" s="72"/>
      <c r="D22" s="51">
        <v>-695.25</v>
      </c>
      <c r="E22" s="52">
        <v>-893.44</v>
      </c>
      <c r="F22" s="52">
        <f t="shared" ref="F22:F24" si="7">D22-E22</f>
        <v>198.19000000000005</v>
      </c>
      <c r="G22" s="53">
        <v>0</v>
      </c>
      <c r="H22" s="52">
        <f t="shared" si="5"/>
        <v>-893.44</v>
      </c>
      <c r="I22" s="54">
        <f t="shared" si="6"/>
        <v>198.19000000000005</v>
      </c>
      <c r="J22" s="126"/>
      <c r="K22" s="15"/>
      <c r="L22" s="15"/>
      <c r="M22" s="1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26"/>
      <c r="K23" s="15"/>
      <c r="L23" s="15"/>
      <c r="M23" s="1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26"/>
      <c r="K24" s="15"/>
      <c r="L24" s="15"/>
      <c r="M24" s="15"/>
      <c r="N24" s="5"/>
      <c r="O24" s="8"/>
      <c r="P24" s="9"/>
      <c r="Q24" s="9"/>
      <c r="R24" s="9"/>
    </row>
    <row r="25" spans="1:18" s="1" customFormat="1" ht="31.5" customHeight="1" thickBot="1" x14ac:dyDescent="0.3">
      <c r="A25" s="78"/>
      <c r="B25" s="58" t="s">
        <v>34</v>
      </c>
      <c r="C25" s="79"/>
      <c r="D25" s="80">
        <f>SUM(D18:D24)</f>
        <v>3262945.04</v>
      </c>
      <c r="E25" s="81">
        <v>2900087.0400000005</v>
      </c>
      <c r="F25" s="81">
        <f t="shared" ref="F25:I25" si="8">SUM(F18:F24)</f>
        <v>362857.99999999994</v>
      </c>
      <c r="G25" s="81">
        <f t="shared" si="8"/>
        <v>0</v>
      </c>
      <c r="H25" s="81">
        <f t="shared" si="8"/>
        <v>2900087.0400000005</v>
      </c>
      <c r="I25" s="82">
        <f t="shared" si="8"/>
        <v>362857.99999999994</v>
      </c>
      <c r="J25" s="126"/>
      <c r="K25" s="127"/>
      <c r="L25" s="127"/>
      <c r="M25" s="1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9626352.5599999987</v>
      </c>
      <c r="E26" s="85">
        <v>8495796.1500000004</v>
      </c>
      <c r="F26" s="85">
        <f>F25+F17</f>
        <v>1130556.4099999995</v>
      </c>
      <c r="G26" s="85">
        <f t="shared" ref="G26:I26" si="9">G25+G17</f>
        <v>352022.55</v>
      </c>
      <c r="H26" s="85">
        <f t="shared" si="9"/>
        <v>8847818.7000000011</v>
      </c>
      <c r="I26" s="86">
        <f t="shared" si="9"/>
        <v>778533.8599999994</v>
      </c>
      <c r="J26" s="15"/>
      <c r="K26" s="15"/>
      <c r="L26" s="15"/>
      <c r="M26" s="15"/>
      <c r="N26" s="5"/>
      <c r="O26" s="8"/>
      <c r="P26" s="9"/>
      <c r="Q26" s="9"/>
      <c r="R26" s="9"/>
    </row>
    <row r="27" spans="1:18" s="9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4"/>
      <c r="O27" s="8"/>
    </row>
    <row r="28" spans="1:18" s="1" customFormat="1" ht="15.75" customHeight="1" thickBot="1" x14ac:dyDescent="0.3">
      <c r="A28" s="149"/>
      <c r="B28" s="168" t="s">
        <v>138</v>
      </c>
      <c r="C28" s="169"/>
      <c r="D28" s="169"/>
      <c r="E28" s="169"/>
      <c r="F28" s="170"/>
      <c r="H28" s="171" t="s">
        <v>139</v>
      </c>
      <c r="I28" s="172"/>
      <c r="J28" s="172"/>
      <c r="K28" s="172"/>
      <c r="L28" s="173"/>
      <c r="M28" s="16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50"/>
      <c r="B29" s="174" t="s">
        <v>19</v>
      </c>
      <c r="C29" s="134" t="s">
        <v>21</v>
      </c>
      <c r="D29" s="135" t="s">
        <v>39</v>
      </c>
      <c r="E29" s="135" t="s">
        <v>40</v>
      </c>
      <c r="F29" s="13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0"/>
      <c r="O29" s="20"/>
      <c r="P29" s="28"/>
      <c r="Q29" s="28"/>
      <c r="R29" s="28"/>
    </row>
    <row r="30" spans="1:18" s="1" customFormat="1" ht="15.75" thickBot="1" x14ac:dyDescent="0.3">
      <c r="A30" s="151"/>
      <c r="B30" s="175"/>
      <c r="C30" s="149" t="s">
        <v>23</v>
      </c>
      <c r="D30" s="152">
        <v>389</v>
      </c>
      <c r="E30" s="152">
        <v>372</v>
      </c>
      <c r="F30" s="153">
        <f>D30-E30</f>
        <v>17</v>
      </c>
      <c r="G30" s="15"/>
      <c r="H30" s="178"/>
      <c r="I30" s="14" t="s">
        <v>23</v>
      </c>
      <c r="J30" s="88">
        <f>'IULIE 2023'!J30+'01 - 15 SEP 2023'!D30</f>
        <v>2774</v>
      </c>
      <c r="K30" s="88">
        <f>'IULIE 2023'!K30+'01 - 15 SEP 2023'!E30</f>
        <v>2757</v>
      </c>
      <c r="L30" s="88">
        <f>'IULIE 2023'!L30+'01 - 15 SEP 2023'!F30</f>
        <v>17</v>
      </c>
      <c r="M30" s="15"/>
      <c r="N30" s="5"/>
      <c r="O30" s="5"/>
      <c r="P30" s="9"/>
      <c r="Q30" s="9"/>
      <c r="R30" s="9"/>
    </row>
    <row r="31" spans="1:18" s="1" customFormat="1" ht="15.75" thickBot="1" x14ac:dyDescent="0.3">
      <c r="A31" s="151"/>
      <c r="B31" s="176"/>
      <c r="C31" s="90" t="s">
        <v>24</v>
      </c>
      <c r="D31" s="91">
        <v>798492.26</v>
      </c>
      <c r="E31" s="91">
        <v>767157.91</v>
      </c>
      <c r="F31" s="92">
        <f t="shared" ref="F31:F37" si="10">D31-E31</f>
        <v>31334.349999999977</v>
      </c>
      <c r="G31" s="15"/>
      <c r="H31" s="179"/>
      <c r="I31" s="90" t="s">
        <v>24</v>
      </c>
      <c r="J31" s="95">
        <f>'IULIE 2023'!J31+'01 - 15 SEP 2023'!D31</f>
        <v>5604788.1099999994</v>
      </c>
      <c r="K31" s="95">
        <f>'IULIE 2023'!K31+'01 - 15 SEP 2023'!E31</f>
        <v>5478750.5499999998</v>
      </c>
      <c r="L31" s="95">
        <f>'IULIE 2023'!L31+'01 - 15 SEP 2023'!F31</f>
        <v>126037.55999999994</v>
      </c>
      <c r="M31" s="15"/>
      <c r="N31" s="5"/>
      <c r="O31" s="5"/>
      <c r="P31" s="9"/>
      <c r="Q31" s="9"/>
      <c r="R31" s="9"/>
    </row>
    <row r="32" spans="1:18" s="1" customFormat="1" ht="15.75" thickBot="1" x14ac:dyDescent="0.3">
      <c r="A32" s="151"/>
      <c r="B32" s="139" t="s">
        <v>50</v>
      </c>
      <c r="C32" s="140" t="s">
        <v>24</v>
      </c>
      <c r="D32" s="141">
        <v>0</v>
      </c>
      <c r="E32" s="141">
        <v>0</v>
      </c>
      <c r="F32" s="153">
        <f t="shared" si="10"/>
        <v>0</v>
      </c>
      <c r="G32" s="15"/>
      <c r="H32" s="55" t="s">
        <v>50</v>
      </c>
      <c r="I32" s="93" t="s">
        <v>24</v>
      </c>
      <c r="J32" s="88">
        <f>'IULIE 2023'!J32+'01 - 15 SEP 2023'!D32</f>
        <v>10108.969999999999</v>
      </c>
      <c r="K32" s="88">
        <f>'IULIE 2023'!K32+'01 - 15 SEP 2023'!E32</f>
        <v>10108.969999999999</v>
      </c>
      <c r="L32" s="88">
        <f>'IULIE 2023'!L32+'01 - 15 SEP 2023'!F32</f>
        <v>0</v>
      </c>
      <c r="M32" s="15"/>
      <c r="N32" s="5"/>
      <c r="O32" s="5"/>
      <c r="P32" s="9"/>
      <c r="Q32" s="9"/>
      <c r="R32" s="9"/>
    </row>
    <row r="33" spans="1:18" s="1" customFormat="1" ht="15.75" thickBot="1" x14ac:dyDescent="0.3">
      <c r="A33" s="151"/>
      <c r="B33" s="139" t="s">
        <v>124</v>
      </c>
      <c r="C33" s="142" t="s">
        <v>24</v>
      </c>
      <c r="D33" s="154">
        <v>0</v>
      </c>
      <c r="E33" s="154">
        <v>0</v>
      </c>
      <c r="F33" s="153">
        <f t="shared" si="10"/>
        <v>0</v>
      </c>
      <c r="G33" s="15"/>
      <c r="H33" s="55" t="s">
        <v>124</v>
      </c>
      <c r="I33" s="93" t="s">
        <v>24</v>
      </c>
      <c r="J33" s="88">
        <f>'IULIE 2023'!J33+'01 - 15 SEP 2023'!D33</f>
        <v>12146.38</v>
      </c>
      <c r="K33" s="88">
        <f>'IULIE 2023'!K33+'01 - 15 SEP 2023'!E33</f>
        <v>106849.59</v>
      </c>
      <c r="L33" s="88">
        <f>'IULIE 2023'!L33+'01 - 15 SEP 2023'!F33</f>
        <v>-94703.209999999992</v>
      </c>
      <c r="M33" s="15"/>
      <c r="N33" s="5"/>
      <c r="O33" s="5"/>
      <c r="P33" s="9"/>
      <c r="Q33" s="9"/>
      <c r="R33" s="9"/>
    </row>
    <row r="34" spans="1:18" s="1" customFormat="1" ht="15.75" thickBot="1" x14ac:dyDescent="0.3">
      <c r="A34" s="151"/>
      <c r="B34" s="139" t="s">
        <v>52</v>
      </c>
      <c r="C34" s="142" t="s">
        <v>24</v>
      </c>
      <c r="D34" s="154">
        <v>0</v>
      </c>
      <c r="E34" s="154">
        <v>0</v>
      </c>
      <c r="F34" s="153">
        <f t="shared" si="10"/>
        <v>0</v>
      </c>
      <c r="G34" s="15"/>
      <c r="H34" s="55" t="s">
        <v>52</v>
      </c>
      <c r="I34" s="93" t="s">
        <v>24</v>
      </c>
      <c r="J34" s="88">
        <f>'IULIE 2023'!J34+'01 - 15 SEP 2023'!D34</f>
        <v>0</v>
      </c>
      <c r="K34" s="88">
        <f>'IULIE 2023'!K34+'01 - 15 SEP 2023'!E34</f>
        <v>0</v>
      </c>
      <c r="L34" s="88">
        <f>'IULIE 2023'!L34+'01 - 15 SEP 2023'!F34</f>
        <v>0</v>
      </c>
      <c r="M34" s="15"/>
      <c r="N34" s="5"/>
      <c r="O34" s="5"/>
      <c r="P34" s="9"/>
      <c r="Q34" s="9"/>
      <c r="R34" s="9"/>
    </row>
    <row r="35" spans="1:18" s="1" customFormat="1" ht="15.75" thickBot="1" x14ac:dyDescent="0.3">
      <c r="A35" s="151"/>
      <c r="B35" s="139" t="s">
        <v>53</v>
      </c>
      <c r="C35" s="142" t="s">
        <v>24</v>
      </c>
      <c r="D35" s="154">
        <v>0</v>
      </c>
      <c r="E35" s="154">
        <v>0</v>
      </c>
      <c r="F35" s="153">
        <f t="shared" si="10"/>
        <v>0</v>
      </c>
      <c r="G35" s="15"/>
      <c r="H35" s="55" t="s">
        <v>53</v>
      </c>
      <c r="I35" s="93" t="s">
        <v>24</v>
      </c>
      <c r="J35" s="88">
        <f>'IULIE 2023'!J35+'01 - 15 SEP 2023'!D35</f>
        <v>0</v>
      </c>
      <c r="K35" s="88">
        <f>'IULIE 2023'!K35+'01 - 15 SEP 2023'!E35</f>
        <v>0</v>
      </c>
      <c r="L35" s="88">
        <f>'IULIE 2023'!L35+'01 - 15 SEP 2023'!F35</f>
        <v>0</v>
      </c>
      <c r="M35" s="15"/>
      <c r="N35" s="5"/>
      <c r="O35" s="5"/>
      <c r="P35" s="9"/>
      <c r="Q35" s="9"/>
      <c r="R35" s="9"/>
    </row>
    <row r="36" spans="1:18" s="1" customFormat="1" ht="15.75" thickBot="1" x14ac:dyDescent="0.3">
      <c r="A36" s="151"/>
      <c r="B36" s="143" t="s">
        <v>54</v>
      </c>
      <c r="C36" s="140" t="s">
        <v>24</v>
      </c>
      <c r="D36" s="154">
        <v>0</v>
      </c>
      <c r="E36" s="154">
        <v>0</v>
      </c>
      <c r="F36" s="153">
        <f t="shared" si="10"/>
        <v>0</v>
      </c>
      <c r="G36" s="15"/>
      <c r="H36" s="58" t="s">
        <v>54</v>
      </c>
      <c r="I36" s="83" t="s">
        <v>24</v>
      </c>
      <c r="J36" s="88">
        <f>'IULIE 2023'!J36+'01 - 15 SEP 2023'!D36</f>
        <v>0</v>
      </c>
      <c r="K36" s="88">
        <f>'IULIE 2023'!K36+'01 - 15 SEP 2023'!E36</f>
        <v>0</v>
      </c>
      <c r="L36" s="88">
        <f>'IULIE 2023'!L36+'01 - 15 SEP 2023'!F36</f>
        <v>0</v>
      </c>
      <c r="M36" s="15"/>
      <c r="N36" s="5"/>
      <c r="O36" s="5"/>
      <c r="P36" s="9"/>
      <c r="Q36" s="9"/>
      <c r="R36" s="9"/>
    </row>
    <row r="37" spans="1:18" s="1" customFormat="1" ht="15.75" thickBot="1" x14ac:dyDescent="0.3">
      <c r="A37" s="151"/>
      <c r="B37" s="94" t="s">
        <v>32</v>
      </c>
      <c r="C37" s="90" t="s">
        <v>24</v>
      </c>
      <c r="D37" s="91">
        <f t="shared" ref="D37:E37" si="11">SUM(D31:D36)</f>
        <v>798492.26</v>
      </c>
      <c r="E37" s="91">
        <f t="shared" si="11"/>
        <v>767157.91</v>
      </c>
      <c r="F37" s="91">
        <f t="shared" si="10"/>
        <v>31334.349999999977</v>
      </c>
      <c r="G37" s="15"/>
      <c r="H37" s="94" t="s">
        <v>32</v>
      </c>
      <c r="I37" s="90" t="s">
        <v>24</v>
      </c>
      <c r="J37" s="91">
        <f>'IULIE 2023'!J37+'01 - 15 SEP 2023'!D37</f>
        <v>5627043.459999999</v>
      </c>
      <c r="K37" s="91">
        <f>'IULIE 2023'!K37+'01 - 15 SEP 2023'!E37</f>
        <v>5595709.1099999994</v>
      </c>
      <c r="L37" s="91">
        <f>'IULIE 2023'!L37+'01 - 15 SEP 2023'!F37</f>
        <v>31334.349999999977</v>
      </c>
      <c r="M37" s="15"/>
      <c r="N37" s="5"/>
      <c r="O37" s="5"/>
      <c r="P37" s="9"/>
      <c r="Q37" s="9"/>
      <c r="R37" s="9"/>
    </row>
    <row r="38" spans="1:18" s="1" customFormat="1" ht="15.75" thickBot="1" x14ac:dyDescent="0.3">
      <c r="A38" s="151"/>
      <c r="B38" s="155"/>
      <c r="C38" s="149"/>
      <c r="D38" s="156"/>
      <c r="E38" s="156">
        <f>E37-G17</f>
        <v>415135.36000000004</v>
      </c>
      <c r="F38" s="156"/>
      <c r="G38" s="15"/>
      <c r="H38" s="15"/>
      <c r="J38" s="130"/>
      <c r="K38" s="15"/>
      <c r="L38" s="15"/>
      <c r="M38" s="15"/>
      <c r="N38" s="5"/>
      <c r="O38" s="5"/>
      <c r="P38" s="5"/>
      <c r="Q38" s="9"/>
      <c r="R38" s="9"/>
    </row>
    <row r="39" spans="1:18" s="1" customFormat="1" ht="18.75" customHeight="1" thickBot="1" x14ac:dyDescent="0.3">
      <c r="A39" s="129"/>
      <c r="B39" s="145" t="s">
        <v>20</v>
      </c>
      <c r="C39" s="134" t="s">
        <v>21</v>
      </c>
      <c r="D39" s="135" t="s">
        <v>39</v>
      </c>
      <c r="E39" s="135" t="s">
        <v>40</v>
      </c>
      <c r="F39" s="13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5"/>
      <c r="O39" s="5"/>
      <c r="P39" s="5"/>
      <c r="Q39" s="9"/>
      <c r="R39" s="9"/>
    </row>
    <row r="40" spans="1:18" s="1" customFormat="1" ht="15.75" thickBot="1" x14ac:dyDescent="0.3">
      <c r="A40" s="129"/>
      <c r="B40" s="180" t="s">
        <v>20</v>
      </c>
      <c r="C40" s="137" t="s">
        <v>23</v>
      </c>
      <c r="D40" s="138">
        <v>347</v>
      </c>
      <c r="E40" s="138">
        <v>328</v>
      </c>
      <c r="F40" s="146">
        <f>D40-E40</f>
        <v>19</v>
      </c>
      <c r="G40" s="15"/>
      <c r="H40" s="183" t="s">
        <v>20</v>
      </c>
      <c r="I40" s="64" t="s">
        <v>23</v>
      </c>
      <c r="J40" s="98">
        <f>'IULIE 2023'!J40+'01 - 15 SEP 2023'!D40</f>
        <v>2585</v>
      </c>
      <c r="K40" s="98">
        <f>'IULIE 2023'!K40+'01 - 15 SEP 2023'!E40</f>
        <v>2566</v>
      </c>
      <c r="L40" s="98">
        <f>'IULIE 2023'!L40+'01 - 15 SEP 2023'!F40</f>
        <v>19</v>
      </c>
      <c r="M40" s="15"/>
      <c r="N40" s="5"/>
      <c r="O40" s="5"/>
      <c r="P40" s="5"/>
      <c r="Q40" s="9"/>
      <c r="R40" s="9"/>
    </row>
    <row r="41" spans="1:18" s="1" customFormat="1" ht="15.75" thickBot="1" x14ac:dyDescent="0.3">
      <c r="A41" s="129"/>
      <c r="B41" s="181"/>
      <c r="C41" s="100" t="s">
        <v>24</v>
      </c>
      <c r="D41" s="101">
        <v>139241</v>
      </c>
      <c r="E41" s="101">
        <v>128442</v>
      </c>
      <c r="F41" s="102">
        <f t="shared" ref="F41:F52" si="12">D41-E41</f>
        <v>10799</v>
      </c>
      <c r="G41" s="15"/>
      <c r="H41" s="184"/>
      <c r="I41" s="111" t="s">
        <v>24</v>
      </c>
      <c r="J41" s="91">
        <f>'IULIE 2023'!J41+'01 - 15 SEP 2023'!D41</f>
        <v>964797.7</v>
      </c>
      <c r="K41" s="91">
        <f>'IULIE 2023'!K41+'01 - 15 SEP 2023'!E41</f>
        <v>953998.7</v>
      </c>
      <c r="L41" s="91">
        <f>'IULIE 2023'!L41+'01 - 15 SEP 2023'!F41</f>
        <v>10799</v>
      </c>
      <c r="M41" s="15"/>
      <c r="N41" s="5"/>
      <c r="O41" s="5"/>
      <c r="P41" s="5"/>
      <c r="Q41" s="9"/>
      <c r="R41" s="9"/>
    </row>
    <row r="42" spans="1:18" s="1" customFormat="1" ht="15.75" thickBot="1" x14ac:dyDescent="0.3">
      <c r="A42" s="129"/>
      <c r="B42" s="181"/>
      <c r="C42" s="137" t="s">
        <v>25</v>
      </c>
      <c r="D42" s="138">
        <v>1575</v>
      </c>
      <c r="E42" s="138">
        <v>1476</v>
      </c>
      <c r="F42" s="146">
        <f t="shared" si="12"/>
        <v>99</v>
      </c>
      <c r="G42" s="15"/>
      <c r="H42" s="184"/>
      <c r="I42" s="64" t="s">
        <v>25</v>
      </c>
      <c r="J42" s="98">
        <f>'IULIE 2023'!J42+'01 - 15 SEP 2023'!D42</f>
        <v>9903</v>
      </c>
      <c r="K42" s="98">
        <f>'IULIE 2023'!K42+'01 - 15 SEP 2023'!E42</f>
        <v>9804</v>
      </c>
      <c r="L42" s="98">
        <f>'IULIE 2023'!L42+'01 - 15 SEP 2023'!F42</f>
        <v>99</v>
      </c>
      <c r="M42" s="15"/>
      <c r="N42" s="5"/>
      <c r="O42" s="5"/>
      <c r="P42" s="5"/>
      <c r="Q42" s="9"/>
      <c r="R42" s="9"/>
    </row>
    <row r="43" spans="1:18" s="1" customFormat="1" ht="15.75" thickBot="1" x14ac:dyDescent="0.3">
      <c r="A43" s="129"/>
      <c r="B43" s="181"/>
      <c r="C43" s="100" t="s">
        <v>24</v>
      </c>
      <c r="D43" s="101">
        <v>310586</v>
      </c>
      <c r="E43" s="101">
        <v>292550</v>
      </c>
      <c r="F43" s="102">
        <f t="shared" si="12"/>
        <v>18036</v>
      </c>
      <c r="G43" s="15"/>
      <c r="H43" s="184"/>
      <c r="I43" s="111" t="s">
        <v>24</v>
      </c>
      <c r="J43" s="91">
        <f>'IULIE 2023'!J43+'01 - 15 SEP 2023'!D43</f>
        <v>1962744.12</v>
      </c>
      <c r="K43" s="91">
        <f>'IULIE 2023'!K43+'01 - 15 SEP 2023'!E43</f>
        <v>1944708.12</v>
      </c>
      <c r="L43" s="91">
        <f>'IULIE 2023'!L43+'01 - 15 SEP 2023'!F43</f>
        <v>18036</v>
      </c>
      <c r="M43" s="15"/>
      <c r="N43" s="5"/>
      <c r="O43" s="5"/>
      <c r="P43" s="5"/>
      <c r="Q43" s="9"/>
      <c r="R43" s="9"/>
    </row>
    <row r="44" spans="1:18" s="1" customFormat="1" ht="27" thickBot="1" x14ac:dyDescent="0.3">
      <c r="A44" s="129"/>
      <c r="B44" s="181"/>
      <c r="C44" s="144" t="s">
        <v>44</v>
      </c>
      <c r="D44" s="138">
        <v>0</v>
      </c>
      <c r="E44" s="138">
        <v>0</v>
      </c>
      <c r="F44" s="146">
        <f t="shared" si="12"/>
        <v>0</v>
      </c>
      <c r="G44" s="15"/>
      <c r="H44" s="184"/>
      <c r="I44" s="103" t="s">
        <v>44</v>
      </c>
      <c r="J44" s="98">
        <f>'IULIE 2023'!J44+'01 - 15 SEP 2023'!D44</f>
        <v>6</v>
      </c>
      <c r="K44" s="98">
        <f>'IULIE 2023'!K44+'01 - 15 SEP 2023'!E44</f>
        <v>6</v>
      </c>
      <c r="L44" s="98">
        <f>'IULIE 2023'!L44+'01 - 15 SEP 2023'!F44</f>
        <v>0</v>
      </c>
      <c r="M44" s="15"/>
      <c r="N44" s="5"/>
      <c r="O44" s="5"/>
      <c r="P44" s="5"/>
      <c r="Q44" s="9"/>
      <c r="R44" s="9"/>
    </row>
    <row r="45" spans="1:18" s="1" customFormat="1" ht="15.75" thickBot="1" x14ac:dyDescent="0.3">
      <c r="A45" s="129"/>
      <c r="B45" s="182"/>
      <c r="C45" s="140" t="s">
        <v>24</v>
      </c>
      <c r="D45" s="141">
        <v>0</v>
      </c>
      <c r="E45" s="141">
        <v>0</v>
      </c>
      <c r="F45" s="146">
        <f t="shared" si="12"/>
        <v>0</v>
      </c>
      <c r="G45" s="15"/>
      <c r="H45" s="185"/>
      <c r="I45" s="111" t="s">
        <v>24</v>
      </c>
      <c r="J45" s="91">
        <f>'IULIE 2023'!J45+'01 - 15 SEP 2023'!D45</f>
        <v>1380.22</v>
      </c>
      <c r="K45" s="91">
        <f>'IULIE 2023'!K45+'01 - 15 SEP 2023'!E45</f>
        <v>1380.22</v>
      </c>
      <c r="L45" s="91">
        <f>'IULIE 2023'!L45+'01 - 15 SEP 2023'!F45</f>
        <v>0</v>
      </c>
      <c r="M45" s="15"/>
      <c r="N45" s="5"/>
      <c r="O45" s="5"/>
      <c r="P45" s="5"/>
      <c r="Q45" s="9"/>
      <c r="R45" s="9"/>
    </row>
    <row r="46" spans="1:18" s="1" customFormat="1" ht="15.75" thickBot="1" x14ac:dyDescent="0.3">
      <c r="A46" s="14"/>
      <c r="B46" s="147" t="s">
        <v>20</v>
      </c>
      <c r="C46" s="105" t="s">
        <v>24</v>
      </c>
      <c r="D46" s="91">
        <f>D41+D43+D45</f>
        <v>449827</v>
      </c>
      <c r="E46" s="91">
        <f>E41+E43+E45</f>
        <v>420992</v>
      </c>
      <c r="F46" s="91">
        <f t="shared" ref="F46" si="13">F41+F43+F45</f>
        <v>28835</v>
      </c>
      <c r="G46" s="15"/>
      <c r="H46" s="104" t="s">
        <v>20</v>
      </c>
      <c r="I46" s="113" t="s">
        <v>24</v>
      </c>
      <c r="J46" s="91">
        <f>'IULIE 2023'!J46+'01 - 15 SEP 2023'!D46</f>
        <v>2930173.66</v>
      </c>
      <c r="K46" s="91">
        <f>'IULIE 2023'!K46+'01 - 15 SEP 2023'!E46</f>
        <v>2901338.66</v>
      </c>
      <c r="L46" s="91">
        <f>'IULIE 2023'!L46+'01 - 15 SEP 2023'!F46</f>
        <v>28835</v>
      </c>
      <c r="M46" s="15"/>
      <c r="N46" s="5"/>
      <c r="O46" s="5"/>
      <c r="P46" s="5"/>
      <c r="Q46" s="9"/>
      <c r="R46" s="9"/>
    </row>
    <row r="47" spans="1:18" s="1" customFormat="1" ht="15.75" thickBot="1" x14ac:dyDescent="0.3">
      <c r="A47" s="14"/>
      <c r="B47" s="139" t="s">
        <v>50</v>
      </c>
      <c r="C47" s="142" t="s">
        <v>24</v>
      </c>
      <c r="D47" s="138">
        <v>0</v>
      </c>
      <c r="E47" s="138">
        <v>0</v>
      </c>
      <c r="F47" s="146">
        <f t="shared" si="12"/>
        <v>0</v>
      </c>
      <c r="G47" s="15"/>
      <c r="H47" s="55" t="s">
        <v>50</v>
      </c>
      <c r="I47" s="57" t="s">
        <v>24</v>
      </c>
      <c r="J47" s="98">
        <f>'IULIE 2023'!J47+'01 - 15 SEP 2023'!D47</f>
        <v>-556.37</v>
      </c>
      <c r="K47" s="98">
        <f>'IULIE 2023'!K47+'01 - 15 SEP 2023'!E47</f>
        <v>-556.37</v>
      </c>
      <c r="L47" s="98">
        <f>'IULIE 2023'!L47+'01 - 15 SEP 2023'!F47</f>
        <v>0</v>
      </c>
      <c r="M47" s="15"/>
      <c r="N47" s="5"/>
      <c r="O47" s="5"/>
      <c r="P47" s="5"/>
      <c r="Q47" s="9"/>
      <c r="R47" s="9"/>
    </row>
    <row r="48" spans="1:18" s="1" customFormat="1" ht="15.75" thickBot="1" x14ac:dyDescent="0.3">
      <c r="A48" s="14"/>
      <c r="B48" s="139" t="s">
        <v>124</v>
      </c>
      <c r="C48" s="142" t="s">
        <v>24</v>
      </c>
      <c r="D48" s="138">
        <v>0</v>
      </c>
      <c r="E48" s="138">
        <v>0</v>
      </c>
      <c r="F48" s="146">
        <f t="shared" si="12"/>
        <v>0</v>
      </c>
      <c r="G48" s="15"/>
      <c r="H48" s="55" t="s">
        <v>124</v>
      </c>
      <c r="I48" s="57" t="s">
        <v>24</v>
      </c>
      <c r="J48" s="98">
        <f>'IULIE 2023'!J48+'01 - 15 SEP 2023'!D48</f>
        <v>-695.25</v>
      </c>
      <c r="K48" s="98">
        <f>'IULIE 2023'!K48+'01 - 15 SEP 2023'!E48</f>
        <v>-695.25</v>
      </c>
      <c r="L48" s="98">
        <f>'IULIE 2023'!L48+'01 - 15 SEP 2023'!F48</f>
        <v>0</v>
      </c>
      <c r="M48" s="15"/>
      <c r="N48" s="5"/>
      <c r="O48" s="5"/>
      <c r="P48" s="5"/>
      <c r="Q48" s="9"/>
      <c r="R48" s="9"/>
    </row>
    <row r="49" spans="1:18" s="1" customFormat="1" ht="15.75" thickBot="1" x14ac:dyDescent="0.3">
      <c r="A49" s="14"/>
      <c r="B49" s="139" t="s">
        <v>52</v>
      </c>
      <c r="C49" s="142" t="s">
        <v>24</v>
      </c>
      <c r="D49" s="138">
        <v>0</v>
      </c>
      <c r="E49" s="138">
        <v>0</v>
      </c>
      <c r="F49" s="146">
        <f t="shared" si="12"/>
        <v>0</v>
      </c>
      <c r="G49" s="15"/>
      <c r="H49" s="55" t="s">
        <v>52</v>
      </c>
      <c r="I49" s="57" t="s">
        <v>24</v>
      </c>
      <c r="J49" s="98">
        <f>'IULIE 2023'!J49+'01 - 15 SEP 2023'!D49</f>
        <v>0</v>
      </c>
      <c r="K49" s="98">
        <f>'IULIE 2023'!K49+'01 - 15 SEP 2023'!E49</f>
        <v>0</v>
      </c>
      <c r="L49" s="98">
        <f>'IULIE 2023'!L49+'01 - 15 SEP 2023'!F49</f>
        <v>0</v>
      </c>
      <c r="M49" s="15"/>
      <c r="N49" s="5"/>
      <c r="O49" s="5"/>
      <c r="P49" s="5"/>
      <c r="Q49" s="9"/>
      <c r="R49" s="9"/>
    </row>
    <row r="50" spans="1:18" s="1" customFormat="1" ht="15.75" thickBot="1" x14ac:dyDescent="0.3">
      <c r="A50" s="14"/>
      <c r="B50" s="139" t="s">
        <v>53</v>
      </c>
      <c r="C50" s="142" t="s">
        <v>24</v>
      </c>
      <c r="D50" s="138">
        <v>0</v>
      </c>
      <c r="E50" s="138">
        <v>0</v>
      </c>
      <c r="F50" s="146">
        <f t="shared" si="12"/>
        <v>0</v>
      </c>
      <c r="G50" s="15"/>
      <c r="H50" s="55" t="s">
        <v>53</v>
      </c>
      <c r="I50" s="57" t="s">
        <v>24</v>
      </c>
      <c r="J50" s="98">
        <f>'IULIE 2023'!J50+'01 - 15 SEP 2023'!D50</f>
        <v>0</v>
      </c>
      <c r="K50" s="98">
        <f>'IULIE 2023'!K50+'01 - 15 SEP 2023'!E50</f>
        <v>0</v>
      </c>
      <c r="L50" s="98">
        <f>'IULIE 2023'!L50+'01 - 15 SEP 2023'!F50</f>
        <v>0</v>
      </c>
      <c r="M50" s="15"/>
      <c r="N50" s="5"/>
      <c r="O50" s="5"/>
      <c r="P50" s="5"/>
      <c r="Q50" s="9"/>
      <c r="R50" s="9"/>
    </row>
    <row r="51" spans="1:18" s="1" customFormat="1" ht="15.75" thickBot="1" x14ac:dyDescent="0.3">
      <c r="A51" s="14"/>
      <c r="B51" s="143" t="s">
        <v>54</v>
      </c>
      <c r="C51" s="142" t="s">
        <v>24</v>
      </c>
      <c r="D51" s="138">
        <v>0</v>
      </c>
      <c r="E51" s="138">
        <v>0</v>
      </c>
      <c r="F51" s="146">
        <f t="shared" si="12"/>
        <v>0</v>
      </c>
      <c r="G51" s="15"/>
      <c r="H51" s="58" t="s">
        <v>54</v>
      </c>
      <c r="I51" s="57" t="s">
        <v>24</v>
      </c>
      <c r="J51" s="98">
        <f>'IULIE 2023'!J51+'01 - 15 SEP 2023'!D51</f>
        <v>0</v>
      </c>
      <c r="K51" s="98">
        <f>'IULIE 2023'!K51+'01 - 15 SEP 2023'!E51</f>
        <v>0</v>
      </c>
      <c r="L51" s="98">
        <f>'IULIE 2023'!L51+'01 - 15 SEP 2023'!F51</f>
        <v>0</v>
      </c>
      <c r="M51" s="15"/>
      <c r="N51" s="5"/>
      <c r="O51" s="5"/>
      <c r="P51" s="5"/>
      <c r="Q51" s="9"/>
      <c r="R51" s="9"/>
    </row>
    <row r="52" spans="1:18" s="1" customFormat="1" ht="27" thickBot="1" x14ac:dyDescent="0.3">
      <c r="A52" s="14"/>
      <c r="B52" s="144" t="s">
        <v>34</v>
      </c>
      <c r="C52" s="105" t="s">
        <v>24</v>
      </c>
      <c r="D52" s="91">
        <f>SUM(D46:D51)</f>
        <v>449827</v>
      </c>
      <c r="E52" s="91">
        <f t="shared" ref="E52" si="14">SUM(E46:E51)</f>
        <v>420992</v>
      </c>
      <c r="F52" s="102">
        <f t="shared" si="12"/>
        <v>28835</v>
      </c>
      <c r="G52" s="15"/>
      <c r="H52" s="94" t="s">
        <v>34</v>
      </c>
      <c r="I52" s="113" t="s">
        <v>24</v>
      </c>
      <c r="J52" s="91">
        <f>'IULIE 2023'!J52+'01 - 15 SEP 2023'!D52</f>
        <v>2928922.04</v>
      </c>
      <c r="K52" s="91">
        <f>'IULIE 2023'!K52+'01 - 15 SEP 2023'!E52</f>
        <v>2900087.04</v>
      </c>
      <c r="L52" s="91">
        <f>'IULIE 2023'!L52+'01 - 15 SEP 2023'!F52</f>
        <v>28835</v>
      </c>
      <c r="M52" s="15"/>
      <c r="N52" s="5"/>
      <c r="O52" s="5"/>
      <c r="P52" s="5"/>
      <c r="Q52" s="9"/>
      <c r="R52" s="9"/>
    </row>
    <row r="53" spans="1:18" s="1" customFormat="1" ht="15.75" thickBot="1" x14ac:dyDescent="0.3">
      <c r="A53" s="14"/>
      <c r="B53" s="130"/>
      <c r="C53" s="14"/>
      <c r="D53" s="15"/>
      <c r="E53" s="15">
        <f>E52-G25</f>
        <v>420992</v>
      </c>
      <c r="F53" s="15"/>
      <c r="G53" s="15"/>
      <c r="H53" s="130"/>
      <c r="I53" s="14"/>
      <c r="J53" s="15"/>
      <c r="K53" s="15"/>
      <c r="L53" s="15"/>
      <c r="M53" s="15"/>
      <c r="N53" s="5"/>
      <c r="O53" s="5"/>
      <c r="P53" s="5"/>
      <c r="Q53" s="9"/>
      <c r="R53" s="9"/>
    </row>
    <row r="54" spans="1:18" s="1" customFormat="1" ht="15.75" customHeight="1" thickBot="1" x14ac:dyDescent="0.3">
      <c r="A54" s="14"/>
      <c r="B54" s="171" t="s">
        <v>140</v>
      </c>
      <c r="C54" s="186"/>
      <c r="D54" s="186"/>
      <c r="E54" s="186"/>
      <c r="F54" s="187"/>
      <c r="H54" s="171" t="s">
        <v>139</v>
      </c>
      <c r="I54" s="172"/>
      <c r="J54" s="172"/>
      <c r="K54" s="172"/>
      <c r="L54" s="173"/>
      <c r="M54" s="16"/>
      <c r="N54" s="28"/>
      <c r="O54" s="9"/>
      <c r="P54" s="22"/>
      <c r="Q54" s="9"/>
      <c r="R54" s="9"/>
    </row>
    <row r="55" spans="1:18" s="1" customFormat="1" ht="18.75" customHeight="1" thickBot="1" x14ac:dyDescent="0.3">
      <c r="A55" s="1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0"/>
      <c r="O55" s="20"/>
      <c r="P55" s="4"/>
      <c r="Q55" s="9"/>
      <c r="R55" s="9"/>
    </row>
    <row r="56" spans="1:18" s="1" customFormat="1" ht="15.75" thickBot="1" x14ac:dyDescent="0.3">
      <c r="A56" s="14"/>
      <c r="B56" s="189"/>
      <c r="C56" s="64" t="s">
        <v>23</v>
      </c>
      <c r="D56" s="109">
        <f>D44+D42+D40+D30</f>
        <v>2311</v>
      </c>
      <c r="E56" s="109">
        <f>E44+E42+E40+E30</f>
        <v>2176</v>
      </c>
      <c r="F56" s="106">
        <f>D56-E56</f>
        <v>135</v>
      </c>
      <c r="G56" s="131"/>
      <c r="H56" s="189"/>
      <c r="I56" s="64" t="s">
        <v>23</v>
      </c>
      <c r="J56" s="109">
        <f>'IULIE 2023'!J56+'01 - 15 SEP 2023'!D56</f>
        <v>15268</v>
      </c>
      <c r="K56" s="109">
        <f>'IULIE 2023'!K56+'01 - 15 SEP 2023'!E56</f>
        <v>15133</v>
      </c>
      <c r="L56" s="106">
        <f>'IULIE 2023'!L56+'01 - 15 SEP 2023'!F56</f>
        <v>135</v>
      </c>
      <c r="M56" s="131"/>
      <c r="N56" s="24"/>
      <c r="O56" s="24"/>
      <c r="P56" s="9"/>
      <c r="Q56" s="9"/>
      <c r="R56" s="9"/>
    </row>
    <row r="57" spans="1:18" s="1" customFormat="1" ht="17.25" customHeight="1" thickBot="1" x14ac:dyDescent="0.3">
      <c r="A57" s="14"/>
      <c r="B57" s="190"/>
      <c r="C57" s="111" t="s">
        <v>24</v>
      </c>
      <c r="D57" s="112">
        <f>D52+D37</f>
        <v>1248319.26</v>
      </c>
      <c r="E57" s="112">
        <f>E52+E37</f>
        <v>1188149.9100000001</v>
      </c>
      <c r="F57" s="107">
        <f>D57-E57</f>
        <v>60169.34999999986</v>
      </c>
      <c r="G57" s="131"/>
      <c r="H57" s="190"/>
      <c r="I57" s="111" t="s">
        <v>24</v>
      </c>
      <c r="J57" s="112">
        <f>'IULIE 2023'!J57+'01 - 15 SEP 2023'!D57</f>
        <v>8555965.5</v>
      </c>
      <c r="K57" s="112">
        <f>'IULIE 2023'!K57+'01 - 15 SEP 2023'!E57</f>
        <v>8495796.1500000004</v>
      </c>
      <c r="L57" s="107">
        <f>'IULIE 2023'!L57+'01 - 15 SEP 2023'!F57</f>
        <v>60169.34999999986</v>
      </c>
      <c r="M57" s="131"/>
      <c r="N57" s="24"/>
      <c r="O57" s="24"/>
      <c r="P57" s="9"/>
      <c r="Q57" s="9"/>
      <c r="R57" s="9"/>
    </row>
    <row r="58" spans="1:18" s="1" customFormat="1" x14ac:dyDescent="0.25">
      <c r="A58" s="1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4"/>
      <c r="O58" s="4"/>
      <c r="P58" s="9"/>
      <c r="Q58" s="9"/>
      <c r="R58" s="9"/>
    </row>
    <row r="59" spans="1:18" s="1" customFormat="1" x14ac:dyDescent="0.25">
      <c r="A59" s="14"/>
      <c r="B59" s="114" t="s">
        <v>141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15"/>
      <c r="N59" s="4"/>
      <c r="O59" s="4"/>
      <c r="P59" s="9"/>
      <c r="Q59" s="9"/>
      <c r="R59" s="9"/>
    </row>
    <row r="60" spans="1:18" s="9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4"/>
      <c r="O60" s="11"/>
    </row>
    <row r="61" spans="1:18" s="9" customFormat="1" x14ac:dyDescent="0.25">
      <c r="A61" s="14"/>
      <c r="B61" s="14"/>
      <c r="C61" s="14"/>
      <c r="D61" s="15"/>
      <c r="E61" s="15"/>
      <c r="F61" s="15"/>
      <c r="G61" s="15"/>
      <c r="H61" s="15"/>
      <c r="I61" s="14"/>
      <c r="J61" s="15"/>
      <c r="K61" s="15"/>
      <c r="L61" s="15"/>
      <c r="M61" s="15"/>
      <c r="N61" s="4"/>
      <c r="O61" s="11"/>
    </row>
    <row r="62" spans="1:18" s="9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15"/>
      <c r="N62" s="4"/>
      <c r="O62" s="11"/>
    </row>
    <row r="63" spans="1:18" s="9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15"/>
      <c r="N63" s="4"/>
      <c r="O63" s="11"/>
    </row>
    <row r="64" spans="1:18" s="9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4"/>
      <c r="O64" s="11"/>
    </row>
    <row r="65" spans="1:15" s="9" customFormat="1" x14ac:dyDescent="0.25">
      <c r="A65" s="14"/>
      <c r="B65" s="12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  <c r="N65" s="4"/>
      <c r="O65" s="11"/>
    </row>
    <row r="66" spans="1:15" s="9" customFormat="1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5"/>
      <c r="N66" s="6"/>
      <c r="O66" s="10"/>
    </row>
  </sheetData>
  <mergeCells count="12">
    <mergeCell ref="B5:J5"/>
    <mergeCell ref="B28:F28"/>
    <mergeCell ref="H28:L28"/>
    <mergeCell ref="B29:B31"/>
    <mergeCell ref="H29:H31"/>
    <mergeCell ref="B6:K6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6"/>
  <sheetViews>
    <sheetView topLeftCell="A4" zoomScale="96" zoomScaleNormal="96" workbookViewId="0">
      <selection activeCell="B6" sqref="B6:J6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19.85546875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2.85546875" style="129" customWidth="1"/>
    <col min="8" max="8" width="23.5703125" style="129" customWidth="1"/>
    <col min="9" max="9" width="18.28515625" style="129" customWidth="1"/>
    <col min="10" max="10" width="15.42578125" style="129" customWidth="1"/>
    <col min="11" max="11" width="18.5703125" style="129" customWidth="1"/>
    <col min="12" max="12" width="18.7109375" style="129" customWidth="1"/>
    <col min="13" max="13" width="13" style="129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8" s="1" customFormat="1" ht="18.75" customHeight="1" x14ac:dyDescent="0.25">
      <c r="A6" s="14"/>
      <c r="B6" s="165" t="s">
        <v>137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8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4"/>
      <c r="O7" s="8"/>
      <c r="P7" s="9"/>
      <c r="Q7" s="9"/>
      <c r="R7" s="9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23" t="s">
        <v>146</v>
      </c>
      <c r="H9" s="123" t="s">
        <v>17</v>
      </c>
      <c r="I9" s="124" t="s">
        <v>18</v>
      </c>
      <c r="J9" s="120"/>
      <c r="K9" s="120"/>
      <c r="L9" s="120"/>
      <c r="M9" s="14"/>
      <c r="N9" s="15"/>
      <c r="O9" s="3"/>
    </row>
    <row r="10" spans="1:18" s="2" customFormat="1" x14ac:dyDescent="0.25">
      <c r="A10" s="70">
        <v>1</v>
      </c>
      <c r="B10" s="125" t="s">
        <v>38</v>
      </c>
      <c r="C10" s="72" t="s">
        <v>134</v>
      </c>
      <c r="D10" s="73">
        <v>5479118.8899999997</v>
      </c>
      <c r="E10" s="74">
        <v>4706316.4400000004</v>
      </c>
      <c r="F10" s="75">
        <f t="shared" ref="F10:F16" si="0">D10-E10</f>
        <v>772802.44999999925</v>
      </c>
      <c r="G10" s="75">
        <v>767157.91</v>
      </c>
      <c r="H10" s="75">
        <f t="shared" ref="H10:H16" si="1">E10+G10</f>
        <v>5473474.3500000006</v>
      </c>
      <c r="I10" s="76">
        <f t="shared" ref="I10:I16" si="2">F10-G10</f>
        <v>5644.5399999992223</v>
      </c>
      <c r="J10" s="126"/>
      <c r="K10" s="15"/>
      <c r="L10" s="15"/>
      <c r="M10" s="1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/>
      <c r="D11" s="51">
        <v>0</v>
      </c>
      <c r="E11" s="52">
        <v>5276.2000000000007</v>
      </c>
      <c r="F11" s="53">
        <f t="shared" si="0"/>
        <v>-5276.2000000000007</v>
      </c>
      <c r="G11" s="53">
        <v>0</v>
      </c>
      <c r="H11" s="53">
        <f t="shared" si="1"/>
        <v>5276.2000000000007</v>
      </c>
      <c r="I11" s="54">
        <f t="shared" si="2"/>
        <v>-5276.2000000000007</v>
      </c>
      <c r="J11" s="126"/>
      <c r="K11" s="15"/>
      <c r="L11" s="15"/>
      <c r="M11" s="1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126"/>
      <c r="K12" s="15"/>
      <c r="L12" s="15"/>
      <c r="M12" s="1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124</v>
      </c>
      <c r="C13" s="72"/>
      <c r="D13" s="51">
        <v>106849.59</v>
      </c>
      <c r="E13" s="52">
        <v>106849.59</v>
      </c>
      <c r="F13" s="53">
        <f t="shared" si="0"/>
        <v>0</v>
      </c>
      <c r="G13" s="53">
        <v>0</v>
      </c>
      <c r="H13" s="53">
        <f t="shared" si="1"/>
        <v>106849.59</v>
      </c>
      <c r="I13" s="54">
        <f t="shared" si="2"/>
        <v>0</v>
      </c>
      <c r="J13" s="126"/>
      <c r="K13" s="15"/>
      <c r="L13" s="15"/>
      <c r="M13" s="1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6"/>
      <c r="K14" s="15"/>
      <c r="L14" s="15"/>
      <c r="M14" s="1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6"/>
      <c r="K15" s="15"/>
      <c r="L15" s="15"/>
      <c r="M15" s="1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6"/>
      <c r="K16" s="15"/>
      <c r="L16" s="15"/>
      <c r="M16" s="1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" si="3">SUM(D10:D16)</f>
        <v>5596077.4499999993</v>
      </c>
      <c r="E17" s="68">
        <v>4828551.2</v>
      </c>
      <c r="F17" s="68">
        <f t="shared" ref="F17:I17" si="4">SUM(F10:F16)</f>
        <v>767526.2499999993</v>
      </c>
      <c r="G17" s="68">
        <f t="shared" si="4"/>
        <v>767157.91</v>
      </c>
      <c r="H17" s="68">
        <f t="shared" si="4"/>
        <v>5595709.1100000003</v>
      </c>
      <c r="I17" s="69">
        <f t="shared" si="4"/>
        <v>368.33999999922162</v>
      </c>
      <c r="J17" s="126"/>
      <c r="K17" s="127"/>
      <c r="L17" s="127"/>
      <c r="M17" s="1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 t="s">
        <v>135</v>
      </c>
      <c r="D18" s="73">
        <v>2906747.24</v>
      </c>
      <c r="E18" s="74">
        <v>2457216.4300000002</v>
      </c>
      <c r="F18" s="75">
        <f>D18-E18</f>
        <v>449530.81000000006</v>
      </c>
      <c r="G18" s="75">
        <v>418616</v>
      </c>
      <c r="H18" s="75">
        <f t="shared" ref="H18:H24" si="5">E18+G18</f>
        <v>2875832.43</v>
      </c>
      <c r="I18" s="76">
        <f>F18-G18</f>
        <v>30914.810000000056</v>
      </c>
      <c r="J18" s="126"/>
      <c r="K18" s="15"/>
      <c r="L18" s="15"/>
      <c r="M18" s="1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 t="s">
        <v>136</v>
      </c>
      <c r="D19" s="51">
        <v>0</v>
      </c>
      <c r="E19" s="52">
        <v>21597.200000000001</v>
      </c>
      <c r="F19" s="53">
        <f>D19-E19</f>
        <v>-21597.200000000001</v>
      </c>
      <c r="G19" s="53">
        <v>2376</v>
      </c>
      <c r="H19" s="53">
        <f t="shared" si="5"/>
        <v>23973.200000000001</v>
      </c>
      <c r="I19" s="54">
        <f t="shared" ref="I19:I24" si="6">F19-G19</f>
        <v>-23973.200000000001</v>
      </c>
      <c r="J19" s="126"/>
      <c r="K19" s="15"/>
      <c r="L19" s="15"/>
      <c r="M19" s="1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7029.34</v>
      </c>
      <c r="E20" s="52">
        <v>1174.8499999999999</v>
      </c>
      <c r="F20" s="53">
        <f>D20-E20</f>
        <v>5854.49</v>
      </c>
      <c r="G20" s="53">
        <v>0</v>
      </c>
      <c r="H20" s="53">
        <f t="shared" si="5"/>
        <v>1174.8499999999999</v>
      </c>
      <c r="I20" s="54">
        <f t="shared" si="6"/>
        <v>5854.49</v>
      </c>
      <c r="J20" s="126"/>
      <c r="K20" s="15"/>
      <c r="L20" s="15"/>
      <c r="M20" s="1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5"/>
        <v>0</v>
      </c>
      <c r="I21" s="54">
        <f t="shared" si="6"/>
        <v>-556.37</v>
      </c>
      <c r="J21" s="126"/>
      <c r="K21" s="15"/>
      <c r="L21" s="15"/>
      <c r="M21" s="15"/>
      <c r="N21" s="5"/>
      <c r="O21" s="8"/>
      <c r="P21" s="9"/>
      <c r="Q21" s="9"/>
      <c r="R21" s="9"/>
    </row>
    <row r="22" spans="1:18" s="1" customFormat="1" x14ac:dyDescent="0.25">
      <c r="A22" s="48"/>
      <c r="B22" s="55" t="s">
        <v>124</v>
      </c>
      <c r="C22" s="72"/>
      <c r="D22" s="51">
        <v>-695.25</v>
      </c>
      <c r="E22" s="52">
        <v>-893.44</v>
      </c>
      <c r="F22" s="52">
        <f t="shared" ref="F22:F24" si="7">D22-E22</f>
        <v>198.19000000000005</v>
      </c>
      <c r="G22" s="53">
        <v>0</v>
      </c>
      <c r="H22" s="52">
        <f t="shared" si="5"/>
        <v>-893.44</v>
      </c>
      <c r="I22" s="54">
        <f t="shared" si="6"/>
        <v>198.19000000000005</v>
      </c>
      <c r="J22" s="126"/>
      <c r="K22" s="15"/>
      <c r="L22" s="15"/>
      <c r="M22" s="1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26"/>
      <c r="K23" s="15"/>
      <c r="L23" s="15"/>
      <c r="M23" s="1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26"/>
      <c r="K24" s="15"/>
      <c r="L24" s="15"/>
      <c r="M24" s="15"/>
      <c r="N24" s="5"/>
      <c r="O24" s="8"/>
      <c r="P24" s="9"/>
      <c r="Q24" s="9"/>
      <c r="R24" s="9"/>
    </row>
    <row r="25" spans="1:18" s="1" customFormat="1" ht="31.5" customHeight="1" thickBot="1" x14ac:dyDescent="0.3">
      <c r="A25" s="78"/>
      <c r="B25" s="58" t="s">
        <v>34</v>
      </c>
      <c r="C25" s="79"/>
      <c r="D25" s="80">
        <f>SUM(D18:D24)</f>
        <v>2912524.96</v>
      </c>
      <c r="E25" s="81">
        <v>2479095.0400000005</v>
      </c>
      <c r="F25" s="81">
        <f t="shared" ref="F25:I25" si="8">SUM(F18:F24)</f>
        <v>433429.92000000004</v>
      </c>
      <c r="G25" s="81">
        <f t="shared" si="8"/>
        <v>420992</v>
      </c>
      <c r="H25" s="81">
        <f t="shared" si="8"/>
        <v>2900087.0400000005</v>
      </c>
      <c r="I25" s="82">
        <f t="shared" si="8"/>
        <v>12437.920000000055</v>
      </c>
      <c r="J25" s="126"/>
      <c r="K25" s="127"/>
      <c r="L25" s="127"/>
      <c r="M25" s="1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8508602.4100000001</v>
      </c>
      <c r="E26" s="85">
        <v>7307646.2400000002</v>
      </c>
      <c r="F26" s="85">
        <f t="shared" ref="F26:I26" si="9">F25+F17</f>
        <v>1200956.1699999995</v>
      </c>
      <c r="G26" s="85">
        <f t="shared" si="9"/>
        <v>1188149.9100000001</v>
      </c>
      <c r="H26" s="85">
        <f t="shared" si="9"/>
        <v>8495796.1500000004</v>
      </c>
      <c r="I26" s="86">
        <f t="shared" si="9"/>
        <v>12806.259999999276</v>
      </c>
      <c r="J26" s="15"/>
      <c r="K26" s="15"/>
      <c r="L26" s="15"/>
      <c r="M26" s="15"/>
      <c r="N26" s="5"/>
      <c r="O26" s="8"/>
      <c r="P26" s="9"/>
      <c r="Q26" s="9"/>
      <c r="R26" s="9"/>
    </row>
    <row r="27" spans="1:18" s="9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4"/>
      <c r="O27" s="8"/>
    </row>
    <row r="28" spans="1:18" s="1" customFormat="1" ht="15.75" customHeight="1" thickBot="1" x14ac:dyDescent="0.3">
      <c r="A28" s="149"/>
      <c r="B28" s="168" t="s">
        <v>138</v>
      </c>
      <c r="C28" s="169"/>
      <c r="D28" s="169"/>
      <c r="E28" s="169"/>
      <c r="F28" s="170"/>
      <c r="H28" s="171" t="s">
        <v>139</v>
      </c>
      <c r="I28" s="172"/>
      <c r="J28" s="172"/>
      <c r="K28" s="172"/>
      <c r="L28" s="173"/>
      <c r="M28" s="16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50"/>
      <c r="B29" s="174" t="s">
        <v>19</v>
      </c>
      <c r="C29" s="134" t="s">
        <v>21</v>
      </c>
      <c r="D29" s="135" t="s">
        <v>39</v>
      </c>
      <c r="E29" s="135" t="s">
        <v>40</v>
      </c>
      <c r="F29" s="13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0"/>
      <c r="O29" s="20"/>
      <c r="P29" s="28"/>
      <c r="Q29" s="28"/>
      <c r="R29" s="28"/>
    </row>
    <row r="30" spans="1:18" s="1" customFormat="1" ht="15.75" thickBot="1" x14ac:dyDescent="0.3">
      <c r="A30" s="151"/>
      <c r="B30" s="175"/>
      <c r="C30" s="149" t="s">
        <v>23</v>
      </c>
      <c r="D30" s="152">
        <v>389</v>
      </c>
      <c r="E30" s="152">
        <v>372</v>
      </c>
      <c r="F30" s="153">
        <f>D30-E30</f>
        <v>17</v>
      </c>
      <c r="G30" s="15"/>
      <c r="H30" s="178"/>
      <c r="I30" s="14" t="s">
        <v>23</v>
      </c>
      <c r="J30" s="88">
        <f>'IULIE 2023'!J30+'AUGUST 2023'!D30</f>
        <v>2774</v>
      </c>
      <c r="K30" s="88">
        <f>'IULIE 2023'!K30+'AUGUST 2023'!E30</f>
        <v>2757</v>
      </c>
      <c r="L30" s="88">
        <f>'IULIE 2023'!L30+'AUGUST 2023'!F30</f>
        <v>17</v>
      </c>
      <c r="M30" s="15"/>
      <c r="N30" s="5"/>
      <c r="O30" s="5"/>
      <c r="P30" s="9"/>
      <c r="Q30" s="9"/>
      <c r="R30" s="9"/>
    </row>
    <row r="31" spans="1:18" s="1" customFormat="1" ht="15.75" thickBot="1" x14ac:dyDescent="0.3">
      <c r="A31" s="151"/>
      <c r="B31" s="176"/>
      <c r="C31" s="90" t="s">
        <v>24</v>
      </c>
      <c r="D31" s="91">
        <v>798492.26</v>
      </c>
      <c r="E31" s="91">
        <v>767157.91</v>
      </c>
      <c r="F31" s="92">
        <f t="shared" ref="F31:F37" si="10">D31-E31</f>
        <v>31334.349999999977</v>
      </c>
      <c r="G31" s="15"/>
      <c r="H31" s="179"/>
      <c r="I31" s="90" t="s">
        <v>24</v>
      </c>
      <c r="J31" s="95">
        <f>'IULIE 2023'!J31+'AUGUST 2023'!D31</f>
        <v>5604788.1099999994</v>
      </c>
      <c r="K31" s="95">
        <f>'IULIE 2023'!K31+'AUGUST 2023'!E31</f>
        <v>5478750.5499999998</v>
      </c>
      <c r="L31" s="95">
        <f>'IULIE 2023'!L31+'AUGUST 2023'!F31</f>
        <v>126037.55999999994</v>
      </c>
      <c r="M31" s="15"/>
      <c r="N31" s="5"/>
      <c r="O31" s="5"/>
      <c r="P31" s="9"/>
      <c r="Q31" s="9"/>
      <c r="R31" s="9"/>
    </row>
    <row r="32" spans="1:18" s="1" customFormat="1" ht="15.75" thickBot="1" x14ac:dyDescent="0.3">
      <c r="A32" s="151"/>
      <c r="B32" s="139" t="s">
        <v>50</v>
      </c>
      <c r="C32" s="140" t="s">
        <v>24</v>
      </c>
      <c r="D32" s="141">
        <v>0</v>
      </c>
      <c r="E32" s="141">
        <v>0</v>
      </c>
      <c r="F32" s="153">
        <f t="shared" si="10"/>
        <v>0</v>
      </c>
      <c r="G32" s="15"/>
      <c r="H32" s="55" t="s">
        <v>50</v>
      </c>
      <c r="I32" s="93" t="s">
        <v>24</v>
      </c>
      <c r="J32" s="88">
        <f>'IULIE 2023'!J32+'AUGUST 2023'!D32</f>
        <v>10108.969999999999</v>
      </c>
      <c r="K32" s="88">
        <f>'IULIE 2023'!K32+'AUGUST 2023'!E32</f>
        <v>10108.969999999999</v>
      </c>
      <c r="L32" s="88">
        <f>'IULIE 2023'!L32+'AUGUST 2023'!F32</f>
        <v>0</v>
      </c>
      <c r="M32" s="15"/>
      <c r="N32" s="5"/>
      <c r="O32" s="5"/>
      <c r="P32" s="9"/>
      <c r="Q32" s="9"/>
      <c r="R32" s="9"/>
    </row>
    <row r="33" spans="1:18" s="1" customFormat="1" ht="15.75" thickBot="1" x14ac:dyDescent="0.3">
      <c r="A33" s="151"/>
      <c r="B33" s="139" t="s">
        <v>124</v>
      </c>
      <c r="C33" s="142" t="s">
        <v>24</v>
      </c>
      <c r="D33" s="154">
        <v>0</v>
      </c>
      <c r="E33" s="154">
        <v>0</v>
      </c>
      <c r="F33" s="153">
        <f t="shared" si="10"/>
        <v>0</v>
      </c>
      <c r="G33" s="15"/>
      <c r="H33" s="55" t="s">
        <v>124</v>
      </c>
      <c r="I33" s="93" t="s">
        <v>24</v>
      </c>
      <c r="J33" s="88">
        <f>'IULIE 2023'!J33+'AUGUST 2023'!D33</f>
        <v>12146.38</v>
      </c>
      <c r="K33" s="88">
        <f>'IULIE 2023'!K33+'AUGUST 2023'!E33</f>
        <v>106849.59</v>
      </c>
      <c r="L33" s="88">
        <f>'IULIE 2023'!L33+'AUGUST 2023'!F33</f>
        <v>-94703.209999999992</v>
      </c>
      <c r="M33" s="15"/>
      <c r="N33" s="5"/>
      <c r="O33" s="5"/>
      <c r="P33" s="9"/>
      <c r="Q33" s="9"/>
      <c r="R33" s="9"/>
    </row>
    <row r="34" spans="1:18" s="1" customFormat="1" ht="15.75" thickBot="1" x14ac:dyDescent="0.3">
      <c r="A34" s="151"/>
      <c r="B34" s="139" t="s">
        <v>52</v>
      </c>
      <c r="C34" s="142" t="s">
        <v>24</v>
      </c>
      <c r="D34" s="154">
        <v>0</v>
      </c>
      <c r="E34" s="154">
        <v>0</v>
      </c>
      <c r="F34" s="153">
        <f t="shared" si="10"/>
        <v>0</v>
      </c>
      <c r="G34" s="15"/>
      <c r="H34" s="55" t="s">
        <v>52</v>
      </c>
      <c r="I34" s="93" t="s">
        <v>24</v>
      </c>
      <c r="J34" s="88">
        <f>'IULIE 2023'!J34+'AUGUST 2023'!D34</f>
        <v>0</v>
      </c>
      <c r="K34" s="88">
        <f>'IULIE 2023'!K34+'AUGUST 2023'!E34</f>
        <v>0</v>
      </c>
      <c r="L34" s="88">
        <f>'IULIE 2023'!L34+'AUGUST 2023'!F34</f>
        <v>0</v>
      </c>
      <c r="M34" s="15"/>
      <c r="N34" s="5"/>
      <c r="O34" s="5"/>
      <c r="P34" s="9"/>
      <c r="Q34" s="9"/>
      <c r="R34" s="9"/>
    </row>
    <row r="35" spans="1:18" s="1" customFormat="1" ht="15.75" thickBot="1" x14ac:dyDescent="0.3">
      <c r="A35" s="151"/>
      <c r="B35" s="139" t="s">
        <v>53</v>
      </c>
      <c r="C35" s="142" t="s">
        <v>24</v>
      </c>
      <c r="D35" s="154">
        <v>0</v>
      </c>
      <c r="E35" s="154">
        <v>0</v>
      </c>
      <c r="F35" s="153">
        <f t="shared" si="10"/>
        <v>0</v>
      </c>
      <c r="G35" s="15"/>
      <c r="H35" s="55" t="s">
        <v>53</v>
      </c>
      <c r="I35" s="93" t="s">
        <v>24</v>
      </c>
      <c r="J35" s="88">
        <f>'IULIE 2023'!J35+'AUGUST 2023'!D35</f>
        <v>0</v>
      </c>
      <c r="K35" s="88">
        <f>'IULIE 2023'!K35+'AUGUST 2023'!E35</f>
        <v>0</v>
      </c>
      <c r="L35" s="88">
        <f>'IULIE 2023'!L35+'AUGUST 2023'!F35</f>
        <v>0</v>
      </c>
      <c r="M35" s="15"/>
      <c r="N35" s="5"/>
      <c r="O35" s="5"/>
      <c r="P35" s="9"/>
      <c r="Q35" s="9"/>
      <c r="R35" s="9"/>
    </row>
    <row r="36" spans="1:18" s="1" customFormat="1" ht="15.75" thickBot="1" x14ac:dyDescent="0.3">
      <c r="A36" s="151"/>
      <c r="B36" s="143" t="s">
        <v>54</v>
      </c>
      <c r="C36" s="140" t="s">
        <v>24</v>
      </c>
      <c r="D36" s="154">
        <v>0</v>
      </c>
      <c r="E36" s="154">
        <v>0</v>
      </c>
      <c r="F36" s="153">
        <f t="shared" si="10"/>
        <v>0</v>
      </c>
      <c r="G36" s="15"/>
      <c r="H36" s="58" t="s">
        <v>54</v>
      </c>
      <c r="I36" s="83" t="s">
        <v>24</v>
      </c>
      <c r="J36" s="88">
        <f>'IULIE 2023'!J36+'AUGUST 2023'!D36</f>
        <v>0</v>
      </c>
      <c r="K36" s="88">
        <f>'IULIE 2023'!K36+'AUGUST 2023'!E36</f>
        <v>0</v>
      </c>
      <c r="L36" s="88">
        <f>'IULIE 2023'!L36+'AUGUST 2023'!F36</f>
        <v>0</v>
      </c>
      <c r="M36" s="15"/>
      <c r="N36" s="5"/>
      <c r="O36" s="5"/>
      <c r="P36" s="9"/>
      <c r="Q36" s="9"/>
      <c r="R36" s="9"/>
    </row>
    <row r="37" spans="1:18" s="1" customFormat="1" ht="15.75" thickBot="1" x14ac:dyDescent="0.3">
      <c r="A37" s="151"/>
      <c r="B37" s="94" t="s">
        <v>32</v>
      </c>
      <c r="C37" s="90" t="s">
        <v>24</v>
      </c>
      <c r="D37" s="91">
        <f t="shared" ref="D37:E37" si="11">SUM(D31:D36)</f>
        <v>798492.26</v>
      </c>
      <c r="E37" s="91">
        <f t="shared" si="11"/>
        <v>767157.91</v>
      </c>
      <c r="F37" s="91">
        <f t="shared" si="10"/>
        <v>31334.349999999977</v>
      </c>
      <c r="G37" s="15"/>
      <c r="H37" s="94" t="s">
        <v>32</v>
      </c>
      <c r="I37" s="90" t="s">
        <v>24</v>
      </c>
      <c r="J37" s="91">
        <f>'IULIE 2023'!J37+'AUGUST 2023'!D37</f>
        <v>5627043.459999999</v>
      </c>
      <c r="K37" s="91">
        <f>'IULIE 2023'!K37+'AUGUST 2023'!E37</f>
        <v>5595709.1099999994</v>
      </c>
      <c r="L37" s="91">
        <f>'IULIE 2023'!L37+'AUGUST 2023'!F37</f>
        <v>31334.349999999977</v>
      </c>
      <c r="M37" s="15"/>
      <c r="N37" s="5"/>
      <c r="O37" s="5"/>
      <c r="P37" s="9"/>
      <c r="Q37" s="9"/>
      <c r="R37" s="9"/>
    </row>
    <row r="38" spans="1:18" s="1" customFormat="1" ht="15.75" thickBot="1" x14ac:dyDescent="0.3">
      <c r="A38" s="151"/>
      <c r="B38" s="155"/>
      <c r="C38" s="149"/>
      <c r="D38" s="156"/>
      <c r="E38" s="156">
        <f>E37-G17</f>
        <v>0</v>
      </c>
      <c r="F38" s="156"/>
      <c r="G38" s="15"/>
      <c r="H38" s="15"/>
      <c r="J38" s="130"/>
      <c r="K38" s="15">
        <f>K37-H17</f>
        <v>0</v>
      </c>
      <c r="L38" s="15"/>
      <c r="M38" s="15"/>
      <c r="N38" s="5"/>
      <c r="O38" s="5"/>
      <c r="P38" s="5"/>
      <c r="Q38" s="9"/>
      <c r="R38" s="9"/>
    </row>
    <row r="39" spans="1:18" s="1" customFormat="1" ht="18.75" customHeight="1" thickBot="1" x14ac:dyDescent="0.3">
      <c r="A39" s="129"/>
      <c r="B39" s="145" t="s">
        <v>20</v>
      </c>
      <c r="C39" s="134" t="s">
        <v>21</v>
      </c>
      <c r="D39" s="135" t="s">
        <v>39</v>
      </c>
      <c r="E39" s="135" t="s">
        <v>40</v>
      </c>
      <c r="F39" s="13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5"/>
      <c r="O39" s="5"/>
      <c r="P39" s="5"/>
      <c r="Q39" s="9"/>
      <c r="R39" s="9"/>
    </row>
    <row r="40" spans="1:18" s="1" customFormat="1" ht="15.75" thickBot="1" x14ac:dyDescent="0.3">
      <c r="A40" s="129"/>
      <c r="B40" s="180" t="s">
        <v>20</v>
      </c>
      <c r="C40" s="137" t="s">
        <v>23</v>
      </c>
      <c r="D40" s="138">
        <v>347</v>
      </c>
      <c r="E40" s="138">
        <v>328</v>
      </c>
      <c r="F40" s="146">
        <f>D40-E40</f>
        <v>19</v>
      </c>
      <c r="G40" s="15"/>
      <c r="H40" s="183" t="s">
        <v>20</v>
      </c>
      <c r="I40" s="64" t="s">
        <v>23</v>
      </c>
      <c r="J40" s="98">
        <f>'IULIE 2023'!J40+'AUGUST 2023'!D40</f>
        <v>2585</v>
      </c>
      <c r="K40" s="98">
        <f>'IULIE 2023'!K40+'AUGUST 2023'!E40</f>
        <v>2566</v>
      </c>
      <c r="L40" s="98">
        <f>'IULIE 2023'!L40+'AUGUST 2023'!F40</f>
        <v>19</v>
      </c>
      <c r="M40" s="15"/>
      <c r="N40" s="5"/>
      <c r="O40" s="5"/>
      <c r="P40" s="5"/>
      <c r="Q40" s="9"/>
      <c r="R40" s="9"/>
    </row>
    <row r="41" spans="1:18" s="1" customFormat="1" ht="15.75" thickBot="1" x14ac:dyDescent="0.3">
      <c r="A41" s="129"/>
      <c r="B41" s="181"/>
      <c r="C41" s="100" t="s">
        <v>24</v>
      </c>
      <c r="D41" s="101">
        <v>139241</v>
      </c>
      <c r="E41" s="101">
        <v>128442</v>
      </c>
      <c r="F41" s="102">
        <f t="shared" ref="F41:F52" si="12">D41-E41</f>
        <v>10799</v>
      </c>
      <c r="G41" s="15"/>
      <c r="H41" s="184"/>
      <c r="I41" s="111" t="s">
        <v>24</v>
      </c>
      <c r="J41" s="91">
        <f>'IULIE 2023'!J41+'AUGUST 2023'!D41</f>
        <v>964797.7</v>
      </c>
      <c r="K41" s="91">
        <f>'IULIE 2023'!K41+'AUGUST 2023'!E41</f>
        <v>953998.7</v>
      </c>
      <c r="L41" s="91">
        <f>'IULIE 2023'!L41+'AUGUST 2023'!F41</f>
        <v>10799</v>
      </c>
      <c r="M41" s="15"/>
      <c r="N41" s="5"/>
      <c r="O41" s="5"/>
      <c r="P41" s="5"/>
      <c r="Q41" s="9"/>
      <c r="R41" s="9"/>
    </row>
    <row r="42" spans="1:18" s="1" customFormat="1" ht="15.75" thickBot="1" x14ac:dyDescent="0.3">
      <c r="A42" s="129"/>
      <c r="B42" s="181"/>
      <c r="C42" s="137" t="s">
        <v>25</v>
      </c>
      <c r="D42" s="138">
        <v>1575</v>
      </c>
      <c r="E42" s="138">
        <v>1476</v>
      </c>
      <c r="F42" s="146">
        <f t="shared" si="12"/>
        <v>99</v>
      </c>
      <c r="G42" s="15"/>
      <c r="H42" s="184"/>
      <c r="I42" s="64" t="s">
        <v>25</v>
      </c>
      <c r="J42" s="98">
        <f>'IULIE 2023'!J42+'AUGUST 2023'!D42</f>
        <v>9903</v>
      </c>
      <c r="K42" s="98">
        <f>'IULIE 2023'!K42+'AUGUST 2023'!E42</f>
        <v>9804</v>
      </c>
      <c r="L42" s="98">
        <f>'IULIE 2023'!L42+'AUGUST 2023'!F42</f>
        <v>99</v>
      </c>
      <c r="M42" s="15"/>
      <c r="N42" s="5"/>
      <c r="O42" s="5"/>
      <c r="P42" s="5"/>
      <c r="Q42" s="9"/>
      <c r="R42" s="9"/>
    </row>
    <row r="43" spans="1:18" s="1" customFormat="1" ht="15.75" thickBot="1" x14ac:dyDescent="0.3">
      <c r="A43" s="129"/>
      <c r="B43" s="181"/>
      <c r="C43" s="100" t="s">
        <v>24</v>
      </c>
      <c r="D43" s="101">
        <v>310586</v>
      </c>
      <c r="E43" s="101">
        <v>292550</v>
      </c>
      <c r="F43" s="102">
        <f t="shared" si="12"/>
        <v>18036</v>
      </c>
      <c r="G43" s="15"/>
      <c r="H43" s="184"/>
      <c r="I43" s="111" t="s">
        <v>24</v>
      </c>
      <c r="J43" s="91">
        <f>'IULIE 2023'!J43+'AUGUST 2023'!D43</f>
        <v>1962744.12</v>
      </c>
      <c r="K43" s="91">
        <f>'IULIE 2023'!K43+'AUGUST 2023'!E43</f>
        <v>1944708.12</v>
      </c>
      <c r="L43" s="91">
        <f>'IULIE 2023'!L43+'AUGUST 2023'!F43</f>
        <v>18036</v>
      </c>
      <c r="M43" s="15"/>
      <c r="N43" s="5"/>
      <c r="O43" s="5"/>
      <c r="P43" s="5"/>
      <c r="Q43" s="9"/>
      <c r="R43" s="9"/>
    </row>
    <row r="44" spans="1:18" s="1" customFormat="1" ht="27" thickBot="1" x14ac:dyDescent="0.3">
      <c r="A44" s="129"/>
      <c r="B44" s="181"/>
      <c r="C44" s="144" t="s">
        <v>44</v>
      </c>
      <c r="D44" s="138">
        <v>0</v>
      </c>
      <c r="E44" s="138">
        <v>0</v>
      </c>
      <c r="F44" s="146">
        <f t="shared" si="12"/>
        <v>0</v>
      </c>
      <c r="G44" s="15"/>
      <c r="H44" s="184"/>
      <c r="I44" s="103" t="s">
        <v>44</v>
      </c>
      <c r="J44" s="98">
        <f>'IULIE 2023'!J44+'AUGUST 2023'!D44</f>
        <v>6</v>
      </c>
      <c r="K44" s="98">
        <f>'IULIE 2023'!K44+'AUGUST 2023'!E44</f>
        <v>6</v>
      </c>
      <c r="L44" s="98">
        <f>'IULIE 2023'!L44+'AUGUST 2023'!F44</f>
        <v>0</v>
      </c>
      <c r="M44" s="15"/>
      <c r="N44" s="5"/>
      <c r="O44" s="5"/>
      <c r="P44" s="5"/>
      <c r="Q44" s="9"/>
      <c r="R44" s="9"/>
    </row>
    <row r="45" spans="1:18" s="1" customFormat="1" ht="15.75" thickBot="1" x14ac:dyDescent="0.3">
      <c r="A45" s="129"/>
      <c r="B45" s="182"/>
      <c r="C45" s="140" t="s">
        <v>24</v>
      </c>
      <c r="D45" s="141">
        <v>0</v>
      </c>
      <c r="E45" s="141">
        <v>0</v>
      </c>
      <c r="F45" s="146">
        <f t="shared" si="12"/>
        <v>0</v>
      </c>
      <c r="G45" s="15"/>
      <c r="H45" s="185"/>
      <c r="I45" s="111" t="s">
        <v>24</v>
      </c>
      <c r="J45" s="91">
        <f>'IULIE 2023'!J45+'AUGUST 2023'!D45</f>
        <v>1380.22</v>
      </c>
      <c r="K45" s="91">
        <f>'IULIE 2023'!K45+'AUGUST 2023'!E45</f>
        <v>1380.22</v>
      </c>
      <c r="L45" s="91">
        <f>'IULIE 2023'!L45+'AUGUST 2023'!F45</f>
        <v>0</v>
      </c>
      <c r="M45" s="15"/>
      <c r="N45" s="5"/>
      <c r="O45" s="5"/>
      <c r="P45" s="5"/>
      <c r="Q45" s="9"/>
      <c r="R45" s="9"/>
    </row>
    <row r="46" spans="1:18" s="1" customFormat="1" ht="15.75" thickBot="1" x14ac:dyDescent="0.3">
      <c r="A46" s="14"/>
      <c r="B46" s="147" t="s">
        <v>20</v>
      </c>
      <c r="C46" s="105" t="s">
        <v>24</v>
      </c>
      <c r="D46" s="91">
        <f>D41+D43+D45</f>
        <v>449827</v>
      </c>
      <c r="E46" s="91">
        <f>E41+E43+E45</f>
        <v>420992</v>
      </c>
      <c r="F46" s="91">
        <f t="shared" ref="F46" si="13">F41+F43+F45</f>
        <v>28835</v>
      </c>
      <c r="G46" s="15"/>
      <c r="H46" s="104" t="s">
        <v>20</v>
      </c>
      <c r="I46" s="113" t="s">
        <v>24</v>
      </c>
      <c r="J46" s="91">
        <f>'IULIE 2023'!J46+'AUGUST 2023'!D46</f>
        <v>2930173.66</v>
      </c>
      <c r="K46" s="91">
        <f>'IULIE 2023'!K46+'AUGUST 2023'!E46</f>
        <v>2901338.66</v>
      </c>
      <c r="L46" s="91">
        <f>'IULIE 2023'!L46+'AUGUST 2023'!F46</f>
        <v>28835</v>
      </c>
      <c r="M46" s="15"/>
      <c r="N46" s="5"/>
      <c r="O46" s="5"/>
      <c r="P46" s="5"/>
      <c r="Q46" s="9"/>
      <c r="R46" s="9"/>
    </row>
    <row r="47" spans="1:18" s="1" customFormat="1" ht="15.75" thickBot="1" x14ac:dyDescent="0.3">
      <c r="A47" s="14"/>
      <c r="B47" s="139" t="s">
        <v>50</v>
      </c>
      <c r="C47" s="142" t="s">
        <v>24</v>
      </c>
      <c r="D47" s="138">
        <v>0</v>
      </c>
      <c r="E47" s="138">
        <v>0</v>
      </c>
      <c r="F47" s="146">
        <f t="shared" si="12"/>
        <v>0</v>
      </c>
      <c r="G47" s="15"/>
      <c r="H47" s="55" t="s">
        <v>50</v>
      </c>
      <c r="I47" s="57" t="s">
        <v>24</v>
      </c>
      <c r="J47" s="98">
        <f>'IULIE 2023'!J47+'AUGUST 2023'!D47</f>
        <v>-556.37</v>
      </c>
      <c r="K47" s="98">
        <f>'IULIE 2023'!K47+'AUGUST 2023'!E47</f>
        <v>-556.37</v>
      </c>
      <c r="L47" s="98">
        <f>'IULIE 2023'!L47+'AUGUST 2023'!F47</f>
        <v>0</v>
      </c>
      <c r="M47" s="15"/>
      <c r="N47" s="5"/>
      <c r="O47" s="5"/>
      <c r="P47" s="5"/>
      <c r="Q47" s="9"/>
      <c r="R47" s="9"/>
    </row>
    <row r="48" spans="1:18" s="1" customFormat="1" ht="15.75" thickBot="1" x14ac:dyDescent="0.3">
      <c r="A48" s="14"/>
      <c r="B48" s="139" t="s">
        <v>124</v>
      </c>
      <c r="C48" s="142" t="s">
        <v>24</v>
      </c>
      <c r="D48" s="138">
        <v>0</v>
      </c>
      <c r="E48" s="138">
        <v>0</v>
      </c>
      <c r="F48" s="146">
        <f t="shared" si="12"/>
        <v>0</v>
      </c>
      <c r="G48" s="15"/>
      <c r="H48" s="55" t="s">
        <v>124</v>
      </c>
      <c r="I48" s="57" t="s">
        <v>24</v>
      </c>
      <c r="J48" s="98">
        <f>'IULIE 2023'!J48+'AUGUST 2023'!D48</f>
        <v>-695.25</v>
      </c>
      <c r="K48" s="98">
        <f>'IULIE 2023'!K48+'AUGUST 2023'!E48</f>
        <v>-695.25</v>
      </c>
      <c r="L48" s="98">
        <f>'IULIE 2023'!L48+'AUGUST 2023'!F48</f>
        <v>0</v>
      </c>
      <c r="M48" s="15"/>
      <c r="N48" s="5"/>
      <c r="O48" s="5"/>
      <c r="P48" s="5"/>
      <c r="Q48" s="9"/>
      <c r="R48" s="9"/>
    </row>
    <row r="49" spans="1:18" s="1" customFormat="1" ht="15.75" thickBot="1" x14ac:dyDescent="0.3">
      <c r="A49" s="14"/>
      <c r="B49" s="139" t="s">
        <v>52</v>
      </c>
      <c r="C49" s="142" t="s">
        <v>24</v>
      </c>
      <c r="D49" s="138">
        <v>0</v>
      </c>
      <c r="E49" s="138">
        <v>0</v>
      </c>
      <c r="F49" s="146">
        <f t="shared" si="12"/>
        <v>0</v>
      </c>
      <c r="G49" s="15"/>
      <c r="H49" s="55" t="s">
        <v>52</v>
      </c>
      <c r="I49" s="57" t="s">
        <v>24</v>
      </c>
      <c r="J49" s="98">
        <f>'IULIE 2023'!J49+'AUGUST 2023'!D49</f>
        <v>0</v>
      </c>
      <c r="K49" s="98">
        <f>'IULIE 2023'!K49+'AUGUST 2023'!E49</f>
        <v>0</v>
      </c>
      <c r="L49" s="98">
        <f>'IULIE 2023'!L49+'AUGUST 2023'!F49</f>
        <v>0</v>
      </c>
      <c r="M49" s="15"/>
      <c r="N49" s="5"/>
      <c r="O49" s="5"/>
      <c r="P49" s="5"/>
      <c r="Q49" s="9"/>
      <c r="R49" s="9"/>
    </row>
    <row r="50" spans="1:18" s="1" customFormat="1" ht="15.75" thickBot="1" x14ac:dyDescent="0.3">
      <c r="A50" s="14"/>
      <c r="B50" s="139" t="s">
        <v>53</v>
      </c>
      <c r="C50" s="142" t="s">
        <v>24</v>
      </c>
      <c r="D50" s="138">
        <v>0</v>
      </c>
      <c r="E50" s="138">
        <v>0</v>
      </c>
      <c r="F50" s="146">
        <f t="shared" si="12"/>
        <v>0</v>
      </c>
      <c r="G50" s="15"/>
      <c r="H50" s="55" t="s">
        <v>53</v>
      </c>
      <c r="I50" s="57" t="s">
        <v>24</v>
      </c>
      <c r="J50" s="98">
        <f>'IULIE 2023'!J50+'AUGUST 2023'!D50</f>
        <v>0</v>
      </c>
      <c r="K50" s="98">
        <f>'IULIE 2023'!K50+'AUGUST 2023'!E50</f>
        <v>0</v>
      </c>
      <c r="L50" s="98">
        <f>'IULIE 2023'!L50+'AUGUST 2023'!F50</f>
        <v>0</v>
      </c>
      <c r="M50" s="15"/>
      <c r="N50" s="5"/>
      <c r="O50" s="5"/>
      <c r="P50" s="5"/>
      <c r="Q50" s="9"/>
      <c r="R50" s="9"/>
    </row>
    <row r="51" spans="1:18" s="1" customFormat="1" ht="15.75" thickBot="1" x14ac:dyDescent="0.3">
      <c r="A51" s="14"/>
      <c r="B51" s="143" t="s">
        <v>54</v>
      </c>
      <c r="C51" s="142" t="s">
        <v>24</v>
      </c>
      <c r="D51" s="138">
        <v>0</v>
      </c>
      <c r="E51" s="138">
        <v>0</v>
      </c>
      <c r="F51" s="146">
        <f t="shared" si="12"/>
        <v>0</v>
      </c>
      <c r="G51" s="15"/>
      <c r="H51" s="58" t="s">
        <v>54</v>
      </c>
      <c r="I51" s="57" t="s">
        <v>24</v>
      </c>
      <c r="J51" s="98">
        <f>'IULIE 2023'!J51+'AUGUST 2023'!D51</f>
        <v>0</v>
      </c>
      <c r="K51" s="98">
        <f>'IULIE 2023'!K51+'AUGUST 2023'!E51</f>
        <v>0</v>
      </c>
      <c r="L51" s="98">
        <f>'IULIE 2023'!L51+'AUGUST 2023'!F51</f>
        <v>0</v>
      </c>
      <c r="M51" s="15"/>
      <c r="N51" s="5"/>
      <c r="O51" s="5"/>
      <c r="P51" s="5"/>
      <c r="Q51" s="9"/>
      <c r="R51" s="9"/>
    </row>
    <row r="52" spans="1:18" s="1" customFormat="1" ht="27" thickBot="1" x14ac:dyDescent="0.3">
      <c r="A52" s="14"/>
      <c r="B52" s="144" t="s">
        <v>34</v>
      </c>
      <c r="C52" s="105" t="s">
        <v>24</v>
      </c>
      <c r="D52" s="91">
        <f>SUM(D46:D51)</f>
        <v>449827</v>
      </c>
      <c r="E52" s="91">
        <f t="shared" ref="E52" si="14">SUM(E46:E51)</f>
        <v>420992</v>
      </c>
      <c r="F52" s="102">
        <f t="shared" si="12"/>
        <v>28835</v>
      </c>
      <c r="G52" s="15"/>
      <c r="H52" s="94" t="s">
        <v>34</v>
      </c>
      <c r="I52" s="113" t="s">
        <v>24</v>
      </c>
      <c r="J52" s="91">
        <f>'IULIE 2023'!J52+'AUGUST 2023'!D52</f>
        <v>2928922.04</v>
      </c>
      <c r="K52" s="91">
        <f>'IULIE 2023'!K52+'AUGUST 2023'!E52</f>
        <v>2900087.04</v>
      </c>
      <c r="L52" s="91">
        <f>'IULIE 2023'!L52+'AUGUST 2023'!F52</f>
        <v>28835</v>
      </c>
      <c r="M52" s="15"/>
      <c r="N52" s="5"/>
      <c r="O52" s="5"/>
      <c r="P52" s="5"/>
      <c r="Q52" s="9"/>
      <c r="R52" s="9"/>
    </row>
    <row r="53" spans="1:18" s="1" customFormat="1" ht="15.75" thickBot="1" x14ac:dyDescent="0.3">
      <c r="A53" s="14"/>
      <c r="B53" s="130"/>
      <c r="C53" s="14"/>
      <c r="D53" s="15"/>
      <c r="E53" s="15">
        <f>E52-G25</f>
        <v>0</v>
      </c>
      <c r="F53" s="15"/>
      <c r="G53" s="15"/>
      <c r="H53" s="130"/>
      <c r="I53" s="14"/>
      <c r="J53" s="15"/>
      <c r="K53" s="15">
        <f>K52-H25</f>
        <v>0</v>
      </c>
      <c r="L53" s="15"/>
      <c r="M53" s="15"/>
      <c r="N53" s="5"/>
      <c r="O53" s="5"/>
      <c r="P53" s="5"/>
      <c r="Q53" s="9"/>
      <c r="R53" s="9"/>
    </row>
    <row r="54" spans="1:18" s="1" customFormat="1" ht="15.75" customHeight="1" thickBot="1" x14ac:dyDescent="0.3">
      <c r="A54" s="14"/>
      <c r="B54" s="171" t="s">
        <v>140</v>
      </c>
      <c r="C54" s="186"/>
      <c r="D54" s="186"/>
      <c r="E54" s="186"/>
      <c r="F54" s="187"/>
      <c r="H54" s="171" t="s">
        <v>139</v>
      </c>
      <c r="I54" s="172"/>
      <c r="J54" s="172"/>
      <c r="K54" s="172"/>
      <c r="L54" s="173"/>
      <c r="M54" s="16"/>
      <c r="N54" s="28"/>
      <c r="O54" s="9"/>
      <c r="P54" s="22"/>
      <c r="Q54" s="9"/>
      <c r="R54" s="9"/>
    </row>
    <row r="55" spans="1:18" s="1" customFormat="1" ht="18.75" customHeight="1" thickBot="1" x14ac:dyDescent="0.3">
      <c r="A55" s="1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0"/>
      <c r="O55" s="20"/>
      <c r="P55" s="4"/>
      <c r="Q55" s="9"/>
      <c r="R55" s="9"/>
    </row>
    <row r="56" spans="1:18" s="1" customFormat="1" ht="15.75" thickBot="1" x14ac:dyDescent="0.3">
      <c r="A56" s="14"/>
      <c r="B56" s="189"/>
      <c r="C56" s="64" t="s">
        <v>23</v>
      </c>
      <c r="D56" s="109">
        <f>D44+D42+D40+D30</f>
        <v>2311</v>
      </c>
      <c r="E56" s="109">
        <f>E44+E42+E40+E30</f>
        <v>2176</v>
      </c>
      <c r="F56" s="106">
        <f>D56-E56</f>
        <v>135</v>
      </c>
      <c r="G56" s="131"/>
      <c r="H56" s="189"/>
      <c r="I56" s="64" t="s">
        <v>23</v>
      </c>
      <c r="J56" s="109">
        <f>'IULIE 2023'!J56+'AUGUST 2023'!D56</f>
        <v>15268</v>
      </c>
      <c r="K56" s="109">
        <f>'IULIE 2023'!K56+'AUGUST 2023'!E56</f>
        <v>15133</v>
      </c>
      <c r="L56" s="106">
        <f>'IULIE 2023'!L56+'AUGUST 2023'!F56</f>
        <v>135</v>
      </c>
      <c r="M56" s="131"/>
      <c r="N56" s="24"/>
      <c r="O56" s="24"/>
      <c r="P56" s="9"/>
      <c r="Q56" s="9"/>
      <c r="R56" s="9"/>
    </row>
    <row r="57" spans="1:18" s="1" customFormat="1" ht="17.25" customHeight="1" thickBot="1" x14ac:dyDescent="0.3">
      <c r="A57" s="14"/>
      <c r="B57" s="190"/>
      <c r="C57" s="111" t="s">
        <v>24</v>
      </c>
      <c r="D57" s="112">
        <f>D52+D37</f>
        <v>1248319.26</v>
      </c>
      <c r="E57" s="112">
        <f>E52+E37</f>
        <v>1188149.9100000001</v>
      </c>
      <c r="F57" s="107">
        <f>D57-E57</f>
        <v>60169.34999999986</v>
      </c>
      <c r="G57" s="131"/>
      <c r="H57" s="190"/>
      <c r="I57" s="111" t="s">
        <v>24</v>
      </c>
      <c r="J57" s="112">
        <f>'IULIE 2023'!J57+'AUGUST 2023'!D57</f>
        <v>8555965.5</v>
      </c>
      <c r="K57" s="112">
        <f>'IULIE 2023'!K57+'AUGUST 2023'!E57</f>
        <v>8495796.1500000004</v>
      </c>
      <c r="L57" s="107">
        <f>'IULIE 2023'!L57+'AUGUST 2023'!F57</f>
        <v>60169.34999999986</v>
      </c>
      <c r="M57" s="131"/>
      <c r="N57" s="24"/>
      <c r="O57" s="24"/>
      <c r="P57" s="9"/>
      <c r="Q57" s="9"/>
      <c r="R57" s="9"/>
    </row>
    <row r="58" spans="1:18" s="1" customFormat="1" x14ac:dyDescent="0.25">
      <c r="A58" s="14"/>
      <c r="B58" s="114" t="s">
        <v>26</v>
      </c>
      <c r="C58" s="14"/>
      <c r="D58" s="15"/>
      <c r="E58" s="15">
        <f>E57-G26</f>
        <v>0</v>
      </c>
      <c r="F58" s="15"/>
      <c r="G58" s="15"/>
      <c r="H58" s="15"/>
      <c r="I58" s="15"/>
      <c r="J58" s="15"/>
      <c r="K58" s="15">
        <f>K57-H26</f>
        <v>0</v>
      </c>
      <c r="L58" s="15"/>
      <c r="M58" s="14"/>
      <c r="N58" s="4"/>
      <c r="O58" s="4"/>
      <c r="P58" s="9"/>
      <c r="Q58" s="9"/>
      <c r="R58" s="9"/>
    </row>
    <row r="59" spans="1:18" s="1" customFormat="1" x14ac:dyDescent="0.25">
      <c r="A59" s="14"/>
      <c r="B59" s="114" t="s">
        <v>141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15"/>
      <c r="N59" s="4"/>
      <c r="O59" s="4"/>
      <c r="P59" s="9"/>
      <c r="Q59" s="9"/>
      <c r="R59" s="9"/>
    </row>
    <row r="60" spans="1:18" s="9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4"/>
      <c r="O60" s="11"/>
    </row>
    <row r="61" spans="1:18" s="9" customFormat="1" x14ac:dyDescent="0.25">
      <c r="A61" s="14"/>
      <c r="B61" s="14"/>
      <c r="C61" s="14"/>
      <c r="D61" s="15"/>
      <c r="E61" s="15"/>
      <c r="F61" s="15"/>
      <c r="G61" s="15"/>
      <c r="H61" s="15"/>
      <c r="I61" s="14"/>
      <c r="J61" s="15"/>
      <c r="K61" s="15"/>
      <c r="L61" s="15"/>
      <c r="M61" s="15"/>
      <c r="N61" s="4"/>
      <c r="O61" s="11"/>
    </row>
    <row r="62" spans="1:18" s="9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15"/>
      <c r="N62" s="4"/>
      <c r="O62" s="11"/>
    </row>
    <row r="63" spans="1:18" s="9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15"/>
      <c r="N63" s="4"/>
      <c r="O63" s="11"/>
    </row>
    <row r="64" spans="1:18" s="9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4"/>
      <c r="O64" s="11"/>
    </row>
    <row r="65" spans="1:15" s="9" customFormat="1" x14ac:dyDescent="0.25">
      <c r="A65" s="14"/>
      <c r="B65" s="12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  <c r="N65" s="4"/>
      <c r="O65" s="11"/>
    </row>
    <row r="66" spans="1:15" s="9" customFormat="1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6"/>
  <sheetViews>
    <sheetView topLeftCell="A19" zoomScale="96" zoomScaleNormal="96" workbookViewId="0">
      <selection activeCell="D22" sqref="D22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8" s="1" customFormat="1" ht="18.75" customHeight="1" x14ac:dyDescent="0.25">
      <c r="A6" s="14"/>
      <c r="B6" s="165" t="s">
        <v>126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8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8"/>
      <c r="P7" s="9"/>
      <c r="Q7" s="9"/>
      <c r="R7" s="9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127</v>
      </c>
      <c r="H9" s="123" t="s">
        <v>17</v>
      </c>
      <c r="I9" s="124" t="s">
        <v>18</v>
      </c>
      <c r="J9" s="120"/>
      <c r="K9" s="120"/>
      <c r="L9" s="120"/>
      <c r="M9" s="14"/>
      <c r="N9" s="15"/>
      <c r="O9" s="3"/>
    </row>
    <row r="10" spans="1:18" s="2" customFormat="1" x14ac:dyDescent="0.25">
      <c r="A10" s="70">
        <v>1</v>
      </c>
      <c r="B10" s="125" t="s">
        <v>38</v>
      </c>
      <c r="C10" s="72" t="s">
        <v>130</v>
      </c>
      <c r="D10" s="73">
        <v>4711788.83</v>
      </c>
      <c r="E10" s="74">
        <v>3939645.54</v>
      </c>
      <c r="F10" s="75">
        <f t="shared" ref="F10:F16" si="0">D10-E10</f>
        <v>772143.29</v>
      </c>
      <c r="G10" s="75">
        <v>766670.9</v>
      </c>
      <c r="H10" s="75">
        <f t="shared" ref="H10:H16" si="1">E10+G10</f>
        <v>4706316.4400000004</v>
      </c>
      <c r="I10" s="76">
        <f t="shared" ref="I10:I16" si="2">F10-G10</f>
        <v>5472.390000000014</v>
      </c>
      <c r="J10" s="29"/>
      <c r="K10" s="5"/>
      <c r="L10" s="5"/>
      <c r="M10" s="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 t="s">
        <v>131</v>
      </c>
      <c r="D11" s="51">
        <v>0</v>
      </c>
      <c r="E11" s="52">
        <v>4813.2300000000005</v>
      </c>
      <c r="F11" s="53">
        <f t="shared" si="0"/>
        <v>-4813.2300000000005</v>
      </c>
      <c r="G11" s="53">
        <v>462.97</v>
      </c>
      <c r="H11" s="53">
        <f t="shared" si="1"/>
        <v>5276.2000000000007</v>
      </c>
      <c r="I11" s="54">
        <f t="shared" si="2"/>
        <v>-5276.2000000000007</v>
      </c>
      <c r="J11" s="29"/>
      <c r="K11" s="5"/>
      <c r="L11" s="5"/>
      <c r="M11" s="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124</v>
      </c>
      <c r="C13" s="72"/>
      <c r="D13" s="51">
        <v>106849.59</v>
      </c>
      <c r="E13" s="52">
        <v>106849.59</v>
      </c>
      <c r="F13" s="53">
        <f t="shared" si="0"/>
        <v>0</v>
      </c>
      <c r="G13" s="53">
        <v>0</v>
      </c>
      <c r="H13" s="53">
        <f t="shared" si="1"/>
        <v>106849.59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" si="3">SUM(D10:D16)</f>
        <v>4828747.3899999997</v>
      </c>
      <c r="E17" s="68">
        <v>4061417.33</v>
      </c>
      <c r="F17" s="68">
        <f t="shared" ref="F17:I17" si="4">SUM(F10:F16)</f>
        <v>767330.06</v>
      </c>
      <c r="G17" s="68">
        <f t="shared" ref="G17" si="5">SUM(G10:G16)</f>
        <v>767133.87</v>
      </c>
      <c r="H17" s="68">
        <f t="shared" si="4"/>
        <v>4828551.2</v>
      </c>
      <c r="I17" s="69">
        <f t="shared" si="4"/>
        <v>196.19000000001324</v>
      </c>
      <c r="J17" s="29"/>
      <c r="K17" s="12"/>
      <c r="L17" s="12"/>
      <c r="M17" s="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 t="s">
        <v>132</v>
      </c>
      <c r="D18" s="73">
        <v>2486281.84</v>
      </c>
      <c r="E18" s="74">
        <v>2049808.4300000002</v>
      </c>
      <c r="F18" s="75">
        <f>D18-E18</f>
        <v>436473.40999999968</v>
      </c>
      <c r="G18" s="75">
        <v>407408</v>
      </c>
      <c r="H18" s="75">
        <f t="shared" ref="H18:H24" si="6">E18+G18</f>
        <v>2457216.4300000002</v>
      </c>
      <c r="I18" s="76">
        <f>F18-G18</f>
        <v>29065.409999999683</v>
      </c>
      <c r="J18" s="29"/>
      <c r="K18" s="5"/>
      <c r="L18" s="5"/>
      <c r="M18" s="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 t="s">
        <v>133</v>
      </c>
      <c r="D19" s="51">
        <v>0</v>
      </c>
      <c r="E19" s="52">
        <v>15855.2</v>
      </c>
      <c r="F19" s="53">
        <f>D19-E19</f>
        <v>-15855.2</v>
      </c>
      <c r="G19" s="53">
        <v>5742</v>
      </c>
      <c r="H19" s="53">
        <f t="shared" si="6"/>
        <v>21597.200000000001</v>
      </c>
      <c r="I19" s="54">
        <f t="shared" ref="I19:I24" si="7">F19-G19</f>
        <v>-21597.200000000001</v>
      </c>
      <c r="J19" s="29"/>
      <c r="K19" s="5"/>
      <c r="L19" s="5"/>
      <c r="M19" s="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6494.74</v>
      </c>
      <c r="E20" s="52">
        <v>1174.8499999999999</v>
      </c>
      <c r="F20" s="53">
        <f>D20-E20</f>
        <v>5319.8899999999994</v>
      </c>
      <c r="G20" s="53">
        <v>0</v>
      </c>
      <c r="H20" s="53">
        <f t="shared" si="6"/>
        <v>1174.8499999999999</v>
      </c>
      <c r="I20" s="54">
        <f t="shared" si="7"/>
        <v>5319.8899999999994</v>
      </c>
      <c r="J20" s="29"/>
      <c r="K20" s="5"/>
      <c r="L20" s="5"/>
      <c r="M20" s="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6"/>
        <v>0</v>
      </c>
      <c r="I21" s="54">
        <f t="shared" si="7"/>
        <v>-556.37</v>
      </c>
      <c r="J21" s="29"/>
      <c r="K21" s="5"/>
      <c r="L21" s="5"/>
      <c r="M21" s="5"/>
      <c r="N21" s="5"/>
      <c r="O21" s="8"/>
      <c r="P21" s="9"/>
      <c r="Q21" s="9"/>
      <c r="R21" s="9"/>
    </row>
    <row r="22" spans="1:18" s="1" customFormat="1" x14ac:dyDescent="0.25">
      <c r="A22" s="48"/>
      <c r="B22" s="55" t="s">
        <v>124</v>
      </c>
      <c r="C22" s="72"/>
      <c r="D22" s="51">
        <v>-695.25</v>
      </c>
      <c r="E22" s="52">
        <v>-893.44</v>
      </c>
      <c r="F22" s="52">
        <f t="shared" ref="F22:F24" si="8">D22-E22</f>
        <v>198.19000000000005</v>
      </c>
      <c r="G22" s="53">
        <v>0</v>
      </c>
      <c r="H22" s="52">
        <f t="shared" si="6"/>
        <v>-893.44</v>
      </c>
      <c r="I22" s="54">
        <f t="shared" si="7"/>
        <v>198.19000000000005</v>
      </c>
      <c r="J22" s="29"/>
      <c r="K22" s="5"/>
      <c r="L22" s="5"/>
      <c r="M22" s="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8"/>
        <v>0</v>
      </c>
      <c r="G23" s="53">
        <v>0</v>
      </c>
      <c r="H23" s="52">
        <f t="shared" si="6"/>
        <v>0</v>
      </c>
      <c r="I23" s="54">
        <f t="shared" si="7"/>
        <v>0</v>
      </c>
      <c r="J23" s="29"/>
      <c r="K23" s="5"/>
      <c r="L23" s="5"/>
      <c r="M23" s="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8"/>
        <v>0</v>
      </c>
      <c r="G24" s="62">
        <v>0</v>
      </c>
      <c r="H24" s="61">
        <f t="shared" si="6"/>
        <v>0</v>
      </c>
      <c r="I24" s="63">
        <f t="shared" si="7"/>
        <v>0</v>
      </c>
      <c r="J24" s="29"/>
      <c r="K24" s="5"/>
      <c r="L24" s="5"/>
      <c r="M24" s="5"/>
      <c r="N24" s="5"/>
      <c r="O24" s="8"/>
      <c r="P24" s="9"/>
      <c r="Q24" s="9"/>
      <c r="R24" s="9"/>
    </row>
    <row r="25" spans="1:18" s="1" customFormat="1" ht="31.5" customHeight="1" thickBot="1" x14ac:dyDescent="0.3">
      <c r="A25" s="78"/>
      <c r="B25" s="58" t="s">
        <v>34</v>
      </c>
      <c r="C25" s="79"/>
      <c r="D25" s="80">
        <f>SUM(D18:D24)</f>
        <v>2491524.96</v>
      </c>
      <c r="E25" s="81">
        <v>2065945.0400000003</v>
      </c>
      <c r="F25" s="81">
        <f t="shared" ref="F25:I25" si="9">SUM(F18:F24)</f>
        <v>425579.91999999969</v>
      </c>
      <c r="G25" s="81">
        <f t="shared" ref="G25" si="10">SUM(G18:G24)</f>
        <v>413150</v>
      </c>
      <c r="H25" s="81">
        <f t="shared" si="9"/>
        <v>2479095.0400000005</v>
      </c>
      <c r="I25" s="82">
        <f t="shared" si="9"/>
        <v>12429.919999999682</v>
      </c>
      <c r="J25" s="29"/>
      <c r="K25" s="12"/>
      <c r="L25" s="12"/>
      <c r="M25" s="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7320272.3499999996</v>
      </c>
      <c r="E26" s="85">
        <v>6127362.3700000001</v>
      </c>
      <c r="F26" s="85">
        <f t="shared" ref="F26:I26" si="11">F25+F17</f>
        <v>1192909.9799999997</v>
      </c>
      <c r="G26" s="85">
        <f t="shared" si="11"/>
        <v>1180283.8700000001</v>
      </c>
      <c r="H26" s="85">
        <f t="shared" si="11"/>
        <v>7307646.2400000002</v>
      </c>
      <c r="I26" s="86">
        <f t="shared" si="11"/>
        <v>12626.109999999695</v>
      </c>
      <c r="J26" s="5"/>
      <c r="K26" s="5"/>
      <c r="L26" s="5"/>
      <c r="M26" s="5"/>
      <c r="N26" s="5"/>
      <c r="O26" s="8"/>
      <c r="P26" s="9"/>
      <c r="Q26" s="9"/>
      <c r="R26" s="9"/>
    </row>
    <row r="27" spans="1:18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8" s="1" customFormat="1" ht="15.75" customHeight="1" thickBot="1" x14ac:dyDescent="0.3">
      <c r="A28" s="4"/>
      <c r="B28" s="171" t="s">
        <v>128</v>
      </c>
      <c r="C28" s="186"/>
      <c r="D28" s="186"/>
      <c r="E28" s="186"/>
      <c r="F28" s="187"/>
      <c r="G28" s="9"/>
      <c r="H28" s="171" t="s">
        <v>129</v>
      </c>
      <c r="I28" s="172"/>
      <c r="J28" s="172"/>
      <c r="K28" s="172"/>
      <c r="L28" s="173"/>
      <c r="M28" s="28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  <c r="P29" s="28"/>
      <c r="Q29" s="28"/>
      <c r="R29" s="28"/>
    </row>
    <row r="30" spans="1:18" s="1" customFormat="1" ht="15.75" thickBot="1" x14ac:dyDescent="0.3">
      <c r="A30" s="6"/>
      <c r="B30" s="192"/>
      <c r="C30" s="14" t="s">
        <v>23</v>
      </c>
      <c r="D30" s="88">
        <v>368</v>
      </c>
      <c r="E30" s="88">
        <v>368</v>
      </c>
      <c r="F30" s="89">
        <f>D30-E30</f>
        <v>0</v>
      </c>
      <c r="G30" s="5"/>
      <c r="H30" s="178"/>
      <c r="I30" s="14" t="s">
        <v>23</v>
      </c>
      <c r="J30" s="88">
        <f>'REGULARIZARE TRIM II 2023'!J30+'IULIE 2023'!D30</f>
        <v>2385</v>
      </c>
      <c r="K30" s="88">
        <f>'REGULARIZARE TRIM II 2023'!K30+'IULIE 2023'!E30</f>
        <v>2385</v>
      </c>
      <c r="L30" s="88">
        <f>'REGULARIZARE TRIM II 2023'!L30+'IULIE 2023'!F30</f>
        <v>0</v>
      </c>
      <c r="M30" s="5"/>
      <c r="N30" s="5"/>
      <c r="O30" s="5"/>
      <c r="P30" s="9"/>
      <c r="Q30" s="9"/>
      <c r="R30" s="9"/>
    </row>
    <row r="31" spans="1:18" s="1" customFormat="1" ht="15.75" thickBot="1" x14ac:dyDescent="0.3">
      <c r="A31" s="6"/>
      <c r="B31" s="193"/>
      <c r="C31" s="90" t="s">
        <v>24</v>
      </c>
      <c r="D31" s="91">
        <v>767133.87</v>
      </c>
      <c r="E31" s="91">
        <v>767133.87</v>
      </c>
      <c r="F31" s="92">
        <f t="shared" ref="F31:F37" si="12">D31-E31</f>
        <v>0</v>
      </c>
      <c r="G31" s="5"/>
      <c r="H31" s="179"/>
      <c r="I31" s="90" t="s">
        <v>24</v>
      </c>
      <c r="J31" s="95">
        <f>'REGULARIZARE TRIM II 2023'!J31+'IULIE 2023'!D31</f>
        <v>4806295.8499999996</v>
      </c>
      <c r="K31" s="95">
        <f>'REGULARIZARE TRIM II 2023'!K31+'IULIE 2023'!E31</f>
        <v>4711592.6399999997</v>
      </c>
      <c r="L31" s="95">
        <f>'REGULARIZARE TRIM II 2023'!L31+'IULIE 2023'!F31</f>
        <v>94703.209999999963</v>
      </c>
      <c r="M31" s="5"/>
      <c r="N31" s="5"/>
      <c r="O31" s="5"/>
      <c r="P31" s="9"/>
      <c r="Q31" s="9"/>
      <c r="R31" s="9"/>
    </row>
    <row r="32" spans="1:18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12"/>
        <v>0</v>
      </c>
      <c r="G32" s="5"/>
      <c r="H32" s="55" t="s">
        <v>50</v>
      </c>
      <c r="I32" s="93" t="s">
        <v>24</v>
      </c>
      <c r="J32" s="88">
        <f>'REGULARIZARE TRIM II 2023'!J32+'IULIE 2023'!D32</f>
        <v>10108.969999999999</v>
      </c>
      <c r="K32" s="88">
        <f>'REGULARIZARE TRIM II 2023'!K32+'IULIE 2023'!E32</f>
        <v>10108.969999999999</v>
      </c>
      <c r="L32" s="88">
        <f>'REGULARIZARE TRIM II 2023'!L32+'IULIE 2023'!F32</f>
        <v>0</v>
      </c>
      <c r="M32" s="5"/>
      <c r="N32" s="5"/>
      <c r="O32" s="5"/>
      <c r="P32" s="9"/>
      <c r="Q32" s="9"/>
      <c r="R32" s="9"/>
    </row>
    <row r="33" spans="1:18" s="1" customFormat="1" ht="15.75" thickBot="1" x14ac:dyDescent="0.3">
      <c r="A33" s="6"/>
      <c r="B33" s="55" t="s">
        <v>124</v>
      </c>
      <c r="C33" s="93" t="s">
        <v>24</v>
      </c>
      <c r="D33" s="62">
        <v>0</v>
      </c>
      <c r="E33" s="62">
        <v>0</v>
      </c>
      <c r="F33" s="89">
        <f t="shared" si="12"/>
        <v>0</v>
      </c>
      <c r="G33" s="5"/>
      <c r="H33" s="55" t="s">
        <v>124</v>
      </c>
      <c r="I33" s="93" t="s">
        <v>24</v>
      </c>
      <c r="J33" s="88">
        <f>'REGULARIZARE TRIM II 2023'!J33+'IULIE 2023'!D33</f>
        <v>12146.38</v>
      </c>
      <c r="K33" s="88">
        <f>'REGULARIZARE TRIM II 2023'!K33+'IULIE 2023'!E33</f>
        <v>106849.59</v>
      </c>
      <c r="L33" s="88">
        <f>'REGULARIZARE TRIM II 2023'!L33+'IULIE 2023'!F33</f>
        <v>-94703.209999999992</v>
      </c>
      <c r="M33" s="5"/>
      <c r="N33" s="5"/>
      <c r="O33" s="5"/>
      <c r="P33" s="9"/>
      <c r="Q33" s="9"/>
      <c r="R33" s="9"/>
    </row>
    <row r="34" spans="1:18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12"/>
        <v>0</v>
      </c>
      <c r="G34" s="5"/>
      <c r="H34" s="55" t="s">
        <v>52</v>
      </c>
      <c r="I34" s="93" t="s">
        <v>24</v>
      </c>
      <c r="J34" s="88">
        <f>'REGULARIZARE TRIM II 2023'!J34+'IULIE 2023'!D34</f>
        <v>0</v>
      </c>
      <c r="K34" s="88">
        <f>'REGULARIZARE TRIM II 2023'!K34+'IULIE 2023'!E34</f>
        <v>0</v>
      </c>
      <c r="L34" s="88">
        <f>'REGULARIZARE TRIM II 2023'!L34+'IULIE 2023'!F34</f>
        <v>0</v>
      </c>
      <c r="M34" s="5"/>
      <c r="N34" s="5"/>
      <c r="O34" s="5"/>
      <c r="P34" s="9"/>
      <c r="Q34" s="9"/>
      <c r="R34" s="9"/>
    </row>
    <row r="35" spans="1:18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12"/>
        <v>0</v>
      </c>
      <c r="G35" s="5"/>
      <c r="H35" s="55" t="s">
        <v>53</v>
      </c>
      <c r="I35" s="93" t="s">
        <v>24</v>
      </c>
      <c r="J35" s="88">
        <f>'REGULARIZARE TRIM II 2023'!J35+'IULIE 2023'!D35</f>
        <v>0</v>
      </c>
      <c r="K35" s="88">
        <f>'REGULARIZARE TRIM II 2023'!K35+'IULIE 2023'!E35</f>
        <v>0</v>
      </c>
      <c r="L35" s="88">
        <f>'REGULARIZARE TRIM II 2023'!L35+'IULIE 2023'!F35</f>
        <v>0</v>
      </c>
      <c r="M35" s="5"/>
      <c r="N35" s="5"/>
      <c r="O35" s="5"/>
      <c r="P35" s="9"/>
      <c r="Q35" s="9"/>
      <c r="R35" s="9"/>
    </row>
    <row r="36" spans="1:18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12"/>
        <v>0</v>
      </c>
      <c r="G36" s="5"/>
      <c r="H36" s="58" t="s">
        <v>54</v>
      </c>
      <c r="I36" s="83" t="s">
        <v>24</v>
      </c>
      <c r="J36" s="88">
        <f>'REGULARIZARE TRIM II 2023'!J36+'IULIE 2023'!D36</f>
        <v>0</v>
      </c>
      <c r="K36" s="88">
        <f>'REGULARIZARE TRIM II 2023'!K36+'IULIE 2023'!E36</f>
        <v>0</v>
      </c>
      <c r="L36" s="88">
        <f>'REGULARIZARE TRIM II 2023'!L36+'IULIE 2023'!F36</f>
        <v>0</v>
      </c>
      <c r="M36" s="5"/>
      <c r="N36" s="5"/>
      <c r="O36" s="5"/>
      <c r="P36" s="9"/>
      <c r="Q36" s="9"/>
      <c r="R36" s="9"/>
    </row>
    <row r="37" spans="1:18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3">SUM(D31:D36)</f>
        <v>767133.87</v>
      </c>
      <c r="E37" s="91">
        <f t="shared" si="13"/>
        <v>767133.87</v>
      </c>
      <c r="F37" s="91">
        <f t="shared" si="12"/>
        <v>0</v>
      </c>
      <c r="G37" s="5"/>
      <c r="H37" s="94" t="s">
        <v>32</v>
      </c>
      <c r="I37" s="90" t="s">
        <v>24</v>
      </c>
      <c r="J37" s="91">
        <f>'REGULARIZARE TRIM II 2023'!J37+'IULIE 2023'!D37</f>
        <v>4828551.1999999993</v>
      </c>
      <c r="K37" s="91">
        <f>'REGULARIZARE TRIM II 2023'!K37+'IULIE 2023'!E37</f>
        <v>4828551.1999999993</v>
      </c>
      <c r="L37" s="91">
        <f>'REGULARIZARE TRIM II 2023'!L37+'IULIE 2023'!F37</f>
        <v>0</v>
      </c>
      <c r="M37" s="5"/>
      <c r="N37" s="5"/>
      <c r="O37" s="5"/>
      <c r="P37" s="9"/>
      <c r="Q37" s="9"/>
      <c r="R37" s="9"/>
    </row>
    <row r="38" spans="1:18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  <c r="Q38" s="9"/>
      <c r="R38" s="9"/>
    </row>
    <row r="39" spans="1:18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  <c r="Q39" s="9"/>
      <c r="R39" s="9"/>
    </row>
    <row r="40" spans="1:18" s="1" customFormat="1" ht="15.75" thickBot="1" x14ac:dyDescent="0.3">
      <c r="A40" s="6"/>
      <c r="B40" s="183" t="s">
        <v>20</v>
      </c>
      <c r="C40" s="97" t="s">
        <v>23</v>
      </c>
      <c r="D40" s="98">
        <v>328</v>
      </c>
      <c r="E40" s="98">
        <v>328</v>
      </c>
      <c r="F40" s="99">
        <f>D40-E40</f>
        <v>0</v>
      </c>
      <c r="G40" s="5"/>
      <c r="H40" s="183" t="s">
        <v>20</v>
      </c>
      <c r="I40" s="64" t="s">
        <v>23</v>
      </c>
      <c r="J40" s="98">
        <f>'REGULARIZARE TRIM II 2023'!J40+'IULIE 2023'!D40</f>
        <v>2238</v>
      </c>
      <c r="K40" s="98">
        <f>'REGULARIZARE TRIM II 2023'!K40+'IULIE 2023'!E40</f>
        <v>2238</v>
      </c>
      <c r="L40" s="98">
        <f>'REGULARIZARE TRIM II 2023'!L40+'IULIE 2023'!F40</f>
        <v>0</v>
      </c>
      <c r="M40" s="5"/>
      <c r="N40" s="5"/>
      <c r="O40" s="5"/>
      <c r="P40" s="5"/>
      <c r="Q40" s="9"/>
      <c r="R40" s="9"/>
    </row>
    <row r="41" spans="1:18" s="1" customFormat="1" ht="15.75" thickBot="1" x14ac:dyDescent="0.3">
      <c r="A41" s="6"/>
      <c r="B41" s="184"/>
      <c r="C41" s="100" t="s">
        <v>24</v>
      </c>
      <c r="D41" s="101">
        <v>125240</v>
      </c>
      <c r="E41" s="101">
        <v>125240</v>
      </c>
      <c r="F41" s="102">
        <f t="shared" ref="F41:F52" si="14">D41-E41</f>
        <v>0</v>
      </c>
      <c r="G41" s="5"/>
      <c r="H41" s="184"/>
      <c r="I41" s="111" t="s">
        <v>24</v>
      </c>
      <c r="J41" s="91">
        <f>'REGULARIZARE TRIM II 2023'!J41+'IULIE 2023'!D41</f>
        <v>825556.7</v>
      </c>
      <c r="K41" s="91">
        <f>'REGULARIZARE TRIM II 2023'!K41+'IULIE 2023'!E41</f>
        <v>825556.7</v>
      </c>
      <c r="L41" s="91">
        <f>'REGULARIZARE TRIM II 2023'!L41+'IULIE 2023'!F41</f>
        <v>0</v>
      </c>
      <c r="M41" s="5"/>
      <c r="N41" s="5"/>
      <c r="O41" s="5"/>
      <c r="P41" s="5"/>
      <c r="Q41" s="9"/>
      <c r="R41" s="9"/>
    </row>
    <row r="42" spans="1:18" s="1" customFormat="1" ht="15.75" thickBot="1" x14ac:dyDescent="0.3">
      <c r="A42" s="6"/>
      <c r="B42" s="184"/>
      <c r="C42" s="97" t="s">
        <v>25</v>
      </c>
      <c r="D42" s="98">
        <v>1447</v>
      </c>
      <c r="E42" s="98">
        <v>1447</v>
      </c>
      <c r="F42" s="99">
        <f t="shared" si="14"/>
        <v>0</v>
      </c>
      <c r="G42" s="5"/>
      <c r="H42" s="184"/>
      <c r="I42" s="64" t="s">
        <v>25</v>
      </c>
      <c r="J42" s="98">
        <f>'REGULARIZARE TRIM II 2023'!J42+'IULIE 2023'!D42</f>
        <v>8328</v>
      </c>
      <c r="K42" s="98">
        <f>'REGULARIZARE TRIM II 2023'!K42+'IULIE 2023'!E42</f>
        <v>8328</v>
      </c>
      <c r="L42" s="98">
        <f>'REGULARIZARE TRIM II 2023'!L42+'IULIE 2023'!F42</f>
        <v>0</v>
      </c>
      <c r="M42" s="5"/>
      <c r="N42" s="5"/>
      <c r="O42" s="5"/>
      <c r="P42" s="5"/>
      <c r="Q42" s="9"/>
      <c r="R42" s="9"/>
    </row>
    <row r="43" spans="1:18" s="1" customFormat="1" ht="15.75" thickBot="1" x14ac:dyDescent="0.3">
      <c r="A43" s="6"/>
      <c r="B43" s="184"/>
      <c r="C43" s="100" t="s">
        <v>24</v>
      </c>
      <c r="D43" s="101">
        <v>287910</v>
      </c>
      <c r="E43" s="101">
        <v>287910</v>
      </c>
      <c r="F43" s="102">
        <f t="shared" si="14"/>
        <v>0</v>
      </c>
      <c r="G43" s="5"/>
      <c r="H43" s="184"/>
      <c r="I43" s="111" t="s">
        <v>24</v>
      </c>
      <c r="J43" s="91">
        <f>'REGULARIZARE TRIM II 2023'!J43+'IULIE 2023'!D43</f>
        <v>1652158.12</v>
      </c>
      <c r="K43" s="91">
        <f>'REGULARIZARE TRIM II 2023'!K43+'IULIE 2023'!E43</f>
        <v>1652158.12</v>
      </c>
      <c r="L43" s="91">
        <f>'REGULARIZARE TRIM II 2023'!L43+'IULIE 2023'!F43</f>
        <v>0</v>
      </c>
      <c r="M43" s="5"/>
      <c r="N43" s="5"/>
      <c r="O43" s="5"/>
      <c r="P43" s="5"/>
      <c r="Q43" s="9"/>
      <c r="R43" s="9"/>
    </row>
    <row r="44" spans="1:18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si="14"/>
        <v>0</v>
      </c>
      <c r="G44" s="5"/>
      <c r="H44" s="184"/>
      <c r="I44" s="103" t="s">
        <v>44</v>
      </c>
      <c r="J44" s="98">
        <f>'REGULARIZARE TRIM II 2023'!J44+'IULIE 2023'!D44</f>
        <v>6</v>
      </c>
      <c r="K44" s="98">
        <f>'REGULARIZARE TRIM II 2023'!K44+'IULIE 2023'!E44</f>
        <v>6</v>
      </c>
      <c r="L44" s="98">
        <f>'REGULARIZARE TRIM II 2023'!L44+'IULIE 2023'!F44</f>
        <v>0</v>
      </c>
      <c r="M44" s="5"/>
      <c r="N44" s="5"/>
      <c r="O44" s="5"/>
      <c r="P44" s="5"/>
      <c r="Q44" s="9"/>
      <c r="R44" s="9"/>
    </row>
    <row r="45" spans="1:18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4"/>
        <v>0</v>
      </c>
      <c r="G45" s="5"/>
      <c r="H45" s="185"/>
      <c r="I45" s="111" t="s">
        <v>24</v>
      </c>
      <c r="J45" s="91">
        <f>'REGULARIZARE TRIM II 2023'!J45+'IULIE 2023'!D45</f>
        <v>1380.22</v>
      </c>
      <c r="K45" s="91">
        <f>'REGULARIZARE TRIM II 2023'!K45+'IULIE 2023'!E45</f>
        <v>1380.22</v>
      </c>
      <c r="L45" s="91">
        <f>'REGULARIZARE TRIM II 2023'!L45+'IULIE 2023'!F45</f>
        <v>0</v>
      </c>
      <c r="M45" s="5"/>
      <c r="N45" s="5"/>
      <c r="O45" s="5"/>
      <c r="P45" s="5"/>
      <c r="Q45" s="9"/>
      <c r="R45" s="9"/>
    </row>
    <row r="46" spans="1:18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413150</v>
      </c>
      <c r="E46" s="91">
        <f>E41+E43+E45</f>
        <v>413150</v>
      </c>
      <c r="F46" s="91">
        <f t="shared" ref="F46" si="15">F41+F43+F45</f>
        <v>0</v>
      </c>
      <c r="G46" s="5"/>
      <c r="H46" s="104" t="s">
        <v>20</v>
      </c>
      <c r="I46" s="113" t="s">
        <v>24</v>
      </c>
      <c r="J46" s="91">
        <f>'REGULARIZARE TRIM II 2023'!J46+'IULIE 2023'!D46</f>
        <v>2480346.66</v>
      </c>
      <c r="K46" s="91">
        <f>'REGULARIZARE TRIM II 2023'!K46+'IULIE 2023'!E46</f>
        <v>2480346.66</v>
      </c>
      <c r="L46" s="91">
        <f>'REGULARIZARE TRIM II 2023'!L46+'IULIE 2023'!F46</f>
        <v>0</v>
      </c>
      <c r="M46" s="5"/>
      <c r="N46" s="5"/>
      <c r="O46" s="5"/>
      <c r="P46" s="5"/>
      <c r="Q46" s="9"/>
      <c r="R46" s="9"/>
    </row>
    <row r="47" spans="1:18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50</v>
      </c>
      <c r="I47" s="57" t="s">
        <v>24</v>
      </c>
      <c r="J47" s="98">
        <f>'REGULARIZARE TRIM II 2023'!J47+'IULIE 2023'!D47</f>
        <v>-556.37</v>
      </c>
      <c r="K47" s="98">
        <f>'REGULARIZARE TRIM II 2023'!K47+'IULIE 2023'!E47</f>
        <v>-556.37</v>
      </c>
      <c r="L47" s="98">
        <f>'REGULARIZARE TRIM II 2023'!L47+'IULIE 2023'!F47</f>
        <v>0</v>
      </c>
      <c r="M47" s="5"/>
      <c r="N47" s="5"/>
      <c r="O47" s="5"/>
      <c r="P47" s="5"/>
      <c r="Q47" s="9"/>
      <c r="R47" s="9"/>
    </row>
    <row r="48" spans="1:18" s="1" customFormat="1" ht="15.75" thickBot="1" x14ac:dyDescent="0.3">
      <c r="A48" s="4"/>
      <c r="B48" s="55" t="s">
        <v>124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124</v>
      </c>
      <c r="I48" s="57" t="s">
        <v>24</v>
      </c>
      <c r="J48" s="98">
        <f>'REGULARIZARE TRIM II 2023'!J48+'IULIE 2023'!D48</f>
        <v>-695.25</v>
      </c>
      <c r="K48" s="98">
        <f>'REGULARIZARE TRIM II 2023'!K48+'IULIE 2023'!E48</f>
        <v>-695.25</v>
      </c>
      <c r="L48" s="98">
        <f>'REGULARIZARE TRIM II 2023'!L48+'IULIE 2023'!F48</f>
        <v>0</v>
      </c>
      <c r="M48" s="5"/>
      <c r="N48" s="5"/>
      <c r="O48" s="5"/>
      <c r="P48" s="5"/>
      <c r="Q48" s="9"/>
      <c r="R48" s="9"/>
    </row>
    <row r="49" spans="1:18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52</v>
      </c>
      <c r="I49" s="57" t="s">
        <v>24</v>
      </c>
      <c r="J49" s="98">
        <f>'REGULARIZARE TRIM II 2023'!J49+'IULIE 2023'!D49</f>
        <v>0</v>
      </c>
      <c r="K49" s="98">
        <f>'REGULARIZARE TRIM II 2023'!K49+'IULIE 2023'!E49</f>
        <v>0</v>
      </c>
      <c r="L49" s="98">
        <f>'REGULARIZARE TRIM II 2023'!L49+'IULIE 2023'!F49</f>
        <v>0</v>
      </c>
      <c r="M49" s="5"/>
      <c r="N49" s="5"/>
      <c r="O49" s="5"/>
      <c r="P49" s="5"/>
      <c r="Q49" s="9"/>
      <c r="R49" s="9"/>
    </row>
    <row r="50" spans="1:18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53</v>
      </c>
      <c r="I50" s="57" t="s">
        <v>24</v>
      </c>
      <c r="J50" s="98">
        <f>'REGULARIZARE TRIM II 2023'!J50+'IULIE 2023'!D50</f>
        <v>0</v>
      </c>
      <c r="K50" s="98">
        <f>'REGULARIZARE TRIM II 2023'!K50+'IULIE 2023'!E50</f>
        <v>0</v>
      </c>
      <c r="L50" s="98">
        <f>'REGULARIZARE TRIM II 2023'!L50+'IULIE 2023'!F50</f>
        <v>0</v>
      </c>
      <c r="M50" s="5"/>
      <c r="N50" s="5"/>
      <c r="O50" s="5"/>
      <c r="P50" s="5"/>
      <c r="Q50" s="9"/>
      <c r="R50" s="9"/>
    </row>
    <row r="51" spans="1:18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54</v>
      </c>
      <c r="I51" s="57" t="s">
        <v>24</v>
      </c>
      <c r="J51" s="98">
        <f>'REGULARIZARE TRIM II 2023'!J51+'IULIE 2023'!D51</f>
        <v>0</v>
      </c>
      <c r="K51" s="98">
        <f>'REGULARIZARE TRIM II 2023'!K51+'IULIE 2023'!E51</f>
        <v>0</v>
      </c>
      <c r="L51" s="98">
        <f>'REGULARIZARE TRIM II 2023'!L51+'IULIE 2023'!F51</f>
        <v>0</v>
      </c>
      <c r="M51" s="5"/>
      <c r="N51" s="5"/>
      <c r="O51" s="5"/>
      <c r="P51" s="5"/>
      <c r="Q51" s="9"/>
      <c r="R51" s="9"/>
    </row>
    <row r="52" spans="1:18" s="1" customFormat="1" ht="27" thickBot="1" x14ac:dyDescent="0.3">
      <c r="A52" s="4"/>
      <c r="B52" s="94" t="s">
        <v>34</v>
      </c>
      <c r="C52" s="105" t="s">
        <v>24</v>
      </c>
      <c r="D52" s="91">
        <f>SUM(D46:D51)</f>
        <v>413150</v>
      </c>
      <c r="E52" s="91">
        <f t="shared" ref="E52" si="16">SUM(E46:E51)</f>
        <v>413150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>'REGULARIZARE TRIM II 2023'!J52+'IULIE 2023'!D52</f>
        <v>2479095.04</v>
      </c>
      <c r="K52" s="91">
        <f>'REGULARIZARE TRIM II 2023'!K52+'IULIE 2023'!E52</f>
        <v>2479095.04</v>
      </c>
      <c r="L52" s="91">
        <f>'REGULARIZARE TRIM II 2023'!L52+'IULIE 2023'!F52</f>
        <v>0</v>
      </c>
      <c r="M52" s="5"/>
      <c r="N52" s="5"/>
      <c r="O52" s="5"/>
      <c r="P52" s="5"/>
      <c r="Q52" s="9"/>
      <c r="R52" s="9"/>
    </row>
    <row r="53" spans="1:18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  <c r="Q53" s="9"/>
      <c r="R53" s="9"/>
    </row>
    <row r="54" spans="1:18" s="1" customFormat="1" ht="15.75" customHeight="1" thickBot="1" x14ac:dyDescent="0.3">
      <c r="A54" s="4"/>
      <c r="B54" s="171" t="s">
        <v>128</v>
      </c>
      <c r="C54" s="186"/>
      <c r="D54" s="186"/>
      <c r="E54" s="186"/>
      <c r="F54" s="187"/>
      <c r="G54" s="9"/>
      <c r="H54" s="171" t="s">
        <v>129</v>
      </c>
      <c r="I54" s="172"/>
      <c r="J54" s="172"/>
      <c r="K54" s="172"/>
      <c r="L54" s="173"/>
      <c r="M54" s="28"/>
      <c r="N54" s="28"/>
      <c r="O54" s="9"/>
      <c r="P54" s="22"/>
      <c r="Q54" s="9"/>
      <c r="R54" s="9"/>
    </row>
    <row r="55" spans="1:18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  <c r="Q55" s="9"/>
      <c r="R55" s="9"/>
    </row>
    <row r="56" spans="1:18" s="1" customFormat="1" ht="15.75" thickBot="1" x14ac:dyDescent="0.3">
      <c r="A56" s="4"/>
      <c r="B56" s="189"/>
      <c r="C56" s="64" t="s">
        <v>23</v>
      </c>
      <c r="D56" s="109">
        <f>D44+D42+D40+D30</f>
        <v>2143</v>
      </c>
      <c r="E56" s="109">
        <f>E44+E42+E40+E30</f>
        <v>2143</v>
      </c>
      <c r="F56" s="106">
        <f>D56-E56</f>
        <v>0</v>
      </c>
      <c r="G56" s="24"/>
      <c r="H56" s="189"/>
      <c r="I56" s="64" t="s">
        <v>23</v>
      </c>
      <c r="J56" s="109">
        <f>'REGULARIZARE TRIM II 2023'!J56+'IULIE 2023'!D56</f>
        <v>12957</v>
      </c>
      <c r="K56" s="109">
        <f>'REGULARIZARE TRIM II 2023'!K56+'IULIE 2023'!E56</f>
        <v>12957</v>
      </c>
      <c r="L56" s="106">
        <f>'REGULARIZARE TRIM II 2023'!L56+'IULIE 2023'!F56</f>
        <v>0</v>
      </c>
      <c r="M56" s="24"/>
      <c r="N56" s="24"/>
      <c r="O56" s="24"/>
      <c r="P56" s="9"/>
      <c r="Q56" s="9"/>
      <c r="R56" s="9"/>
    </row>
    <row r="57" spans="1:18" s="1" customFormat="1" ht="17.25" customHeight="1" thickBot="1" x14ac:dyDescent="0.3">
      <c r="A57" s="4"/>
      <c r="B57" s="190"/>
      <c r="C57" s="111" t="s">
        <v>24</v>
      </c>
      <c r="D57" s="112">
        <f>D52+D37</f>
        <v>1180283.8700000001</v>
      </c>
      <c r="E57" s="112">
        <f>E52+E37</f>
        <v>1180283.8700000001</v>
      </c>
      <c r="F57" s="107">
        <f>D57-E57</f>
        <v>0</v>
      </c>
      <c r="G57" s="24"/>
      <c r="H57" s="190"/>
      <c r="I57" s="111" t="s">
        <v>24</v>
      </c>
      <c r="J57" s="112">
        <f>'REGULARIZARE TRIM II 2023'!J57+'IULIE 2023'!D57</f>
        <v>7307646.2400000002</v>
      </c>
      <c r="K57" s="112">
        <f>'REGULARIZARE TRIM II 2023'!K57+'IULIE 2023'!E57</f>
        <v>7307646.2400000002</v>
      </c>
      <c r="L57" s="107">
        <f>'REGULARIZARE TRIM II 2023'!L57+'IULIE 2023'!F57</f>
        <v>0</v>
      </c>
      <c r="M57" s="24"/>
      <c r="N57" s="24"/>
      <c r="O57" s="24"/>
      <c r="P57" s="9"/>
      <c r="Q57" s="9"/>
      <c r="R57" s="9"/>
    </row>
    <row r="58" spans="1:18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  <c r="Q58" s="9"/>
      <c r="R58" s="9"/>
    </row>
    <row r="59" spans="1:18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  <c r="Q59" s="9"/>
      <c r="R59" s="9"/>
    </row>
    <row r="60" spans="1:18" s="9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</row>
    <row r="61" spans="1:18" s="9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</row>
    <row r="62" spans="1:18" s="9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</row>
    <row r="63" spans="1:18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</row>
    <row r="64" spans="1:18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6"/>
  <sheetViews>
    <sheetView zoomScale="96" zoomScaleNormal="96" workbookViewId="0">
      <selection activeCell="D22" sqref="D22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8" s="1" customFormat="1" ht="18.75" customHeight="1" x14ac:dyDescent="0.25">
      <c r="A6" s="14"/>
      <c r="B6" s="165" t="s">
        <v>118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8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8"/>
      <c r="P7" s="9"/>
      <c r="Q7" s="9"/>
      <c r="R7" s="9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119</v>
      </c>
      <c r="H9" s="123" t="s">
        <v>17</v>
      </c>
      <c r="I9" s="124" t="s">
        <v>18</v>
      </c>
      <c r="J9" s="120"/>
      <c r="K9" s="120"/>
      <c r="L9" s="120"/>
      <c r="M9" s="14"/>
      <c r="N9" s="15"/>
      <c r="O9" s="3"/>
    </row>
    <row r="10" spans="1:18" s="2" customFormat="1" x14ac:dyDescent="0.25">
      <c r="A10" s="70">
        <v>1</v>
      </c>
      <c r="B10" s="125" t="s">
        <v>38</v>
      </c>
      <c r="C10" s="72"/>
      <c r="D10" s="73">
        <v>3944458.77</v>
      </c>
      <c r="E10" s="74">
        <v>3939645.54</v>
      </c>
      <c r="F10" s="75">
        <f t="shared" ref="F10:F16" si="0">D10-E10</f>
        <v>4813.2299999999814</v>
      </c>
      <c r="G10" s="75">
        <v>0</v>
      </c>
      <c r="H10" s="75">
        <f t="shared" ref="H10:H16" si="1">E10+G10</f>
        <v>3939645.54</v>
      </c>
      <c r="I10" s="76">
        <f t="shared" ref="I10:I16" si="2">F10-G10</f>
        <v>4813.2299999999814</v>
      </c>
      <c r="J10" s="29"/>
      <c r="K10" s="5"/>
      <c r="L10" s="5"/>
      <c r="M10" s="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/>
      <c r="D11" s="51">
        <v>0</v>
      </c>
      <c r="E11" s="52">
        <v>4813.2300000000005</v>
      </c>
      <c r="F11" s="53">
        <f t="shared" si="0"/>
        <v>-4813.2300000000005</v>
      </c>
      <c r="G11" s="53">
        <v>0</v>
      </c>
      <c r="H11" s="53">
        <f t="shared" si="1"/>
        <v>4813.2300000000005</v>
      </c>
      <c r="I11" s="54">
        <f t="shared" si="2"/>
        <v>-4813.2300000000005</v>
      </c>
      <c r="J11" s="29"/>
      <c r="K11" s="5"/>
      <c r="L11" s="5"/>
      <c r="M11" s="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124</v>
      </c>
      <c r="C13" s="72" t="s">
        <v>122</v>
      </c>
      <c r="D13" s="51">
        <v>106849.59</v>
      </c>
      <c r="E13" s="52">
        <v>0</v>
      </c>
      <c r="F13" s="53">
        <f t="shared" si="0"/>
        <v>106849.59</v>
      </c>
      <c r="G13" s="53">
        <v>106849.59</v>
      </c>
      <c r="H13" s="53">
        <f t="shared" si="1"/>
        <v>106849.59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4061417.33</v>
      </c>
      <c r="E17" s="68">
        <v>3954567.74</v>
      </c>
      <c r="F17" s="68">
        <f t="shared" si="3"/>
        <v>106849.58999999998</v>
      </c>
      <c r="G17" s="68">
        <f t="shared" si="3"/>
        <v>106849.59</v>
      </c>
      <c r="H17" s="68">
        <f t="shared" si="3"/>
        <v>4061417.33</v>
      </c>
      <c r="I17" s="69">
        <f t="shared" si="3"/>
        <v>-1.9099388737231493E-11</v>
      </c>
      <c r="J17" s="29"/>
      <c r="K17" s="12"/>
      <c r="L17" s="12"/>
      <c r="M17" s="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/>
      <c r="D18" s="73">
        <v>2065816.44</v>
      </c>
      <c r="E18" s="74">
        <v>2049808.4300000002</v>
      </c>
      <c r="F18" s="75">
        <f>D18-E18</f>
        <v>16008.009999999776</v>
      </c>
      <c r="G18" s="75">
        <v>0</v>
      </c>
      <c r="H18" s="75">
        <f t="shared" ref="H18:H24" si="4">E18+G18</f>
        <v>2049808.4300000002</v>
      </c>
      <c r="I18" s="76">
        <f>F18-G18</f>
        <v>16008.009999999776</v>
      </c>
      <c r="J18" s="29"/>
      <c r="K18" s="5"/>
      <c r="L18" s="5"/>
      <c r="M18" s="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 t="s">
        <v>125</v>
      </c>
      <c r="D19" s="51">
        <v>0</v>
      </c>
      <c r="E19" s="52">
        <v>15657.01</v>
      </c>
      <c r="F19" s="53">
        <f>D19-E19</f>
        <v>-15657.01</v>
      </c>
      <c r="G19" s="53">
        <v>198.19</v>
      </c>
      <c r="H19" s="53">
        <f t="shared" si="4"/>
        <v>15855.2</v>
      </c>
      <c r="I19" s="54">
        <f t="shared" ref="I19:I24" si="5">F19-G19</f>
        <v>-15855.2</v>
      </c>
      <c r="J19" s="29"/>
      <c r="K19" s="5"/>
      <c r="L19" s="5"/>
      <c r="M19" s="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1380.22</v>
      </c>
      <c r="E20" s="52">
        <v>1174.8499999999999</v>
      </c>
      <c r="F20" s="53">
        <f>D20-E20</f>
        <v>205.37000000000012</v>
      </c>
      <c r="G20" s="53">
        <v>0</v>
      </c>
      <c r="H20" s="53">
        <f t="shared" si="4"/>
        <v>1174.8499999999999</v>
      </c>
      <c r="I20" s="54">
        <f t="shared" si="5"/>
        <v>205.37000000000012</v>
      </c>
      <c r="J20" s="29"/>
      <c r="K20" s="5"/>
      <c r="L20" s="5"/>
      <c r="M20" s="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4"/>
        <v>0</v>
      </c>
      <c r="I21" s="54">
        <f t="shared" si="5"/>
        <v>-556.37</v>
      </c>
      <c r="J21" s="29"/>
      <c r="K21" s="5"/>
      <c r="L21" s="5"/>
      <c r="M21" s="5"/>
      <c r="N21" s="5"/>
      <c r="O21" s="8"/>
      <c r="P21" s="9"/>
      <c r="Q21" s="9"/>
      <c r="R21" s="9"/>
    </row>
    <row r="22" spans="1:18" s="1" customFormat="1" x14ac:dyDescent="0.25">
      <c r="A22" s="48"/>
      <c r="B22" s="157" t="s">
        <v>124</v>
      </c>
      <c r="C22" s="158" t="s">
        <v>123</v>
      </c>
      <c r="D22" s="159">
        <v>-695.25</v>
      </c>
      <c r="E22" s="52">
        <v>0</v>
      </c>
      <c r="F22" s="52">
        <f t="shared" ref="F22:F24" si="6">D22-E22</f>
        <v>-695.25</v>
      </c>
      <c r="G22" s="53">
        <v>-893.44</v>
      </c>
      <c r="H22" s="52">
        <f t="shared" si="4"/>
        <v>-893.44</v>
      </c>
      <c r="I22" s="54">
        <f t="shared" si="5"/>
        <v>198.19000000000005</v>
      </c>
      <c r="J22" s="29"/>
      <c r="K22" s="5"/>
      <c r="L22" s="5"/>
      <c r="M22" s="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  <c r="Q24" s="9"/>
      <c r="R24" s="9"/>
    </row>
    <row r="25" spans="1:18" s="1" customFormat="1" ht="31.5" customHeight="1" thickBot="1" x14ac:dyDescent="0.3">
      <c r="A25" s="78"/>
      <c r="B25" s="58" t="s">
        <v>34</v>
      </c>
      <c r="C25" s="79"/>
      <c r="D25" s="80">
        <f>SUM(D18:D24)</f>
        <v>2065945.0399999998</v>
      </c>
      <c r="E25" s="81">
        <v>2066640.2900000003</v>
      </c>
      <c r="F25" s="81">
        <f t="shared" ref="F25:I25" si="7">SUM(F18:F24)</f>
        <v>-695.25000000022362</v>
      </c>
      <c r="G25" s="81">
        <f t="shared" si="7"/>
        <v>-695.25</v>
      </c>
      <c r="H25" s="81">
        <f t="shared" si="7"/>
        <v>2065945.0400000003</v>
      </c>
      <c r="I25" s="82">
        <f t="shared" si="7"/>
        <v>-2.2407675714930519E-10</v>
      </c>
      <c r="J25" s="29"/>
      <c r="K25" s="12"/>
      <c r="L25" s="12"/>
      <c r="M25" s="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6127362.3700000001</v>
      </c>
      <c r="E26" s="85">
        <v>6021208.0300000003</v>
      </c>
      <c r="F26" s="85">
        <f t="shared" ref="F26:I26" si="8">F25+F17</f>
        <v>106154.33999999976</v>
      </c>
      <c r="G26" s="85">
        <f t="shared" si="8"/>
        <v>106154.34</v>
      </c>
      <c r="H26" s="85">
        <f t="shared" si="8"/>
        <v>6127362.3700000001</v>
      </c>
      <c r="I26" s="86">
        <f t="shared" si="8"/>
        <v>-2.4317614588653669E-10</v>
      </c>
      <c r="J26" s="5"/>
      <c r="K26" s="5"/>
      <c r="L26" s="5"/>
      <c r="M26" s="5"/>
      <c r="N26" s="5"/>
      <c r="O26" s="8"/>
      <c r="P26" s="9"/>
      <c r="Q26" s="9"/>
      <c r="R26" s="9"/>
    </row>
    <row r="27" spans="1:18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8" s="1" customFormat="1" ht="15.75" customHeight="1" thickBot="1" x14ac:dyDescent="0.3">
      <c r="A28" s="4"/>
      <c r="B28" s="171" t="s">
        <v>120</v>
      </c>
      <c r="C28" s="186"/>
      <c r="D28" s="186"/>
      <c r="E28" s="186"/>
      <c r="F28" s="187"/>
      <c r="H28" s="171" t="s">
        <v>121</v>
      </c>
      <c r="I28" s="172"/>
      <c r="J28" s="172"/>
      <c r="K28" s="172"/>
      <c r="L28" s="173"/>
      <c r="M28" s="28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  <c r="P29" s="28"/>
      <c r="Q29" s="28"/>
      <c r="R29" s="28"/>
    </row>
    <row r="30" spans="1:18" s="1" customFormat="1" ht="15.75" thickBot="1" x14ac:dyDescent="0.3">
      <c r="A30" s="6"/>
      <c r="B30" s="192"/>
      <c r="C30" s="14" t="s">
        <v>23</v>
      </c>
      <c r="D30" s="88">
        <v>9</v>
      </c>
      <c r="E30" s="88">
        <v>46</v>
      </c>
      <c r="F30" s="89">
        <f>D30-E30</f>
        <v>-37</v>
      </c>
      <c r="G30" s="15"/>
      <c r="H30" s="178"/>
      <c r="I30" s="14" t="s">
        <v>23</v>
      </c>
      <c r="J30" s="88">
        <f>'IUNIE 2023 LIMVALCTR'!J30+'REGULARIZARE TRIM II 2023'!D30</f>
        <v>2017</v>
      </c>
      <c r="K30" s="88">
        <f>'IUNIE 2023 LIMVALCTR'!K30+'REGULARIZARE TRIM II 2023'!E30</f>
        <v>2017</v>
      </c>
      <c r="L30" s="88">
        <f>'IUNIE 2023 LIMVALCTR'!L30+'REGULARIZARE TRIM II 2023'!F30</f>
        <v>0</v>
      </c>
      <c r="M30" s="5"/>
      <c r="N30" s="5"/>
      <c r="O30" s="5"/>
      <c r="P30" s="9"/>
      <c r="Q30" s="9"/>
      <c r="R30" s="9"/>
    </row>
    <row r="31" spans="1:18" s="1" customFormat="1" ht="15.75" thickBot="1" x14ac:dyDescent="0.3">
      <c r="A31" s="6"/>
      <c r="B31" s="193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15"/>
      <c r="H31" s="179"/>
      <c r="I31" s="90" t="s">
        <v>24</v>
      </c>
      <c r="J31" s="95">
        <f>'IUNIE 2023 LIMVALCTR'!J31+'REGULARIZARE TRIM II 2023'!D31</f>
        <v>4039161.98</v>
      </c>
      <c r="K31" s="95">
        <f>'IUNIE 2023 LIMVALCTR'!K31+'REGULARIZARE TRIM II 2023'!E31</f>
        <v>3944458.77</v>
      </c>
      <c r="L31" s="95">
        <f>'IUNIE 2023 LIMVALCTR'!L31+'REGULARIZARE TRIM II 2023'!F31</f>
        <v>94703.209999999963</v>
      </c>
      <c r="M31" s="5"/>
      <c r="N31" s="5"/>
      <c r="O31" s="5"/>
      <c r="P31" s="9"/>
      <c r="Q31" s="9"/>
      <c r="R31" s="9"/>
    </row>
    <row r="32" spans="1:18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'IUNIE 2023 LIMVALCTR'!J32+'REGULARIZARE TRIM II 2023'!D32</f>
        <v>10108.969999999999</v>
      </c>
      <c r="K32" s="88">
        <f>'IUNIE 2023 LIMVALCTR'!K32+'REGULARIZARE TRIM II 2023'!E32</f>
        <v>10108.969999999999</v>
      </c>
      <c r="L32" s="88">
        <f>'IUNIE 2023 LIMVALCTR'!L32+'REGULARIZARE TRIM II 2023'!F32</f>
        <v>0</v>
      </c>
      <c r="M32" s="5"/>
      <c r="N32" s="5"/>
      <c r="O32" s="5"/>
      <c r="P32" s="9"/>
      <c r="Q32" s="9"/>
      <c r="R32" s="9"/>
    </row>
    <row r="33" spans="1:18" s="1" customFormat="1" ht="15.75" thickBot="1" x14ac:dyDescent="0.3">
      <c r="A33" s="6"/>
      <c r="B33" s="55" t="s">
        <v>124</v>
      </c>
      <c r="C33" s="93" t="s">
        <v>24</v>
      </c>
      <c r="D33" s="62">
        <v>12146.38</v>
      </c>
      <c r="E33" s="62">
        <v>106849.59</v>
      </c>
      <c r="F33" s="89">
        <f t="shared" si="9"/>
        <v>-94703.209999999992</v>
      </c>
      <c r="G33" s="15"/>
      <c r="H33" s="55" t="s">
        <v>124</v>
      </c>
      <c r="I33" s="93" t="s">
        <v>24</v>
      </c>
      <c r="J33" s="88">
        <f>'IUNIE 2023 LIMVALCTR'!J33+'REGULARIZARE TRIM II 2023'!D33</f>
        <v>12146.38</v>
      </c>
      <c r="K33" s="88">
        <f>'IUNIE 2023 LIMVALCTR'!K33+'REGULARIZARE TRIM II 2023'!E33</f>
        <v>106849.59</v>
      </c>
      <c r="L33" s="88">
        <f>'IUNIE 2023 LIMVALCTR'!L33+'REGULARIZARE TRIM II 2023'!F33</f>
        <v>-94703.209999999992</v>
      </c>
      <c r="M33" s="5"/>
      <c r="N33" s="5"/>
      <c r="O33" s="5"/>
      <c r="P33" s="9"/>
      <c r="Q33" s="9"/>
      <c r="R33" s="9"/>
    </row>
    <row r="34" spans="1:18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'IUNIE 2023 LIMVALCTR'!J34+'REGULARIZARE TRIM II 2023'!D34</f>
        <v>0</v>
      </c>
      <c r="K34" s="88">
        <f>'IUNIE 2023 LIMVALCTR'!K34+'REGULARIZARE TRIM II 2023'!E34</f>
        <v>0</v>
      </c>
      <c r="L34" s="88">
        <f>'IUNIE 2023 LIMVALCTR'!L34+'REGULARIZARE TRIM II 2023'!F34</f>
        <v>0</v>
      </c>
      <c r="M34" s="5"/>
      <c r="N34" s="5"/>
      <c r="O34" s="5"/>
      <c r="P34" s="9"/>
      <c r="Q34" s="9"/>
      <c r="R34" s="9"/>
    </row>
    <row r="35" spans="1:18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'IUNIE 2023 LIMVALCTR'!J35+'REGULARIZARE TRIM II 2023'!D35</f>
        <v>0</v>
      </c>
      <c r="K35" s="88">
        <f>'IUNIE 2023 LIMVALCTR'!K35+'REGULARIZARE TRIM II 2023'!E35</f>
        <v>0</v>
      </c>
      <c r="L35" s="88">
        <f>'IUNIE 2023 LIMVALCTR'!L35+'REGULARIZARE TRIM II 2023'!F35</f>
        <v>0</v>
      </c>
      <c r="M35" s="5"/>
      <c r="N35" s="5"/>
      <c r="O35" s="5"/>
      <c r="P35" s="9"/>
      <c r="Q35" s="9"/>
      <c r="R35" s="9"/>
    </row>
    <row r="36" spans="1:18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'IUNIE 2023 LIMVALCTR'!J36+'REGULARIZARE TRIM II 2023'!D36</f>
        <v>0</v>
      </c>
      <c r="K36" s="88">
        <f>'IUNIE 2023 LIMVALCTR'!K36+'REGULARIZARE TRIM II 2023'!E36</f>
        <v>0</v>
      </c>
      <c r="L36" s="88">
        <f>'IUNIE 2023 LIMVALCTR'!L36+'REGULARIZARE TRIM II 2023'!F36</f>
        <v>0</v>
      </c>
      <c r="M36" s="5"/>
      <c r="N36" s="5"/>
      <c r="O36" s="5"/>
      <c r="P36" s="9"/>
      <c r="Q36" s="9"/>
      <c r="R36" s="9"/>
    </row>
    <row r="37" spans="1:18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12146.38</v>
      </c>
      <c r="E37" s="91">
        <f t="shared" si="10"/>
        <v>106849.59</v>
      </c>
      <c r="F37" s="91">
        <f t="shared" si="9"/>
        <v>-94703.209999999992</v>
      </c>
      <c r="G37" s="15"/>
      <c r="H37" s="94" t="s">
        <v>32</v>
      </c>
      <c r="I37" s="90" t="s">
        <v>24</v>
      </c>
      <c r="J37" s="91">
        <f>'IUNIE 2023 LIMVALCTR'!J37+'REGULARIZARE TRIM II 2023'!D37</f>
        <v>4061417.3299999996</v>
      </c>
      <c r="K37" s="91">
        <f>'IUNIE 2023 LIMVALCTR'!K37+'REGULARIZARE TRIM II 2023'!E37</f>
        <v>4061417.3299999996</v>
      </c>
      <c r="L37" s="91">
        <f>'IUNIE 2023 LIMVALCTR'!L37+'REGULARIZARE TRIM II 2023'!F37</f>
        <v>0</v>
      </c>
      <c r="M37" s="5"/>
      <c r="N37" s="5"/>
      <c r="O37" s="5"/>
      <c r="P37" s="9"/>
      <c r="Q37" s="9"/>
      <c r="R37" s="9"/>
    </row>
    <row r="38" spans="1:18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  <c r="Q38" s="9"/>
      <c r="R38" s="9"/>
    </row>
    <row r="39" spans="1:18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  <c r="Q39" s="9"/>
      <c r="R39" s="9"/>
    </row>
    <row r="40" spans="1:18" s="1" customFormat="1" ht="15.75" thickBot="1" x14ac:dyDescent="0.3">
      <c r="A40" s="6"/>
      <c r="B40" s="183" t="s">
        <v>20</v>
      </c>
      <c r="C40" s="97" t="s">
        <v>23</v>
      </c>
      <c r="D40" s="98">
        <v>-1</v>
      </c>
      <c r="E40" s="98">
        <v>-1</v>
      </c>
      <c r="F40" s="99">
        <f>D40-E40</f>
        <v>0</v>
      </c>
      <c r="G40" s="15"/>
      <c r="H40" s="183" t="s">
        <v>20</v>
      </c>
      <c r="I40" s="64" t="s">
        <v>23</v>
      </c>
      <c r="J40" s="98">
        <f>'IUNIE 2023 LIMVALCTR'!J40+'REGULARIZARE TRIM II 2023'!D40</f>
        <v>1910</v>
      </c>
      <c r="K40" s="98">
        <f>'IUNIE 2023 LIMVALCTR'!K40+'REGULARIZARE TRIM II 2023'!E40</f>
        <v>1910</v>
      </c>
      <c r="L40" s="98">
        <f>'IUNIE 2023 LIMVALCTR'!L40+'REGULARIZARE TRIM II 2023'!F40</f>
        <v>0</v>
      </c>
      <c r="M40" s="5"/>
      <c r="N40" s="5"/>
      <c r="O40" s="5"/>
      <c r="P40" s="5"/>
      <c r="Q40" s="9"/>
      <c r="R40" s="9"/>
    </row>
    <row r="41" spans="1:18" s="1" customFormat="1" ht="15.75" thickBot="1" x14ac:dyDescent="0.3">
      <c r="A41" s="6"/>
      <c r="B41" s="184"/>
      <c r="C41" s="100" t="s">
        <v>24</v>
      </c>
      <c r="D41" s="101">
        <v>-497.06</v>
      </c>
      <c r="E41" s="101">
        <v>-497.06</v>
      </c>
      <c r="F41" s="102">
        <f t="shared" ref="F41:F52" si="11">D41-E41</f>
        <v>0</v>
      </c>
      <c r="G41" s="15"/>
      <c r="H41" s="184"/>
      <c r="I41" s="111" t="s">
        <v>24</v>
      </c>
      <c r="J41" s="91">
        <f>'IUNIE 2023 LIMVALCTR'!J41+'REGULARIZARE TRIM II 2023'!D41</f>
        <v>700316.7</v>
      </c>
      <c r="K41" s="91">
        <f>'IUNIE 2023 LIMVALCTR'!K41+'REGULARIZARE TRIM II 2023'!E41</f>
        <v>700316.7</v>
      </c>
      <c r="L41" s="91">
        <f>'IUNIE 2023 LIMVALCTR'!L41+'REGULARIZARE TRIM II 2023'!F41</f>
        <v>0</v>
      </c>
      <c r="M41" s="5"/>
      <c r="N41" s="5"/>
      <c r="O41" s="5"/>
      <c r="P41" s="5"/>
      <c r="Q41" s="9"/>
      <c r="R41" s="9"/>
    </row>
    <row r="42" spans="1:18" s="1" customFormat="1" ht="15.75" thickBot="1" x14ac:dyDescent="0.3">
      <c r="A42" s="6"/>
      <c r="B42" s="184"/>
      <c r="C42" s="97" t="s">
        <v>25</v>
      </c>
      <c r="D42" s="98">
        <v>-1</v>
      </c>
      <c r="E42" s="98">
        <v>-1</v>
      </c>
      <c r="F42" s="99">
        <f t="shared" si="11"/>
        <v>0</v>
      </c>
      <c r="G42" s="15"/>
      <c r="H42" s="184"/>
      <c r="I42" s="64" t="s">
        <v>25</v>
      </c>
      <c r="J42" s="98">
        <f>'IUNIE 2023 LIMVALCTR'!J42+'REGULARIZARE TRIM II 2023'!D42</f>
        <v>6881</v>
      </c>
      <c r="K42" s="98">
        <f>'IUNIE 2023 LIMVALCTR'!K42+'REGULARIZARE TRIM II 2023'!E42</f>
        <v>6881</v>
      </c>
      <c r="L42" s="98">
        <f>'IUNIE 2023 LIMVALCTR'!L42+'REGULARIZARE TRIM II 2023'!F42</f>
        <v>0</v>
      </c>
      <c r="M42" s="5"/>
      <c r="N42" s="5"/>
      <c r="O42" s="5"/>
      <c r="P42" s="5"/>
      <c r="Q42" s="9"/>
      <c r="R42" s="9"/>
    </row>
    <row r="43" spans="1:18" s="1" customFormat="1" ht="15.75" thickBot="1" x14ac:dyDescent="0.3">
      <c r="A43" s="6"/>
      <c r="B43" s="184"/>
      <c r="C43" s="100" t="s">
        <v>24</v>
      </c>
      <c r="D43" s="101">
        <v>-198.19</v>
      </c>
      <c r="E43" s="101">
        <v>-198.19</v>
      </c>
      <c r="F43" s="102">
        <f t="shared" si="11"/>
        <v>0</v>
      </c>
      <c r="G43" s="15"/>
      <c r="H43" s="184"/>
      <c r="I43" s="111" t="s">
        <v>24</v>
      </c>
      <c r="J43" s="91">
        <f>'IUNIE 2023 LIMVALCTR'!J43+'REGULARIZARE TRIM II 2023'!D43</f>
        <v>1364248.12</v>
      </c>
      <c r="K43" s="91">
        <f>'IUNIE 2023 LIMVALCTR'!K43+'REGULARIZARE TRIM II 2023'!E43</f>
        <v>1364248.12</v>
      </c>
      <c r="L43" s="91">
        <f>'IUNIE 2023 LIMVALCTR'!L43+'REGULARIZARE TRIM II 2023'!F43</f>
        <v>0</v>
      </c>
      <c r="M43" s="5"/>
      <c r="N43" s="5"/>
      <c r="O43" s="5"/>
      <c r="P43" s="5"/>
      <c r="Q43" s="9"/>
      <c r="R43" s="9"/>
    </row>
    <row r="44" spans="1:18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si="11"/>
        <v>0</v>
      </c>
      <c r="G44" s="15"/>
      <c r="H44" s="184"/>
      <c r="I44" s="103" t="s">
        <v>44</v>
      </c>
      <c r="J44" s="98">
        <f>'IUNIE 2023 LIMVALCTR'!J44+'REGULARIZARE TRIM II 2023'!D44</f>
        <v>6</v>
      </c>
      <c r="K44" s="98">
        <f>'IUNIE 2023 LIMVALCTR'!K44+'REGULARIZARE TRIM II 2023'!E44</f>
        <v>6</v>
      </c>
      <c r="L44" s="98">
        <f>'IUNIE 2023 LIMVALCTR'!L44+'REGULARIZARE TRIM II 2023'!F44</f>
        <v>0</v>
      </c>
      <c r="M44" s="5"/>
      <c r="N44" s="5"/>
      <c r="O44" s="5"/>
      <c r="P44" s="5"/>
      <c r="Q44" s="9"/>
      <c r="R44" s="9"/>
    </row>
    <row r="45" spans="1:18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85"/>
      <c r="I45" s="111" t="s">
        <v>24</v>
      </c>
      <c r="J45" s="91">
        <f>'IUNIE 2023 LIMVALCTR'!J45+'REGULARIZARE TRIM II 2023'!D45</f>
        <v>1380.22</v>
      </c>
      <c r="K45" s="91">
        <f>'IUNIE 2023 LIMVALCTR'!K45+'REGULARIZARE TRIM II 2023'!E45</f>
        <v>1380.22</v>
      </c>
      <c r="L45" s="91">
        <f>'IUNIE 2023 LIMVALCTR'!L45+'REGULARIZARE TRIM II 2023'!F45</f>
        <v>0</v>
      </c>
      <c r="M45" s="5"/>
      <c r="N45" s="5"/>
      <c r="O45" s="5"/>
      <c r="P45" s="5"/>
      <c r="Q45" s="9"/>
      <c r="R45" s="9"/>
    </row>
    <row r="46" spans="1:18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'IUNIE 2023 LIMVALCTR'!J46+'REGULARIZARE TRIM II 2023'!D46</f>
        <v>2067196.66</v>
      </c>
      <c r="K46" s="91">
        <f>'IUNIE 2023 LIMVALCTR'!K46+'REGULARIZARE TRIM II 2023'!E46</f>
        <v>2067196.66</v>
      </c>
      <c r="L46" s="91">
        <f>'IUNIE 2023 LIMVALCTR'!L46+'REGULARIZARE TRIM II 2023'!F46</f>
        <v>0</v>
      </c>
      <c r="M46" s="5"/>
      <c r="N46" s="5"/>
      <c r="O46" s="5"/>
      <c r="P46" s="5"/>
      <c r="Q46" s="9"/>
      <c r="R46" s="9"/>
    </row>
    <row r="47" spans="1:18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'IUNIE 2023 LIMVALCTR'!J47+'REGULARIZARE TRIM II 2023'!D47</f>
        <v>-556.37</v>
      </c>
      <c r="K47" s="98">
        <f>'IUNIE 2023 LIMVALCTR'!K47+'REGULARIZARE TRIM II 2023'!E47</f>
        <v>-556.37</v>
      </c>
      <c r="L47" s="98">
        <f>'IUNIE 2023 LIMVALCTR'!L47+'REGULARIZARE TRIM II 2023'!F47</f>
        <v>0</v>
      </c>
      <c r="M47" s="5"/>
      <c r="N47" s="5"/>
      <c r="O47" s="5"/>
      <c r="P47" s="5"/>
      <c r="Q47" s="9"/>
      <c r="R47" s="9"/>
    </row>
    <row r="48" spans="1:18" s="1" customFormat="1" ht="15.75" thickBot="1" x14ac:dyDescent="0.3">
      <c r="A48" s="4"/>
      <c r="B48" s="55" t="s">
        <v>124</v>
      </c>
      <c r="C48" s="93" t="s">
        <v>24</v>
      </c>
      <c r="D48" s="98">
        <f>D41+D43+D45</f>
        <v>-695.25</v>
      </c>
      <c r="E48" s="98">
        <f>E41+E43+E45</f>
        <v>-695.25</v>
      </c>
      <c r="F48" s="99">
        <f t="shared" si="11"/>
        <v>0</v>
      </c>
      <c r="G48" s="15"/>
      <c r="H48" s="55" t="s">
        <v>124</v>
      </c>
      <c r="I48" s="57" t="s">
        <v>24</v>
      </c>
      <c r="J48" s="98">
        <f>'IUNIE 2023 LIMVALCTR'!J48+'REGULARIZARE TRIM II 2023'!D48</f>
        <v>-695.25</v>
      </c>
      <c r="K48" s="98">
        <f>'IUNIE 2023 LIMVALCTR'!K48+'REGULARIZARE TRIM II 2023'!E48</f>
        <v>-695.25</v>
      </c>
      <c r="L48" s="98">
        <f>'IUNIE 2023 LIMVALCTR'!L48+'REGULARIZARE TRIM II 2023'!F48</f>
        <v>0</v>
      </c>
      <c r="M48" s="5"/>
      <c r="N48" s="5"/>
      <c r="O48" s="5"/>
      <c r="P48" s="5"/>
      <c r="Q48" s="9"/>
      <c r="R48" s="9"/>
    </row>
    <row r="49" spans="1:18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'IUNIE 2023 LIMVALCTR'!J49+'REGULARIZARE TRIM II 2023'!D49</f>
        <v>0</v>
      </c>
      <c r="K49" s="98">
        <f>'IUNIE 2023 LIMVALCTR'!K49+'REGULARIZARE TRIM II 2023'!E49</f>
        <v>0</v>
      </c>
      <c r="L49" s="98">
        <f>'IUNIE 2023 LIMVALCTR'!L49+'REGULARIZARE TRIM II 2023'!F49</f>
        <v>0</v>
      </c>
      <c r="M49" s="5"/>
      <c r="N49" s="5"/>
      <c r="O49" s="5"/>
      <c r="P49" s="5"/>
      <c r="Q49" s="9"/>
      <c r="R49" s="9"/>
    </row>
    <row r="50" spans="1:18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'IUNIE 2023 LIMVALCTR'!J50+'REGULARIZARE TRIM II 2023'!D50</f>
        <v>0</v>
      </c>
      <c r="K50" s="98">
        <f>'IUNIE 2023 LIMVALCTR'!K50+'REGULARIZARE TRIM II 2023'!E50</f>
        <v>0</v>
      </c>
      <c r="L50" s="98">
        <f>'IUNIE 2023 LIMVALCTR'!L50+'REGULARIZARE TRIM II 2023'!F50</f>
        <v>0</v>
      </c>
      <c r="M50" s="5"/>
      <c r="N50" s="5"/>
      <c r="O50" s="5"/>
      <c r="P50" s="5"/>
      <c r="Q50" s="9"/>
      <c r="R50" s="9"/>
    </row>
    <row r="51" spans="1:18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'IUNIE 2023 LIMVALCTR'!J51+'REGULARIZARE TRIM II 2023'!D51</f>
        <v>0</v>
      </c>
      <c r="K51" s="98">
        <f>'IUNIE 2023 LIMVALCTR'!K51+'REGULARIZARE TRIM II 2023'!E51</f>
        <v>0</v>
      </c>
      <c r="L51" s="98">
        <f>'IUNIE 2023 LIMVALCTR'!L51+'REGULARIZARE TRIM II 2023'!F51</f>
        <v>0</v>
      </c>
      <c r="M51" s="5"/>
      <c r="N51" s="5"/>
      <c r="O51" s="5"/>
      <c r="P51" s="5"/>
      <c r="Q51" s="9"/>
      <c r="R51" s="9"/>
    </row>
    <row r="52" spans="1:18" s="1" customFormat="1" ht="27" thickBot="1" x14ac:dyDescent="0.3">
      <c r="A52" s="4"/>
      <c r="B52" s="94" t="s">
        <v>34</v>
      </c>
      <c r="C52" s="105" t="s">
        <v>24</v>
      </c>
      <c r="D52" s="91">
        <f>SUM(D46:D51)</f>
        <v>-695.25</v>
      </c>
      <c r="E52" s="91">
        <f t="shared" ref="E52" si="13">SUM(E46:E51)</f>
        <v>-695.25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'IUNIE 2023 LIMVALCTR'!J52+'REGULARIZARE TRIM II 2023'!D52</f>
        <v>2065945.04</v>
      </c>
      <c r="K52" s="91">
        <f>'IUNIE 2023 LIMVALCTR'!K52+'REGULARIZARE TRIM II 2023'!E52</f>
        <v>2065945.04</v>
      </c>
      <c r="L52" s="91">
        <f>'IUNIE 2023 LIMVALCTR'!L52+'REGULARIZARE TRIM II 2023'!F52</f>
        <v>0</v>
      </c>
      <c r="M52" s="5"/>
      <c r="N52" s="5"/>
      <c r="O52" s="5"/>
      <c r="P52" s="5"/>
      <c r="Q52" s="9"/>
      <c r="R52" s="9"/>
    </row>
    <row r="53" spans="1:18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  <c r="Q53" s="9"/>
      <c r="R53" s="9"/>
    </row>
    <row r="54" spans="1:18" s="1" customFormat="1" ht="15.75" customHeight="1" thickBot="1" x14ac:dyDescent="0.3">
      <c r="A54" s="4"/>
      <c r="B54" s="171" t="s">
        <v>120</v>
      </c>
      <c r="C54" s="186"/>
      <c r="D54" s="186"/>
      <c r="E54" s="186"/>
      <c r="F54" s="187"/>
      <c r="H54" s="171" t="s">
        <v>121</v>
      </c>
      <c r="I54" s="172"/>
      <c r="J54" s="172"/>
      <c r="K54" s="172"/>
      <c r="L54" s="173"/>
      <c r="M54" s="28"/>
      <c r="N54" s="28"/>
      <c r="O54" s="9"/>
      <c r="P54" s="22"/>
      <c r="Q54" s="9"/>
      <c r="R54" s="9"/>
    </row>
    <row r="55" spans="1:18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  <c r="Q55" s="9"/>
      <c r="R55" s="9"/>
    </row>
    <row r="56" spans="1:18" s="1" customFormat="1" ht="15.75" thickBot="1" x14ac:dyDescent="0.3">
      <c r="A56" s="4"/>
      <c r="B56" s="189"/>
      <c r="C56" s="64" t="s">
        <v>23</v>
      </c>
      <c r="D56" s="109">
        <f>D44+D42+D40+D30</f>
        <v>7</v>
      </c>
      <c r="E56" s="109">
        <f>E44+E42+E40+E30</f>
        <v>44</v>
      </c>
      <c r="F56" s="106">
        <f>D56-E56</f>
        <v>-37</v>
      </c>
      <c r="G56" s="24"/>
      <c r="H56" s="189"/>
      <c r="I56" s="64" t="s">
        <v>23</v>
      </c>
      <c r="J56" s="109">
        <f>'IUNIE 2023 LIMVALCTR'!J56+'REGULARIZARE TRIM II 2023'!D56</f>
        <v>10814</v>
      </c>
      <c r="K56" s="109">
        <f>'IUNIE 2023 LIMVALCTR'!K56+'REGULARIZARE TRIM II 2023'!E56</f>
        <v>10814</v>
      </c>
      <c r="L56" s="106">
        <f>'IUNIE 2023 LIMVALCTR'!L56+'REGULARIZARE TRIM II 2023'!F56</f>
        <v>0</v>
      </c>
      <c r="M56" s="24"/>
      <c r="N56" s="24"/>
      <c r="O56" s="24"/>
      <c r="P56" s="9"/>
      <c r="Q56" s="9"/>
      <c r="R56" s="9"/>
    </row>
    <row r="57" spans="1:18" s="1" customFormat="1" ht="17.25" customHeight="1" thickBot="1" x14ac:dyDescent="0.3">
      <c r="A57" s="4"/>
      <c r="B57" s="190"/>
      <c r="C57" s="111" t="s">
        <v>24</v>
      </c>
      <c r="D57" s="112">
        <f>D52+D37</f>
        <v>11451.13</v>
      </c>
      <c r="E57" s="112">
        <f>E52+E37</f>
        <v>106154.34</v>
      </c>
      <c r="F57" s="107">
        <f>D57-E57</f>
        <v>-94703.209999999992</v>
      </c>
      <c r="G57" s="24"/>
      <c r="H57" s="190"/>
      <c r="I57" s="111" t="s">
        <v>24</v>
      </c>
      <c r="J57" s="112">
        <f>'IUNIE 2023 LIMVALCTR'!J57+'REGULARIZARE TRIM II 2023'!D57</f>
        <v>6127362.3700000001</v>
      </c>
      <c r="K57" s="112">
        <f>'IUNIE 2023 LIMVALCTR'!K57+'REGULARIZARE TRIM II 2023'!E57</f>
        <v>6127362.3700000001</v>
      </c>
      <c r="L57" s="107">
        <f>'IUNIE 2023 LIMVALCTR'!L57+'REGULARIZARE TRIM II 2023'!F57</f>
        <v>0</v>
      </c>
      <c r="M57" s="24"/>
      <c r="N57" s="24"/>
      <c r="O57" s="24"/>
      <c r="P57" s="9"/>
      <c r="Q57" s="9"/>
      <c r="R57" s="9"/>
    </row>
    <row r="58" spans="1:18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  <c r="Q58" s="9"/>
      <c r="R58" s="9"/>
    </row>
    <row r="59" spans="1:18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  <c r="Q59" s="9"/>
      <c r="R59" s="9"/>
    </row>
    <row r="60" spans="1:18" s="9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</row>
    <row r="61" spans="1:18" s="9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</row>
    <row r="62" spans="1:18" s="9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</row>
    <row r="63" spans="1:18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</row>
    <row r="64" spans="1:18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6"/>
  <sheetViews>
    <sheetView topLeftCell="A28" zoomScale="96" zoomScaleNormal="96" workbookViewId="0">
      <selection activeCell="H10" sqref="H10:H2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8"/>
      <c r="P1" s="9"/>
      <c r="Q1" s="9"/>
      <c r="R1" s="9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8"/>
      <c r="P2" s="9"/>
      <c r="Q2" s="9"/>
      <c r="R2" s="9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4"/>
      <c r="N3" s="4"/>
      <c r="O3" s="8"/>
      <c r="P3" s="9"/>
      <c r="Q3" s="9"/>
      <c r="R3" s="9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8"/>
      <c r="P4" s="9"/>
      <c r="Q4" s="9"/>
      <c r="R4" s="9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4"/>
      <c r="N5" s="4"/>
      <c r="O5" s="8"/>
      <c r="P5" s="9"/>
      <c r="Q5" s="9"/>
      <c r="R5" s="9"/>
    </row>
    <row r="6" spans="1:18" s="1" customFormat="1" ht="18.75" customHeight="1" x14ac:dyDescent="0.25">
      <c r="A6" s="14"/>
      <c r="B6" s="165" t="s">
        <v>109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4"/>
      <c r="N6" s="4"/>
      <c r="O6" s="8"/>
      <c r="P6" s="9"/>
      <c r="Q6" s="9"/>
      <c r="R6" s="9"/>
    </row>
    <row r="7" spans="1:18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8"/>
      <c r="P7" s="9"/>
      <c r="Q7" s="9"/>
      <c r="R7" s="9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25"/>
      <c r="K8" s="25"/>
      <c r="L8" s="25"/>
      <c r="M8" s="4"/>
      <c r="N8" s="4"/>
      <c r="O8" s="8"/>
      <c r="P8" s="10"/>
      <c r="Q8" s="10"/>
      <c r="R8" s="10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110</v>
      </c>
      <c r="H9" s="123" t="s">
        <v>17</v>
      </c>
      <c r="I9" s="124" t="s">
        <v>18</v>
      </c>
      <c r="J9" s="25"/>
      <c r="K9" s="25"/>
      <c r="L9" s="25"/>
      <c r="M9" s="4"/>
      <c r="N9" s="5"/>
      <c r="O9" s="8"/>
      <c r="P9" s="10"/>
      <c r="Q9" s="10"/>
      <c r="R9" s="10"/>
    </row>
    <row r="10" spans="1:18" s="2" customFormat="1" x14ac:dyDescent="0.25">
      <c r="A10" s="70">
        <v>1</v>
      </c>
      <c r="B10" s="125" t="s">
        <v>38</v>
      </c>
      <c r="C10" s="72" t="s">
        <v>113</v>
      </c>
      <c r="D10" s="73">
        <v>4221848.66</v>
      </c>
      <c r="E10" s="74">
        <v>3310378.72</v>
      </c>
      <c r="F10" s="75">
        <f t="shared" ref="F10:F16" si="0">D10-E10</f>
        <v>911469.94</v>
      </c>
      <c r="G10" s="75">
        <v>629266.81999999995</v>
      </c>
      <c r="H10" s="75">
        <f t="shared" ref="H10:H16" si="1">E10+G10</f>
        <v>3939645.54</v>
      </c>
      <c r="I10" s="76">
        <f t="shared" ref="I10:I16" si="2">F10-G10</f>
        <v>282203.12</v>
      </c>
      <c r="J10" s="29"/>
      <c r="K10" s="5"/>
      <c r="L10" s="5"/>
      <c r="M10" s="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 t="s">
        <v>114</v>
      </c>
      <c r="D11" s="51">
        <v>0</v>
      </c>
      <c r="E11" s="52">
        <v>3208.82</v>
      </c>
      <c r="F11" s="53">
        <f t="shared" si="0"/>
        <v>-3208.82</v>
      </c>
      <c r="G11" s="53">
        <v>1604.41</v>
      </c>
      <c r="H11" s="53">
        <f t="shared" si="1"/>
        <v>4813.2300000000005</v>
      </c>
      <c r="I11" s="54">
        <f t="shared" si="2"/>
        <v>-4813.2300000000005</v>
      </c>
      <c r="J11" s="29"/>
      <c r="K11" s="5"/>
      <c r="L11" s="5"/>
      <c r="M11" s="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4231957.63</v>
      </c>
      <c r="E17" s="68">
        <v>3323696.5100000002</v>
      </c>
      <c r="F17" s="68">
        <f t="shared" si="3"/>
        <v>908261.12</v>
      </c>
      <c r="G17" s="68">
        <f t="shared" si="3"/>
        <v>630871.23</v>
      </c>
      <c r="H17" s="68">
        <f t="shared" si="3"/>
        <v>3954567.74</v>
      </c>
      <c r="I17" s="69">
        <f t="shared" si="3"/>
        <v>277389.89</v>
      </c>
      <c r="J17" s="29"/>
      <c r="K17" s="12"/>
      <c r="L17" s="12"/>
      <c r="M17" s="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 t="s">
        <v>115</v>
      </c>
      <c r="D18" s="73">
        <v>2078789.2</v>
      </c>
      <c r="E18" s="74">
        <v>1694658.2200000002</v>
      </c>
      <c r="F18" s="75">
        <f>D18-E18</f>
        <v>384130.97999999975</v>
      </c>
      <c r="G18" s="75">
        <v>355150.21</v>
      </c>
      <c r="H18" s="75">
        <f t="shared" ref="H18:H24" si="4">E18+G18</f>
        <v>2049808.4300000002</v>
      </c>
      <c r="I18" s="76">
        <f>F18-G18</f>
        <v>28980.769999999728</v>
      </c>
      <c r="J18" s="29"/>
      <c r="K18" s="5"/>
      <c r="L18" s="5"/>
      <c r="M18" s="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 t="s">
        <v>116</v>
      </c>
      <c r="D19" s="51">
        <v>0</v>
      </c>
      <c r="E19" s="52">
        <v>13278.73</v>
      </c>
      <c r="F19" s="53">
        <f>D19-E19</f>
        <v>-13278.73</v>
      </c>
      <c r="G19" s="53">
        <v>2378.2800000000002</v>
      </c>
      <c r="H19" s="53">
        <f t="shared" si="4"/>
        <v>15657.01</v>
      </c>
      <c r="I19" s="54">
        <f t="shared" ref="I19:I24" si="5">F19-G19</f>
        <v>-15657.01</v>
      </c>
      <c r="J19" s="29"/>
      <c r="K19" s="5"/>
      <c r="L19" s="5"/>
      <c r="M19" s="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6494.74</v>
      </c>
      <c r="E20" s="52">
        <v>1174.8499999999999</v>
      </c>
      <c r="F20" s="53">
        <f>D20-E20</f>
        <v>5319.8899999999994</v>
      </c>
      <c r="G20" s="53">
        <v>0</v>
      </c>
      <c r="H20" s="53">
        <f t="shared" si="4"/>
        <v>1174.8499999999999</v>
      </c>
      <c r="I20" s="54">
        <f t="shared" si="5"/>
        <v>5319.8899999999994</v>
      </c>
      <c r="J20" s="29"/>
      <c r="K20" s="5"/>
      <c r="L20" s="5"/>
      <c r="M20" s="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4"/>
        <v>0</v>
      </c>
      <c r="I21" s="54">
        <f t="shared" si="5"/>
        <v>-556.37</v>
      </c>
      <c r="J21" s="29"/>
      <c r="K21" s="5"/>
      <c r="L21" s="5"/>
      <c r="M21" s="5"/>
      <c r="N21" s="5"/>
      <c r="O21" s="8"/>
      <c r="P21" s="9"/>
      <c r="Q21" s="9"/>
      <c r="R21" s="9"/>
    </row>
    <row r="22" spans="1:18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ref="F22:F24" si="6">D22-E22</f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  <c r="Q24" s="9"/>
      <c r="R24" s="9"/>
    </row>
    <row r="25" spans="1:18" s="1" customFormat="1" ht="31.5" customHeight="1" thickBot="1" x14ac:dyDescent="0.3">
      <c r="A25" s="78"/>
      <c r="B25" s="58" t="s">
        <v>34</v>
      </c>
      <c r="C25" s="79"/>
      <c r="D25" s="80">
        <f>SUM(D18:D24)</f>
        <v>2084727.5699999998</v>
      </c>
      <c r="E25" s="81">
        <v>1709111.8000000003</v>
      </c>
      <c r="F25" s="81">
        <f t="shared" ref="F25:I25" si="7">SUM(F18:F24)</f>
        <v>375615.76999999979</v>
      </c>
      <c r="G25" s="81">
        <f t="shared" si="7"/>
        <v>357528.49000000005</v>
      </c>
      <c r="H25" s="81">
        <f t="shared" si="7"/>
        <v>2066640.2900000003</v>
      </c>
      <c r="I25" s="82">
        <f t="shared" si="7"/>
        <v>18087.279999999726</v>
      </c>
      <c r="J25" s="29"/>
      <c r="K25" s="12"/>
      <c r="L25" s="12"/>
      <c r="M25" s="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6316685.1999999993</v>
      </c>
      <c r="E26" s="85">
        <v>5032808.3100000005</v>
      </c>
      <c r="F26" s="85">
        <f t="shared" ref="F26:I26" si="8">F25+F17</f>
        <v>1283876.8899999997</v>
      </c>
      <c r="G26" s="85">
        <f t="shared" si="8"/>
        <v>988399.72</v>
      </c>
      <c r="H26" s="85">
        <f t="shared" si="8"/>
        <v>6021208.0300000003</v>
      </c>
      <c r="I26" s="86">
        <f t="shared" si="8"/>
        <v>295477.16999999975</v>
      </c>
      <c r="J26" s="5"/>
      <c r="K26" s="5"/>
      <c r="L26" s="5"/>
      <c r="M26" s="5"/>
      <c r="N26" s="5"/>
      <c r="O26" s="8"/>
      <c r="P26" s="9"/>
      <c r="Q26" s="9"/>
      <c r="R26" s="9"/>
    </row>
    <row r="27" spans="1:18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8" s="1" customFormat="1" ht="15.75" customHeight="1" thickBot="1" x14ac:dyDescent="0.3">
      <c r="A28" s="4"/>
      <c r="B28" s="171" t="s">
        <v>111</v>
      </c>
      <c r="C28" s="186"/>
      <c r="D28" s="186"/>
      <c r="E28" s="186"/>
      <c r="F28" s="187"/>
      <c r="G28" s="9"/>
      <c r="H28" s="171" t="s">
        <v>112</v>
      </c>
      <c r="I28" s="186"/>
      <c r="J28" s="186"/>
      <c r="K28" s="186"/>
      <c r="L28" s="187"/>
      <c r="M28" s="28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0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  <c r="P29" s="28"/>
      <c r="Q29" s="28"/>
      <c r="R29" s="28"/>
    </row>
    <row r="30" spans="1:18" s="1" customFormat="1" ht="15.75" thickBot="1" x14ac:dyDescent="0.3">
      <c r="A30" s="6"/>
      <c r="B30" s="192"/>
      <c r="C30" s="14" t="s">
        <v>23</v>
      </c>
      <c r="D30" s="88">
        <v>339</v>
      </c>
      <c r="E30" s="88">
        <v>339</v>
      </c>
      <c r="F30" s="89">
        <f>D30-E30</f>
        <v>0</v>
      </c>
      <c r="G30" s="5"/>
      <c r="H30" s="178"/>
      <c r="I30" s="14" t="s">
        <v>23</v>
      </c>
      <c r="J30" s="88">
        <f>'MAI 2023 REALIZ'!J30+'IUNIE 2023 LIMVALCTR'!D30</f>
        <v>2008</v>
      </c>
      <c r="K30" s="88">
        <f>'MAI 2023 REALIZ'!K30+'IUNIE 2023 LIMVALCTR'!E30</f>
        <v>1971</v>
      </c>
      <c r="L30" s="88">
        <f>'MAI 2023 REALIZ'!L30+'IUNIE 2023 LIMVALCTR'!F30</f>
        <v>37</v>
      </c>
      <c r="M30" s="5"/>
      <c r="N30" s="5"/>
      <c r="O30" s="5"/>
      <c r="P30" s="9"/>
      <c r="Q30" s="9"/>
      <c r="R30" s="9"/>
    </row>
    <row r="31" spans="1:18" s="1" customFormat="1" ht="15.75" thickBot="1" x14ac:dyDescent="0.3">
      <c r="A31" s="6"/>
      <c r="B31" s="193"/>
      <c r="C31" s="90" t="s">
        <v>24</v>
      </c>
      <c r="D31" s="91">
        <v>630871.23</v>
      </c>
      <c r="E31" s="91">
        <v>630871.23</v>
      </c>
      <c r="F31" s="92">
        <f t="shared" ref="F31:F37" si="9">D31-E31</f>
        <v>0</v>
      </c>
      <c r="G31" s="5"/>
      <c r="H31" s="179"/>
      <c r="I31" s="90" t="s">
        <v>24</v>
      </c>
      <c r="J31" s="95">
        <f>'MAI 2023 REALIZ'!J31+'IUNIE 2023 LIMVALCTR'!D31</f>
        <v>4039161.98</v>
      </c>
      <c r="K31" s="95">
        <f>'MAI 2023 REALIZ'!K31+'IUNIE 2023 LIMVALCTR'!E31</f>
        <v>3944458.77</v>
      </c>
      <c r="L31" s="95">
        <f>'MAI 2023 REALIZ'!L31+'IUNIE 2023 LIMVALCTR'!F31</f>
        <v>94703.209999999963</v>
      </c>
      <c r="M31" s="5"/>
      <c r="N31" s="5"/>
      <c r="O31" s="5"/>
      <c r="P31" s="9"/>
      <c r="Q31" s="9"/>
      <c r="R31" s="9"/>
    </row>
    <row r="32" spans="1:18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50</v>
      </c>
      <c r="I32" s="93" t="s">
        <v>24</v>
      </c>
      <c r="J32" s="88">
        <f>'MAI 2023 REALIZ'!J32+'IUNIE 2023 LIMVALCTR'!D32</f>
        <v>10108.969999999999</v>
      </c>
      <c r="K32" s="88">
        <f>'MAI 2023 REALIZ'!K32+'IUNIE 2023 LIMVALCTR'!E32</f>
        <v>10108.969999999999</v>
      </c>
      <c r="L32" s="88">
        <f>'MAI 2023 REALIZ'!L32+'IUNIE 2023 LIMVALCTR'!F32</f>
        <v>0</v>
      </c>
      <c r="M32" s="5"/>
      <c r="N32" s="5"/>
      <c r="O32" s="5"/>
      <c r="P32" s="9"/>
      <c r="Q32" s="9"/>
      <c r="R32" s="9"/>
    </row>
    <row r="33" spans="1:18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51</v>
      </c>
      <c r="I33" s="93" t="s">
        <v>24</v>
      </c>
      <c r="J33" s="88">
        <f>'MAI 2023 REALIZ'!J33+'IUNIE 2023 LIMVALCTR'!D33</f>
        <v>0</v>
      </c>
      <c r="K33" s="88">
        <f>'MAI 2023 REALIZ'!K33+'IUNIE 2023 LIMVALCTR'!E33</f>
        <v>0</v>
      </c>
      <c r="L33" s="88">
        <f>'MAI 2023 REALIZ'!L33+'IUNIE 2023 LIMVALCTR'!F33</f>
        <v>0</v>
      </c>
      <c r="M33" s="5"/>
      <c r="N33" s="5"/>
      <c r="O33" s="5"/>
      <c r="P33" s="9"/>
      <c r="Q33" s="9"/>
      <c r="R33" s="9"/>
    </row>
    <row r="34" spans="1:18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52</v>
      </c>
      <c r="I34" s="93" t="s">
        <v>24</v>
      </c>
      <c r="J34" s="88">
        <f>'MAI 2023 REALIZ'!J34+'IUNIE 2023 LIMVALCTR'!D34</f>
        <v>0</v>
      </c>
      <c r="K34" s="88">
        <f>'MAI 2023 REALIZ'!K34+'IUNIE 2023 LIMVALCTR'!E34</f>
        <v>0</v>
      </c>
      <c r="L34" s="88">
        <f>'MAI 2023 REALIZ'!L34+'IUNIE 2023 LIMVALCTR'!F34</f>
        <v>0</v>
      </c>
      <c r="M34" s="5"/>
      <c r="N34" s="5"/>
      <c r="O34" s="5"/>
      <c r="P34" s="9"/>
      <c r="Q34" s="9"/>
      <c r="R34" s="9"/>
    </row>
    <row r="35" spans="1:18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53</v>
      </c>
      <c r="I35" s="93" t="s">
        <v>24</v>
      </c>
      <c r="J35" s="88">
        <f>'MAI 2023 REALIZ'!J35+'IUNIE 2023 LIMVALCTR'!D35</f>
        <v>0</v>
      </c>
      <c r="K35" s="88">
        <f>'MAI 2023 REALIZ'!K35+'IUNIE 2023 LIMVALCTR'!E35</f>
        <v>0</v>
      </c>
      <c r="L35" s="88">
        <f>'MAI 2023 REALIZ'!L35+'IUNIE 2023 LIMVALCTR'!F35</f>
        <v>0</v>
      </c>
      <c r="M35" s="5"/>
      <c r="N35" s="5"/>
      <c r="O35" s="5"/>
      <c r="P35" s="9"/>
      <c r="Q35" s="9"/>
      <c r="R35" s="9"/>
    </row>
    <row r="36" spans="1:18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54</v>
      </c>
      <c r="I36" s="83" t="s">
        <v>24</v>
      </c>
      <c r="J36" s="88">
        <f>'MAI 2023 REALIZ'!J36+'IUNIE 2023 LIMVALCTR'!D36</f>
        <v>0</v>
      </c>
      <c r="K36" s="88">
        <f>'MAI 2023 REALIZ'!K36+'IUNIE 2023 LIMVALCTR'!E36</f>
        <v>0</v>
      </c>
      <c r="L36" s="88">
        <f>'MAI 2023 REALIZ'!L36+'IUNIE 2023 LIMVALCTR'!F36</f>
        <v>0</v>
      </c>
      <c r="M36" s="5"/>
      <c r="N36" s="5"/>
      <c r="O36" s="5"/>
      <c r="P36" s="9"/>
      <c r="Q36" s="9"/>
      <c r="R36" s="9"/>
    </row>
    <row r="37" spans="1:18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630871.23</v>
      </c>
      <c r="E37" s="91">
        <f t="shared" si="10"/>
        <v>630871.23</v>
      </c>
      <c r="F37" s="91">
        <f t="shared" si="9"/>
        <v>0</v>
      </c>
      <c r="G37" s="5"/>
      <c r="H37" s="94" t="s">
        <v>32</v>
      </c>
      <c r="I37" s="90" t="s">
        <v>24</v>
      </c>
      <c r="J37" s="91">
        <f>'MAI 2023 REALIZ'!J37+'IUNIE 2023 LIMVALCTR'!D37</f>
        <v>4049270.9499999997</v>
      </c>
      <c r="K37" s="91">
        <f>'MAI 2023 REALIZ'!K37+'IUNIE 2023 LIMVALCTR'!E37</f>
        <v>3954567.7399999998</v>
      </c>
      <c r="L37" s="91">
        <f>'MAI 2023 REALIZ'!L37+'IUNIE 2023 LIMVALCTR'!F37</f>
        <v>94703.209999999963</v>
      </c>
      <c r="M37" s="5"/>
      <c r="N37" s="5"/>
      <c r="O37" s="5"/>
      <c r="P37" s="9"/>
      <c r="Q37" s="9"/>
      <c r="R37" s="9"/>
    </row>
    <row r="38" spans="1:18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  <c r="Q38" s="9"/>
      <c r="R38" s="9"/>
    </row>
    <row r="39" spans="1:18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  <c r="Q39" s="9"/>
      <c r="R39" s="9"/>
    </row>
    <row r="40" spans="1:18" s="1" customFormat="1" ht="15.75" thickBot="1" x14ac:dyDescent="0.3">
      <c r="A40" s="6"/>
      <c r="B40" s="183" t="s">
        <v>20</v>
      </c>
      <c r="C40" s="97" t="s">
        <v>23</v>
      </c>
      <c r="D40" s="98">
        <v>321</v>
      </c>
      <c r="E40" s="98">
        <v>321</v>
      </c>
      <c r="F40" s="99">
        <f>D40-E40</f>
        <v>0</v>
      </c>
      <c r="G40" s="5"/>
      <c r="H40" s="183" t="s">
        <v>20</v>
      </c>
      <c r="I40" s="64" t="s">
        <v>23</v>
      </c>
      <c r="J40" s="98">
        <f>'MAI 2023 REALIZ'!J40+'IUNIE 2023 LIMVALCTR'!D40</f>
        <v>1911</v>
      </c>
      <c r="K40" s="98">
        <f>'MAI 2023 REALIZ'!K40+'IUNIE 2023 LIMVALCTR'!E40</f>
        <v>1911</v>
      </c>
      <c r="L40" s="98">
        <f>'MAI 2023 REALIZ'!L40+'IUNIE 2023 LIMVALCTR'!F40</f>
        <v>0</v>
      </c>
      <c r="M40" s="5"/>
      <c r="N40" s="5"/>
      <c r="O40" s="5"/>
      <c r="P40" s="5"/>
      <c r="Q40" s="9"/>
      <c r="R40" s="9"/>
    </row>
    <row r="41" spans="1:18" s="1" customFormat="1" ht="15.75" thickBot="1" x14ac:dyDescent="0.3">
      <c r="A41" s="6"/>
      <c r="B41" s="184"/>
      <c r="C41" s="100" t="s">
        <v>24</v>
      </c>
      <c r="D41" s="101">
        <v>116624.48</v>
      </c>
      <c r="E41" s="101">
        <v>116624.48</v>
      </c>
      <c r="F41" s="102">
        <f t="shared" ref="F41:F52" si="11">D41-E41</f>
        <v>0</v>
      </c>
      <c r="G41" s="5"/>
      <c r="H41" s="184"/>
      <c r="I41" s="111" t="s">
        <v>24</v>
      </c>
      <c r="J41" s="91">
        <f>'MAI 2023 REALIZ'!J41+'IUNIE 2023 LIMVALCTR'!D41</f>
        <v>700813.76</v>
      </c>
      <c r="K41" s="91">
        <f>'MAI 2023 REALIZ'!K41+'IUNIE 2023 LIMVALCTR'!E41</f>
        <v>700813.76</v>
      </c>
      <c r="L41" s="91">
        <f>'MAI 2023 REALIZ'!L41+'IUNIE 2023 LIMVALCTR'!F41</f>
        <v>0</v>
      </c>
      <c r="M41" s="5"/>
      <c r="N41" s="5"/>
      <c r="O41" s="5"/>
      <c r="P41" s="5"/>
      <c r="Q41" s="9"/>
      <c r="R41" s="9"/>
    </row>
    <row r="42" spans="1:18" s="1" customFormat="1" ht="15.75" thickBot="1" x14ac:dyDescent="0.3">
      <c r="A42" s="6"/>
      <c r="B42" s="184"/>
      <c r="C42" s="97" t="s">
        <v>25</v>
      </c>
      <c r="D42" s="98">
        <v>1213</v>
      </c>
      <c r="E42" s="98">
        <v>1213</v>
      </c>
      <c r="F42" s="99">
        <f t="shared" si="11"/>
        <v>0</v>
      </c>
      <c r="G42" s="5"/>
      <c r="H42" s="184"/>
      <c r="I42" s="64" t="s">
        <v>25</v>
      </c>
      <c r="J42" s="98">
        <f>'MAI 2023 REALIZ'!J42+'IUNIE 2023 LIMVALCTR'!D42</f>
        <v>6882</v>
      </c>
      <c r="K42" s="98">
        <f>'MAI 2023 REALIZ'!K42+'IUNIE 2023 LIMVALCTR'!E42</f>
        <v>6882</v>
      </c>
      <c r="L42" s="98">
        <f>'MAI 2023 REALIZ'!L42+'IUNIE 2023 LIMVALCTR'!F42</f>
        <v>0</v>
      </c>
      <c r="M42" s="5"/>
      <c r="N42" s="5"/>
      <c r="O42" s="5"/>
      <c r="P42" s="5"/>
      <c r="Q42" s="9"/>
      <c r="R42" s="9"/>
    </row>
    <row r="43" spans="1:18" s="1" customFormat="1" ht="15.75" thickBot="1" x14ac:dyDescent="0.3">
      <c r="A43" s="6"/>
      <c r="B43" s="184"/>
      <c r="C43" s="100" t="s">
        <v>24</v>
      </c>
      <c r="D43" s="101">
        <v>240904.01</v>
      </c>
      <c r="E43" s="101">
        <v>240904.01</v>
      </c>
      <c r="F43" s="102">
        <f t="shared" si="11"/>
        <v>0</v>
      </c>
      <c r="G43" s="5"/>
      <c r="H43" s="184"/>
      <c r="I43" s="111" t="s">
        <v>24</v>
      </c>
      <c r="J43" s="91">
        <f>'MAI 2023 REALIZ'!J43+'IUNIE 2023 LIMVALCTR'!D43</f>
        <v>1364446.31</v>
      </c>
      <c r="K43" s="91">
        <f>'MAI 2023 REALIZ'!K43+'IUNIE 2023 LIMVALCTR'!E43</f>
        <v>1364446.31</v>
      </c>
      <c r="L43" s="91">
        <f>'MAI 2023 REALIZ'!L43+'IUNIE 2023 LIMVALCTR'!F43</f>
        <v>0</v>
      </c>
      <c r="M43" s="5"/>
      <c r="N43" s="5"/>
      <c r="O43" s="5"/>
      <c r="P43" s="5"/>
      <c r="Q43" s="9"/>
      <c r="R43" s="9"/>
    </row>
    <row r="44" spans="1:18" s="1" customFormat="1" ht="27" thickBot="1" x14ac:dyDescent="0.3">
      <c r="A44" s="6"/>
      <c r="B44" s="184"/>
      <c r="C44" s="103" t="s">
        <v>44</v>
      </c>
      <c r="D44" s="98">
        <v>0</v>
      </c>
      <c r="E44" s="98">
        <v>0</v>
      </c>
      <c r="F44" s="99">
        <f t="shared" si="11"/>
        <v>0</v>
      </c>
      <c r="G44" s="5"/>
      <c r="H44" s="184"/>
      <c r="I44" s="103" t="s">
        <v>44</v>
      </c>
      <c r="J44" s="98">
        <f>'MAI 2023 REALIZ'!J44+'IUNIE 2023 LIMVALCTR'!D44</f>
        <v>6</v>
      </c>
      <c r="K44" s="98">
        <f>'MAI 2023 REALIZ'!K44+'IUNIE 2023 LIMVALCTR'!E44</f>
        <v>6</v>
      </c>
      <c r="L44" s="98">
        <f>'MAI 2023 REALIZ'!L44+'IUNIE 2023 LIMVALCTR'!F44</f>
        <v>0</v>
      </c>
      <c r="M44" s="5"/>
      <c r="N44" s="5"/>
      <c r="O44" s="5"/>
      <c r="P44" s="5"/>
      <c r="Q44" s="9"/>
      <c r="R44" s="9"/>
    </row>
    <row r="45" spans="1:18" s="1" customFormat="1" ht="15.75" thickBot="1" x14ac:dyDescent="0.3">
      <c r="A45" s="6"/>
      <c r="B45" s="185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85"/>
      <c r="I45" s="111" t="s">
        <v>24</v>
      </c>
      <c r="J45" s="91">
        <f>'MAI 2023 REALIZ'!J45+'IUNIE 2023 LIMVALCTR'!D45</f>
        <v>1380.22</v>
      </c>
      <c r="K45" s="91">
        <f>'MAI 2023 REALIZ'!K45+'IUNIE 2023 LIMVALCTR'!E45</f>
        <v>1380.22</v>
      </c>
      <c r="L45" s="91">
        <f>'MAI 2023 REALIZ'!L45+'IUNIE 2023 LIMVALCTR'!F45</f>
        <v>0</v>
      </c>
      <c r="M45" s="5"/>
      <c r="N45" s="5"/>
      <c r="O45" s="5"/>
      <c r="P45" s="5"/>
      <c r="Q45" s="9"/>
      <c r="R45" s="9"/>
    </row>
    <row r="46" spans="1:18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357528.49</v>
      </c>
      <c r="E46" s="91">
        <f>E41+E43+E45</f>
        <v>357528.49</v>
      </c>
      <c r="F46" s="91">
        <f t="shared" ref="F46" si="12">F41+F43+F45</f>
        <v>0</v>
      </c>
      <c r="G46" s="5"/>
      <c r="H46" s="104" t="s">
        <v>20</v>
      </c>
      <c r="I46" s="113" t="s">
        <v>24</v>
      </c>
      <c r="J46" s="91">
        <f>'MAI 2023 REALIZ'!J46+'IUNIE 2023 LIMVALCTR'!D46</f>
        <v>2067196.66</v>
      </c>
      <c r="K46" s="91">
        <f>'MAI 2023 REALIZ'!K46+'IUNIE 2023 LIMVALCTR'!E46</f>
        <v>2067196.66</v>
      </c>
      <c r="L46" s="91">
        <f>'MAI 2023 REALIZ'!L46+'IUNIE 2023 LIMVALCTR'!F46</f>
        <v>0</v>
      </c>
      <c r="M46" s="5"/>
      <c r="N46" s="5"/>
      <c r="O46" s="5"/>
      <c r="P46" s="5"/>
      <c r="Q46" s="9"/>
      <c r="R46" s="9"/>
    </row>
    <row r="47" spans="1:18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'MAI 2023 REALIZ'!J47+'IUNIE 2023 LIMVALCTR'!D47</f>
        <v>-556.37</v>
      </c>
      <c r="K47" s="98">
        <f>'MAI 2023 REALIZ'!K47+'IUNIE 2023 LIMVALCTR'!E47</f>
        <v>-556.37</v>
      </c>
      <c r="L47" s="98">
        <f>'MAI 2023 REALIZ'!L47+'IUNIE 2023 LIMVALCTR'!F47</f>
        <v>0</v>
      </c>
      <c r="M47" s="5"/>
      <c r="N47" s="5"/>
      <c r="O47" s="5"/>
      <c r="P47" s="5"/>
      <c r="Q47" s="9"/>
      <c r="R47" s="9"/>
    </row>
    <row r="48" spans="1:18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'MAI 2023 REALIZ'!J48+'IUNIE 2023 LIMVALCTR'!D48</f>
        <v>0</v>
      </c>
      <c r="K48" s="98">
        <f>'MAI 2023 REALIZ'!K48+'IUNIE 2023 LIMVALCTR'!E48</f>
        <v>0</v>
      </c>
      <c r="L48" s="98">
        <f>'MAI 2023 REALIZ'!L48+'IUNIE 2023 LIMVALCTR'!F48</f>
        <v>0</v>
      </c>
      <c r="M48" s="5"/>
      <c r="N48" s="5"/>
      <c r="O48" s="5"/>
      <c r="P48" s="5"/>
      <c r="Q48" s="9"/>
      <c r="R48" s="9"/>
    </row>
    <row r="49" spans="1:18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'MAI 2023 REALIZ'!J49+'IUNIE 2023 LIMVALCTR'!D49</f>
        <v>0</v>
      </c>
      <c r="K49" s="98">
        <f>'MAI 2023 REALIZ'!K49+'IUNIE 2023 LIMVALCTR'!E49</f>
        <v>0</v>
      </c>
      <c r="L49" s="98">
        <f>'MAI 2023 REALIZ'!L49+'IUNIE 2023 LIMVALCTR'!F49</f>
        <v>0</v>
      </c>
      <c r="M49" s="5"/>
      <c r="N49" s="5"/>
      <c r="O49" s="5"/>
      <c r="P49" s="5"/>
      <c r="Q49" s="9"/>
      <c r="R49" s="9"/>
    </row>
    <row r="50" spans="1:18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'MAI 2023 REALIZ'!J50+'IUNIE 2023 LIMVALCTR'!D50</f>
        <v>0</v>
      </c>
      <c r="K50" s="98">
        <f>'MAI 2023 REALIZ'!K50+'IUNIE 2023 LIMVALCTR'!E50</f>
        <v>0</v>
      </c>
      <c r="L50" s="98">
        <f>'MAI 2023 REALIZ'!L50+'IUNIE 2023 LIMVALCTR'!F50</f>
        <v>0</v>
      </c>
      <c r="M50" s="5"/>
      <c r="N50" s="5"/>
      <c r="O50" s="5"/>
      <c r="P50" s="5"/>
      <c r="Q50" s="9"/>
      <c r="R50" s="9"/>
    </row>
    <row r="51" spans="1:18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'MAI 2023 REALIZ'!J51+'IUNIE 2023 LIMVALCTR'!D51</f>
        <v>0</v>
      </c>
      <c r="K51" s="98">
        <f>'MAI 2023 REALIZ'!K51+'IUNIE 2023 LIMVALCTR'!E51</f>
        <v>0</v>
      </c>
      <c r="L51" s="98">
        <f>'MAI 2023 REALIZ'!L51+'IUNIE 2023 LIMVALCTR'!F51</f>
        <v>0</v>
      </c>
      <c r="M51" s="5"/>
      <c r="N51" s="5"/>
      <c r="O51" s="5"/>
      <c r="P51" s="5"/>
      <c r="Q51" s="9"/>
      <c r="R51" s="9"/>
    </row>
    <row r="52" spans="1:18" s="1" customFormat="1" ht="27" thickBot="1" x14ac:dyDescent="0.3">
      <c r="A52" s="4"/>
      <c r="B52" s="94" t="s">
        <v>34</v>
      </c>
      <c r="C52" s="105" t="s">
        <v>24</v>
      </c>
      <c r="D52" s="91">
        <f>SUM(D46:D51)</f>
        <v>357528.49</v>
      </c>
      <c r="E52" s="91">
        <f t="shared" ref="E52" si="13">SUM(E46:E51)</f>
        <v>357528.49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'MAI 2023 REALIZ'!J52+'IUNIE 2023 LIMVALCTR'!D52</f>
        <v>2066640.29</v>
      </c>
      <c r="K52" s="91">
        <f>'MAI 2023 REALIZ'!K52+'IUNIE 2023 LIMVALCTR'!E52</f>
        <v>2066640.29</v>
      </c>
      <c r="L52" s="91">
        <f>'MAI 2023 REALIZ'!L52+'IUNIE 2023 LIMVALCTR'!F52</f>
        <v>0</v>
      </c>
      <c r="M52" s="5"/>
      <c r="N52" s="5"/>
      <c r="O52" s="5"/>
      <c r="P52" s="5"/>
      <c r="Q52" s="9"/>
      <c r="R52" s="9"/>
    </row>
    <row r="53" spans="1:18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  <c r="Q53" s="9"/>
      <c r="R53" s="9"/>
    </row>
    <row r="54" spans="1:18" s="1" customFormat="1" ht="15.75" customHeight="1" thickBot="1" x14ac:dyDescent="0.3">
      <c r="A54" s="4"/>
      <c r="B54" s="171" t="s">
        <v>111</v>
      </c>
      <c r="C54" s="186"/>
      <c r="D54" s="186"/>
      <c r="E54" s="186"/>
      <c r="F54" s="187"/>
      <c r="G54" s="9"/>
      <c r="H54" s="171" t="s">
        <v>112</v>
      </c>
      <c r="I54" s="186"/>
      <c r="J54" s="186"/>
      <c r="K54" s="186"/>
      <c r="L54" s="187"/>
      <c r="M54" s="28"/>
      <c r="N54" s="28"/>
      <c r="O54" s="9"/>
      <c r="P54" s="22"/>
      <c r="Q54" s="9"/>
      <c r="R54" s="9"/>
    </row>
    <row r="55" spans="1:18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  <c r="Q55" s="9"/>
      <c r="R55" s="9"/>
    </row>
    <row r="56" spans="1:18" s="1" customFormat="1" ht="15.75" thickBot="1" x14ac:dyDescent="0.3">
      <c r="A56" s="4"/>
      <c r="B56" s="189"/>
      <c r="C56" s="64" t="s">
        <v>23</v>
      </c>
      <c r="D56" s="109">
        <f>D44+D42+D40+D30</f>
        <v>1873</v>
      </c>
      <c r="E56" s="109">
        <f>E44+E42+E40+E30</f>
        <v>1873</v>
      </c>
      <c r="F56" s="106">
        <f>D56-E56</f>
        <v>0</v>
      </c>
      <c r="G56" s="24"/>
      <c r="H56" s="189"/>
      <c r="I56" s="64" t="s">
        <v>23</v>
      </c>
      <c r="J56" s="109">
        <f>'MAI 2023 REALIZ'!J56+'IUNIE 2023 LIMVALCTR'!D56</f>
        <v>10807</v>
      </c>
      <c r="K56" s="109">
        <f>'MAI 2023 REALIZ'!K56+'IUNIE 2023 LIMVALCTR'!E56</f>
        <v>10770</v>
      </c>
      <c r="L56" s="106">
        <f>'MAI 2023 REALIZ'!L56+'IUNIE 2023 LIMVALCTR'!F56</f>
        <v>37</v>
      </c>
      <c r="M56" s="24"/>
      <c r="N56" s="24"/>
      <c r="O56" s="24"/>
      <c r="P56" s="9"/>
      <c r="Q56" s="9"/>
      <c r="R56" s="9"/>
    </row>
    <row r="57" spans="1:18" s="1" customFormat="1" ht="17.25" customHeight="1" thickBot="1" x14ac:dyDescent="0.3">
      <c r="A57" s="4"/>
      <c r="B57" s="190"/>
      <c r="C57" s="111" t="s">
        <v>24</v>
      </c>
      <c r="D57" s="112">
        <f>D52+D37</f>
        <v>988399.72</v>
      </c>
      <c r="E57" s="112">
        <f>E52+E37</f>
        <v>988399.72</v>
      </c>
      <c r="F57" s="107">
        <f>D57-E57</f>
        <v>0</v>
      </c>
      <c r="G57" s="24"/>
      <c r="H57" s="190"/>
      <c r="I57" s="111" t="s">
        <v>24</v>
      </c>
      <c r="J57" s="112">
        <f>'MAI 2023 REALIZ'!J57+'IUNIE 2023 LIMVALCTR'!D57</f>
        <v>6115911.2400000002</v>
      </c>
      <c r="K57" s="112">
        <f>'MAI 2023 REALIZ'!K57+'IUNIE 2023 LIMVALCTR'!E57</f>
        <v>6021208.0300000003</v>
      </c>
      <c r="L57" s="107">
        <f>'MAI 2023 REALIZ'!L57+'IUNIE 2023 LIMVALCTR'!F57</f>
        <v>94703.209999999963</v>
      </c>
      <c r="M57" s="24"/>
      <c r="N57" s="24"/>
      <c r="O57" s="24"/>
      <c r="P57" s="9"/>
      <c r="Q57" s="9"/>
      <c r="R57" s="9"/>
    </row>
    <row r="58" spans="1:18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  <c r="Q58" s="9"/>
      <c r="R58" s="9"/>
    </row>
    <row r="59" spans="1:18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  <c r="Q59" s="9"/>
      <c r="R59" s="9"/>
    </row>
    <row r="60" spans="1:18" s="9" customFormat="1" x14ac:dyDescent="0.25">
      <c r="A60" s="4"/>
      <c r="B60" s="114"/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1"/>
    </row>
    <row r="61" spans="1:18" s="9" customFormat="1" x14ac:dyDescent="0.25">
      <c r="A61" s="4"/>
      <c r="B61" s="14"/>
      <c r="C61" s="14"/>
      <c r="D61" s="15"/>
      <c r="E61" s="15"/>
      <c r="F61" s="15"/>
      <c r="G61" s="5"/>
      <c r="H61" s="5"/>
      <c r="I61" s="4"/>
      <c r="J61" s="5"/>
      <c r="K61" s="5"/>
      <c r="L61" s="5"/>
      <c r="M61" s="5"/>
      <c r="N61" s="4"/>
      <c r="O61" s="11"/>
    </row>
    <row r="62" spans="1:18" s="9" customFormat="1" x14ac:dyDescent="0.25">
      <c r="A62" s="4"/>
      <c r="B62" s="14"/>
      <c r="C62" s="14"/>
      <c r="D62" s="14"/>
      <c r="E62" s="14"/>
      <c r="F62" s="14"/>
      <c r="G62" s="4"/>
      <c r="H62" s="5"/>
      <c r="I62" s="4"/>
      <c r="J62" s="5"/>
      <c r="K62" s="4"/>
      <c r="L62" s="4"/>
      <c r="M62" s="5"/>
      <c r="N62" s="4"/>
      <c r="O62" s="11"/>
    </row>
    <row r="63" spans="1:18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</row>
    <row r="64" spans="1:18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18" width="9.140625" style="9"/>
  </cols>
  <sheetData>
    <row r="1" spans="1:18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4"/>
      <c r="N1" s="4"/>
      <c r="O1" s="8"/>
      <c r="P1" s="9"/>
      <c r="Q1" s="9"/>
      <c r="R1" s="9"/>
    </row>
    <row r="2" spans="1:18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4"/>
      <c r="N2" s="4"/>
      <c r="O2" s="8"/>
      <c r="P2" s="9"/>
      <c r="Q2" s="9"/>
      <c r="R2" s="9"/>
    </row>
    <row r="3" spans="1:18" s="1" customFormat="1" ht="15.75" x14ac:dyDescent="0.25">
      <c r="A3" s="13"/>
      <c r="B3" s="13" t="s">
        <v>3</v>
      </c>
      <c r="C3" s="13"/>
      <c r="D3" s="13"/>
      <c r="E3" s="13"/>
      <c r="F3" s="133" t="s">
        <v>117</v>
      </c>
      <c r="G3" s="13"/>
      <c r="H3" s="13"/>
      <c r="I3" s="13"/>
      <c r="J3" s="13" t="s">
        <v>28</v>
      </c>
      <c r="K3" s="13"/>
      <c r="L3" s="14"/>
      <c r="M3" s="4"/>
      <c r="N3" s="4"/>
      <c r="O3" s="8"/>
      <c r="P3" s="9"/>
      <c r="Q3" s="9"/>
      <c r="R3" s="9"/>
    </row>
    <row r="4" spans="1:18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8"/>
      <c r="P4" s="9"/>
      <c r="Q4" s="9"/>
      <c r="R4" s="9"/>
    </row>
    <row r="5" spans="1:18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4"/>
      <c r="N5" s="4"/>
      <c r="O5" s="8"/>
      <c r="P5" s="9"/>
      <c r="Q5" s="9"/>
      <c r="R5" s="9"/>
    </row>
    <row r="6" spans="1:18" s="1" customFormat="1" ht="18.75" customHeight="1" x14ac:dyDescent="0.25">
      <c r="A6" s="14"/>
      <c r="B6" s="165" t="s">
        <v>107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4"/>
      <c r="N6" s="4"/>
      <c r="O6" s="8"/>
      <c r="P6" s="9"/>
      <c r="Q6" s="9"/>
      <c r="R6" s="9"/>
    </row>
    <row r="7" spans="1:18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4"/>
      <c r="O7" s="8"/>
      <c r="P7" s="9"/>
      <c r="Q7" s="9"/>
      <c r="R7" s="9"/>
    </row>
    <row r="8" spans="1:18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4"/>
      <c r="N8" s="4"/>
      <c r="O8" s="8"/>
      <c r="P8" s="10"/>
      <c r="Q8" s="10"/>
      <c r="R8" s="10"/>
    </row>
    <row r="9" spans="1:18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99</v>
      </c>
      <c r="H9" s="123" t="s">
        <v>17</v>
      </c>
      <c r="I9" s="124" t="s">
        <v>18</v>
      </c>
      <c r="J9" s="120"/>
      <c r="K9" s="120"/>
      <c r="L9" s="120"/>
      <c r="M9" s="4"/>
      <c r="N9" s="5"/>
      <c r="O9" s="8"/>
      <c r="P9" s="10"/>
      <c r="Q9" s="10"/>
      <c r="R9" s="10"/>
    </row>
    <row r="10" spans="1:18" s="2" customFormat="1" x14ac:dyDescent="0.25">
      <c r="A10" s="70">
        <v>1</v>
      </c>
      <c r="B10" s="125" t="s">
        <v>38</v>
      </c>
      <c r="C10" s="72"/>
      <c r="D10" s="73">
        <v>3460027.73</v>
      </c>
      <c r="E10" s="74">
        <v>3310378.72</v>
      </c>
      <c r="F10" s="75">
        <f t="shared" ref="F10:F16" si="0">D10-E10</f>
        <v>149649.00999999978</v>
      </c>
      <c r="G10" s="75">
        <v>0</v>
      </c>
      <c r="H10" s="75">
        <f t="shared" ref="H10:H16" si="1">E10+G10</f>
        <v>3310378.72</v>
      </c>
      <c r="I10" s="76">
        <f t="shared" ref="I10:I16" si="2">F10-G10</f>
        <v>149649.00999999978</v>
      </c>
      <c r="J10" s="126"/>
      <c r="K10" s="15"/>
      <c r="L10" s="15"/>
      <c r="M10" s="5"/>
      <c r="N10" s="5"/>
      <c r="O10" s="8"/>
      <c r="P10" s="10"/>
      <c r="Q10" s="10"/>
      <c r="R10" s="10"/>
    </row>
    <row r="11" spans="1:18" s="1" customFormat="1" x14ac:dyDescent="0.25">
      <c r="A11" s="48"/>
      <c r="B11" s="49" t="s">
        <v>31</v>
      </c>
      <c r="C11" s="50"/>
      <c r="D11" s="51">
        <v>0</v>
      </c>
      <c r="E11" s="52">
        <v>3208.82</v>
      </c>
      <c r="F11" s="53">
        <f t="shared" si="0"/>
        <v>-3208.82</v>
      </c>
      <c r="G11" s="53">
        <v>0</v>
      </c>
      <c r="H11" s="53">
        <f t="shared" si="1"/>
        <v>3208.82</v>
      </c>
      <c r="I11" s="54">
        <f t="shared" si="2"/>
        <v>-3208.82</v>
      </c>
      <c r="J11" s="126"/>
      <c r="K11" s="15"/>
      <c r="L11" s="15"/>
      <c r="M11" s="5"/>
      <c r="N11" s="5"/>
      <c r="O11" s="8"/>
      <c r="P11" s="9"/>
      <c r="Q11" s="9"/>
      <c r="R11" s="9"/>
    </row>
    <row r="12" spans="1:18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126"/>
      <c r="K12" s="15"/>
      <c r="L12" s="15"/>
      <c r="M12" s="5"/>
      <c r="N12" s="5"/>
      <c r="O12" s="8"/>
      <c r="P12" s="9"/>
      <c r="Q12" s="9"/>
      <c r="R12" s="9"/>
    </row>
    <row r="13" spans="1:18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26"/>
      <c r="K13" s="15"/>
      <c r="L13" s="15"/>
      <c r="M13" s="5"/>
      <c r="N13" s="5"/>
      <c r="O13" s="8"/>
      <c r="P13" s="9"/>
      <c r="Q13" s="9"/>
      <c r="R13" s="9"/>
    </row>
    <row r="14" spans="1:18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26"/>
      <c r="K14" s="15"/>
      <c r="L14" s="15"/>
      <c r="M14" s="5"/>
      <c r="N14" s="5"/>
      <c r="O14" s="8"/>
      <c r="P14" s="9"/>
      <c r="Q14" s="9"/>
      <c r="R14" s="9"/>
    </row>
    <row r="15" spans="1:18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26"/>
      <c r="K15" s="15"/>
      <c r="L15" s="15"/>
      <c r="M15" s="5"/>
      <c r="N15" s="5"/>
      <c r="O15" s="8"/>
      <c r="P15" s="9"/>
      <c r="Q15" s="9"/>
      <c r="R15" s="9"/>
    </row>
    <row r="16" spans="1:18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26"/>
      <c r="K16" s="15"/>
      <c r="L16" s="15"/>
      <c r="M16" s="5"/>
      <c r="N16" s="5"/>
      <c r="O16" s="8"/>
      <c r="P16" s="9"/>
      <c r="Q16" s="9"/>
      <c r="R16" s="9"/>
    </row>
    <row r="17" spans="1:18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3470136.7</v>
      </c>
      <c r="E17" s="68">
        <v>3323696.5100000002</v>
      </c>
      <c r="F17" s="68">
        <f t="shared" si="3"/>
        <v>146440.18999999977</v>
      </c>
      <c r="G17" s="68">
        <f t="shared" si="3"/>
        <v>0</v>
      </c>
      <c r="H17" s="68">
        <f t="shared" si="3"/>
        <v>3323696.5100000002</v>
      </c>
      <c r="I17" s="69">
        <f t="shared" si="3"/>
        <v>146440.18999999977</v>
      </c>
      <c r="J17" s="126"/>
      <c r="K17" s="127"/>
      <c r="L17" s="127"/>
      <c r="M17" s="5"/>
      <c r="N17" s="5"/>
      <c r="O17" s="8"/>
      <c r="P17" s="9"/>
      <c r="Q17" s="9"/>
      <c r="R17" s="9"/>
    </row>
    <row r="18" spans="1:18" s="1" customFormat="1" x14ac:dyDescent="0.25">
      <c r="A18" s="70">
        <v>2</v>
      </c>
      <c r="B18" s="71" t="s">
        <v>37</v>
      </c>
      <c r="C18" s="72" t="s">
        <v>108</v>
      </c>
      <c r="D18" s="73">
        <v>1710789.2</v>
      </c>
      <c r="E18" s="74">
        <v>1659939.12</v>
      </c>
      <c r="F18" s="75">
        <f>D18-E18</f>
        <v>50850.079999999842</v>
      </c>
      <c r="G18" s="75">
        <v>34719.1</v>
      </c>
      <c r="H18" s="75">
        <f t="shared" ref="H18:H24" si="4">E18+G18</f>
        <v>1694658.2200000002</v>
      </c>
      <c r="I18" s="76">
        <f>F18-G18</f>
        <v>16130.979999999843</v>
      </c>
      <c r="J18" s="126"/>
      <c r="K18" s="15"/>
      <c r="L18" s="15"/>
      <c r="M18" s="4"/>
      <c r="N18" s="5"/>
      <c r="O18" s="8"/>
      <c r="P18" s="9"/>
      <c r="Q18" s="9"/>
      <c r="R18" s="9"/>
    </row>
    <row r="19" spans="1:18" s="1" customFormat="1" x14ac:dyDescent="0.25">
      <c r="A19" s="48"/>
      <c r="B19" s="77" t="s">
        <v>30</v>
      </c>
      <c r="C19" s="50"/>
      <c r="D19" s="51">
        <v>0</v>
      </c>
      <c r="E19" s="52">
        <v>13278.73</v>
      </c>
      <c r="F19" s="53">
        <f>D19-E19</f>
        <v>-13278.73</v>
      </c>
      <c r="G19" s="53">
        <v>0</v>
      </c>
      <c r="H19" s="53">
        <f t="shared" si="4"/>
        <v>13278.73</v>
      </c>
      <c r="I19" s="54">
        <f t="shared" ref="I19:I24" si="5">F19-G19</f>
        <v>-13278.73</v>
      </c>
      <c r="J19" s="126"/>
      <c r="K19" s="15"/>
      <c r="L19" s="15"/>
      <c r="M19" s="5"/>
      <c r="N19" s="5"/>
      <c r="O19" s="8"/>
      <c r="P19" s="9"/>
      <c r="Q19" s="9"/>
      <c r="R19" s="9"/>
    </row>
    <row r="20" spans="1:18" s="1" customFormat="1" x14ac:dyDescent="0.25">
      <c r="A20" s="48"/>
      <c r="B20" s="77" t="s">
        <v>43</v>
      </c>
      <c r="C20" s="50"/>
      <c r="D20" s="51">
        <v>4494.74</v>
      </c>
      <c r="E20" s="52">
        <v>1174.8499999999999</v>
      </c>
      <c r="F20" s="53">
        <f>D20-E20</f>
        <v>3319.89</v>
      </c>
      <c r="G20" s="53">
        <v>0</v>
      </c>
      <c r="H20" s="53">
        <f t="shared" si="4"/>
        <v>1174.8499999999999</v>
      </c>
      <c r="I20" s="54">
        <f t="shared" si="5"/>
        <v>3319.89</v>
      </c>
      <c r="J20" s="126"/>
      <c r="K20" s="15"/>
      <c r="L20" s="15"/>
      <c r="M20" s="5"/>
      <c r="N20" s="5"/>
      <c r="O20" s="8"/>
      <c r="P20" s="9"/>
      <c r="Q20" s="9"/>
      <c r="R20" s="9"/>
    </row>
    <row r="21" spans="1:18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4"/>
        <v>0</v>
      </c>
      <c r="I21" s="54">
        <f t="shared" si="5"/>
        <v>-556.37</v>
      </c>
      <c r="J21" s="126"/>
      <c r="K21" s="15"/>
      <c r="L21" s="15"/>
      <c r="M21" s="5"/>
      <c r="N21" s="5"/>
      <c r="O21" s="8"/>
      <c r="P21" s="9"/>
      <c r="Q21" s="9"/>
      <c r="R21" s="9"/>
    </row>
    <row r="22" spans="1:18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ref="F22:F24" si="6">D22-E22</f>
        <v>0</v>
      </c>
      <c r="G22" s="53">
        <v>0</v>
      </c>
      <c r="H22" s="52">
        <f t="shared" si="4"/>
        <v>0</v>
      </c>
      <c r="I22" s="54">
        <f t="shared" si="5"/>
        <v>0</v>
      </c>
      <c r="J22" s="126"/>
      <c r="K22" s="15"/>
      <c r="L22" s="15"/>
      <c r="M22" s="5"/>
      <c r="N22" s="5"/>
      <c r="O22" s="8"/>
      <c r="P22" s="9"/>
      <c r="Q22" s="9"/>
      <c r="R22" s="9"/>
    </row>
    <row r="23" spans="1:18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26"/>
      <c r="K23" s="15"/>
      <c r="L23" s="15"/>
      <c r="M23" s="5"/>
      <c r="N23" s="5"/>
      <c r="O23" s="8"/>
      <c r="P23" s="9"/>
      <c r="Q23" s="9"/>
      <c r="R23" s="9"/>
    </row>
    <row r="24" spans="1:18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26"/>
      <c r="K24" s="15"/>
      <c r="L24" s="15"/>
      <c r="M24" s="5"/>
      <c r="N24" s="5"/>
      <c r="O24" s="8"/>
      <c r="P24" s="9"/>
      <c r="Q24" s="9"/>
      <c r="R24" s="9"/>
    </row>
    <row r="25" spans="1:18" s="1" customFormat="1" ht="27" thickBot="1" x14ac:dyDescent="0.3">
      <c r="A25" s="78"/>
      <c r="B25" s="58" t="s">
        <v>34</v>
      </c>
      <c r="C25" s="79"/>
      <c r="D25" s="80">
        <f>SUM(D18:D24)</f>
        <v>1714727.5699999998</v>
      </c>
      <c r="E25" s="81">
        <v>1674392.7000000002</v>
      </c>
      <c r="F25" s="81">
        <f t="shared" ref="F25:I25" si="7">SUM(F18:F24)</f>
        <v>40334.869999999843</v>
      </c>
      <c r="G25" s="81">
        <f t="shared" si="7"/>
        <v>34719.1</v>
      </c>
      <c r="H25" s="81">
        <f t="shared" si="7"/>
        <v>1709111.8000000003</v>
      </c>
      <c r="I25" s="82">
        <f t="shared" si="7"/>
        <v>5615.7699999998431</v>
      </c>
      <c r="J25" s="126"/>
      <c r="K25" s="127"/>
      <c r="L25" s="127"/>
      <c r="M25" s="5"/>
      <c r="N25" s="5"/>
      <c r="O25" s="8"/>
      <c r="P25" s="9"/>
      <c r="Q25" s="9"/>
      <c r="R25" s="9"/>
    </row>
    <row r="26" spans="1:18" s="1" customFormat="1" ht="15.75" thickBot="1" x14ac:dyDescent="0.3">
      <c r="A26" s="78"/>
      <c r="B26" s="83" t="s">
        <v>8</v>
      </c>
      <c r="C26" s="78"/>
      <c r="D26" s="84">
        <f>D25+D17</f>
        <v>5184864.2699999996</v>
      </c>
      <c r="E26" s="85">
        <v>4998089.2100000009</v>
      </c>
      <c r="F26" s="85">
        <f t="shared" ref="F26:I26" si="8">F25+F17</f>
        <v>186775.05999999962</v>
      </c>
      <c r="G26" s="85">
        <f t="shared" si="8"/>
        <v>34719.1</v>
      </c>
      <c r="H26" s="85">
        <f t="shared" si="8"/>
        <v>5032808.3100000005</v>
      </c>
      <c r="I26" s="86">
        <f t="shared" si="8"/>
        <v>152055.95999999961</v>
      </c>
      <c r="J26" s="15"/>
      <c r="K26" s="15"/>
      <c r="L26" s="15"/>
      <c r="M26" s="5"/>
      <c r="N26" s="5"/>
      <c r="O26" s="8"/>
      <c r="P26" s="9"/>
      <c r="Q26" s="9"/>
      <c r="R26" s="9"/>
    </row>
    <row r="27" spans="1:18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8" s="1" customFormat="1" ht="15.75" customHeight="1" thickBot="1" x14ac:dyDescent="0.3">
      <c r="A28" s="4"/>
      <c r="B28" s="171" t="s">
        <v>105</v>
      </c>
      <c r="C28" s="186"/>
      <c r="D28" s="186"/>
      <c r="E28" s="186"/>
      <c r="F28" s="187"/>
      <c r="H28" s="171" t="s">
        <v>106</v>
      </c>
      <c r="I28" s="186"/>
      <c r="J28" s="186"/>
      <c r="K28" s="186"/>
      <c r="L28" s="187"/>
      <c r="M28" s="28"/>
      <c r="N28" s="28"/>
      <c r="O28" s="28"/>
      <c r="P28" s="9"/>
      <c r="Q28" s="9"/>
      <c r="R28" s="9"/>
    </row>
    <row r="29" spans="1:18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0"/>
      <c r="N29" s="20"/>
      <c r="O29" s="20"/>
      <c r="P29" s="28"/>
      <c r="Q29" s="28"/>
      <c r="R29" s="28"/>
    </row>
    <row r="30" spans="1:18" s="1" customFormat="1" ht="15.75" thickBot="1" x14ac:dyDescent="0.3">
      <c r="A30" s="6"/>
      <c r="B30" s="192"/>
      <c r="C30" s="14" t="s">
        <v>23</v>
      </c>
      <c r="D30" s="88">
        <v>422</v>
      </c>
      <c r="E30" s="88">
        <v>385</v>
      </c>
      <c r="F30" s="89">
        <f>D30-E30</f>
        <v>37</v>
      </c>
      <c r="G30" s="15"/>
      <c r="H30" s="178"/>
      <c r="I30" s="14" t="s">
        <v>23</v>
      </c>
      <c r="J30" s="88">
        <f>'01-15 MAI 2023 DRG'!J30+'MAI 2023 REALIZ'!D30</f>
        <v>1669</v>
      </c>
      <c r="K30" s="88">
        <f>'01-15 MAI 2023 DRG'!K30+'MAI 2023 REALIZ'!E30</f>
        <v>1632</v>
      </c>
      <c r="L30" s="88">
        <f>'01-15 MAI 2023 DRG'!L30+'MAI 2023 REALIZ'!F30</f>
        <v>37</v>
      </c>
      <c r="M30" s="5"/>
      <c r="N30" s="5"/>
      <c r="O30" s="5"/>
      <c r="P30" s="9"/>
      <c r="Q30" s="9"/>
      <c r="R30" s="9"/>
    </row>
    <row r="31" spans="1:18" s="1" customFormat="1" ht="15.75" thickBot="1" x14ac:dyDescent="0.3">
      <c r="A31" s="6"/>
      <c r="B31" s="193"/>
      <c r="C31" s="90" t="s">
        <v>24</v>
      </c>
      <c r="D31" s="91">
        <v>903132.76</v>
      </c>
      <c r="E31" s="91">
        <v>808429.55</v>
      </c>
      <c r="F31" s="92">
        <f t="shared" ref="F31:F37" si="9">D31-E31</f>
        <v>94703.209999999963</v>
      </c>
      <c r="G31" s="15"/>
      <c r="H31" s="179"/>
      <c r="I31" s="90" t="s">
        <v>24</v>
      </c>
      <c r="J31" s="95">
        <f>'01-15 MAI 2023 DRG'!J31+'MAI 2023 REALIZ'!D31</f>
        <v>3408290.75</v>
      </c>
      <c r="K31" s="95">
        <f>'01-15 MAI 2023 DRG'!K31+'MAI 2023 REALIZ'!E31</f>
        <v>3313587.54</v>
      </c>
      <c r="L31" s="95">
        <f>'01-15 MAI 2023 DRG'!L31+'MAI 2023 REALIZ'!F31</f>
        <v>94703.209999999963</v>
      </c>
      <c r="M31" s="5"/>
      <c r="N31" s="5"/>
      <c r="O31" s="5"/>
      <c r="P31" s="9"/>
      <c r="Q31" s="9"/>
      <c r="R31" s="9"/>
    </row>
    <row r="32" spans="1:18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'01-15 MAI 2023 DRG'!J32+'MAI 2023 REALIZ'!D32</f>
        <v>10108.969999999999</v>
      </c>
      <c r="K32" s="88">
        <f>'01-15 MAI 2023 DRG'!K32+'MAI 2023 REALIZ'!E32</f>
        <v>10108.969999999999</v>
      </c>
      <c r="L32" s="88">
        <f>'01-15 MAI 2023 DRG'!L32+'MAI 2023 REALIZ'!F32</f>
        <v>0</v>
      </c>
      <c r="M32" s="5"/>
      <c r="N32" s="5"/>
      <c r="O32" s="5"/>
      <c r="P32" s="9"/>
      <c r="Q32" s="9"/>
      <c r="R32" s="9"/>
    </row>
    <row r="33" spans="1:18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'01-15 MAI 2023 DRG'!J33+'MAI 2023 REALIZ'!D33</f>
        <v>0</v>
      </c>
      <c r="K33" s="88">
        <f>'01-15 MAI 2023 DRG'!K33+'MAI 2023 REALIZ'!E33</f>
        <v>0</v>
      </c>
      <c r="L33" s="88">
        <f>'01-15 MAI 2023 DRG'!L33+'MAI 2023 REALIZ'!F33</f>
        <v>0</v>
      </c>
      <c r="M33" s="5"/>
      <c r="N33" s="5"/>
      <c r="O33" s="5"/>
      <c r="P33" s="9"/>
      <c r="Q33" s="9"/>
      <c r="R33" s="9"/>
    </row>
    <row r="34" spans="1:18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'01-15 MAI 2023 DRG'!J34+'MAI 2023 REALIZ'!D34</f>
        <v>0</v>
      </c>
      <c r="K34" s="88">
        <f>'01-15 MAI 2023 DRG'!K34+'MAI 2023 REALIZ'!E34</f>
        <v>0</v>
      </c>
      <c r="L34" s="88">
        <f>'01-15 MAI 2023 DRG'!L34+'MAI 2023 REALIZ'!F34</f>
        <v>0</v>
      </c>
      <c r="M34" s="5"/>
      <c r="N34" s="5"/>
      <c r="O34" s="5"/>
      <c r="P34" s="9"/>
      <c r="Q34" s="9"/>
      <c r="R34" s="9"/>
    </row>
    <row r="35" spans="1:18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'01-15 MAI 2023 DRG'!J35+'MAI 2023 REALIZ'!D35</f>
        <v>0</v>
      </c>
      <c r="K35" s="88">
        <f>'01-15 MAI 2023 DRG'!K35+'MAI 2023 REALIZ'!E35</f>
        <v>0</v>
      </c>
      <c r="L35" s="88">
        <f>'01-15 MAI 2023 DRG'!L35+'MAI 2023 REALIZ'!F35</f>
        <v>0</v>
      </c>
      <c r="M35" s="5"/>
      <c r="N35" s="5"/>
      <c r="O35" s="5"/>
      <c r="P35" s="9"/>
      <c r="Q35" s="9"/>
      <c r="R35" s="9"/>
    </row>
    <row r="36" spans="1:18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'01-15 MAI 2023 DRG'!J36+'MAI 2023 REALIZ'!D36</f>
        <v>0</v>
      </c>
      <c r="K36" s="88">
        <f>'01-15 MAI 2023 DRG'!K36+'MAI 2023 REALIZ'!E36</f>
        <v>0</v>
      </c>
      <c r="L36" s="88">
        <f>'01-15 MAI 2023 DRG'!L36+'MAI 2023 REALIZ'!F36</f>
        <v>0</v>
      </c>
      <c r="M36" s="5"/>
      <c r="N36" s="5"/>
      <c r="O36" s="5"/>
      <c r="P36" s="9"/>
      <c r="Q36" s="9"/>
      <c r="R36" s="9"/>
    </row>
    <row r="37" spans="1:18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903132.76</v>
      </c>
      <c r="E37" s="91">
        <f t="shared" si="10"/>
        <v>808429.55</v>
      </c>
      <c r="F37" s="91">
        <f t="shared" si="9"/>
        <v>94703.209999999963</v>
      </c>
      <c r="G37" s="15"/>
      <c r="H37" s="94" t="s">
        <v>32</v>
      </c>
      <c r="I37" s="90" t="s">
        <v>24</v>
      </c>
      <c r="J37" s="91">
        <f>'01-15 MAI 2023 DRG'!J37+'MAI 2023 REALIZ'!D37</f>
        <v>3418399.7199999997</v>
      </c>
      <c r="K37" s="91">
        <f>'01-15 MAI 2023 DRG'!K37+'MAI 2023 REALIZ'!E37</f>
        <v>3323696.51</v>
      </c>
      <c r="L37" s="91">
        <f>'01-15 MAI 2023 DRG'!L37+'MAI 2023 REALIZ'!F37</f>
        <v>94703.209999999963</v>
      </c>
      <c r="M37" s="5"/>
      <c r="N37" s="5"/>
      <c r="O37" s="5"/>
      <c r="P37" s="9"/>
      <c r="Q37" s="9"/>
      <c r="R37" s="9"/>
    </row>
    <row r="38" spans="1:18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  <c r="Q38" s="9"/>
      <c r="R38" s="9"/>
    </row>
    <row r="39" spans="1:18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3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5"/>
      <c r="N39" s="5"/>
      <c r="O39" s="5"/>
      <c r="P39" s="5"/>
      <c r="Q39" s="9"/>
      <c r="R39" s="9"/>
    </row>
    <row r="40" spans="1:18" s="1" customFormat="1" ht="15.75" thickBot="1" x14ac:dyDescent="0.3">
      <c r="A40" s="6"/>
      <c r="B40" s="183" t="s">
        <v>20</v>
      </c>
      <c r="C40" s="97" t="s">
        <v>23</v>
      </c>
      <c r="D40" s="98">
        <v>394</v>
      </c>
      <c r="E40" s="98">
        <v>394</v>
      </c>
      <c r="F40" s="99">
        <f>D40-E40</f>
        <v>0</v>
      </c>
      <c r="G40" s="15"/>
      <c r="H40" s="183" t="s">
        <v>20</v>
      </c>
      <c r="I40" s="64" t="s">
        <v>23</v>
      </c>
      <c r="J40" s="98">
        <f>'01-15 MAI 2023 DRG'!J40+'MAI 2023 REALIZ'!D40</f>
        <v>1590</v>
      </c>
      <c r="K40" s="98">
        <f>'01-15 MAI 2023 DRG'!K40+'MAI 2023 REALIZ'!E40</f>
        <v>1590</v>
      </c>
      <c r="L40" s="98">
        <f>'01-15 MAI 2023 DRG'!L40+'MAI 2023 REALIZ'!F40</f>
        <v>0</v>
      </c>
      <c r="M40" s="5"/>
      <c r="N40" s="5"/>
      <c r="O40" s="5"/>
      <c r="P40" s="5"/>
      <c r="Q40" s="9"/>
      <c r="R40" s="9"/>
    </row>
    <row r="41" spans="1:18" s="1" customFormat="1" ht="15.75" thickBot="1" x14ac:dyDescent="0.3">
      <c r="A41" s="6"/>
      <c r="B41" s="184"/>
      <c r="C41" s="100" t="s">
        <v>24</v>
      </c>
      <c r="D41" s="101">
        <v>143882.74</v>
      </c>
      <c r="E41" s="101">
        <v>143882.74</v>
      </c>
      <c r="F41" s="102">
        <f t="shared" ref="F41:F52" si="11">D41-E41</f>
        <v>0</v>
      </c>
      <c r="G41" s="15"/>
      <c r="H41" s="184"/>
      <c r="I41" s="111" t="s">
        <v>24</v>
      </c>
      <c r="J41" s="91">
        <f>'01-15 MAI 2023 DRG'!J41+'MAI 2023 REALIZ'!D41</f>
        <v>584189.28</v>
      </c>
      <c r="K41" s="91">
        <f>'01-15 MAI 2023 DRG'!K41+'MAI 2023 REALIZ'!E41</f>
        <v>584189.28</v>
      </c>
      <c r="L41" s="91">
        <f>'01-15 MAI 2023 DRG'!L41+'MAI 2023 REALIZ'!F41</f>
        <v>0</v>
      </c>
      <c r="M41" s="5"/>
      <c r="N41" s="5"/>
      <c r="O41" s="5"/>
      <c r="P41" s="5"/>
      <c r="Q41" s="9"/>
      <c r="R41" s="9"/>
    </row>
    <row r="42" spans="1:18" s="1" customFormat="1" ht="15.75" thickBot="1" x14ac:dyDescent="0.3">
      <c r="A42" s="6"/>
      <c r="B42" s="184"/>
      <c r="C42" s="97" t="s">
        <v>25</v>
      </c>
      <c r="D42" s="98">
        <v>1261</v>
      </c>
      <c r="E42" s="98">
        <v>1261</v>
      </c>
      <c r="F42" s="99">
        <f t="shared" si="11"/>
        <v>0</v>
      </c>
      <c r="G42" s="15"/>
      <c r="H42" s="184"/>
      <c r="I42" s="64" t="s">
        <v>25</v>
      </c>
      <c r="J42" s="98">
        <f>'01-15 MAI 2023 DRG'!J42+'MAI 2023 REALIZ'!D42</f>
        <v>5669</v>
      </c>
      <c r="K42" s="98">
        <f>'01-15 MAI 2023 DRG'!K42+'MAI 2023 REALIZ'!E42</f>
        <v>5669</v>
      </c>
      <c r="L42" s="98">
        <f>'01-15 MAI 2023 DRG'!L42+'MAI 2023 REALIZ'!F42</f>
        <v>0</v>
      </c>
      <c r="M42" s="5"/>
      <c r="N42" s="5"/>
      <c r="O42" s="5"/>
      <c r="P42" s="5"/>
      <c r="Q42" s="9"/>
      <c r="R42" s="9"/>
    </row>
    <row r="43" spans="1:18" s="1" customFormat="1" ht="15.75" thickBot="1" x14ac:dyDescent="0.3">
      <c r="A43" s="6"/>
      <c r="B43" s="184"/>
      <c r="C43" s="100" t="s">
        <v>24</v>
      </c>
      <c r="D43" s="101">
        <v>249920.78</v>
      </c>
      <c r="E43" s="101">
        <v>249920.78</v>
      </c>
      <c r="F43" s="102">
        <f t="shared" si="11"/>
        <v>0</v>
      </c>
      <c r="G43" s="15"/>
      <c r="H43" s="184"/>
      <c r="I43" s="111" t="s">
        <v>24</v>
      </c>
      <c r="J43" s="91">
        <f>'01-15 MAI 2023 DRG'!J43+'MAI 2023 REALIZ'!D43</f>
        <v>1123542.3</v>
      </c>
      <c r="K43" s="91">
        <f>'01-15 MAI 2023 DRG'!K43+'MAI 2023 REALIZ'!E43</f>
        <v>1123542.3</v>
      </c>
      <c r="L43" s="91">
        <f>'01-15 MAI 2023 DRG'!L43+'MAI 2023 REALIZ'!F43</f>
        <v>0</v>
      </c>
      <c r="M43" s="5"/>
      <c r="N43" s="5"/>
      <c r="O43" s="5"/>
      <c r="P43" s="5"/>
      <c r="Q43" s="9"/>
      <c r="R43" s="9"/>
    </row>
    <row r="44" spans="1:18" s="1" customFormat="1" ht="27" thickBot="1" x14ac:dyDescent="0.3">
      <c r="A44" s="6"/>
      <c r="B44" s="184"/>
      <c r="C44" s="103" t="s">
        <v>44</v>
      </c>
      <c r="D44" s="98">
        <v>4</v>
      </c>
      <c r="E44" s="98">
        <v>4</v>
      </c>
      <c r="F44" s="99">
        <f t="shared" si="11"/>
        <v>0</v>
      </c>
      <c r="G44" s="15"/>
      <c r="H44" s="184"/>
      <c r="I44" s="103" t="s">
        <v>44</v>
      </c>
      <c r="J44" s="98">
        <f>'01-15 MAI 2023 DRG'!J44+'MAI 2023 REALIZ'!D44</f>
        <v>6</v>
      </c>
      <c r="K44" s="98">
        <f>'01-15 MAI 2023 DRG'!K44+'MAI 2023 REALIZ'!E44</f>
        <v>6</v>
      </c>
      <c r="L44" s="98">
        <f>'01-15 MAI 2023 DRG'!L44+'MAI 2023 REALIZ'!F44</f>
        <v>0</v>
      </c>
      <c r="M44" s="5"/>
      <c r="N44" s="5"/>
      <c r="O44" s="5"/>
      <c r="P44" s="5"/>
      <c r="Q44" s="9"/>
      <c r="R44" s="9"/>
    </row>
    <row r="45" spans="1:18" s="1" customFormat="1" ht="15.75" thickBot="1" x14ac:dyDescent="0.3">
      <c r="A45" s="6"/>
      <c r="B45" s="185"/>
      <c r="C45" s="100" t="s">
        <v>24</v>
      </c>
      <c r="D45" s="101">
        <v>885.48</v>
      </c>
      <c r="E45" s="101">
        <v>885.48</v>
      </c>
      <c r="F45" s="102">
        <f t="shared" si="11"/>
        <v>0</v>
      </c>
      <c r="G45" s="15"/>
      <c r="H45" s="185"/>
      <c r="I45" s="111" t="s">
        <v>24</v>
      </c>
      <c r="J45" s="91">
        <f>'01-15 MAI 2023 DRG'!J45+'MAI 2023 REALIZ'!D45</f>
        <v>1380.22</v>
      </c>
      <c r="K45" s="91">
        <f>'01-15 MAI 2023 DRG'!K45+'MAI 2023 REALIZ'!E45</f>
        <v>1380.22</v>
      </c>
      <c r="L45" s="91">
        <f>'01-15 MAI 2023 DRG'!L45+'MAI 2023 REALIZ'!F45</f>
        <v>0</v>
      </c>
      <c r="M45" s="5"/>
      <c r="N45" s="5"/>
      <c r="O45" s="5"/>
      <c r="P45" s="5"/>
      <c r="Q45" s="9"/>
      <c r="R45" s="9"/>
    </row>
    <row r="46" spans="1:18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394689</v>
      </c>
      <c r="E46" s="91">
        <f>E41+E43+E45</f>
        <v>394689</v>
      </c>
      <c r="F46" s="91">
        <f t="shared" ref="F46" si="12">F41+F43+F45</f>
        <v>0</v>
      </c>
      <c r="G46" s="15"/>
      <c r="H46" s="104" t="s">
        <v>20</v>
      </c>
      <c r="I46" s="113" t="s">
        <v>24</v>
      </c>
      <c r="J46" s="91">
        <f>'01-15 MAI 2023 DRG'!J46+'MAI 2023 REALIZ'!D46</f>
        <v>1709668.17</v>
      </c>
      <c r="K46" s="91">
        <f>'01-15 MAI 2023 DRG'!K46+'MAI 2023 REALIZ'!E46</f>
        <v>1709668.17</v>
      </c>
      <c r="L46" s="91">
        <f>'01-15 MAI 2023 DRG'!L46+'MAI 2023 REALIZ'!F46</f>
        <v>0</v>
      </c>
      <c r="M46" s="5"/>
      <c r="N46" s="5"/>
      <c r="O46" s="5"/>
      <c r="P46" s="5"/>
      <c r="Q46" s="9"/>
      <c r="R46" s="9"/>
    </row>
    <row r="47" spans="1:18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50</v>
      </c>
      <c r="I47" s="57" t="s">
        <v>24</v>
      </c>
      <c r="J47" s="98">
        <f>'01-15 MAI 2023 DRG'!J47+'MAI 2023 REALIZ'!D47</f>
        <v>-556.37</v>
      </c>
      <c r="K47" s="98">
        <f>'01-15 MAI 2023 DRG'!K47+'MAI 2023 REALIZ'!E47</f>
        <v>-556.37</v>
      </c>
      <c r="L47" s="98">
        <f>'01-15 MAI 2023 DRG'!L47+'MAI 2023 REALIZ'!F47</f>
        <v>0</v>
      </c>
      <c r="M47" s="5"/>
      <c r="N47" s="5"/>
      <c r="O47" s="5"/>
      <c r="P47" s="5"/>
      <c r="Q47" s="9"/>
      <c r="R47" s="9"/>
    </row>
    <row r="48" spans="1:18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51</v>
      </c>
      <c r="I48" s="57" t="s">
        <v>24</v>
      </c>
      <c r="J48" s="98">
        <f>'01-15 MAI 2023 DRG'!J48+'MAI 2023 REALIZ'!D48</f>
        <v>0</v>
      </c>
      <c r="K48" s="98">
        <f>'01-15 MAI 2023 DRG'!K48+'MAI 2023 REALIZ'!E48</f>
        <v>0</v>
      </c>
      <c r="L48" s="98">
        <f>'01-15 MAI 2023 DRG'!L48+'MAI 2023 REALIZ'!F48</f>
        <v>0</v>
      </c>
      <c r="M48" s="5"/>
      <c r="N48" s="5"/>
      <c r="O48" s="5"/>
      <c r="P48" s="5"/>
      <c r="Q48" s="9"/>
      <c r="R48" s="9"/>
    </row>
    <row r="49" spans="1:18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52</v>
      </c>
      <c r="I49" s="57" t="s">
        <v>24</v>
      </c>
      <c r="J49" s="98">
        <f>'01-15 MAI 2023 DRG'!J49+'MAI 2023 REALIZ'!D49</f>
        <v>0</v>
      </c>
      <c r="K49" s="98">
        <f>'01-15 MAI 2023 DRG'!K49+'MAI 2023 REALIZ'!E49</f>
        <v>0</v>
      </c>
      <c r="L49" s="98">
        <f>'01-15 MAI 2023 DRG'!L49+'MAI 2023 REALIZ'!F49</f>
        <v>0</v>
      </c>
      <c r="M49" s="5"/>
      <c r="N49" s="5"/>
      <c r="O49" s="5"/>
      <c r="P49" s="5"/>
      <c r="Q49" s="9"/>
      <c r="R49" s="9"/>
    </row>
    <row r="50" spans="1:18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53</v>
      </c>
      <c r="I50" s="57" t="s">
        <v>24</v>
      </c>
      <c r="J50" s="98">
        <f>'01-15 MAI 2023 DRG'!J50+'MAI 2023 REALIZ'!D50</f>
        <v>0</v>
      </c>
      <c r="K50" s="98">
        <f>'01-15 MAI 2023 DRG'!K50+'MAI 2023 REALIZ'!E50</f>
        <v>0</v>
      </c>
      <c r="L50" s="98">
        <f>'01-15 MAI 2023 DRG'!L50+'MAI 2023 REALIZ'!F50</f>
        <v>0</v>
      </c>
      <c r="M50" s="5"/>
      <c r="N50" s="5"/>
      <c r="O50" s="5"/>
      <c r="P50" s="5"/>
      <c r="Q50" s="9"/>
      <c r="R50" s="9"/>
    </row>
    <row r="51" spans="1:18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54</v>
      </c>
      <c r="I51" s="57" t="s">
        <v>24</v>
      </c>
      <c r="J51" s="98">
        <f>'01-15 MAI 2023 DRG'!J51+'MAI 2023 REALIZ'!D51</f>
        <v>0</v>
      </c>
      <c r="K51" s="98">
        <f>'01-15 MAI 2023 DRG'!K51+'MAI 2023 REALIZ'!E51</f>
        <v>0</v>
      </c>
      <c r="L51" s="98">
        <f>'01-15 MAI 2023 DRG'!L51+'MAI 2023 REALIZ'!F51</f>
        <v>0</v>
      </c>
      <c r="M51" s="5"/>
      <c r="N51" s="5"/>
      <c r="O51" s="5"/>
      <c r="P51" s="5"/>
      <c r="Q51" s="9"/>
      <c r="R51" s="9"/>
    </row>
    <row r="52" spans="1:18" s="1" customFormat="1" ht="27" thickBot="1" x14ac:dyDescent="0.3">
      <c r="A52" s="4"/>
      <c r="B52" s="94" t="s">
        <v>34</v>
      </c>
      <c r="C52" s="105" t="s">
        <v>24</v>
      </c>
      <c r="D52" s="91">
        <f>SUM(D46:D51)</f>
        <v>394689</v>
      </c>
      <c r="E52" s="91">
        <f t="shared" ref="E52" si="13">SUM(E46:E51)</f>
        <v>394689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'01-15 MAI 2023 DRG'!J52+'MAI 2023 REALIZ'!D52</f>
        <v>1709111.8</v>
      </c>
      <c r="K52" s="91">
        <f>'01-15 MAI 2023 DRG'!K52+'MAI 2023 REALIZ'!E52</f>
        <v>1709111.8</v>
      </c>
      <c r="L52" s="91">
        <f>'01-15 MAI 2023 DRG'!L52+'MAI 2023 REALIZ'!F52</f>
        <v>0</v>
      </c>
      <c r="M52" s="5"/>
      <c r="N52" s="5"/>
      <c r="O52" s="5"/>
      <c r="P52" s="5"/>
      <c r="Q52" s="9"/>
      <c r="R52" s="9"/>
    </row>
    <row r="53" spans="1:18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  <c r="Q53" s="9"/>
      <c r="R53" s="9"/>
    </row>
    <row r="54" spans="1:18" s="1" customFormat="1" ht="15.75" customHeight="1" thickBot="1" x14ac:dyDescent="0.3">
      <c r="A54" s="4"/>
      <c r="B54" s="171" t="s">
        <v>105</v>
      </c>
      <c r="C54" s="186"/>
      <c r="D54" s="186"/>
      <c r="E54" s="186"/>
      <c r="F54" s="187"/>
      <c r="H54" s="171" t="s">
        <v>106</v>
      </c>
      <c r="I54" s="186"/>
      <c r="J54" s="186"/>
      <c r="K54" s="186"/>
      <c r="L54" s="187"/>
      <c r="M54" s="28"/>
      <c r="N54" s="28"/>
      <c r="O54" s="9"/>
      <c r="P54" s="22"/>
      <c r="Q54" s="9"/>
      <c r="R54" s="9"/>
    </row>
    <row r="55" spans="1:18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3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0"/>
      <c r="N55" s="20"/>
      <c r="O55" s="20"/>
      <c r="P55" s="4"/>
      <c r="Q55" s="9"/>
      <c r="R55" s="9"/>
    </row>
    <row r="56" spans="1:18" s="1" customFormat="1" ht="15.75" thickBot="1" x14ac:dyDescent="0.3">
      <c r="A56" s="4"/>
      <c r="B56" s="189"/>
      <c r="C56" s="64" t="s">
        <v>23</v>
      </c>
      <c r="D56" s="109">
        <f>D44+D42+D40+D30</f>
        <v>2081</v>
      </c>
      <c r="E56" s="109">
        <f>E44+E42+E40+E30</f>
        <v>2044</v>
      </c>
      <c r="F56" s="106">
        <f>D56-E56</f>
        <v>37</v>
      </c>
      <c r="G56" s="131"/>
      <c r="H56" s="189"/>
      <c r="I56" s="64" t="s">
        <v>23</v>
      </c>
      <c r="J56" s="109">
        <f>'01-15 MAI 2023 DRG'!J56+'MAI 2023 REALIZ'!D56</f>
        <v>8934</v>
      </c>
      <c r="K56" s="109">
        <f>'01-15 MAI 2023 DRG'!K56+'MAI 2023 REALIZ'!E56</f>
        <v>8897</v>
      </c>
      <c r="L56" s="106">
        <f>'01-15 MAI 2023 DRG'!L56+'MAI 2023 REALIZ'!F56</f>
        <v>37</v>
      </c>
      <c r="M56" s="24"/>
      <c r="N56" s="24"/>
      <c r="O56" s="24"/>
      <c r="P56" s="9"/>
      <c r="Q56" s="9"/>
      <c r="R56" s="9"/>
    </row>
    <row r="57" spans="1:18" s="1" customFormat="1" ht="17.25" customHeight="1" thickBot="1" x14ac:dyDescent="0.3">
      <c r="A57" s="4"/>
      <c r="B57" s="190"/>
      <c r="C57" s="111" t="s">
        <v>24</v>
      </c>
      <c r="D57" s="112">
        <f>D52+D37</f>
        <v>1297821.76</v>
      </c>
      <c r="E57" s="112">
        <f>E52+E37</f>
        <v>1203118.55</v>
      </c>
      <c r="F57" s="107">
        <f>D57-E57</f>
        <v>94703.209999999963</v>
      </c>
      <c r="G57" s="131"/>
      <c r="H57" s="190"/>
      <c r="I57" s="111" t="s">
        <v>24</v>
      </c>
      <c r="J57" s="112">
        <f>'01-15 MAI 2023 DRG'!J57+'MAI 2023 REALIZ'!D57</f>
        <v>5127511.5200000005</v>
      </c>
      <c r="K57" s="112">
        <f>'01-15 MAI 2023 DRG'!K57+'MAI 2023 REALIZ'!E57</f>
        <v>5032808.3100000005</v>
      </c>
      <c r="L57" s="107">
        <f>'01-15 MAI 2023 DRG'!L57+'MAI 2023 REALIZ'!F57</f>
        <v>94703.209999999963</v>
      </c>
      <c r="M57" s="24"/>
      <c r="N57" s="24"/>
      <c r="O57" s="24"/>
      <c r="P57" s="9"/>
      <c r="Q57" s="9"/>
      <c r="R57" s="9"/>
    </row>
    <row r="58" spans="1:18" s="1" customFormat="1" x14ac:dyDescent="0.25">
      <c r="A58" s="4"/>
      <c r="B58" s="130"/>
      <c r="C58" s="23"/>
      <c r="D58" s="23"/>
      <c r="E58" s="23"/>
      <c r="F58" s="23"/>
      <c r="G58" s="23"/>
      <c r="H58" s="23"/>
      <c r="I58" s="130"/>
      <c r="K58" s="23"/>
      <c r="L58" s="23"/>
      <c r="M58" s="24"/>
      <c r="N58" s="24"/>
      <c r="O58" s="24"/>
      <c r="P58" s="24"/>
      <c r="Q58" s="9"/>
      <c r="R58" s="9"/>
    </row>
    <row r="59" spans="1:18" s="1" customFormat="1" x14ac:dyDescent="0.25">
      <c r="A59" s="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4"/>
      <c r="N59" s="4"/>
      <c r="O59" s="4"/>
      <c r="P59" s="9"/>
      <c r="Q59" s="9"/>
      <c r="R59" s="9"/>
    </row>
    <row r="60" spans="1:18" s="1" customFormat="1" x14ac:dyDescent="0.25">
      <c r="A60" s="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4"/>
      <c r="P60" s="9"/>
      <c r="Q60" s="9"/>
      <c r="R60" s="9"/>
    </row>
    <row r="61" spans="1:18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8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8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8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2.8554687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8.7109375" style="6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36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5" t="s">
        <v>55</v>
      </c>
      <c r="C5" s="166"/>
      <c r="D5" s="166"/>
      <c r="E5" s="166"/>
      <c r="F5" s="166"/>
      <c r="G5" s="166"/>
      <c r="H5" s="166"/>
      <c r="I5" s="166"/>
      <c r="J5" s="166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5" t="s">
        <v>98</v>
      </c>
      <c r="C6" s="166"/>
      <c r="D6" s="166"/>
      <c r="E6" s="166"/>
      <c r="F6" s="166"/>
      <c r="G6" s="166"/>
      <c r="H6" s="166"/>
      <c r="I6" s="166"/>
      <c r="J6" s="166"/>
      <c r="K6" s="14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14"/>
      <c r="N7" s="14"/>
      <c r="O7" s="3"/>
    </row>
    <row r="8" spans="1:15" s="2" customFormat="1" ht="18" customHeight="1" x14ac:dyDescent="0.25">
      <c r="A8" s="116" t="s">
        <v>5</v>
      </c>
      <c r="B8" s="117" t="s">
        <v>6</v>
      </c>
      <c r="C8" s="117" t="s">
        <v>7</v>
      </c>
      <c r="D8" s="117" t="s">
        <v>8</v>
      </c>
      <c r="E8" s="118" t="s">
        <v>9</v>
      </c>
      <c r="F8" s="118" t="s">
        <v>42</v>
      </c>
      <c r="G8" s="117" t="s">
        <v>33</v>
      </c>
      <c r="H8" s="118" t="s">
        <v>10</v>
      </c>
      <c r="I8" s="119" t="s">
        <v>11</v>
      </c>
      <c r="J8" s="120"/>
      <c r="K8" s="120"/>
      <c r="L8" s="120"/>
      <c r="M8" s="14"/>
      <c r="N8" s="14"/>
      <c r="O8" s="3"/>
    </row>
    <row r="9" spans="1:15" s="2" customFormat="1" ht="29.25" customHeight="1" thickBot="1" x14ac:dyDescent="0.3">
      <c r="A9" s="121" t="s">
        <v>12</v>
      </c>
      <c r="B9" s="122" t="s">
        <v>13</v>
      </c>
      <c r="C9" s="122" t="s">
        <v>14</v>
      </c>
      <c r="D9" s="122" t="s">
        <v>46</v>
      </c>
      <c r="E9" s="115" t="s">
        <v>15</v>
      </c>
      <c r="F9" s="115" t="s">
        <v>16</v>
      </c>
      <c r="G9" s="115" t="s">
        <v>99</v>
      </c>
      <c r="H9" s="123" t="s">
        <v>17</v>
      </c>
      <c r="I9" s="124" t="s">
        <v>18</v>
      </c>
      <c r="J9" s="120"/>
      <c r="K9" s="120"/>
      <c r="L9" s="120"/>
      <c r="M9" s="14"/>
      <c r="N9" s="15"/>
      <c r="O9" s="3"/>
    </row>
    <row r="10" spans="1:15" s="2" customFormat="1" x14ac:dyDescent="0.25">
      <c r="A10" s="70">
        <v>1</v>
      </c>
      <c r="B10" s="125" t="s">
        <v>38</v>
      </c>
      <c r="C10" s="72" t="s">
        <v>100</v>
      </c>
      <c r="D10" s="73">
        <v>3460027.73</v>
      </c>
      <c r="E10" s="74">
        <v>2986280.12</v>
      </c>
      <c r="F10" s="75">
        <f t="shared" ref="F10:F16" si="0">D10-E10</f>
        <v>473747.60999999987</v>
      </c>
      <c r="G10" s="75">
        <v>324098.59999999998</v>
      </c>
      <c r="H10" s="75">
        <f t="shared" ref="H10:H16" si="1">E10+G10</f>
        <v>3310378.72</v>
      </c>
      <c r="I10" s="76">
        <f t="shared" ref="I10:I16" si="2">F10-G10</f>
        <v>149649.00999999989</v>
      </c>
      <c r="J10" s="29"/>
      <c r="K10" s="5"/>
      <c r="L10" s="5"/>
      <c r="M10" s="15"/>
      <c r="N10" s="15"/>
      <c r="O10" s="3"/>
    </row>
    <row r="11" spans="1:15" s="1" customFormat="1" x14ac:dyDescent="0.25">
      <c r="A11" s="48"/>
      <c r="B11" s="49" t="s">
        <v>31</v>
      </c>
      <c r="C11" s="50" t="s">
        <v>101</v>
      </c>
      <c r="D11" s="51">
        <v>0</v>
      </c>
      <c r="E11" s="52">
        <v>1755.14</v>
      </c>
      <c r="F11" s="53">
        <f t="shared" si="0"/>
        <v>-1755.14</v>
      </c>
      <c r="G11" s="53">
        <v>1453.68</v>
      </c>
      <c r="H11" s="53">
        <f t="shared" si="1"/>
        <v>3208.82</v>
      </c>
      <c r="I11" s="54">
        <f t="shared" si="2"/>
        <v>-3208.82</v>
      </c>
      <c r="J11" s="29"/>
      <c r="K11" s="5"/>
      <c r="L11" s="5"/>
      <c r="M11" s="15"/>
      <c r="N11" s="15"/>
      <c r="O11" s="3"/>
    </row>
    <row r="12" spans="1:15" s="1" customFormat="1" x14ac:dyDescent="0.25">
      <c r="A12" s="48"/>
      <c r="B12" s="55" t="s">
        <v>50</v>
      </c>
      <c r="C12" s="56"/>
      <c r="D12" s="51">
        <v>10108.969999999999</v>
      </c>
      <c r="E12" s="52">
        <v>10108.969999999999</v>
      </c>
      <c r="F12" s="53">
        <f t="shared" si="0"/>
        <v>0</v>
      </c>
      <c r="G12" s="53">
        <v>0</v>
      </c>
      <c r="H12" s="53">
        <f t="shared" si="1"/>
        <v>10108.969999999999</v>
      </c>
      <c r="I12" s="54">
        <f t="shared" si="2"/>
        <v>0</v>
      </c>
      <c r="J12" s="29"/>
      <c r="K12" s="5"/>
      <c r="L12" s="5"/>
      <c r="M12" s="15"/>
      <c r="N12" s="15"/>
      <c r="O12" s="3"/>
    </row>
    <row r="13" spans="1:15" s="1" customFormat="1" x14ac:dyDescent="0.25">
      <c r="A13" s="48"/>
      <c r="B13" s="55" t="s">
        <v>51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15"/>
      <c r="N13" s="15"/>
      <c r="O13" s="3"/>
    </row>
    <row r="14" spans="1:15" s="1" customFormat="1" x14ac:dyDescent="0.25">
      <c r="A14" s="48"/>
      <c r="B14" s="55" t="s">
        <v>52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15"/>
      <c r="N14" s="15"/>
      <c r="O14" s="3"/>
    </row>
    <row r="15" spans="1:15" s="1" customFormat="1" x14ac:dyDescent="0.25">
      <c r="A15" s="48"/>
      <c r="B15" s="55" t="s">
        <v>53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15"/>
      <c r="N15" s="15"/>
      <c r="O15" s="3"/>
    </row>
    <row r="16" spans="1:15" s="1" customFormat="1" ht="15.75" thickBot="1" x14ac:dyDescent="0.3">
      <c r="A16" s="57"/>
      <c r="B16" s="58" t="s">
        <v>54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3470136.7</v>
      </c>
      <c r="E17" s="68">
        <v>2998144.2300000004</v>
      </c>
      <c r="F17" s="68">
        <f t="shared" si="3"/>
        <v>471992.46999999986</v>
      </c>
      <c r="G17" s="68">
        <f t="shared" si="3"/>
        <v>325552.27999999997</v>
      </c>
      <c r="H17" s="68">
        <f t="shared" si="3"/>
        <v>3323696.5100000002</v>
      </c>
      <c r="I17" s="69">
        <f t="shared" si="3"/>
        <v>146440.18999999989</v>
      </c>
      <c r="J17" s="29"/>
      <c r="K17" s="12"/>
      <c r="L17" s="12"/>
      <c r="M17" s="15"/>
      <c r="N17" s="15"/>
      <c r="O17" s="3"/>
    </row>
    <row r="18" spans="1:15" s="1" customFormat="1" x14ac:dyDescent="0.25">
      <c r="A18" s="70">
        <v>2</v>
      </c>
      <c r="B18" s="71" t="s">
        <v>37</v>
      </c>
      <c r="C18" s="72" t="s">
        <v>102</v>
      </c>
      <c r="D18" s="73">
        <v>1676070.1</v>
      </c>
      <c r="E18" s="74">
        <v>1304018.56</v>
      </c>
      <c r="F18" s="75">
        <f>D18-E18</f>
        <v>372051.54000000004</v>
      </c>
      <c r="G18" s="75">
        <v>355920.56</v>
      </c>
      <c r="H18" s="75">
        <f t="shared" ref="H18:H24" si="4">E18+G18</f>
        <v>1659939.12</v>
      </c>
      <c r="I18" s="76">
        <f>F18-G18</f>
        <v>16130.98000000004</v>
      </c>
      <c r="J18" s="29"/>
      <c r="K18" s="5"/>
      <c r="L18" s="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103</v>
      </c>
      <c r="D19" s="51">
        <v>0</v>
      </c>
      <c r="E19" s="52">
        <v>9909.5</v>
      </c>
      <c r="F19" s="53">
        <f>D19-E19</f>
        <v>-9909.5</v>
      </c>
      <c r="G19" s="53">
        <v>3369.23</v>
      </c>
      <c r="H19" s="53">
        <f t="shared" si="4"/>
        <v>13278.73</v>
      </c>
      <c r="I19" s="54">
        <f t="shared" ref="I19:I24" si="5">F19-G19</f>
        <v>-13278.73</v>
      </c>
      <c r="J19" s="29"/>
      <c r="K19" s="5"/>
      <c r="L19" s="5"/>
      <c r="M19" s="15"/>
      <c r="N19" s="15"/>
      <c r="O19" s="3"/>
    </row>
    <row r="20" spans="1:15" s="1" customFormat="1" x14ac:dyDescent="0.25">
      <c r="A20" s="48"/>
      <c r="B20" s="77" t="s">
        <v>43</v>
      </c>
      <c r="C20" s="50" t="s">
        <v>104</v>
      </c>
      <c r="D20" s="51">
        <v>4494.74</v>
      </c>
      <c r="E20" s="52">
        <v>494.74</v>
      </c>
      <c r="F20" s="53">
        <f>D20-E20</f>
        <v>4000</v>
      </c>
      <c r="G20" s="53">
        <v>680.11</v>
      </c>
      <c r="H20" s="53">
        <f t="shared" si="4"/>
        <v>1174.8499999999999</v>
      </c>
      <c r="I20" s="54">
        <f t="shared" si="5"/>
        <v>3319.89</v>
      </c>
      <c r="J20" s="29"/>
      <c r="K20" s="5"/>
      <c r="L20" s="5"/>
      <c r="M20" s="15"/>
      <c r="N20" s="15"/>
      <c r="O20" s="3"/>
    </row>
    <row r="21" spans="1:15" s="1" customFormat="1" x14ac:dyDescent="0.25">
      <c r="A21" s="48"/>
      <c r="B21" s="55" t="s">
        <v>50</v>
      </c>
      <c r="C21" s="50"/>
      <c r="D21" s="51">
        <v>-556.37</v>
      </c>
      <c r="E21" s="52">
        <v>0</v>
      </c>
      <c r="F21" s="53">
        <f>D21-E21</f>
        <v>-556.37</v>
      </c>
      <c r="G21" s="53">
        <v>0</v>
      </c>
      <c r="H21" s="53">
        <f t="shared" si="4"/>
        <v>0</v>
      </c>
      <c r="I21" s="54">
        <f t="shared" si="5"/>
        <v>-556.37</v>
      </c>
      <c r="J21" s="29"/>
      <c r="K21" s="5"/>
      <c r="L21" s="5"/>
      <c r="M21" s="15"/>
      <c r="N21" s="15"/>
      <c r="O21" s="3"/>
    </row>
    <row r="22" spans="1:15" s="1" customFormat="1" x14ac:dyDescent="0.25">
      <c r="A22" s="48"/>
      <c r="B22" s="55" t="s">
        <v>51</v>
      </c>
      <c r="C22" s="50"/>
      <c r="D22" s="51">
        <v>0</v>
      </c>
      <c r="E22" s="52">
        <v>0</v>
      </c>
      <c r="F22" s="52">
        <f t="shared" ref="F22:F24" si="6">D22-E22</f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15"/>
      <c r="N22" s="15"/>
      <c r="O22" s="3"/>
    </row>
    <row r="23" spans="1:15" s="1" customFormat="1" x14ac:dyDescent="0.25">
      <c r="A23" s="48"/>
      <c r="B23" s="55" t="s">
        <v>52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15"/>
      <c r="N23" s="15"/>
      <c r="O23" s="3"/>
    </row>
    <row r="24" spans="1:15" s="1" customFormat="1" ht="15.75" thickBot="1" x14ac:dyDescent="0.3">
      <c r="A24" s="57"/>
      <c r="B24" s="55" t="s">
        <v>53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1680008.47</v>
      </c>
      <c r="E25" s="81">
        <v>1314422.8</v>
      </c>
      <c r="F25" s="81">
        <f t="shared" ref="F25:I25" si="7">SUM(F18:F24)</f>
        <v>365585.67000000004</v>
      </c>
      <c r="G25" s="81">
        <f t="shared" si="7"/>
        <v>359969.89999999997</v>
      </c>
      <c r="H25" s="81">
        <f t="shared" si="7"/>
        <v>1674392.7000000002</v>
      </c>
      <c r="I25" s="82">
        <f t="shared" si="7"/>
        <v>5615.7700000000395</v>
      </c>
      <c r="J25" s="29"/>
      <c r="K25" s="12"/>
      <c r="L25" s="12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5150145.17</v>
      </c>
      <c r="E26" s="85">
        <v>4312567.03</v>
      </c>
      <c r="F26" s="85">
        <f t="shared" ref="F26:I26" si="8">F25+F17</f>
        <v>837578.1399999999</v>
      </c>
      <c r="G26" s="85">
        <f t="shared" si="8"/>
        <v>685522.17999999993</v>
      </c>
      <c r="H26" s="85">
        <f t="shared" si="8"/>
        <v>4998089.2100000009</v>
      </c>
      <c r="I26" s="86">
        <f t="shared" si="8"/>
        <v>152055.95999999993</v>
      </c>
      <c r="J26" s="5"/>
      <c r="K26" s="5"/>
      <c r="L26" s="5"/>
      <c r="M26" s="15"/>
      <c r="N26" s="15"/>
      <c r="O26" s="3"/>
    </row>
    <row r="27" spans="1:15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14"/>
      <c r="N27" s="14"/>
      <c r="O27" s="3"/>
    </row>
    <row r="28" spans="1:15" s="1" customFormat="1" ht="15.75" customHeight="1" thickBot="1" x14ac:dyDescent="0.3">
      <c r="A28" s="4"/>
      <c r="B28" s="171" t="s">
        <v>105</v>
      </c>
      <c r="C28" s="186"/>
      <c r="D28" s="186"/>
      <c r="E28" s="186"/>
      <c r="F28" s="187"/>
      <c r="H28" s="171" t="s">
        <v>106</v>
      </c>
      <c r="I28" s="186"/>
      <c r="J28" s="186"/>
      <c r="K28" s="186"/>
      <c r="L28" s="187"/>
      <c r="M28" s="16"/>
      <c r="N28" s="16"/>
      <c r="O28" s="16"/>
    </row>
    <row r="29" spans="1:15" s="16" customFormat="1" ht="20.25" customHeight="1" thickBot="1" x14ac:dyDescent="0.3">
      <c r="A29" s="19"/>
      <c r="B29" s="191" t="s">
        <v>19</v>
      </c>
      <c r="C29" s="87" t="s">
        <v>21</v>
      </c>
      <c r="D29" s="17" t="s">
        <v>39</v>
      </c>
      <c r="E29" s="17" t="s">
        <v>40</v>
      </c>
      <c r="F29" s="26" t="s">
        <v>41</v>
      </c>
      <c r="G29" s="23"/>
      <c r="H29" s="177" t="s">
        <v>19</v>
      </c>
      <c r="I29" s="87" t="s">
        <v>21</v>
      </c>
      <c r="J29" s="17" t="s">
        <v>39</v>
      </c>
      <c r="K29" s="17" t="s">
        <v>40</v>
      </c>
      <c r="L29" s="17" t="s">
        <v>41</v>
      </c>
      <c r="M29" s="23"/>
      <c r="N29" s="23"/>
      <c r="O29" s="23"/>
    </row>
    <row r="30" spans="1:15" s="1" customFormat="1" ht="15.75" thickBot="1" x14ac:dyDescent="0.3">
      <c r="A30" s="6"/>
      <c r="B30" s="192"/>
      <c r="C30" s="14" t="s">
        <v>23</v>
      </c>
      <c r="D30" s="88">
        <v>422</v>
      </c>
      <c r="E30" s="88">
        <v>385</v>
      </c>
      <c r="F30" s="89">
        <f>D30-E30</f>
        <v>37</v>
      </c>
      <c r="G30" s="15"/>
      <c r="H30" s="178"/>
      <c r="I30" s="14" t="s">
        <v>23</v>
      </c>
      <c r="J30" s="88">
        <f>'01-15 MAI 2023 DRG'!J30+'MAI 2023 LIMVALCTR'!D30</f>
        <v>1669</v>
      </c>
      <c r="K30" s="88">
        <f>'01-15 MAI 2023 DRG'!K30+'MAI 2023 LIMVALCTR'!E30</f>
        <v>1632</v>
      </c>
      <c r="L30" s="88">
        <f>'01-15 MAI 2023 DRG'!L30+'MAI 2023 LIMVALCTR'!F30</f>
        <v>37</v>
      </c>
      <c r="M30" s="15"/>
      <c r="N30" s="15"/>
      <c r="O30" s="15"/>
    </row>
    <row r="31" spans="1:15" s="1" customFormat="1" ht="15.75" thickBot="1" x14ac:dyDescent="0.3">
      <c r="A31" s="6"/>
      <c r="B31" s="193"/>
      <c r="C31" s="90" t="s">
        <v>24</v>
      </c>
      <c r="D31" s="91">
        <v>903132.76</v>
      </c>
      <c r="E31" s="91">
        <v>808429.55</v>
      </c>
      <c r="F31" s="92">
        <f t="shared" ref="F31:F37" si="9">D31-E31</f>
        <v>94703.209999999963</v>
      </c>
      <c r="G31" s="15"/>
      <c r="H31" s="179"/>
      <c r="I31" s="90" t="s">
        <v>24</v>
      </c>
      <c r="J31" s="95">
        <f>'01-15 MAI 2023 DRG'!J31+'MAI 2023 LIMVALCTR'!D31</f>
        <v>3408290.75</v>
      </c>
      <c r="K31" s="95">
        <f>'01-15 MAI 2023 DRG'!K31+'MAI 2023 LIMVALCTR'!E31</f>
        <v>3313587.54</v>
      </c>
      <c r="L31" s="95">
        <f>'01-15 MAI 2023 DRG'!L31+'MAI 2023 LIMVALCTR'!F31</f>
        <v>94703.209999999963</v>
      </c>
      <c r="M31" s="15"/>
      <c r="N31" s="15"/>
      <c r="O31" s="15"/>
    </row>
    <row r="32" spans="1:15" s="1" customFormat="1" ht="15.75" thickBot="1" x14ac:dyDescent="0.3">
      <c r="A32" s="6"/>
      <c r="B32" s="55" t="s">
        <v>50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50</v>
      </c>
      <c r="I32" s="93" t="s">
        <v>24</v>
      </c>
      <c r="J32" s="88">
        <f>'01-15 MAI 2023 DRG'!J32+'MAI 2023 LIMVALCTR'!D32</f>
        <v>10108.969999999999</v>
      </c>
      <c r="K32" s="88">
        <f>'01-15 MAI 2023 DRG'!K32+'MAI 2023 LIMVALCTR'!E32</f>
        <v>10108.969999999999</v>
      </c>
      <c r="L32" s="88">
        <f>'01-15 MAI 2023 DRG'!L32+'MAI 2023 LIMVALCTR'!F32</f>
        <v>0</v>
      </c>
      <c r="M32" s="15"/>
      <c r="N32" s="15"/>
      <c r="O32" s="15"/>
    </row>
    <row r="33" spans="1:16" s="1" customFormat="1" ht="15.75" thickBot="1" x14ac:dyDescent="0.3">
      <c r="A33" s="6"/>
      <c r="B33" s="55" t="s">
        <v>51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51</v>
      </c>
      <c r="I33" s="93" t="s">
        <v>24</v>
      </c>
      <c r="J33" s="88">
        <f>'01-15 MAI 2023 DRG'!J33+'MAI 2023 LIMVALCTR'!D33</f>
        <v>0</v>
      </c>
      <c r="K33" s="88">
        <f>'01-15 MAI 2023 DRG'!K33+'MAI 2023 LIMVALCTR'!E33</f>
        <v>0</v>
      </c>
      <c r="L33" s="88">
        <f>'01-15 MAI 2023 DRG'!L33+'MAI 2023 LIMVALCTR'!F33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52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52</v>
      </c>
      <c r="I34" s="93" t="s">
        <v>24</v>
      </c>
      <c r="J34" s="88">
        <f>'01-15 MAI 2023 DRG'!J34+'MAI 2023 LIMVALCTR'!D34</f>
        <v>0</v>
      </c>
      <c r="K34" s="88">
        <f>'01-15 MAI 2023 DRG'!K34+'MAI 2023 LIMVALCTR'!E34</f>
        <v>0</v>
      </c>
      <c r="L34" s="88">
        <f>'01-15 MAI 2023 DRG'!L34+'MAI 2023 LIMVALCTR'!F34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53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53</v>
      </c>
      <c r="I35" s="93" t="s">
        <v>24</v>
      </c>
      <c r="J35" s="88">
        <f>'01-15 MAI 2023 DRG'!J35+'MAI 2023 LIMVALCTR'!D35</f>
        <v>0</v>
      </c>
      <c r="K35" s="88">
        <f>'01-15 MAI 2023 DRG'!K35+'MAI 2023 LIMVALCTR'!E35</f>
        <v>0</v>
      </c>
      <c r="L35" s="88">
        <f>'01-15 MAI 2023 DRG'!L35+'MAI 2023 LIMVALCTR'!F35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54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54</v>
      </c>
      <c r="I36" s="83" t="s">
        <v>24</v>
      </c>
      <c r="J36" s="88">
        <f>'01-15 MAI 2023 DRG'!J36+'MAI 2023 LIMVALCTR'!D36</f>
        <v>0</v>
      </c>
      <c r="K36" s="88">
        <f>'01-15 MAI 2023 DRG'!K36+'MAI 2023 LIMVALCTR'!E36</f>
        <v>0</v>
      </c>
      <c r="L36" s="88">
        <f>'01-15 MAI 2023 DRG'!L36+'MAI 2023 LIMVALCTR'!F36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903132.76</v>
      </c>
      <c r="E37" s="91">
        <f t="shared" si="10"/>
        <v>808429.55</v>
      </c>
      <c r="F37" s="91">
        <f t="shared" si="9"/>
        <v>94703.209999999963</v>
      </c>
      <c r="G37" s="15"/>
      <c r="H37" s="94" t="s">
        <v>32</v>
      </c>
      <c r="I37" s="90" t="s">
        <v>24</v>
      </c>
      <c r="J37" s="91">
        <f>'01-15 MAI 2023 DRG'!J37+'MAI 2023 LIMVALCTR'!D37</f>
        <v>3418399.7199999997</v>
      </c>
      <c r="K37" s="91">
        <f>'01-15 MAI 2023 DRG'!K37+'MAI 2023 LIMVALCTR'!E37</f>
        <v>3323696.51</v>
      </c>
      <c r="L37" s="91">
        <f>'01-15 MAI 2023 DRG'!L37+'MAI 2023 LIMVALCTR'!F37</f>
        <v>94703.209999999963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15"/>
      <c r="N38" s="15"/>
      <c r="O38" s="15"/>
      <c r="P38" s="5"/>
    </row>
    <row r="39" spans="1:16" s="1" customFormat="1" ht="18.75" customHeight="1" thickBot="1" x14ac:dyDescent="0.3">
      <c r="A39" s="6"/>
      <c r="B39" s="96" t="s">
        <v>20</v>
      </c>
      <c r="C39" s="87" t="s">
        <v>21</v>
      </c>
      <c r="D39" s="17" t="s">
        <v>39</v>
      </c>
      <c r="E39" s="17" t="s">
        <v>40</v>
      </c>
      <c r="F39" s="26" t="s">
        <v>22</v>
      </c>
      <c r="G39" s="20"/>
      <c r="H39" s="96" t="s">
        <v>20</v>
      </c>
      <c r="I39" s="17" t="s">
        <v>21</v>
      </c>
      <c r="J39" s="17" t="s">
        <v>39</v>
      </c>
      <c r="K39" s="17" t="s">
        <v>40</v>
      </c>
      <c r="L39" s="26" t="s">
        <v>22</v>
      </c>
      <c r="M39" s="15"/>
      <c r="N39" s="15"/>
      <c r="O39" s="15"/>
      <c r="P39" s="5"/>
    </row>
    <row r="40" spans="1:16" s="1" customFormat="1" ht="15.75" thickBot="1" x14ac:dyDescent="0.3">
      <c r="A40" s="6"/>
      <c r="B40" s="183" t="s">
        <v>20</v>
      </c>
      <c r="C40" s="97" t="s">
        <v>23</v>
      </c>
      <c r="D40" s="98">
        <v>394</v>
      </c>
      <c r="E40" s="98">
        <v>352</v>
      </c>
      <c r="F40" s="99">
        <f>D40-E40</f>
        <v>42</v>
      </c>
      <c r="G40" s="5"/>
      <c r="H40" s="183" t="s">
        <v>20</v>
      </c>
      <c r="I40" s="64" t="s">
        <v>23</v>
      </c>
      <c r="J40" s="98">
        <f>'01-15 MAI 2023 DRG'!J40+'MAI 2023 LIMVALCTR'!D40</f>
        <v>1590</v>
      </c>
      <c r="K40" s="98">
        <f>'01-15 MAI 2023 DRG'!K40+'MAI 2023 LIMVALCTR'!E40</f>
        <v>1548</v>
      </c>
      <c r="L40" s="98">
        <f>'01-15 MAI 2023 DRG'!L40+'MAI 2023 LIMVALCTR'!F40</f>
        <v>42</v>
      </c>
      <c r="M40" s="15"/>
      <c r="N40" s="15"/>
      <c r="O40" s="15"/>
      <c r="P40" s="5"/>
    </row>
    <row r="41" spans="1:16" s="1" customFormat="1" ht="15.75" thickBot="1" x14ac:dyDescent="0.3">
      <c r="A41" s="6"/>
      <c r="B41" s="184"/>
      <c r="C41" s="100" t="s">
        <v>24</v>
      </c>
      <c r="D41" s="101">
        <v>143882.74</v>
      </c>
      <c r="E41" s="101">
        <v>128979.39</v>
      </c>
      <c r="F41" s="102">
        <f t="shared" ref="F41:F52" si="11">D41-E41</f>
        <v>14903.349999999991</v>
      </c>
      <c r="G41" s="5"/>
      <c r="H41" s="184"/>
      <c r="I41" s="111" t="s">
        <v>24</v>
      </c>
      <c r="J41" s="91">
        <f>'01-15 MAI 2023 DRG'!J41+'MAI 2023 LIMVALCTR'!D41</f>
        <v>584189.28</v>
      </c>
      <c r="K41" s="91">
        <f>'01-15 MAI 2023 DRG'!K41+'MAI 2023 LIMVALCTR'!E41</f>
        <v>569285.92999999993</v>
      </c>
      <c r="L41" s="91">
        <f>'01-15 MAI 2023 DRG'!L41+'MAI 2023 LIMVALCTR'!F41</f>
        <v>14903.349999999991</v>
      </c>
      <c r="M41" s="15"/>
      <c r="N41" s="15"/>
      <c r="O41" s="15"/>
      <c r="P41" s="5"/>
    </row>
    <row r="42" spans="1:16" s="1" customFormat="1" ht="15.75" thickBot="1" x14ac:dyDescent="0.3">
      <c r="A42" s="6"/>
      <c r="B42" s="184"/>
      <c r="C42" s="97" t="s">
        <v>25</v>
      </c>
      <c r="D42" s="98">
        <v>1261</v>
      </c>
      <c r="E42" s="98">
        <v>1161</v>
      </c>
      <c r="F42" s="99">
        <f t="shared" si="11"/>
        <v>100</v>
      </c>
      <c r="G42" s="5"/>
      <c r="H42" s="184"/>
      <c r="I42" s="64" t="s">
        <v>25</v>
      </c>
      <c r="J42" s="98">
        <f>'01-15 MAI 2023 DRG'!J42+'MAI 2023 LIMVALCTR'!D42</f>
        <v>5669</v>
      </c>
      <c r="K42" s="98">
        <f>'01-15 MAI 2023 DRG'!K42+'MAI 2023 LIMVALCTR'!E42</f>
        <v>5569</v>
      </c>
      <c r="L42" s="98">
        <f>'01-15 MAI 2023 DRG'!L42+'MAI 2023 LIMVALCTR'!F42</f>
        <v>100</v>
      </c>
      <c r="M42" s="15"/>
      <c r="N42" s="15"/>
      <c r="O42" s="15"/>
      <c r="P42" s="5"/>
    </row>
    <row r="43" spans="1:16" s="1" customFormat="1" ht="15.75" thickBot="1" x14ac:dyDescent="0.3">
      <c r="A43" s="6"/>
      <c r="B43" s="184"/>
      <c r="C43" s="100" t="s">
        <v>24</v>
      </c>
      <c r="D43" s="101">
        <v>249920.78</v>
      </c>
      <c r="E43" s="101">
        <v>230310.39999999999</v>
      </c>
      <c r="F43" s="102">
        <f t="shared" si="11"/>
        <v>19610.380000000005</v>
      </c>
      <c r="G43" s="5"/>
      <c r="H43" s="184"/>
      <c r="I43" s="111" t="s">
        <v>24</v>
      </c>
      <c r="J43" s="91">
        <f>'01-15 MAI 2023 DRG'!J43+'MAI 2023 LIMVALCTR'!D43</f>
        <v>1123542.3</v>
      </c>
      <c r="K43" s="91">
        <f>'01-15 MAI 2023 DRG'!K43+'MAI 2023 LIMVALCTR'!E43</f>
        <v>1103931.92</v>
      </c>
      <c r="L43" s="91">
        <f>'01-15 MAI 2023 DRG'!L43+'MAI 2023 LIMVALCTR'!F43</f>
        <v>19610.380000000005</v>
      </c>
      <c r="M43" s="15"/>
      <c r="N43" s="15"/>
      <c r="O43" s="15"/>
      <c r="P43" s="5"/>
    </row>
    <row r="44" spans="1:16" s="1" customFormat="1" ht="27" thickBot="1" x14ac:dyDescent="0.3">
      <c r="A44" s="6"/>
      <c r="B44" s="184"/>
      <c r="C44" s="103" t="s">
        <v>44</v>
      </c>
      <c r="D44" s="98">
        <v>4</v>
      </c>
      <c r="E44" s="98">
        <v>3</v>
      </c>
      <c r="F44" s="99">
        <f t="shared" si="11"/>
        <v>1</v>
      </c>
      <c r="G44" s="5"/>
      <c r="H44" s="184"/>
      <c r="I44" s="103" t="s">
        <v>44</v>
      </c>
      <c r="J44" s="98">
        <f>'01-15 MAI 2023 DRG'!J44+'MAI 2023 LIMVALCTR'!D44</f>
        <v>6</v>
      </c>
      <c r="K44" s="98">
        <f>'01-15 MAI 2023 DRG'!K44+'MAI 2023 LIMVALCTR'!E44</f>
        <v>5</v>
      </c>
      <c r="L44" s="98">
        <f>'01-15 MAI 2023 DRG'!L44+'MAI 2023 LIMVALCTR'!F44</f>
        <v>1</v>
      </c>
      <c r="M44" s="15"/>
      <c r="N44" s="15"/>
      <c r="O44" s="15"/>
      <c r="P44" s="5"/>
    </row>
    <row r="45" spans="1:16" s="1" customFormat="1" ht="15.75" thickBot="1" x14ac:dyDescent="0.3">
      <c r="A45" s="6"/>
      <c r="B45" s="185"/>
      <c r="C45" s="100" t="s">
        <v>24</v>
      </c>
      <c r="D45" s="101">
        <v>885.48</v>
      </c>
      <c r="E45" s="101">
        <v>680.11</v>
      </c>
      <c r="F45" s="102">
        <f t="shared" si="11"/>
        <v>205.37</v>
      </c>
      <c r="G45" s="5"/>
      <c r="H45" s="185"/>
      <c r="I45" s="111" t="s">
        <v>24</v>
      </c>
      <c r="J45" s="91">
        <f>'01-15 MAI 2023 DRG'!J45+'MAI 2023 LIMVALCTR'!D45</f>
        <v>1380.22</v>
      </c>
      <c r="K45" s="91">
        <f>'01-15 MAI 2023 DRG'!K45+'MAI 2023 LIMVALCTR'!E45</f>
        <v>1174.8499999999999</v>
      </c>
      <c r="L45" s="91">
        <f>'01-15 MAI 2023 DRG'!L45+'MAI 2023 LIMVALCTR'!F45</f>
        <v>205.37</v>
      </c>
      <c r="M45" s="15"/>
      <c r="N45" s="15"/>
      <c r="O45" s="1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394689</v>
      </c>
      <c r="E46" s="91">
        <f>E41+E43+E45</f>
        <v>359969.89999999997</v>
      </c>
      <c r="F46" s="91">
        <f t="shared" ref="F46" si="12">F41+F43+F45</f>
        <v>34719.1</v>
      </c>
      <c r="G46" s="5"/>
      <c r="H46" s="104" t="s">
        <v>20</v>
      </c>
      <c r="I46" s="113" t="s">
        <v>24</v>
      </c>
      <c r="J46" s="91">
        <f>'01-15 MAI 2023 DRG'!J46+'MAI 2023 LIMVALCTR'!D46</f>
        <v>1709668.17</v>
      </c>
      <c r="K46" s="91">
        <f>'01-15 MAI 2023 DRG'!K46+'MAI 2023 LIMVALCTR'!E46</f>
        <v>1674949.0699999998</v>
      </c>
      <c r="L46" s="91">
        <f>'01-15 MAI 2023 DRG'!L46+'MAI 2023 LIMVALCTR'!F46</f>
        <v>34719.1</v>
      </c>
      <c r="M46" s="15"/>
      <c r="N46" s="15"/>
      <c r="O46" s="15"/>
      <c r="P46" s="5"/>
    </row>
    <row r="47" spans="1:16" s="1" customFormat="1" ht="15.75" thickBot="1" x14ac:dyDescent="0.3">
      <c r="A47" s="4"/>
      <c r="B47" s="55" t="s">
        <v>50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50</v>
      </c>
      <c r="I47" s="57" t="s">
        <v>24</v>
      </c>
      <c r="J47" s="98">
        <f>'01-15 MAI 2023 DRG'!J47+'MAI 2023 LIMVALCTR'!D47</f>
        <v>-556.37</v>
      </c>
      <c r="K47" s="98">
        <f>'01-15 MAI 2023 DRG'!K47+'MAI 2023 LIMVALCTR'!E47</f>
        <v>-556.37</v>
      </c>
      <c r="L47" s="98">
        <f>'01-15 MAI 2023 DRG'!L47+'MAI 2023 LIMVALCTR'!F47</f>
        <v>0</v>
      </c>
      <c r="M47" s="15"/>
      <c r="N47" s="15"/>
      <c r="O47" s="15"/>
      <c r="P47" s="5"/>
    </row>
    <row r="48" spans="1:16" s="1" customFormat="1" ht="15.75" thickBot="1" x14ac:dyDescent="0.3">
      <c r="A48" s="4"/>
      <c r="B48" s="55" t="s">
        <v>51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51</v>
      </c>
      <c r="I48" s="57" t="s">
        <v>24</v>
      </c>
      <c r="J48" s="98">
        <f>'01-15 MAI 2023 DRG'!J48+'MAI 2023 LIMVALCTR'!D48</f>
        <v>0</v>
      </c>
      <c r="K48" s="98">
        <f>'01-15 MAI 2023 DRG'!K48+'MAI 2023 LIMVALCTR'!E48</f>
        <v>0</v>
      </c>
      <c r="L48" s="98">
        <f>'01-15 MAI 2023 DRG'!L48+'MAI 2023 LIMVALCTR'!F48</f>
        <v>0</v>
      </c>
      <c r="M48" s="15"/>
      <c r="N48" s="15"/>
      <c r="O48" s="15"/>
      <c r="P48" s="5"/>
    </row>
    <row r="49" spans="1:16" s="1" customFormat="1" ht="15.75" thickBot="1" x14ac:dyDescent="0.3">
      <c r="A49" s="4"/>
      <c r="B49" s="55" t="s">
        <v>52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52</v>
      </c>
      <c r="I49" s="57" t="s">
        <v>24</v>
      </c>
      <c r="J49" s="98">
        <f>'01-15 MAI 2023 DRG'!J49+'MAI 2023 LIMVALCTR'!D49</f>
        <v>0</v>
      </c>
      <c r="K49" s="98">
        <f>'01-15 MAI 2023 DRG'!K49+'MAI 2023 LIMVALCTR'!E49</f>
        <v>0</v>
      </c>
      <c r="L49" s="98">
        <f>'01-15 MAI 2023 DRG'!L49+'MAI 2023 LIMVALCTR'!F49</f>
        <v>0</v>
      </c>
      <c r="M49" s="15"/>
      <c r="N49" s="15"/>
      <c r="O49" s="15"/>
      <c r="P49" s="5"/>
    </row>
    <row r="50" spans="1:16" s="1" customFormat="1" ht="15.75" thickBot="1" x14ac:dyDescent="0.3">
      <c r="A50" s="4"/>
      <c r="B50" s="55" t="s">
        <v>53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53</v>
      </c>
      <c r="I50" s="57" t="s">
        <v>24</v>
      </c>
      <c r="J50" s="98">
        <f>'01-15 MAI 2023 DRG'!J50+'MAI 2023 LIMVALCTR'!D50</f>
        <v>0</v>
      </c>
      <c r="K50" s="98">
        <f>'01-15 MAI 2023 DRG'!K50+'MAI 2023 LIMVALCTR'!E50</f>
        <v>0</v>
      </c>
      <c r="L50" s="98">
        <f>'01-15 MAI 2023 DRG'!L50+'MAI 2023 LIMVALCTR'!F50</f>
        <v>0</v>
      </c>
      <c r="M50" s="15"/>
      <c r="N50" s="15"/>
      <c r="O50" s="15"/>
      <c r="P50" s="5"/>
    </row>
    <row r="51" spans="1:16" s="1" customFormat="1" ht="15.75" thickBot="1" x14ac:dyDescent="0.3">
      <c r="A51" s="4"/>
      <c r="B51" s="58" t="s">
        <v>54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54</v>
      </c>
      <c r="I51" s="57" t="s">
        <v>24</v>
      </c>
      <c r="J51" s="98">
        <f>'01-15 MAI 2023 DRG'!J51+'MAI 2023 LIMVALCTR'!D51</f>
        <v>0</v>
      </c>
      <c r="K51" s="98">
        <f>'01-15 MAI 2023 DRG'!K51+'MAI 2023 LIMVALCTR'!E51</f>
        <v>0</v>
      </c>
      <c r="L51" s="98">
        <f>'01-15 MAI 2023 DRG'!L51+'MAI 2023 LIMVALCTR'!F51</f>
        <v>0</v>
      </c>
      <c r="M51" s="15"/>
      <c r="N51" s="15"/>
      <c r="O51" s="1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394689</v>
      </c>
      <c r="E52" s="91">
        <f t="shared" ref="E52" si="13">SUM(E46:E51)</f>
        <v>359969.89999999997</v>
      </c>
      <c r="F52" s="102">
        <f t="shared" si="11"/>
        <v>34719.100000000035</v>
      </c>
      <c r="G52" s="5"/>
      <c r="H52" s="94" t="s">
        <v>34</v>
      </c>
      <c r="I52" s="113" t="s">
        <v>24</v>
      </c>
      <c r="J52" s="91">
        <f>'01-15 MAI 2023 DRG'!J52+'MAI 2023 LIMVALCTR'!D52</f>
        <v>1709111.8</v>
      </c>
      <c r="K52" s="91">
        <f>'01-15 MAI 2023 DRG'!K52+'MAI 2023 LIMVALCTR'!E52</f>
        <v>1674392.7</v>
      </c>
      <c r="L52" s="91">
        <f>'01-15 MAI 2023 DRG'!L52+'MAI 2023 LIMVALCTR'!F52</f>
        <v>34719.100000000035</v>
      </c>
      <c r="M52" s="15"/>
      <c r="N52" s="15"/>
      <c r="O52" s="1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5"/>
    </row>
    <row r="54" spans="1:16" s="1" customFormat="1" ht="15.75" customHeight="1" thickBot="1" x14ac:dyDescent="0.3">
      <c r="A54" s="4"/>
      <c r="B54" s="171" t="s">
        <v>105</v>
      </c>
      <c r="C54" s="186"/>
      <c r="D54" s="186"/>
      <c r="E54" s="186"/>
      <c r="F54" s="187"/>
      <c r="H54" s="171" t="s">
        <v>106</v>
      </c>
      <c r="I54" s="186"/>
      <c r="J54" s="186"/>
      <c r="K54" s="186"/>
      <c r="L54" s="187"/>
      <c r="M54" s="16"/>
      <c r="N54" s="16"/>
      <c r="P54" s="22"/>
    </row>
    <row r="55" spans="1:16" s="1" customFormat="1" ht="18.75" customHeight="1" thickBot="1" x14ac:dyDescent="0.3">
      <c r="A55" s="4"/>
      <c r="B55" s="188" t="s">
        <v>35</v>
      </c>
      <c r="C55" s="17" t="s">
        <v>21</v>
      </c>
      <c r="D55" s="108" t="s">
        <v>39</v>
      </c>
      <c r="E55" s="17" t="s">
        <v>40</v>
      </c>
      <c r="F55" s="26" t="s">
        <v>41</v>
      </c>
      <c r="G55" s="20"/>
      <c r="H55" s="188" t="s">
        <v>35</v>
      </c>
      <c r="I55" s="17" t="s">
        <v>21</v>
      </c>
      <c r="J55" s="108" t="s">
        <v>39</v>
      </c>
      <c r="K55" s="17" t="s">
        <v>40</v>
      </c>
      <c r="L55" s="26" t="s">
        <v>41</v>
      </c>
      <c r="M55" s="23"/>
      <c r="N55" s="23"/>
      <c r="O55" s="23"/>
      <c r="P55" s="4"/>
    </row>
    <row r="56" spans="1:16" s="1" customFormat="1" ht="15.75" thickBot="1" x14ac:dyDescent="0.3">
      <c r="A56" s="4"/>
      <c r="B56" s="189"/>
      <c r="C56" s="64" t="s">
        <v>23</v>
      </c>
      <c r="D56" s="109">
        <f>D44+D42+D40+D30</f>
        <v>2081</v>
      </c>
      <c r="E56" s="109">
        <f>E44+E42+E40+E30</f>
        <v>1901</v>
      </c>
      <c r="F56" s="106">
        <f>D56-E56</f>
        <v>180</v>
      </c>
      <c r="G56" s="24"/>
      <c r="H56" s="189"/>
      <c r="I56" s="64" t="s">
        <v>23</v>
      </c>
      <c r="J56" s="109">
        <f>'01-15 MAI 2023 DRG'!J56+'MAI 2023 LIMVALCTR'!D56</f>
        <v>8934</v>
      </c>
      <c r="K56" s="109">
        <f>'01-15 MAI 2023 DRG'!K56+'MAI 2023 LIMVALCTR'!E56</f>
        <v>8754</v>
      </c>
      <c r="L56" s="106">
        <f>'01-15 MAI 2023 DRG'!L56+'MAI 2023 LIMVALCTR'!F56</f>
        <v>180</v>
      </c>
      <c r="M56" s="131"/>
      <c r="N56" s="131"/>
      <c r="O56" s="131"/>
      <c r="P56" s="9"/>
    </row>
    <row r="57" spans="1:16" s="1" customFormat="1" ht="17.25" customHeight="1" thickBot="1" x14ac:dyDescent="0.3">
      <c r="A57" s="4"/>
      <c r="B57" s="190"/>
      <c r="C57" s="111" t="s">
        <v>24</v>
      </c>
      <c r="D57" s="112">
        <f>D52+D37</f>
        <v>1297821.76</v>
      </c>
      <c r="E57" s="112">
        <f>E52+E37</f>
        <v>1168399.45</v>
      </c>
      <c r="F57" s="107">
        <f>D57-E57</f>
        <v>129422.31000000006</v>
      </c>
      <c r="G57" s="24"/>
      <c r="H57" s="190"/>
      <c r="I57" s="111" t="s">
        <v>24</v>
      </c>
      <c r="J57" s="112">
        <f>'01-15 MAI 2023 DRG'!J57+'MAI 2023 LIMVALCTR'!D57</f>
        <v>5127511.5200000005</v>
      </c>
      <c r="K57" s="112">
        <f>'01-15 MAI 2023 DRG'!K57+'MAI 2023 LIMVALCTR'!E57</f>
        <v>4998089.2100000009</v>
      </c>
      <c r="L57" s="107">
        <f>'01-15 MAI 2023 DRG'!L57+'MAI 2023 LIMVALCTR'!F57</f>
        <v>129422.31000000006</v>
      </c>
      <c r="M57" s="131"/>
      <c r="N57" s="131"/>
      <c r="O57" s="131"/>
      <c r="P57" s="9"/>
    </row>
    <row r="58" spans="1:16" s="1" customFormat="1" x14ac:dyDescent="0.25">
      <c r="A58" s="4"/>
      <c r="B58" s="130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131"/>
      <c r="N58" s="131"/>
      <c r="O58" s="131"/>
      <c r="P58" s="24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14"/>
      <c r="N59" s="14"/>
      <c r="O59" s="14"/>
      <c r="P59" s="9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15"/>
      <c r="N60" s="14"/>
      <c r="O60" s="1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15"/>
      <c r="N61" s="14"/>
      <c r="O61" s="132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15"/>
      <c r="N62" s="14"/>
      <c r="O62" s="132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15"/>
      <c r="N63" s="14"/>
      <c r="O63" s="132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15"/>
      <c r="N64" s="14"/>
      <c r="O64" s="132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15"/>
      <c r="N65" s="14"/>
      <c r="O65" s="132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15"/>
      <c r="N66" s="14"/>
      <c r="O66" s="132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5"/>
      <c r="N67" s="129"/>
      <c r="O67" s="2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SEP 2023 LIMVALCTR</vt:lpstr>
      <vt:lpstr>AUGUST 2023 REALIZ</vt:lpstr>
      <vt:lpstr>01 - 15 SEP 2023</vt:lpstr>
      <vt:lpstr>AUGUST 2023</vt:lpstr>
      <vt:lpstr>IULIE 2023</vt:lpstr>
      <vt:lpstr>REGULARIZARE TRIM II 2023</vt:lpstr>
      <vt:lpstr>IUNIE 2023 LIMVALCTR</vt:lpstr>
      <vt:lpstr>MAI 2023 REALIZ</vt:lpstr>
      <vt:lpstr>MAI 2023 LIMVALCTR</vt:lpstr>
      <vt:lpstr>01-15 MAI 2023 DRG</vt:lpstr>
      <vt:lpstr>APRILIE 2023 LIMVALCTR</vt:lpstr>
      <vt:lpstr>REGULARIZARE TRIM I 2023</vt:lpstr>
      <vt:lpstr>MAR 2023 LIMVALCTR </vt:lpstr>
      <vt:lpstr>01-15 MAR 2023 LIMVALCTR</vt:lpstr>
      <vt:lpstr>FEB 2023 LIMVALCTR</vt:lpstr>
      <vt:lpstr>01-15 FEB 2023 LIMVALCTR</vt:lpstr>
      <vt:lpstr>IAN 2022 LIMVALCTR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2023-10-18T10:23:00Z</cp:lastPrinted>
  <dcterms:created xsi:type="dcterms:W3CDTF">2015-01-20T08:53:39Z</dcterms:created>
  <dcterms:modified xsi:type="dcterms:W3CDTF">2023-10-18T10:23:46Z</dcterms:modified>
</cp:coreProperties>
</file>