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A2272410-D166-4EB4-A0BD-2741292339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OMBRIE 2023" sheetId="88" r:id="rId1"/>
    <sheet name="REGULARIZARE TRIM III 2023" sheetId="87" r:id="rId2"/>
    <sheet name="SEPTEMBRIE 2023 LIMVALCTR" sheetId="86" r:id="rId3"/>
    <sheet name="01-15 SEP 2023" sheetId="85" r:id="rId4"/>
    <sheet name="AUGUST 2023" sheetId="84" r:id="rId5"/>
    <sheet name="1% ATI SEM I 2023" sheetId="83" r:id="rId6"/>
    <sheet name="IULIE 2023" sheetId="82" r:id="rId7"/>
    <sheet name="REGULARIZARE SEM I 2023" sheetId="80" r:id="rId8"/>
    <sheet name="IUNIE 2023 REALIZ" sheetId="81" r:id="rId9"/>
    <sheet name="IUNIE 2023 LIMVALCTR" sheetId="79" r:id="rId10"/>
    <sheet name="MAI 2023 REALIZ" sheetId="78" r:id="rId11"/>
    <sheet name="01-15 MAI 2023" sheetId="77" r:id="rId12"/>
    <sheet name="APRILIE 2023" sheetId="76" r:id="rId13"/>
    <sheet name="REGULARIZARE TRIM I 2023" sheetId="75" r:id="rId14"/>
    <sheet name="MAR 2023 SPZI REALIZ" sheetId="74" r:id="rId15"/>
    <sheet name="MAR 2023 LIMVALCTR " sheetId="73" r:id="rId16"/>
    <sheet name="01-15 MAR 2023 LIMVALCTR " sheetId="72" r:id="rId17"/>
    <sheet name="FEB 2023 LIMVALCTR " sheetId="71" r:id="rId18"/>
    <sheet name="01-15 FEB 2023 LIMVALCTR" sheetId="70" r:id="rId19"/>
    <sheet name="IAN 2022 LIMVALCTR " sheetId="6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87" l="1"/>
  <c r="J50" i="88" s="1"/>
  <c r="J64" i="88"/>
  <c r="K64" i="88"/>
  <c r="J65" i="88"/>
  <c r="K65" i="88"/>
  <c r="J66" i="88"/>
  <c r="K66" i="88"/>
  <c r="J67" i="88"/>
  <c r="K67" i="88"/>
  <c r="J68" i="88"/>
  <c r="K68" i="88"/>
  <c r="J70" i="88"/>
  <c r="K70" i="88"/>
  <c r="J71" i="88"/>
  <c r="K71" i="88"/>
  <c r="J72" i="88"/>
  <c r="K72" i="88"/>
  <c r="J73" i="88"/>
  <c r="K73" i="88"/>
  <c r="J74" i="88"/>
  <c r="K74" i="88"/>
  <c r="K63" i="88"/>
  <c r="J63" i="88"/>
  <c r="J51" i="88"/>
  <c r="K51" i="88"/>
  <c r="J53" i="88"/>
  <c r="K53" i="88"/>
  <c r="J55" i="88"/>
  <c r="K55" i="88"/>
  <c r="J56" i="88"/>
  <c r="K56" i="88"/>
  <c r="J57" i="88"/>
  <c r="K57" i="88"/>
  <c r="J58" i="88"/>
  <c r="K58" i="88"/>
  <c r="J59" i="88"/>
  <c r="K59" i="88"/>
  <c r="K50" i="88"/>
  <c r="K39" i="88"/>
  <c r="K40" i="88"/>
  <c r="K41" i="88"/>
  <c r="K42" i="88"/>
  <c r="K43" i="88"/>
  <c r="K44" i="88"/>
  <c r="K45" i="88"/>
  <c r="K46" i="88"/>
  <c r="J40" i="88"/>
  <c r="J41" i="88"/>
  <c r="J42" i="88"/>
  <c r="J43" i="88"/>
  <c r="J44" i="88"/>
  <c r="J45" i="88"/>
  <c r="J46" i="88"/>
  <c r="J39" i="88"/>
  <c r="E69" i="88"/>
  <c r="K69" i="88" s="1"/>
  <c r="D69" i="88"/>
  <c r="J69" i="88" s="1"/>
  <c r="E54" i="88"/>
  <c r="K54" i="88" s="1"/>
  <c r="D54" i="88"/>
  <c r="J54" i="88" s="1"/>
  <c r="E79" i="88" l="1"/>
  <c r="K79" i="88" s="1"/>
  <c r="D79" i="88"/>
  <c r="J79" i="88" s="1"/>
  <c r="F74" i="88"/>
  <c r="L74" i="88" s="1"/>
  <c r="F73" i="88"/>
  <c r="L73" i="88" s="1"/>
  <c r="E75" i="88"/>
  <c r="K75" i="88" s="1"/>
  <c r="D75" i="88"/>
  <c r="J75" i="88" s="1"/>
  <c r="F71" i="88"/>
  <c r="L71" i="88" s="1"/>
  <c r="F70" i="88"/>
  <c r="L70" i="88" s="1"/>
  <c r="F68" i="88"/>
  <c r="L68" i="88" s="1"/>
  <c r="F67" i="88"/>
  <c r="L67" i="88" s="1"/>
  <c r="F66" i="88"/>
  <c r="L66" i="88" s="1"/>
  <c r="F65" i="88"/>
  <c r="L65" i="88" s="1"/>
  <c r="F64" i="88"/>
  <c r="L64" i="88" s="1"/>
  <c r="F63" i="88"/>
  <c r="L63" i="88" s="1"/>
  <c r="F59" i="88"/>
  <c r="L59" i="88" s="1"/>
  <c r="F58" i="88"/>
  <c r="L58" i="88" s="1"/>
  <c r="E60" i="88"/>
  <c r="K60" i="88" s="1"/>
  <c r="D60" i="88"/>
  <c r="J60" i="88" s="1"/>
  <c r="F56" i="88"/>
  <c r="L56" i="88" s="1"/>
  <c r="F55" i="88"/>
  <c r="L55" i="88" s="1"/>
  <c r="F54" i="88"/>
  <c r="L54" i="88" s="1"/>
  <c r="F53" i="88"/>
  <c r="L53" i="88" s="1"/>
  <c r="F51" i="88"/>
  <c r="L51" i="88" s="1"/>
  <c r="F50" i="88"/>
  <c r="L50" i="88" s="1"/>
  <c r="E47" i="88"/>
  <c r="K47" i="88" s="1"/>
  <c r="D47" i="88"/>
  <c r="J47" i="88" s="1"/>
  <c r="F46" i="88"/>
  <c r="L46" i="88" s="1"/>
  <c r="F45" i="88"/>
  <c r="L45" i="88" s="1"/>
  <c r="F44" i="88"/>
  <c r="L44" i="88" s="1"/>
  <c r="F43" i="88"/>
  <c r="L43" i="88" s="1"/>
  <c r="F42" i="88"/>
  <c r="L42" i="88" s="1"/>
  <c r="F41" i="88"/>
  <c r="L41" i="88" s="1"/>
  <c r="F40" i="88"/>
  <c r="L40" i="88" s="1"/>
  <c r="F39" i="88"/>
  <c r="L39" i="88" s="1"/>
  <c r="G34" i="88"/>
  <c r="D34" i="88"/>
  <c r="H33" i="88"/>
  <c r="F33" i="88"/>
  <c r="I33" i="88" s="1"/>
  <c r="H32" i="88"/>
  <c r="F32" i="88"/>
  <c r="I32" i="88" s="1"/>
  <c r="H31" i="88"/>
  <c r="F31" i="88"/>
  <c r="I31" i="88" s="1"/>
  <c r="H30" i="88"/>
  <c r="F30" i="88"/>
  <c r="I30" i="88" s="1"/>
  <c r="H29" i="88"/>
  <c r="F29" i="88"/>
  <c r="I29" i="88" s="1"/>
  <c r="H28" i="88"/>
  <c r="F28" i="88"/>
  <c r="I28" i="88" s="1"/>
  <c r="H27" i="88"/>
  <c r="F27" i="88"/>
  <c r="I27" i="88" s="1"/>
  <c r="G26" i="88"/>
  <c r="D26" i="88"/>
  <c r="H25" i="88"/>
  <c r="F25" i="88"/>
  <c r="I25" i="88" s="1"/>
  <c r="H24" i="88"/>
  <c r="F24" i="88"/>
  <c r="I24" i="88" s="1"/>
  <c r="H23" i="88"/>
  <c r="F23" i="88"/>
  <c r="I23" i="88" s="1"/>
  <c r="H22" i="88"/>
  <c r="F22" i="88"/>
  <c r="I22" i="88" s="1"/>
  <c r="H21" i="88"/>
  <c r="F21" i="88"/>
  <c r="I21" i="88" s="1"/>
  <c r="H20" i="88"/>
  <c r="F20" i="88"/>
  <c r="I20" i="88" s="1"/>
  <c r="H19" i="88"/>
  <c r="F19" i="88"/>
  <c r="I19" i="88" s="1"/>
  <c r="G18" i="88"/>
  <c r="D18" i="88"/>
  <c r="H17" i="88"/>
  <c r="F17" i="88"/>
  <c r="I17" i="88" s="1"/>
  <c r="H16" i="88"/>
  <c r="F16" i="88"/>
  <c r="I16" i="88" s="1"/>
  <c r="H15" i="88"/>
  <c r="F15" i="88"/>
  <c r="I15" i="88" s="1"/>
  <c r="H14" i="88"/>
  <c r="F14" i="88"/>
  <c r="I14" i="88" s="1"/>
  <c r="H13" i="88"/>
  <c r="F13" i="88"/>
  <c r="I13" i="88" s="1"/>
  <c r="H12" i="88"/>
  <c r="F12" i="88"/>
  <c r="I12" i="88" s="1"/>
  <c r="H11" i="88"/>
  <c r="F11" i="88"/>
  <c r="I11" i="88" s="1"/>
  <c r="H10" i="88"/>
  <c r="F10" i="88"/>
  <c r="I10" i="88" s="1"/>
  <c r="J80" i="87"/>
  <c r="K80" i="87"/>
  <c r="L80" i="87"/>
  <c r="K79" i="87"/>
  <c r="L79" i="87"/>
  <c r="J79" i="87"/>
  <c r="E72" i="87"/>
  <c r="D72" i="87"/>
  <c r="K63" i="87"/>
  <c r="K64" i="87"/>
  <c r="K65" i="87"/>
  <c r="L65" i="87"/>
  <c r="K66" i="87"/>
  <c r="L66" i="87"/>
  <c r="K67" i="87"/>
  <c r="L67" i="87"/>
  <c r="K68" i="87"/>
  <c r="L68" i="87"/>
  <c r="K69" i="87"/>
  <c r="K70" i="87"/>
  <c r="L70" i="87"/>
  <c r="K71" i="87"/>
  <c r="L71" i="87"/>
  <c r="K72" i="87"/>
  <c r="K73" i="87"/>
  <c r="L73" i="87"/>
  <c r="K74" i="87"/>
  <c r="L74" i="87"/>
  <c r="J64" i="87"/>
  <c r="J65" i="87"/>
  <c r="J66" i="87"/>
  <c r="J67" i="87"/>
  <c r="J68" i="87"/>
  <c r="J70" i="87"/>
  <c r="J71" i="87"/>
  <c r="J72" i="87"/>
  <c r="J73" i="87"/>
  <c r="J74" i="87"/>
  <c r="J63" i="87"/>
  <c r="E57" i="87"/>
  <c r="D57" i="87"/>
  <c r="J57" i="87" s="1"/>
  <c r="K50" i="87"/>
  <c r="L50" i="87"/>
  <c r="K51" i="87"/>
  <c r="L52" i="87"/>
  <c r="K53" i="87"/>
  <c r="K54" i="87"/>
  <c r="K55" i="87"/>
  <c r="L55" i="87"/>
  <c r="K56" i="87"/>
  <c r="L56" i="87"/>
  <c r="K57" i="87"/>
  <c r="K58" i="87"/>
  <c r="L58" i="87"/>
  <c r="K59" i="87"/>
  <c r="L59" i="87"/>
  <c r="J51" i="87"/>
  <c r="J53" i="87"/>
  <c r="J55" i="87"/>
  <c r="J56" i="87"/>
  <c r="J58" i="87"/>
  <c r="J59" i="87"/>
  <c r="K39" i="87"/>
  <c r="K40" i="87"/>
  <c r="K41" i="87"/>
  <c r="K42" i="87"/>
  <c r="K43" i="87"/>
  <c r="K44" i="87"/>
  <c r="K45" i="87"/>
  <c r="L45" i="87"/>
  <c r="K46" i="87"/>
  <c r="L46" i="87"/>
  <c r="J40" i="87"/>
  <c r="J41" i="87"/>
  <c r="J42" i="87"/>
  <c r="J43" i="87"/>
  <c r="J44" i="87"/>
  <c r="J45" i="87"/>
  <c r="J46" i="87"/>
  <c r="J39" i="87"/>
  <c r="D34" i="87"/>
  <c r="D35" i="87" s="1"/>
  <c r="D26" i="87"/>
  <c r="D18" i="87"/>
  <c r="D35" i="86"/>
  <c r="F69" i="88" l="1"/>
  <c r="L69" i="88" s="1"/>
  <c r="F72" i="88"/>
  <c r="L72" i="88" s="1"/>
  <c r="F18" i="88"/>
  <c r="D35" i="88"/>
  <c r="F26" i="88"/>
  <c r="G35" i="88"/>
  <c r="H34" i="88"/>
  <c r="H26" i="88"/>
  <c r="H18" i="88"/>
  <c r="E80" i="88"/>
  <c r="K80" i="88" s="1"/>
  <c r="F57" i="88"/>
  <c r="L57" i="88" s="1"/>
  <c r="D80" i="88"/>
  <c r="J80" i="88" s="1"/>
  <c r="F47" i="88"/>
  <c r="L47" i="88" s="1"/>
  <c r="I18" i="88"/>
  <c r="F35" i="88"/>
  <c r="I26" i="88"/>
  <c r="I34" i="88"/>
  <c r="F34" i="88"/>
  <c r="F75" i="88"/>
  <c r="L75" i="88" s="1"/>
  <c r="F79" i="88"/>
  <c r="L79" i="88" s="1"/>
  <c r="F60" i="88"/>
  <c r="L60" i="88" s="1"/>
  <c r="E79" i="87"/>
  <c r="D79" i="87"/>
  <c r="F74" i="87"/>
  <c r="F73" i="87"/>
  <c r="F72" i="87"/>
  <c r="L72" i="87" s="1"/>
  <c r="F71" i="87"/>
  <c r="F70" i="87"/>
  <c r="E75" i="87"/>
  <c r="K75" i="87" s="1"/>
  <c r="F68" i="87"/>
  <c r="F67" i="87"/>
  <c r="F66" i="87"/>
  <c r="F65" i="87"/>
  <c r="F64" i="87"/>
  <c r="L64" i="87" s="1"/>
  <c r="F63" i="87"/>
  <c r="L63" i="87" s="1"/>
  <c r="F59" i="87"/>
  <c r="F58" i="87"/>
  <c r="F57" i="87"/>
  <c r="L57" i="87" s="1"/>
  <c r="F56" i="87"/>
  <c r="F55" i="87"/>
  <c r="E60" i="87"/>
  <c r="K60" i="87" s="1"/>
  <c r="F53" i="87"/>
  <c r="L53" i="87" s="1"/>
  <c r="F51" i="87"/>
  <c r="L51" i="87" s="1"/>
  <c r="F50" i="87"/>
  <c r="E47" i="87"/>
  <c r="K47" i="87" s="1"/>
  <c r="D47" i="87"/>
  <c r="J47" i="87" s="1"/>
  <c r="F46" i="87"/>
  <c r="F45" i="87"/>
  <c r="F44" i="87"/>
  <c r="L44" i="87" s="1"/>
  <c r="F43" i="87"/>
  <c r="L43" i="87" s="1"/>
  <c r="F42" i="87"/>
  <c r="L42" i="87" s="1"/>
  <c r="F41" i="87"/>
  <c r="L41" i="87" s="1"/>
  <c r="F40" i="87"/>
  <c r="L40" i="87" s="1"/>
  <c r="F39" i="87"/>
  <c r="L39" i="87" s="1"/>
  <c r="G34" i="87"/>
  <c r="H33" i="87"/>
  <c r="F33" i="87"/>
  <c r="I33" i="87" s="1"/>
  <c r="H32" i="87"/>
  <c r="F32" i="87"/>
  <c r="I32" i="87" s="1"/>
  <c r="H31" i="87"/>
  <c r="F31" i="87"/>
  <c r="I31" i="87" s="1"/>
  <c r="H30" i="87"/>
  <c r="F30" i="87"/>
  <c r="I30" i="87" s="1"/>
  <c r="H29" i="87"/>
  <c r="F29" i="87"/>
  <c r="I29" i="87" s="1"/>
  <c r="H28" i="87"/>
  <c r="F28" i="87"/>
  <c r="I28" i="87" s="1"/>
  <c r="H27" i="87"/>
  <c r="F27" i="87"/>
  <c r="I27" i="87" s="1"/>
  <c r="G26" i="87"/>
  <c r="I25" i="87"/>
  <c r="H25" i="87"/>
  <c r="F25" i="87"/>
  <c r="H24" i="87"/>
  <c r="F24" i="87"/>
  <c r="I24" i="87" s="1"/>
  <c r="H23" i="87"/>
  <c r="F23" i="87"/>
  <c r="I23" i="87" s="1"/>
  <c r="H22" i="87"/>
  <c r="F22" i="87"/>
  <c r="I22" i="87" s="1"/>
  <c r="H21" i="87"/>
  <c r="F21" i="87"/>
  <c r="I21" i="87" s="1"/>
  <c r="H20" i="87"/>
  <c r="F20" i="87"/>
  <c r="I20" i="87" s="1"/>
  <c r="H19" i="87"/>
  <c r="F19" i="87"/>
  <c r="G18" i="87"/>
  <c r="H17" i="87"/>
  <c r="F17" i="87"/>
  <c r="I17" i="87" s="1"/>
  <c r="H16" i="87"/>
  <c r="F16" i="87"/>
  <c r="I16" i="87" s="1"/>
  <c r="H15" i="87"/>
  <c r="F15" i="87"/>
  <c r="I15" i="87" s="1"/>
  <c r="H14" i="87"/>
  <c r="F14" i="87"/>
  <c r="I14" i="87" s="1"/>
  <c r="H13" i="87"/>
  <c r="F13" i="87"/>
  <c r="I13" i="87" s="1"/>
  <c r="H12" i="87"/>
  <c r="F12" i="87"/>
  <c r="I12" i="87" s="1"/>
  <c r="H11" i="87"/>
  <c r="F11" i="87"/>
  <c r="I11" i="87" s="1"/>
  <c r="H10" i="87"/>
  <c r="F10" i="87"/>
  <c r="I10" i="87" s="1"/>
  <c r="J64" i="86"/>
  <c r="K64" i="86"/>
  <c r="J65" i="86"/>
  <c r="K65" i="86"/>
  <c r="J66" i="86"/>
  <c r="K66" i="86"/>
  <c r="J67" i="86"/>
  <c r="K67" i="86"/>
  <c r="J68" i="86"/>
  <c r="K68" i="86"/>
  <c r="J70" i="86"/>
  <c r="K70" i="86"/>
  <c r="J71" i="86"/>
  <c r="K71" i="86"/>
  <c r="J72" i="86"/>
  <c r="K72" i="86"/>
  <c r="J73" i="86"/>
  <c r="K73" i="86"/>
  <c r="J74" i="86"/>
  <c r="K74" i="86"/>
  <c r="K63" i="86"/>
  <c r="J63" i="86"/>
  <c r="J51" i="86"/>
  <c r="K51" i="86"/>
  <c r="L52" i="86"/>
  <c r="J53" i="86"/>
  <c r="K53" i="86"/>
  <c r="J55" i="86"/>
  <c r="K55" i="86"/>
  <c r="J56" i="86"/>
  <c r="K56" i="86"/>
  <c r="J57" i="86"/>
  <c r="K57" i="86"/>
  <c r="J58" i="86"/>
  <c r="K58" i="86"/>
  <c r="J59" i="86"/>
  <c r="K59" i="86"/>
  <c r="K50" i="86"/>
  <c r="J50" i="86"/>
  <c r="J40" i="86"/>
  <c r="K40" i="86"/>
  <c r="J41" i="86"/>
  <c r="K41" i="86"/>
  <c r="J42" i="86"/>
  <c r="K42" i="86"/>
  <c r="J43" i="86"/>
  <c r="K43" i="86"/>
  <c r="J44" i="86"/>
  <c r="K44" i="86"/>
  <c r="J45" i="86"/>
  <c r="K45" i="86"/>
  <c r="J46" i="86"/>
  <c r="K46" i="86"/>
  <c r="K39" i="86"/>
  <c r="J39" i="86"/>
  <c r="H35" i="88" l="1"/>
  <c r="F80" i="88"/>
  <c r="L80" i="88" s="1"/>
  <c r="I35" i="88"/>
  <c r="D75" i="87"/>
  <c r="J75" i="87" s="1"/>
  <c r="J69" i="87"/>
  <c r="F69" i="87"/>
  <c r="L69" i="87" s="1"/>
  <c r="F54" i="87"/>
  <c r="L54" i="87" s="1"/>
  <c r="J54" i="87"/>
  <c r="E80" i="87"/>
  <c r="F79" i="87"/>
  <c r="G35" i="87"/>
  <c r="H18" i="87"/>
  <c r="H34" i="87"/>
  <c r="F18" i="87"/>
  <c r="I34" i="87"/>
  <c r="F26" i="87"/>
  <c r="H26" i="87"/>
  <c r="I18" i="87"/>
  <c r="F34" i="87"/>
  <c r="I19" i="87"/>
  <c r="I26" i="87" s="1"/>
  <c r="D60" i="87"/>
  <c r="F47" i="87"/>
  <c r="L47" i="87" s="1"/>
  <c r="E79" i="86"/>
  <c r="K79" i="86" s="1"/>
  <c r="D79" i="86"/>
  <c r="J79" i="86" s="1"/>
  <c r="F74" i="86"/>
  <c r="L74" i="86" s="1"/>
  <c r="F73" i="86"/>
  <c r="L73" i="86" s="1"/>
  <c r="F72" i="86"/>
  <c r="L72" i="86" s="1"/>
  <c r="F71" i="86"/>
  <c r="L71" i="86" s="1"/>
  <c r="F70" i="86"/>
  <c r="L70" i="86" s="1"/>
  <c r="E69" i="86"/>
  <c r="D69" i="86"/>
  <c r="F68" i="86"/>
  <c r="L68" i="86" s="1"/>
  <c r="F67" i="86"/>
  <c r="L67" i="86" s="1"/>
  <c r="F66" i="86"/>
  <c r="L66" i="86" s="1"/>
  <c r="F65" i="86"/>
  <c r="L65" i="86" s="1"/>
  <c r="F64" i="86"/>
  <c r="F63" i="86"/>
  <c r="L63" i="86" s="1"/>
  <c r="F59" i="86"/>
  <c r="L59" i="86" s="1"/>
  <c r="F58" i="86"/>
  <c r="L58" i="86" s="1"/>
  <c r="F57" i="86"/>
  <c r="L57" i="86" s="1"/>
  <c r="F56" i="86"/>
  <c r="L56" i="86" s="1"/>
  <c r="F55" i="86"/>
  <c r="L55" i="86" s="1"/>
  <c r="E54" i="86"/>
  <c r="D54" i="86"/>
  <c r="J54" i="86" s="1"/>
  <c r="F53" i="86"/>
  <c r="L53" i="86" s="1"/>
  <c r="F51" i="86"/>
  <c r="L51" i="86" s="1"/>
  <c r="F50" i="86"/>
  <c r="L50" i="86" s="1"/>
  <c r="E47" i="86"/>
  <c r="K47" i="86" s="1"/>
  <c r="D47" i="86"/>
  <c r="J47" i="86" s="1"/>
  <c r="F46" i="86"/>
  <c r="L46" i="86" s="1"/>
  <c r="F45" i="86"/>
  <c r="L45" i="86" s="1"/>
  <c r="F44" i="86"/>
  <c r="L44" i="86" s="1"/>
  <c r="F43" i="86"/>
  <c r="L43" i="86" s="1"/>
  <c r="F42" i="86"/>
  <c r="L42" i="86" s="1"/>
  <c r="F41" i="86"/>
  <c r="L41" i="86" s="1"/>
  <c r="F40" i="86"/>
  <c r="L40" i="86" s="1"/>
  <c r="F39" i="86"/>
  <c r="L39" i="86" s="1"/>
  <c r="G34" i="86"/>
  <c r="D34" i="86"/>
  <c r="H33" i="86"/>
  <c r="F33" i="86"/>
  <c r="I33" i="86" s="1"/>
  <c r="H32" i="86"/>
  <c r="F32" i="86"/>
  <c r="I32" i="86" s="1"/>
  <c r="H31" i="86"/>
  <c r="F31" i="86"/>
  <c r="I31" i="86" s="1"/>
  <c r="H30" i="86"/>
  <c r="F30" i="86"/>
  <c r="I30" i="86" s="1"/>
  <c r="H29" i="86"/>
  <c r="F29" i="86"/>
  <c r="I29" i="86" s="1"/>
  <c r="H28" i="86"/>
  <c r="F28" i="86"/>
  <c r="I28" i="86" s="1"/>
  <c r="H27" i="86"/>
  <c r="F27" i="86"/>
  <c r="G26" i="86"/>
  <c r="D26" i="86"/>
  <c r="H25" i="86"/>
  <c r="F25" i="86"/>
  <c r="I25" i="86" s="1"/>
  <c r="H24" i="86"/>
  <c r="F24" i="86"/>
  <c r="I24" i="86" s="1"/>
  <c r="H23" i="86"/>
  <c r="F23" i="86"/>
  <c r="I23" i="86" s="1"/>
  <c r="H22" i="86"/>
  <c r="F22" i="86"/>
  <c r="I22" i="86" s="1"/>
  <c r="H21" i="86"/>
  <c r="F21" i="86"/>
  <c r="H20" i="86"/>
  <c r="F20" i="86"/>
  <c r="I20" i="86" s="1"/>
  <c r="H19" i="86"/>
  <c r="F19" i="86"/>
  <c r="I19" i="86" s="1"/>
  <c r="G18" i="86"/>
  <c r="D18" i="86"/>
  <c r="H17" i="86"/>
  <c r="F17" i="86"/>
  <c r="I17" i="86" s="1"/>
  <c r="H16" i="86"/>
  <c r="F16" i="86"/>
  <c r="I16" i="86" s="1"/>
  <c r="H15" i="86"/>
  <c r="F15" i="86"/>
  <c r="I15" i="86" s="1"/>
  <c r="H14" i="86"/>
  <c r="F14" i="86"/>
  <c r="I14" i="86" s="1"/>
  <c r="H13" i="86"/>
  <c r="F13" i="86"/>
  <c r="I13" i="86" s="1"/>
  <c r="H12" i="86"/>
  <c r="F12" i="86"/>
  <c r="H11" i="86"/>
  <c r="F11" i="86"/>
  <c r="I11" i="86" s="1"/>
  <c r="H10" i="86"/>
  <c r="F10" i="86"/>
  <c r="I10" i="86" s="1"/>
  <c r="D34" i="85"/>
  <c r="D26" i="85"/>
  <c r="D18" i="85"/>
  <c r="E79" i="85"/>
  <c r="D79" i="85"/>
  <c r="F74" i="85"/>
  <c r="F73" i="85"/>
  <c r="F72" i="85"/>
  <c r="F71" i="85"/>
  <c r="F70" i="85"/>
  <c r="E69" i="85"/>
  <c r="E75" i="85" s="1"/>
  <c r="D69" i="85"/>
  <c r="F68" i="85"/>
  <c r="F67" i="85"/>
  <c r="F66" i="85"/>
  <c r="F65" i="85"/>
  <c r="F64" i="85"/>
  <c r="F63" i="85"/>
  <c r="F59" i="85"/>
  <c r="F58" i="85"/>
  <c r="F57" i="85"/>
  <c r="F56" i="85"/>
  <c r="F55" i="85"/>
  <c r="E54" i="85"/>
  <c r="E60" i="85" s="1"/>
  <c r="D54" i="85"/>
  <c r="F53" i="85"/>
  <c r="F51" i="85"/>
  <c r="F50" i="85"/>
  <c r="E47" i="85"/>
  <c r="D47" i="85"/>
  <c r="F46" i="85"/>
  <c r="F45" i="85"/>
  <c r="F44" i="85"/>
  <c r="F43" i="85"/>
  <c r="F42" i="85"/>
  <c r="F41" i="85"/>
  <c r="F40" i="85"/>
  <c r="F39" i="85"/>
  <c r="G34" i="85"/>
  <c r="H33" i="85"/>
  <c r="F33" i="85"/>
  <c r="I33" i="85" s="1"/>
  <c r="H32" i="85"/>
  <c r="F32" i="85"/>
  <c r="I32" i="85" s="1"/>
  <c r="H31" i="85"/>
  <c r="F31" i="85"/>
  <c r="I31" i="85" s="1"/>
  <c r="H30" i="85"/>
  <c r="F30" i="85"/>
  <c r="I30" i="85" s="1"/>
  <c r="H29" i="85"/>
  <c r="F29" i="85"/>
  <c r="I29" i="85" s="1"/>
  <c r="H28" i="85"/>
  <c r="F28" i="85"/>
  <c r="I28" i="85" s="1"/>
  <c r="H27" i="85"/>
  <c r="F27" i="85"/>
  <c r="I27" i="85" s="1"/>
  <c r="G26" i="85"/>
  <c r="H25" i="85"/>
  <c r="F25" i="85"/>
  <c r="I25" i="85" s="1"/>
  <c r="H24" i="85"/>
  <c r="F24" i="85"/>
  <c r="I24" i="85" s="1"/>
  <c r="H23" i="85"/>
  <c r="F23" i="85"/>
  <c r="I23" i="85" s="1"/>
  <c r="H22" i="85"/>
  <c r="F22" i="85"/>
  <c r="I22" i="85" s="1"/>
  <c r="H21" i="85"/>
  <c r="F21" i="85"/>
  <c r="I21" i="85" s="1"/>
  <c r="H20" i="85"/>
  <c r="F20" i="85"/>
  <c r="I20" i="85" s="1"/>
  <c r="H19" i="85"/>
  <c r="F19" i="85"/>
  <c r="G18" i="85"/>
  <c r="H17" i="85"/>
  <c r="F17" i="85"/>
  <c r="I17" i="85" s="1"/>
  <c r="H16" i="85"/>
  <c r="F16" i="85"/>
  <c r="I16" i="85" s="1"/>
  <c r="H15" i="85"/>
  <c r="F15" i="85"/>
  <c r="I15" i="85" s="1"/>
  <c r="H14" i="85"/>
  <c r="F14" i="85"/>
  <c r="I14" i="85" s="1"/>
  <c r="H13" i="85"/>
  <c r="F13" i="85"/>
  <c r="I13" i="85" s="1"/>
  <c r="H12" i="85"/>
  <c r="F12" i="85"/>
  <c r="I12" i="85" s="1"/>
  <c r="H11" i="85"/>
  <c r="F11" i="85"/>
  <c r="I11" i="85" s="1"/>
  <c r="H10" i="85"/>
  <c r="F10" i="85"/>
  <c r="I10" i="85" s="1"/>
  <c r="F75" i="87" l="1"/>
  <c r="L75" i="87" s="1"/>
  <c r="D80" i="87"/>
  <c r="J60" i="87"/>
  <c r="I35" i="87"/>
  <c r="F35" i="87"/>
  <c r="H35" i="87"/>
  <c r="F60" i="87"/>
  <c r="L60" i="87" s="1"/>
  <c r="F69" i="86"/>
  <c r="L69" i="86" s="1"/>
  <c r="L64" i="86"/>
  <c r="D75" i="86"/>
  <c r="J75" i="86" s="1"/>
  <c r="J69" i="86"/>
  <c r="E75" i="86"/>
  <c r="K75" i="86" s="1"/>
  <c r="K69" i="86"/>
  <c r="E60" i="86"/>
  <c r="K60" i="86" s="1"/>
  <c r="K54" i="86"/>
  <c r="F54" i="86"/>
  <c r="L54" i="86" s="1"/>
  <c r="F79" i="86"/>
  <c r="L79" i="86" s="1"/>
  <c r="G35" i="86"/>
  <c r="H18" i="86"/>
  <c r="F18" i="86"/>
  <c r="F34" i="86"/>
  <c r="H34" i="86"/>
  <c r="F26" i="86"/>
  <c r="H26" i="86"/>
  <c r="I21" i="86"/>
  <c r="I26" i="86" s="1"/>
  <c r="D60" i="86"/>
  <c r="J60" i="86" s="1"/>
  <c r="I12" i="86"/>
  <c r="I18" i="86" s="1"/>
  <c r="F47" i="86"/>
  <c r="L47" i="86" s="1"/>
  <c r="I27" i="86"/>
  <c r="I34" i="86" s="1"/>
  <c r="F79" i="85"/>
  <c r="D35" i="85"/>
  <c r="H18" i="85"/>
  <c r="F47" i="85"/>
  <c r="H26" i="85"/>
  <c r="G35" i="85"/>
  <c r="H34" i="85"/>
  <c r="I18" i="85"/>
  <c r="F26" i="85"/>
  <c r="I34" i="85"/>
  <c r="E80" i="85"/>
  <c r="F18" i="85"/>
  <c r="F34" i="85"/>
  <c r="I19" i="85"/>
  <c r="I26" i="85" s="1"/>
  <c r="F54" i="85"/>
  <c r="D60" i="85"/>
  <c r="F69" i="85"/>
  <c r="D75" i="85"/>
  <c r="E69" i="84"/>
  <c r="E75" i="84" s="1"/>
  <c r="D54" i="84"/>
  <c r="D60" i="84" s="1"/>
  <c r="E79" i="84"/>
  <c r="D79" i="84"/>
  <c r="F74" i="84"/>
  <c r="F73" i="84"/>
  <c r="F72" i="84"/>
  <c r="F71" i="84"/>
  <c r="F70" i="84"/>
  <c r="D69" i="84"/>
  <c r="D75" i="84" s="1"/>
  <c r="F68" i="84"/>
  <c r="F67" i="84"/>
  <c r="F66" i="84"/>
  <c r="F65" i="84"/>
  <c r="F64" i="84"/>
  <c r="F63" i="84"/>
  <c r="F59" i="84"/>
  <c r="F58" i="84"/>
  <c r="F57" i="84"/>
  <c r="F56" i="84"/>
  <c r="F55" i="84"/>
  <c r="E54" i="84"/>
  <c r="E60" i="84" s="1"/>
  <c r="F53" i="84"/>
  <c r="F51" i="84"/>
  <c r="F50" i="84"/>
  <c r="E47" i="84"/>
  <c r="D47" i="84"/>
  <c r="F46" i="84"/>
  <c r="F45" i="84"/>
  <c r="F44" i="84"/>
  <c r="F43" i="84"/>
  <c r="F42" i="84"/>
  <c r="F41" i="84"/>
  <c r="F40" i="84"/>
  <c r="F39" i="84"/>
  <c r="G34" i="84"/>
  <c r="D34" i="84"/>
  <c r="H33" i="84"/>
  <c r="F33" i="84"/>
  <c r="I33" i="84" s="1"/>
  <c r="H32" i="84"/>
  <c r="F32" i="84"/>
  <c r="I32" i="84" s="1"/>
  <c r="H31" i="84"/>
  <c r="F31" i="84"/>
  <c r="I31" i="84" s="1"/>
  <c r="H30" i="84"/>
  <c r="F30" i="84"/>
  <c r="I30" i="84" s="1"/>
  <c r="H29" i="84"/>
  <c r="F29" i="84"/>
  <c r="I29" i="84" s="1"/>
  <c r="H28" i="84"/>
  <c r="F28" i="84"/>
  <c r="I28" i="84" s="1"/>
  <c r="H27" i="84"/>
  <c r="F27" i="84"/>
  <c r="I27" i="84" s="1"/>
  <c r="G26" i="84"/>
  <c r="D26" i="84"/>
  <c r="H25" i="84"/>
  <c r="F25" i="84"/>
  <c r="I25" i="84" s="1"/>
  <c r="H24" i="84"/>
  <c r="F24" i="84"/>
  <c r="I24" i="84" s="1"/>
  <c r="H23" i="84"/>
  <c r="F23" i="84"/>
  <c r="I23" i="84" s="1"/>
  <c r="H22" i="84"/>
  <c r="F22" i="84"/>
  <c r="I22" i="84" s="1"/>
  <c r="H21" i="84"/>
  <c r="F21" i="84"/>
  <c r="I21" i="84" s="1"/>
  <c r="H20" i="84"/>
  <c r="F20" i="84"/>
  <c r="I20" i="84" s="1"/>
  <c r="H19" i="84"/>
  <c r="F19" i="84"/>
  <c r="G18" i="84"/>
  <c r="D18" i="84"/>
  <c r="H17" i="84"/>
  <c r="F17" i="84"/>
  <c r="I17" i="84" s="1"/>
  <c r="H16" i="84"/>
  <c r="F16" i="84"/>
  <c r="I16" i="84" s="1"/>
  <c r="H15" i="84"/>
  <c r="F15" i="84"/>
  <c r="I15" i="84" s="1"/>
  <c r="H14" i="84"/>
  <c r="F14" i="84"/>
  <c r="I14" i="84" s="1"/>
  <c r="H13" i="84"/>
  <c r="F13" i="84"/>
  <c r="I13" i="84" s="1"/>
  <c r="H12" i="84"/>
  <c r="F12" i="84"/>
  <c r="I12" i="84" s="1"/>
  <c r="H11" i="84"/>
  <c r="F11" i="84"/>
  <c r="I11" i="84" s="1"/>
  <c r="H10" i="84"/>
  <c r="F10" i="84"/>
  <c r="I10" i="84" s="1"/>
  <c r="F80" i="87" l="1"/>
  <c r="F35" i="86"/>
  <c r="E80" i="86"/>
  <c r="K80" i="86" s="1"/>
  <c r="F75" i="86"/>
  <c r="L75" i="86" s="1"/>
  <c r="H35" i="86"/>
  <c r="I35" i="86"/>
  <c r="F60" i="86"/>
  <c r="L60" i="86" s="1"/>
  <c r="D80" i="86"/>
  <c r="J80" i="86" s="1"/>
  <c r="F47" i="84"/>
  <c r="H35" i="85"/>
  <c r="D80" i="85"/>
  <c r="F75" i="85"/>
  <c r="F35" i="85"/>
  <c r="F60" i="85"/>
  <c r="I35" i="85"/>
  <c r="H18" i="84"/>
  <c r="G35" i="84"/>
  <c r="H26" i="84"/>
  <c r="F69" i="84"/>
  <c r="F54" i="84"/>
  <c r="F79" i="84"/>
  <c r="F26" i="84"/>
  <c r="H34" i="84"/>
  <c r="D35" i="84"/>
  <c r="E80" i="84"/>
  <c r="I34" i="84"/>
  <c r="I18" i="84"/>
  <c r="D80" i="84"/>
  <c r="F75" i="84"/>
  <c r="F34" i="84"/>
  <c r="F18" i="84"/>
  <c r="I19" i="84"/>
  <c r="I26" i="84" s="1"/>
  <c r="F60" i="84"/>
  <c r="G34" i="83"/>
  <c r="G35" i="83" s="1"/>
  <c r="G26" i="83"/>
  <c r="G18" i="83"/>
  <c r="F10" i="82"/>
  <c r="G34" i="82"/>
  <c r="G26" i="82"/>
  <c r="G18" i="82"/>
  <c r="G35" i="82" s="1"/>
  <c r="E79" i="83"/>
  <c r="D79" i="83"/>
  <c r="F74" i="83"/>
  <c r="F73" i="83"/>
  <c r="F72" i="83"/>
  <c r="F71" i="83"/>
  <c r="F70" i="83"/>
  <c r="D69" i="83"/>
  <c r="D75" i="83" s="1"/>
  <c r="F68" i="83"/>
  <c r="F67" i="83"/>
  <c r="F66" i="83"/>
  <c r="F65" i="83"/>
  <c r="F64" i="83"/>
  <c r="F63" i="83"/>
  <c r="D60" i="83"/>
  <c r="F59" i="83"/>
  <c r="F58" i="83"/>
  <c r="F57" i="83"/>
  <c r="F56" i="83"/>
  <c r="F55" i="83"/>
  <c r="E54" i="83"/>
  <c r="E60" i="83" s="1"/>
  <c r="F53" i="83"/>
  <c r="F51" i="83"/>
  <c r="F50" i="83"/>
  <c r="E47" i="83"/>
  <c r="D47" i="83"/>
  <c r="F46" i="83"/>
  <c r="F45" i="83"/>
  <c r="F44" i="83"/>
  <c r="F43" i="83"/>
  <c r="F42" i="83"/>
  <c r="F41" i="83"/>
  <c r="F40" i="83"/>
  <c r="F39" i="83"/>
  <c r="D34" i="83"/>
  <c r="H33" i="83"/>
  <c r="F33" i="83"/>
  <c r="I33" i="83" s="1"/>
  <c r="H32" i="83"/>
  <c r="F32" i="83"/>
  <c r="I32" i="83" s="1"/>
  <c r="H31" i="83"/>
  <c r="F31" i="83"/>
  <c r="I31" i="83" s="1"/>
  <c r="H30" i="83"/>
  <c r="F30" i="83"/>
  <c r="I30" i="83" s="1"/>
  <c r="H29" i="83"/>
  <c r="F29" i="83"/>
  <c r="I29" i="83" s="1"/>
  <c r="H28" i="83"/>
  <c r="F28" i="83"/>
  <c r="I28" i="83" s="1"/>
  <c r="H27" i="83"/>
  <c r="F27" i="83"/>
  <c r="I27" i="83" s="1"/>
  <c r="D26" i="83"/>
  <c r="H25" i="83"/>
  <c r="F25" i="83"/>
  <c r="I25" i="83" s="1"/>
  <c r="H24" i="83"/>
  <c r="F24" i="83"/>
  <c r="I24" i="83" s="1"/>
  <c r="H23" i="83"/>
  <c r="F23" i="83"/>
  <c r="I23" i="83" s="1"/>
  <c r="H22" i="83"/>
  <c r="F22" i="83"/>
  <c r="I22" i="83" s="1"/>
  <c r="H21" i="83"/>
  <c r="F21" i="83"/>
  <c r="I21" i="83" s="1"/>
  <c r="H20" i="83"/>
  <c r="F20" i="83"/>
  <c r="I20" i="83" s="1"/>
  <c r="H19" i="83"/>
  <c r="F19" i="83"/>
  <c r="D18" i="83"/>
  <c r="H17" i="83"/>
  <c r="F17" i="83"/>
  <c r="I17" i="83" s="1"/>
  <c r="H16" i="83"/>
  <c r="F16" i="83"/>
  <c r="I16" i="83" s="1"/>
  <c r="H15" i="83"/>
  <c r="F15" i="83"/>
  <c r="I15" i="83" s="1"/>
  <c r="H14" i="83"/>
  <c r="F14" i="83"/>
  <c r="I14" i="83" s="1"/>
  <c r="H13" i="83"/>
  <c r="F13" i="83"/>
  <c r="I13" i="83" s="1"/>
  <c r="H12" i="83"/>
  <c r="F12" i="83"/>
  <c r="I12" i="83" s="1"/>
  <c r="H11" i="83"/>
  <c r="F11" i="83"/>
  <c r="I11" i="83" s="1"/>
  <c r="H10" i="83"/>
  <c r="F10" i="83"/>
  <c r="I10" i="83" s="1"/>
  <c r="F80" i="86" l="1"/>
  <c r="L80" i="86" s="1"/>
  <c r="F80" i="84"/>
  <c r="F80" i="85"/>
  <c r="F54" i="83"/>
  <c r="H35" i="84"/>
  <c r="I35" i="84"/>
  <c r="F35" i="84"/>
  <c r="D35" i="83"/>
  <c r="F47" i="83"/>
  <c r="F69" i="83"/>
  <c r="F26" i="83"/>
  <c r="H26" i="83"/>
  <c r="I34" i="83"/>
  <c r="H18" i="83"/>
  <c r="H34" i="83"/>
  <c r="I18" i="83"/>
  <c r="E80" i="83"/>
  <c r="D80" i="83"/>
  <c r="F75" i="83"/>
  <c r="I19" i="83"/>
  <c r="I26" i="83" s="1"/>
  <c r="F18" i="83"/>
  <c r="F34" i="83"/>
  <c r="F60" i="83"/>
  <c r="F79" i="83"/>
  <c r="F74" i="82"/>
  <c r="F73" i="82"/>
  <c r="F72" i="82"/>
  <c r="F71" i="82"/>
  <c r="F70" i="82"/>
  <c r="D69" i="82"/>
  <c r="D75" i="82" s="1"/>
  <c r="F75" i="82" s="1"/>
  <c r="F68" i="82"/>
  <c r="F67" i="82"/>
  <c r="F66" i="82"/>
  <c r="F65" i="82"/>
  <c r="F64" i="82"/>
  <c r="F63" i="82"/>
  <c r="F69" i="82" l="1"/>
  <c r="H35" i="83"/>
  <c r="I35" i="83"/>
  <c r="F35" i="83"/>
  <c r="F80" i="83"/>
  <c r="D60" i="82"/>
  <c r="F59" i="82"/>
  <c r="F58" i="82"/>
  <c r="F57" i="82"/>
  <c r="F56" i="82"/>
  <c r="F55" i="82"/>
  <c r="E54" i="82"/>
  <c r="E60" i="82" s="1"/>
  <c r="F60" i="82" s="1"/>
  <c r="F53" i="82"/>
  <c r="F51" i="82"/>
  <c r="F50" i="82"/>
  <c r="E47" i="82"/>
  <c r="D47" i="82"/>
  <c r="F46" i="82"/>
  <c r="F45" i="82"/>
  <c r="F44" i="82"/>
  <c r="F43" i="82"/>
  <c r="F42" i="82"/>
  <c r="F41" i="82"/>
  <c r="F40" i="82"/>
  <c r="F39" i="82"/>
  <c r="F54" i="82" l="1"/>
  <c r="F47" i="82"/>
  <c r="D34" i="82"/>
  <c r="D26" i="82"/>
  <c r="D18" i="82"/>
  <c r="D35" i="82" l="1"/>
  <c r="E79" i="82"/>
  <c r="D79" i="82"/>
  <c r="H33" i="82"/>
  <c r="F33" i="82"/>
  <c r="I33" i="82" s="1"/>
  <c r="H32" i="82"/>
  <c r="F32" i="82"/>
  <c r="I32" i="82" s="1"/>
  <c r="H31" i="82"/>
  <c r="F31" i="82"/>
  <c r="I31" i="82" s="1"/>
  <c r="H30" i="82"/>
  <c r="F30" i="82"/>
  <c r="I30" i="82" s="1"/>
  <c r="H29" i="82"/>
  <c r="F29" i="82"/>
  <c r="I29" i="82" s="1"/>
  <c r="H28" i="82"/>
  <c r="F28" i="82"/>
  <c r="I28" i="82" s="1"/>
  <c r="H27" i="82"/>
  <c r="F27" i="82"/>
  <c r="I27" i="82" s="1"/>
  <c r="H25" i="82"/>
  <c r="F25" i="82"/>
  <c r="I25" i="82" s="1"/>
  <c r="H24" i="82"/>
  <c r="F24" i="82"/>
  <c r="I24" i="82" s="1"/>
  <c r="H23" i="82"/>
  <c r="F23" i="82"/>
  <c r="I23" i="82" s="1"/>
  <c r="H22" i="82"/>
  <c r="F22" i="82"/>
  <c r="I22" i="82" s="1"/>
  <c r="H21" i="82"/>
  <c r="F21" i="82"/>
  <c r="I21" i="82" s="1"/>
  <c r="H20" i="82"/>
  <c r="F20" i="82"/>
  <c r="I20" i="82" s="1"/>
  <c r="H19" i="82"/>
  <c r="F19" i="82"/>
  <c r="I19" i="82" s="1"/>
  <c r="H17" i="82"/>
  <c r="F17" i="82"/>
  <c r="I17" i="82" s="1"/>
  <c r="H16" i="82"/>
  <c r="F16" i="82"/>
  <c r="I16" i="82" s="1"/>
  <c r="H15" i="82"/>
  <c r="F15" i="82"/>
  <c r="I15" i="82" s="1"/>
  <c r="H14" i="82"/>
  <c r="F14" i="82"/>
  <c r="I14" i="82" s="1"/>
  <c r="H13" i="82"/>
  <c r="F13" i="82"/>
  <c r="I13" i="82" s="1"/>
  <c r="H12" i="82"/>
  <c r="F12" i="82"/>
  <c r="I12" i="82" s="1"/>
  <c r="H11" i="82"/>
  <c r="F11" i="82"/>
  <c r="H10" i="82"/>
  <c r="E71" i="80"/>
  <c r="D71" i="80"/>
  <c r="H18" i="82" l="1"/>
  <c r="H26" i="82"/>
  <c r="I11" i="82"/>
  <c r="F18" i="82"/>
  <c r="H34" i="82"/>
  <c r="I34" i="82"/>
  <c r="I26" i="82"/>
  <c r="I10" i="82"/>
  <c r="I18" i="82" s="1"/>
  <c r="F79" i="82"/>
  <c r="F26" i="82"/>
  <c r="F34" i="82"/>
  <c r="F35" i="82" s="1"/>
  <c r="E75" i="80"/>
  <c r="E79" i="81"/>
  <c r="D79" i="81"/>
  <c r="F74" i="81"/>
  <c r="F73" i="81"/>
  <c r="F72" i="81"/>
  <c r="F71" i="81"/>
  <c r="F70" i="81"/>
  <c r="E69" i="81"/>
  <c r="E75" i="81" s="1"/>
  <c r="D69" i="81"/>
  <c r="D75" i="81" s="1"/>
  <c r="F68" i="81"/>
  <c r="F67" i="81"/>
  <c r="F66" i="81"/>
  <c r="F65" i="81"/>
  <c r="F64" i="81"/>
  <c r="F63" i="81"/>
  <c r="F59" i="81"/>
  <c r="F58" i="81"/>
  <c r="F57" i="81"/>
  <c r="F56" i="81"/>
  <c r="F55" i="81"/>
  <c r="E54" i="81"/>
  <c r="E60" i="81" s="1"/>
  <c r="D54" i="81"/>
  <c r="F53" i="81"/>
  <c r="L52" i="81"/>
  <c r="F51" i="81"/>
  <c r="F50" i="81"/>
  <c r="E47" i="81"/>
  <c r="D47" i="81"/>
  <c r="F46" i="81"/>
  <c r="F45" i="81"/>
  <c r="F44" i="81"/>
  <c r="F43" i="81"/>
  <c r="F42" i="81"/>
  <c r="F41" i="81"/>
  <c r="F40" i="81"/>
  <c r="F39" i="81"/>
  <c r="G34" i="81"/>
  <c r="H33" i="81"/>
  <c r="F33" i="81"/>
  <c r="I33" i="81" s="1"/>
  <c r="H32" i="81"/>
  <c r="F32" i="81"/>
  <c r="I32" i="81" s="1"/>
  <c r="H31" i="81"/>
  <c r="F31" i="81"/>
  <c r="I31" i="81" s="1"/>
  <c r="H30" i="81"/>
  <c r="F30" i="81"/>
  <c r="I30" i="81" s="1"/>
  <c r="H29" i="81"/>
  <c r="F29" i="81"/>
  <c r="I29" i="81" s="1"/>
  <c r="H28" i="81"/>
  <c r="F28" i="81"/>
  <c r="I28" i="81" s="1"/>
  <c r="H27" i="81"/>
  <c r="F27" i="81"/>
  <c r="I27" i="81" s="1"/>
  <c r="G26" i="81"/>
  <c r="H25" i="81"/>
  <c r="F25" i="81"/>
  <c r="I25" i="81" s="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G18" i="81"/>
  <c r="H17" i="81"/>
  <c r="F17" i="81"/>
  <c r="I17" i="81" s="1"/>
  <c r="H16" i="81"/>
  <c r="F16" i="81"/>
  <c r="I16" i="81" s="1"/>
  <c r="H15" i="81"/>
  <c r="F15" i="81"/>
  <c r="I15" i="81" s="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E56" i="80"/>
  <c r="E60" i="80" s="1"/>
  <c r="D56" i="80"/>
  <c r="E79" i="80"/>
  <c r="D79" i="80"/>
  <c r="F74" i="80"/>
  <c r="F73" i="80"/>
  <c r="F72" i="80"/>
  <c r="F71" i="80"/>
  <c r="F70" i="80"/>
  <c r="F68" i="80"/>
  <c r="F67" i="80"/>
  <c r="F66" i="80"/>
  <c r="F65" i="80"/>
  <c r="F64" i="80"/>
  <c r="F63" i="80"/>
  <c r="F59" i="80"/>
  <c r="F58" i="80"/>
  <c r="F57" i="80"/>
  <c r="F55" i="80"/>
  <c r="F53" i="80"/>
  <c r="F51" i="80"/>
  <c r="F50" i="80"/>
  <c r="E47" i="80"/>
  <c r="D47" i="80"/>
  <c r="F46" i="80"/>
  <c r="F45" i="80"/>
  <c r="F44" i="80"/>
  <c r="F43" i="80"/>
  <c r="F42" i="80"/>
  <c r="F41" i="80"/>
  <c r="F40" i="80"/>
  <c r="F39" i="80"/>
  <c r="G34" i="80"/>
  <c r="D34" i="80"/>
  <c r="H33" i="80"/>
  <c r="F33" i="80"/>
  <c r="I33" i="80" s="1"/>
  <c r="H32" i="80"/>
  <c r="F32" i="80"/>
  <c r="I32" i="80" s="1"/>
  <c r="H31" i="80"/>
  <c r="F31" i="80"/>
  <c r="I31" i="80" s="1"/>
  <c r="H30" i="80"/>
  <c r="F30" i="80"/>
  <c r="I30" i="80" s="1"/>
  <c r="H29" i="80"/>
  <c r="F29" i="80"/>
  <c r="I29" i="80" s="1"/>
  <c r="H28" i="80"/>
  <c r="F28" i="80"/>
  <c r="I28" i="80" s="1"/>
  <c r="H27" i="80"/>
  <c r="F27" i="80"/>
  <c r="I27" i="80" s="1"/>
  <c r="G26" i="80"/>
  <c r="D26" i="80"/>
  <c r="H25" i="80"/>
  <c r="F25" i="80"/>
  <c r="I25" i="80" s="1"/>
  <c r="H24" i="80"/>
  <c r="F24" i="80"/>
  <c r="I24" i="80" s="1"/>
  <c r="H23" i="80"/>
  <c r="F23" i="80"/>
  <c r="I23" i="80" s="1"/>
  <c r="H22" i="80"/>
  <c r="F22" i="80"/>
  <c r="I22" i="80" s="1"/>
  <c r="H21" i="80"/>
  <c r="F21" i="80"/>
  <c r="I21" i="80" s="1"/>
  <c r="H20" i="80"/>
  <c r="F20" i="80"/>
  <c r="I20" i="80" s="1"/>
  <c r="H19" i="80"/>
  <c r="F19" i="80"/>
  <c r="G18" i="80"/>
  <c r="D18" i="80"/>
  <c r="H17" i="80"/>
  <c r="F17" i="80"/>
  <c r="I17" i="80" s="1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H10" i="80"/>
  <c r="F10" i="80"/>
  <c r="I10" i="80" s="1"/>
  <c r="L52" i="79"/>
  <c r="H35" i="82" l="1"/>
  <c r="F47" i="81"/>
  <c r="I35" i="82"/>
  <c r="F56" i="80"/>
  <c r="D80" i="82"/>
  <c r="E80" i="82"/>
  <c r="D75" i="80"/>
  <c r="F47" i="80"/>
  <c r="H34" i="81"/>
  <c r="F34" i="81"/>
  <c r="F35" i="81" s="1"/>
  <c r="F18" i="81"/>
  <c r="H18" i="81"/>
  <c r="F26" i="81"/>
  <c r="H26" i="81"/>
  <c r="H35" i="81" s="1"/>
  <c r="G35" i="81"/>
  <c r="E80" i="81"/>
  <c r="I34" i="81"/>
  <c r="F75" i="81"/>
  <c r="I19" i="81"/>
  <c r="I26" i="81" s="1"/>
  <c r="I10" i="81"/>
  <c r="I18" i="81" s="1"/>
  <c r="D60" i="81"/>
  <c r="D80" i="81" s="1"/>
  <c r="F69" i="81"/>
  <c r="F79" i="81"/>
  <c r="F54" i="81"/>
  <c r="I34" i="80"/>
  <c r="D35" i="80"/>
  <c r="G35" i="80"/>
  <c r="H34" i="80"/>
  <c r="H18" i="80"/>
  <c r="F18" i="80"/>
  <c r="F26" i="80"/>
  <c r="H26" i="80"/>
  <c r="I18" i="80"/>
  <c r="E80" i="80"/>
  <c r="F34" i="80"/>
  <c r="I19" i="80"/>
  <c r="I26" i="80" s="1"/>
  <c r="D60" i="80"/>
  <c r="F69" i="80"/>
  <c r="F79" i="80"/>
  <c r="F54" i="80"/>
  <c r="E79" i="79"/>
  <c r="D79" i="79"/>
  <c r="F74" i="79"/>
  <c r="F73" i="79"/>
  <c r="F72" i="79"/>
  <c r="F71" i="79"/>
  <c r="F70" i="79"/>
  <c r="E69" i="79"/>
  <c r="E75" i="79" s="1"/>
  <c r="D69" i="79"/>
  <c r="D75" i="79" s="1"/>
  <c r="F68" i="79"/>
  <c r="F67" i="79"/>
  <c r="F66" i="79"/>
  <c r="F65" i="79"/>
  <c r="F64" i="79"/>
  <c r="F63" i="79"/>
  <c r="F59" i="79"/>
  <c r="F58" i="79"/>
  <c r="F57" i="79"/>
  <c r="F56" i="79"/>
  <c r="F55" i="79"/>
  <c r="E54" i="79"/>
  <c r="E60" i="79" s="1"/>
  <c r="D54" i="79"/>
  <c r="F53" i="79"/>
  <c r="F51" i="79"/>
  <c r="F50" i="79"/>
  <c r="E47" i="79"/>
  <c r="D47" i="79"/>
  <c r="F46" i="79"/>
  <c r="F45" i="79"/>
  <c r="F44" i="79"/>
  <c r="F43" i="79"/>
  <c r="F42" i="79"/>
  <c r="F41" i="79"/>
  <c r="F40" i="79"/>
  <c r="F39" i="79"/>
  <c r="D34" i="79"/>
  <c r="H33" i="79"/>
  <c r="F33" i="79"/>
  <c r="I33" i="79" s="1"/>
  <c r="H32" i="79"/>
  <c r="F32" i="79"/>
  <c r="I32" i="79" s="1"/>
  <c r="H31" i="79"/>
  <c r="F31" i="79"/>
  <c r="I31" i="79" s="1"/>
  <c r="H30" i="79"/>
  <c r="F30" i="79"/>
  <c r="I30" i="79" s="1"/>
  <c r="H29" i="79"/>
  <c r="F29" i="79"/>
  <c r="H28" i="79"/>
  <c r="F28" i="79"/>
  <c r="I28" i="79" s="1"/>
  <c r="H27" i="79"/>
  <c r="G34" i="79"/>
  <c r="F27" i="79"/>
  <c r="I27" i="79" s="1"/>
  <c r="G26" i="79"/>
  <c r="D26" i="79"/>
  <c r="H25" i="79"/>
  <c r="F25" i="79"/>
  <c r="I25" i="79" s="1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G18" i="79"/>
  <c r="D18" i="79"/>
  <c r="H17" i="79"/>
  <c r="F17" i="79"/>
  <c r="I17" i="79" s="1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I11" i="79" s="1"/>
  <c r="H10" i="79"/>
  <c r="F10" i="79"/>
  <c r="G27" i="78"/>
  <c r="D34" i="78"/>
  <c r="D26" i="78"/>
  <c r="D18" i="78"/>
  <c r="D35" i="78" l="1"/>
  <c r="D35" i="79"/>
  <c r="F47" i="79"/>
  <c r="F80" i="82"/>
  <c r="F75" i="80"/>
  <c r="F35" i="80"/>
  <c r="I35" i="81"/>
  <c r="F80" i="81"/>
  <c r="F60" i="81"/>
  <c r="H35" i="80"/>
  <c r="I35" i="80"/>
  <c r="F60" i="80"/>
  <c r="D80" i="80"/>
  <c r="F69" i="79"/>
  <c r="F54" i="79"/>
  <c r="F18" i="79"/>
  <c r="F35" i="79" s="1"/>
  <c r="H18" i="79"/>
  <c r="F26" i="79"/>
  <c r="H26" i="79"/>
  <c r="H34" i="79"/>
  <c r="F34" i="79"/>
  <c r="I10" i="79"/>
  <c r="I18" i="79" s="1"/>
  <c r="G35" i="79"/>
  <c r="F75" i="79"/>
  <c r="E80" i="79"/>
  <c r="I19" i="79"/>
  <c r="I26" i="79" s="1"/>
  <c r="I29" i="79"/>
  <c r="I34" i="79" s="1"/>
  <c r="D60" i="79"/>
  <c r="F79" i="79"/>
  <c r="E79" i="78"/>
  <c r="D79" i="78"/>
  <c r="F74" i="78"/>
  <c r="F73" i="78"/>
  <c r="F72" i="78"/>
  <c r="F71" i="78"/>
  <c r="F70" i="78"/>
  <c r="E69" i="78"/>
  <c r="E75" i="78" s="1"/>
  <c r="D69" i="78"/>
  <c r="D75" i="78" s="1"/>
  <c r="F68" i="78"/>
  <c r="F67" i="78"/>
  <c r="F66" i="78"/>
  <c r="F65" i="78"/>
  <c r="F64" i="78"/>
  <c r="F63" i="78"/>
  <c r="F59" i="78"/>
  <c r="F58" i="78"/>
  <c r="F57" i="78"/>
  <c r="F56" i="78"/>
  <c r="F55" i="78"/>
  <c r="E54" i="78"/>
  <c r="E60" i="78" s="1"/>
  <c r="D54" i="78"/>
  <c r="F53" i="78"/>
  <c r="F51" i="78"/>
  <c r="F50" i="78"/>
  <c r="E47" i="78"/>
  <c r="D47" i="78"/>
  <c r="F46" i="78"/>
  <c r="F45" i="78"/>
  <c r="F44" i="78"/>
  <c r="F43" i="78"/>
  <c r="F42" i="78"/>
  <c r="F41" i="78"/>
  <c r="F40" i="78"/>
  <c r="F39" i="78"/>
  <c r="G34" i="78"/>
  <c r="H33" i="78"/>
  <c r="F33" i="78"/>
  <c r="I33" i="78" s="1"/>
  <c r="H32" i="78"/>
  <c r="F32" i="78"/>
  <c r="I32" i="78" s="1"/>
  <c r="H31" i="78"/>
  <c r="F31" i="78"/>
  <c r="I31" i="78" s="1"/>
  <c r="H30" i="78"/>
  <c r="F30" i="78"/>
  <c r="I30" i="78" s="1"/>
  <c r="H29" i="78"/>
  <c r="F29" i="78"/>
  <c r="I29" i="78" s="1"/>
  <c r="H28" i="78"/>
  <c r="F28" i="78"/>
  <c r="I28" i="78" s="1"/>
  <c r="H27" i="78"/>
  <c r="F27" i="78"/>
  <c r="I27" i="78" s="1"/>
  <c r="G26" i="78"/>
  <c r="H25" i="78"/>
  <c r="F25" i="78"/>
  <c r="I25" i="78" s="1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G18" i="78"/>
  <c r="H17" i="78"/>
  <c r="F17" i="78"/>
  <c r="I17" i="78" s="1"/>
  <c r="H16" i="78"/>
  <c r="F16" i="78"/>
  <c r="I16" i="78" s="1"/>
  <c r="H15" i="78"/>
  <c r="F15" i="78"/>
  <c r="I15" i="78" s="1"/>
  <c r="H14" i="78"/>
  <c r="F14" i="78"/>
  <c r="I14" i="78" s="1"/>
  <c r="H13" i="78"/>
  <c r="F13" i="78"/>
  <c r="I13" i="78" s="1"/>
  <c r="H12" i="78"/>
  <c r="F12" i="78"/>
  <c r="I12" i="78" s="1"/>
  <c r="H11" i="78"/>
  <c r="F11" i="78"/>
  <c r="I11" i="78" s="1"/>
  <c r="H10" i="78"/>
  <c r="F10" i="78"/>
  <c r="E79" i="77"/>
  <c r="D79" i="77"/>
  <c r="F74" i="77"/>
  <c r="F73" i="77"/>
  <c r="F72" i="77"/>
  <c r="F71" i="77"/>
  <c r="F70" i="77"/>
  <c r="E69" i="77"/>
  <c r="E75" i="77" s="1"/>
  <c r="D69" i="77"/>
  <c r="F68" i="77"/>
  <c r="F67" i="77"/>
  <c r="F66" i="77"/>
  <c r="F65" i="77"/>
  <c r="F64" i="77"/>
  <c r="F63" i="77"/>
  <c r="F59" i="77"/>
  <c r="F58" i="77"/>
  <c r="F57" i="77"/>
  <c r="F56" i="77"/>
  <c r="F55" i="77"/>
  <c r="E54" i="77"/>
  <c r="E60" i="77" s="1"/>
  <c r="D54" i="77"/>
  <c r="F53" i="77"/>
  <c r="L52" i="77"/>
  <c r="F51" i="77"/>
  <c r="F50" i="77"/>
  <c r="E47" i="77"/>
  <c r="D47" i="77"/>
  <c r="K46" i="77"/>
  <c r="J46" i="77"/>
  <c r="F46" i="77"/>
  <c r="L46" i="77" s="1"/>
  <c r="F45" i="77"/>
  <c r="F44" i="77"/>
  <c r="F43" i="77"/>
  <c r="F42" i="77"/>
  <c r="F41" i="77"/>
  <c r="F40" i="77"/>
  <c r="F39" i="77"/>
  <c r="G34" i="77"/>
  <c r="D34" i="77"/>
  <c r="H33" i="77"/>
  <c r="F33" i="77"/>
  <c r="I33" i="77" s="1"/>
  <c r="H32" i="77"/>
  <c r="F32" i="77"/>
  <c r="I32" i="77" s="1"/>
  <c r="H31" i="77"/>
  <c r="F31" i="77"/>
  <c r="I31" i="77" s="1"/>
  <c r="H30" i="77"/>
  <c r="F30" i="77"/>
  <c r="I30" i="77" s="1"/>
  <c r="H29" i="77"/>
  <c r="F29" i="77"/>
  <c r="I29" i="77" s="1"/>
  <c r="H28" i="77"/>
  <c r="F28" i="77"/>
  <c r="I28" i="77" s="1"/>
  <c r="H27" i="77"/>
  <c r="F27" i="77"/>
  <c r="G26" i="77"/>
  <c r="D26" i="77"/>
  <c r="H25" i="77"/>
  <c r="F25" i="77"/>
  <c r="I25" i="77" s="1"/>
  <c r="H24" i="77"/>
  <c r="F24" i="77"/>
  <c r="I24" i="77" s="1"/>
  <c r="H23" i="77"/>
  <c r="F23" i="77"/>
  <c r="I23" i="77" s="1"/>
  <c r="H22" i="77"/>
  <c r="F22" i="77"/>
  <c r="I22" i="77" s="1"/>
  <c r="H21" i="77"/>
  <c r="F21" i="77"/>
  <c r="I21" i="77" s="1"/>
  <c r="H20" i="77"/>
  <c r="F20" i="77"/>
  <c r="I20" i="77" s="1"/>
  <c r="H19" i="77"/>
  <c r="F19" i="77"/>
  <c r="G18" i="77"/>
  <c r="G35" i="77" s="1"/>
  <c r="D18" i="77"/>
  <c r="D35" i="77" s="1"/>
  <c r="H17" i="77"/>
  <c r="F17" i="77"/>
  <c r="I17" i="77" s="1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H10" i="77"/>
  <c r="F10" i="77"/>
  <c r="I10" i="77" s="1"/>
  <c r="E69" i="76"/>
  <c r="E75" i="76" s="1"/>
  <c r="D69" i="76"/>
  <c r="E54" i="76"/>
  <c r="E60" i="76" s="1"/>
  <c r="D54" i="76"/>
  <c r="L52" i="76"/>
  <c r="K46" i="76"/>
  <c r="K46" i="78" s="1"/>
  <c r="J46" i="76"/>
  <c r="J46" i="78" s="1"/>
  <c r="E79" i="76"/>
  <c r="D79" i="76"/>
  <c r="F74" i="76"/>
  <c r="F73" i="76"/>
  <c r="F72" i="76"/>
  <c r="F71" i="76"/>
  <c r="F68" i="76"/>
  <c r="F67" i="76"/>
  <c r="F66" i="76"/>
  <c r="F65" i="76"/>
  <c r="F64" i="76"/>
  <c r="F63" i="76"/>
  <c r="F59" i="76"/>
  <c r="F58" i="76"/>
  <c r="F57" i="76"/>
  <c r="F56" i="76"/>
  <c r="F53" i="76"/>
  <c r="F51" i="76"/>
  <c r="F50" i="76"/>
  <c r="E47" i="76"/>
  <c r="D47" i="76"/>
  <c r="F46" i="76"/>
  <c r="L46" i="76" s="1"/>
  <c r="L46" i="78" s="1"/>
  <c r="F45" i="76"/>
  <c r="F44" i="76"/>
  <c r="F43" i="76"/>
  <c r="F42" i="76"/>
  <c r="F41" i="76"/>
  <c r="F40" i="76"/>
  <c r="F39" i="76"/>
  <c r="G34" i="76"/>
  <c r="D34" i="76"/>
  <c r="H33" i="76"/>
  <c r="F33" i="76"/>
  <c r="I33" i="76" s="1"/>
  <c r="H32" i="76"/>
  <c r="F32" i="76"/>
  <c r="I32" i="76" s="1"/>
  <c r="H31" i="76"/>
  <c r="F31" i="76"/>
  <c r="I31" i="76" s="1"/>
  <c r="H30" i="76"/>
  <c r="F30" i="76"/>
  <c r="I30" i="76" s="1"/>
  <c r="H29" i="76"/>
  <c r="F29" i="76"/>
  <c r="I29" i="76" s="1"/>
  <c r="H28" i="76"/>
  <c r="F28" i="76"/>
  <c r="I28" i="76" s="1"/>
  <c r="H27" i="76"/>
  <c r="F27" i="76"/>
  <c r="G26" i="76"/>
  <c r="D26" i="76"/>
  <c r="H25" i="76"/>
  <c r="F25" i="76"/>
  <c r="I25" i="76" s="1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G18" i="76"/>
  <c r="D18" i="76"/>
  <c r="H17" i="76"/>
  <c r="F17" i="76"/>
  <c r="I17" i="76" s="1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H10" i="76"/>
  <c r="F10" i="76"/>
  <c r="I10" i="76" s="1"/>
  <c r="E47" i="75"/>
  <c r="D47" i="75"/>
  <c r="F46" i="75"/>
  <c r="E70" i="75"/>
  <c r="D70" i="75"/>
  <c r="E55" i="75"/>
  <c r="D55" i="75"/>
  <c r="F17" i="75"/>
  <c r="I17" i="75" s="1"/>
  <c r="H17" i="75"/>
  <c r="G18" i="75"/>
  <c r="D18" i="75"/>
  <c r="G35" i="76" l="1"/>
  <c r="F26" i="76"/>
  <c r="F34" i="76"/>
  <c r="H35" i="79"/>
  <c r="L46" i="79"/>
  <c r="L46" i="81"/>
  <c r="L46" i="80" s="1"/>
  <c r="H26" i="78"/>
  <c r="K46" i="81"/>
  <c r="K46" i="80" s="1"/>
  <c r="K46" i="79"/>
  <c r="J46" i="81"/>
  <c r="J46" i="80" s="1"/>
  <c r="J46" i="79"/>
  <c r="D35" i="76"/>
  <c r="F18" i="78"/>
  <c r="F80" i="80"/>
  <c r="I35" i="79"/>
  <c r="F60" i="79"/>
  <c r="D80" i="79"/>
  <c r="F69" i="78"/>
  <c r="F47" i="78"/>
  <c r="G35" i="78"/>
  <c r="H34" i="78"/>
  <c r="H18" i="78"/>
  <c r="F26" i="78"/>
  <c r="I34" i="78"/>
  <c r="F75" i="78"/>
  <c r="E80" i="78"/>
  <c r="F34" i="78"/>
  <c r="I19" i="78"/>
  <c r="I26" i="78" s="1"/>
  <c r="D60" i="78"/>
  <c r="D80" i="78" s="1"/>
  <c r="F79" i="78"/>
  <c r="I10" i="78"/>
  <c r="I18" i="78" s="1"/>
  <c r="F54" i="78"/>
  <c r="H18" i="77"/>
  <c r="F26" i="77"/>
  <c r="F34" i="77"/>
  <c r="F47" i="77"/>
  <c r="H18" i="76"/>
  <c r="F54" i="76"/>
  <c r="H26" i="77"/>
  <c r="H34" i="77"/>
  <c r="F18" i="77"/>
  <c r="E80" i="77"/>
  <c r="I11" i="77"/>
  <c r="I18" i="77" s="1"/>
  <c r="I19" i="77"/>
  <c r="I26" i="77" s="1"/>
  <c r="I27" i="77"/>
  <c r="I34" i="77" s="1"/>
  <c r="F54" i="77"/>
  <c r="D60" i="77"/>
  <c r="F69" i="77"/>
  <c r="D75" i="77"/>
  <c r="F79" i="77"/>
  <c r="H26" i="76"/>
  <c r="H34" i="76"/>
  <c r="H35" i="76" s="1"/>
  <c r="F18" i="76"/>
  <c r="F35" i="76" s="1"/>
  <c r="F47" i="76"/>
  <c r="E80" i="76"/>
  <c r="I11" i="76"/>
  <c r="I18" i="76" s="1"/>
  <c r="I19" i="76"/>
  <c r="I26" i="76" s="1"/>
  <c r="I27" i="76"/>
  <c r="I34" i="76" s="1"/>
  <c r="F55" i="76"/>
  <c r="D60" i="76"/>
  <c r="F69" i="76"/>
  <c r="F70" i="76"/>
  <c r="D75" i="76"/>
  <c r="F79" i="76"/>
  <c r="F35" i="78" l="1"/>
  <c r="J46" i="83"/>
  <c r="J46" i="82"/>
  <c r="K46" i="83"/>
  <c r="K46" i="82"/>
  <c r="F35" i="77"/>
  <c r="L46" i="83"/>
  <c r="L46" i="82"/>
  <c r="F80" i="79"/>
  <c r="H35" i="78"/>
  <c r="I35" i="78"/>
  <c r="F60" i="78"/>
  <c r="H35" i="77"/>
  <c r="D80" i="77"/>
  <c r="F75" i="77"/>
  <c r="F60" i="77"/>
  <c r="I35" i="77"/>
  <c r="D80" i="76"/>
  <c r="F75" i="76"/>
  <c r="F60" i="76"/>
  <c r="I35" i="76"/>
  <c r="L46" i="84" l="1"/>
  <c r="L46" i="85"/>
  <c r="K46" i="84"/>
  <c r="K46" i="85"/>
  <c r="J46" i="84"/>
  <c r="J46" i="85"/>
  <c r="F80" i="78"/>
  <c r="F80" i="77"/>
  <c r="F80" i="76"/>
  <c r="E79" i="75" l="1"/>
  <c r="D79" i="75"/>
  <c r="F74" i="75"/>
  <c r="F73" i="75"/>
  <c r="F72" i="75"/>
  <c r="F71" i="75"/>
  <c r="F70" i="75"/>
  <c r="F68" i="75"/>
  <c r="F67" i="75"/>
  <c r="F66" i="75"/>
  <c r="F65" i="75"/>
  <c r="F64" i="75"/>
  <c r="F63" i="75"/>
  <c r="F59" i="75"/>
  <c r="F58" i="75"/>
  <c r="F57" i="75"/>
  <c r="F56" i="75"/>
  <c r="F55" i="75"/>
  <c r="E60" i="75"/>
  <c r="F53" i="75"/>
  <c r="F51" i="75"/>
  <c r="F50" i="75"/>
  <c r="F45" i="75"/>
  <c r="F44" i="75"/>
  <c r="F43" i="75"/>
  <c r="F42" i="75"/>
  <c r="F41" i="75"/>
  <c r="F40" i="75"/>
  <c r="F39" i="75"/>
  <c r="G34" i="75"/>
  <c r="D34" i="75"/>
  <c r="H33" i="75"/>
  <c r="F33" i="75"/>
  <c r="I33" i="75" s="1"/>
  <c r="H32" i="75"/>
  <c r="F32" i="75"/>
  <c r="I32" i="75" s="1"/>
  <c r="H31" i="75"/>
  <c r="F31" i="75"/>
  <c r="I31" i="75" s="1"/>
  <c r="H30" i="75"/>
  <c r="F30" i="75"/>
  <c r="I30" i="75" s="1"/>
  <c r="H29" i="75"/>
  <c r="F29" i="75"/>
  <c r="I29" i="75" s="1"/>
  <c r="H28" i="75"/>
  <c r="F28" i="75"/>
  <c r="I28" i="75" s="1"/>
  <c r="H27" i="75"/>
  <c r="F27" i="75"/>
  <c r="G26" i="75"/>
  <c r="G35" i="75" s="1"/>
  <c r="D26" i="75"/>
  <c r="H25" i="75"/>
  <c r="F25" i="75"/>
  <c r="I25" i="75" s="1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F26" i="75" l="1"/>
  <c r="F18" i="75"/>
  <c r="F34" i="75"/>
  <c r="H34" i="75"/>
  <c r="F47" i="75"/>
  <c r="H18" i="75"/>
  <c r="D35" i="75"/>
  <c r="E75" i="75"/>
  <c r="E80" i="75"/>
  <c r="H26" i="75"/>
  <c r="H35" i="75" s="1"/>
  <c r="F54" i="75"/>
  <c r="D60" i="75"/>
  <c r="F69" i="75"/>
  <c r="D75" i="75"/>
  <c r="F79" i="75"/>
  <c r="I10" i="75"/>
  <c r="I18" i="75" s="1"/>
  <c r="I19" i="75"/>
  <c r="I26" i="75" s="1"/>
  <c r="I27" i="75"/>
  <c r="I34" i="75" s="1"/>
  <c r="E77" i="74"/>
  <c r="D77" i="74"/>
  <c r="F72" i="74"/>
  <c r="F71" i="74"/>
  <c r="F70" i="74"/>
  <c r="F69" i="74"/>
  <c r="F68" i="74"/>
  <c r="E67" i="74"/>
  <c r="E73" i="74" s="1"/>
  <c r="D67" i="74"/>
  <c r="F66" i="74"/>
  <c r="F65" i="74"/>
  <c r="F64" i="74"/>
  <c r="F63" i="74"/>
  <c r="F62" i="74"/>
  <c r="F61" i="74"/>
  <c r="F57" i="74"/>
  <c r="F56" i="74"/>
  <c r="F55" i="74"/>
  <c r="F54" i="74"/>
  <c r="F53" i="74"/>
  <c r="E52" i="74"/>
  <c r="E58" i="74" s="1"/>
  <c r="D52" i="74"/>
  <c r="F51" i="74"/>
  <c r="F49" i="74"/>
  <c r="F48" i="74"/>
  <c r="E45" i="74"/>
  <c r="D45" i="74"/>
  <c r="F44" i="74"/>
  <c r="F43" i="74"/>
  <c r="F42" i="74"/>
  <c r="F41" i="74"/>
  <c r="F40" i="74"/>
  <c r="F39" i="74"/>
  <c r="F38" i="74"/>
  <c r="G33" i="74"/>
  <c r="D33" i="74"/>
  <c r="H32" i="74"/>
  <c r="F32" i="74"/>
  <c r="I32" i="74" s="1"/>
  <c r="H31" i="74"/>
  <c r="F31" i="74"/>
  <c r="I31" i="74" s="1"/>
  <c r="H30" i="74"/>
  <c r="F30" i="74"/>
  <c r="I30" i="74" s="1"/>
  <c r="H29" i="74"/>
  <c r="F29" i="74"/>
  <c r="I29" i="74" s="1"/>
  <c r="H28" i="74"/>
  <c r="F28" i="74"/>
  <c r="I28" i="74" s="1"/>
  <c r="H27" i="74"/>
  <c r="F27" i="74"/>
  <c r="I27" i="74" s="1"/>
  <c r="H26" i="74"/>
  <c r="F26" i="74"/>
  <c r="G25" i="74"/>
  <c r="D25" i="74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F35" i="75" l="1"/>
  <c r="D80" i="75"/>
  <c r="D34" i="74"/>
  <c r="F25" i="74"/>
  <c r="F33" i="74"/>
  <c r="H33" i="74"/>
  <c r="F17" i="74"/>
  <c r="I35" i="75"/>
  <c r="F75" i="75"/>
  <c r="F60" i="75"/>
  <c r="E78" i="74"/>
  <c r="H17" i="74"/>
  <c r="H25" i="74"/>
  <c r="G34" i="74"/>
  <c r="F45" i="74"/>
  <c r="F52" i="74"/>
  <c r="D58" i="74"/>
  <c r="F67" i="74"/>
  <c r="D73" i="74"/>
  <c r="F77" i="74"/>
  <c r="I10" i="74"/>
  <c r="I17" i="74" s="1"/>
  <c r="I18" i="74"/>
  <c r="I25" i="74" s="1"/>
  <c r="I26" i="74"/>
  <c r="I33" i="74" s="1"/>
  <c r="D52" i="73"/>
  <c r="E52" i="73"/>
  <c r="F34" i="74" l="1"/>
  <c r="F80" i="75"/>
  <c r="H34" i="74"/>
  <c r="I34" i="74"/>
  <c r="D78" i="74"/>
  <c r="F73" i="74"/>
  <c r="F58" i="74"/>
  <c r="E77" i="73"/>
  <c r="D77" i="73"/>
  <c r="F72" i="73"/>
  <c r="F71" i="73"/>
  <c r="F70" i="73"/>
  <c r="F69" i="73"/>
  <c r="F68" i="73"/>
  <c r="E67" i="73"/>
  <c r="D67" i="73"/>
  <c r="F66" i="73"/>
  <c r="F65" i="73"/>
  <c r="F64" i="73"/>
  <c r="F63" i="73"/>
  <c r="F62" i="73"/>
  <c r="F61" i="73"/>
  <c r="F57" i="73"/>
  <c r="F56" i="73"/>
  <c r="F55" i="73"/>
  <c r="F54" i="73"/>
  <c r="F53" i="73"/>
  <c r="E58" i="73"/>
  <c r="F51" i="73"/>
  <c r="F49" i="73"/>
  <c r="F48" i="73"/>
  <c r="E45" i="73"/>
  <c r="D45" i="73"/>
  <c r="F44" i="73"/>
  <c r="F43" i="73"/>
  <c r="F42" i="73"/>
  <c r="F41" i="73"/>
  <c r="F40" i="73"/>
  <c r="F39" i="73"/>
  <c r="F38" i="73"/>
  <c r="G33" i="73"/>
  <c r="D33" i="73"/>
  <c r="H32" i="73"/>
  <c r="F32" i="73"/>
  <c r="I32" i="73" s="1"/>
  <c r="H31" i="73"/>
  <c r="F31" i="73"/>
  <c r="I31" i="73" s="1"/>
  <c r="H30" i="73"/>
  <c r="F30" i="73"/>
  <c r="I30" i="73" s="1"/>
  <c r="H29" i="73"/>
  <c r="F29" i="73"/>
  <c r="I29" i="73" s="1"/>
  <c r="H28" i="73"/>
  <c r="F28" i="73"/>
  <c r="I28" i="73" s="1"/>
  <c r="H27" i="73"/>
  <c r="F27" i="73"/>
  <c r="I27" i="73" s="1"/>
  <c r="H26" i="73"/>
  <c r="F26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G34" i="73" s="1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F45" i="73" l="1"/>
  <c r="D34" i="73"/>
  <c r="F17" i="73"/>
  <c r="F25" i="73"/>
  <c r="F33" i="73"/>
  <c r="F78" i="74"/>
  <c r="E73" i="73"/>
  <c r="H25" i="73"/>
  <c r="H33" i="73"/>
  <c r="H17" i="73"/>
  <c r="F34" i="73"/>
  <c r="E78" i="73"/>
  <c r="I10" i="73"/>
  <c r="I17" i="73" s="1"/>
  <c r="I18" i="73"/>
  <c r="I25" i="73" s="1"/>
  <c r="I26" i="73"/>
  <c r="I33" i="73" s="1"/>
  <c r="F52" i="73"/>
  <c r="D58" i="73"/>
  <c r="F67" i="73"/>
  <c r="D73" i="73"/>
  <c r="F77" i="73"/>
  <c r="E77" i="72"/>
  <c r="D77" i="72"/>
  <c r="F72" i="72"/>
  <c r="F71" i="72"/>
  <c r="F70" i="72"/>
  <c r="F69" i="72"/>
  <c r="F68" i="72"/>
  <c r="E67" i="72"/>
  <c r="E73" i="72" s="1"/>
  <c r="D67" i="72"/>
  <c r="F66" i="72"/>
  <c r="F65" i="72"/>
  <c r="F64" i="72"/>
  <c r="F63" i="72"/>
  <c r="F62" i="72"/>
  <c r="F61" i="72"/>
  <c r="F57" i="72"/>
  <c r="F56" i="72"/>
  <c r="F55" i="72"/>
  <c r="F54" i="72"/>
  <c r="F53" i="72"/>
  <c r="E52" i="72"/>
  <c r="E58" i="72" s="1"/>
  <c r="D52" i="72"/>
  <c r="F51" i="72"/>
  <c r="F49" i="72"/>
  <c r="F48" i="72"/>
  <c r="E45" i="72"/>
  <c r="D45" i="72"/>
  <c r="F45" i="72" s="1"/>
  <c r="F44" i="72"/>
  <c r="F43" i="72"/>
  <c r="F42" i="72"/>
  <c r="F41" i="72"/>
  <c r="F40" i="72"/>
  <c r="F39" i="72"/>
  <c r="F38" i="72"/>
  <c r="G33" i="72"/>
  <c r="D33" i="72"/>
  <c r="H32" i="72"/>
  <c r="F32" i="72"/>
  <c r="I32" i="72" s="1"/>
  <c r="H31" i="72"/>
  <c r="F31" i="72"/>
  <c r="I31" i="72" s="1"/>
  <c r="H30" i="72"/>
  <c r="F30" i="72"/>
  <c r="I30" i="72" s="1"/>
  <c r="H29" i="72"/>
  <c r="F29" i="72"/>
  <c r="I29" i="72" s="1"/>
  <c r="H28" i="72"/>
  <c r="F28" i="72"/>
  <c r="I28" i="72" s="1"/>
  <c r="H27" i="72"/>
  <c r="F27" i="72"/>
  <c r="I27" i="72" s="1"/>
  <c r="H26" i="72"/>
  <c r="F26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G34" i="72" s="1"/>
  <c r="D17" i="72"/>
  <c r="D34" i="72" s="1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F17" i="72" l="1"/>
  <c r="F25" i="72"/>
  <c r="F33" i="72"/>
  <c r="I34" i="73"/>
  <c r="H34" i="73"/>
  <c r="D78" i="73"/>
  <c r="F73" i="73"/>
  <c r="F58" i="73"/>
  <c r="H33" i="72"/>
  <c r="H25" i="72"/>
  <c r="H17" i="72"/>
  <c r="E78" i="72"/>
  <c r="I10" i="72"/>
  <c r="I17" i="72" s="1"/>
  <c r="I18" i="72"/>
  <c r="I25" i="72" s="1"/>
  <c r="I26" i="72"/>
  <c r="I33" i="72" s="1"/>
  <c r="F52" i="72"/>
  <c r="D58" i="72"/>
  <c r="F67" i="72"/>
  <c r="D73" i="72"/>
  <c r="F77" i="72"/>
  <c r="F34" i="72" l="1"/>
  <c r="F78" i="73"/>
  <c r="H34" i="72"/>
  <c r="D78" i="72"/>
  <c r="F73" i="72"/>
  <c r="F58" i="72"/>
  <c r="I34" i="72"/>
  <c r="E77" i="71"/>
  <c r="D77" i="71"/>
  <c r="F72" i="71"/>
  <c r="F71" i="71"/>
  <c r="F70" i="71"/>
  <c r="F69" i="71"/>
  <c r="F68" i="71"/>
  <c r="E67" i="71"/>
  <c r="E73" i="71" s="1"/>
  <c r="D67" i="71"/>
  <c r="F66" i="71"/>
  <c r="F65" i="71"/>
  <c r="F64" i="71"/>
  <c r="F63" i="71"/>
  <c r="F62" i="71"/>
  <c r="F61" i="71"/>
  <c r="F57" i="71"/>
  <c r="F56" i="71"/>
  <c r="F55" i="71"/>
  <c r="F54" i="71"/>
  <c r="F53" i="71"/>
  <c r="E52" i="71"/>
  <c r="E58" i="71" s="1"/>
  <c r="D52" i="71"/>
  <c r="F51" i="71"/>
  <c r="F49" i="71"/>
  <c r="F48" i="71"/>
  <c r="E45" i="71"/>
  <c r="D45" i="71"/>
  <c r="F44" i="71"/>
  <c r="F43" i="71"/>
  <c r="F42" i="71"/>
  <c r="F41" i="71"/>
  <c r="F40" i="71"/>
  <c r="F39" i="71"/>
  <c r="F38" i="71"/>
  <c r="G33" i="71"/>
  <c r="D33" i="71"/>
  <c r="H32" i="71"/>
  <c r="F32" i="71"/>
  <c r="I32" i="71" s="1"/>
  <c r="H31" i="71"/>
  <c r="F31" i="71"/>
  <c r="I31" i="71" s="1"/>
  <c r="H30" i="71"/>
  <c r="F30" i="71"/>
  <c r="I30" i="71" s="1"/>
  <c r="H29" i="71"/>
  <c r="F29" i="71"/>
  <c r="I29" i="71" s="1"/>
  <c r="H28" i="71"/>
  <c r="F28" i="71"/>
  <c r="I28" i="71" s="1"/>
  <c r="H27" i="71"/>
  <c r="F27" i="71"/>
  <c r="I27" i="71" s="1"/>
  <c r="H26" i="71"/>
  <c r="F26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G34" i="71" s="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D34" i="71" l="1"/>
  <c r="F33" i="71"/>
  <c r="F25" i="71"/>
  <c r="F17" i="71"/>
  <c r="F45" i="71"/>
  <c r="F78" i="72"/>
  <c r="F77" i="71"/>
  <c r="H17" i="71"/>
  <c r="H25" i="71"/>
  <c r="H33" i="71"/>
  <c r="F34" i="71"/>
  <c r="E78" i="71"/>
  <c r="I10" i="71"/>
  <c r="I17" i="71" s="1"/>
  <c r="I18" i="71"/>
  <c r="I25" i="71" s="1"/>
  <c r="I26" i="71"/>
  <c r="I33" i="71" s="1"/>
  <c r="F52" i="71"/>
  <c r="D58" i="71"/>
  <c r="F67" i="71"/>
  <c r="D73" i="71"/>
  <c r="E77" i="70"/>
  <c r="D77" i="70"/>
  <c r="F77" i="70" s="1"/>
  <c r="K72" i="70"/>
  <c r="J72" i="70"/>
  <c r="F72" i="70"/>
  <c r="L72" i="70" s="1"/>
  <c r="K71" i="70"/>
  <c r="J71" i="70"/>
  <c r="F71" i="70"/>
  <c r="L71" i="70" s="1"/>
  <c r="K70" i="70"/>
  <c r="J70" i="70"/>
  <c r="F70" i="70"/>
  <c r="L70" i="70" s="1"/>
  <c r="K69" i="70"/>
  <c r="J69" i="70"/>
  <c r="F69" i="70"/>
  <c r="L69" i="70" s="1"/>
  <c r="K68" i="70"/>
  <c r="J68" i="70"/>
  <c r="F68" i="70"/>
  <c r="L68" i="70" s="1"/>
  <c r="E67" i="70"/>
  <c r="E73" i="70" s="1"/>
  <c r="D67" i="70"/>
  <c r="J67" i="70" s="1"/>
  <c r="K66" i="70"/>
  <c r="J66" i="70"/>
  <c r="F66" i="70"/>
  <c r="L66" i="70" s="1"/>
  <c r="K65" i="70"/>
  <c r="J65" i="70"/>
  <c r="F65" i="70"/>
  <c r="L65" i="70" s="1"/>
  <c r="K64" i="70"/>
  <c r="J64" i="70"/>
  <c r="F64" i="70"/>
  <c r="L64" i="70" s="1"/>
  <c r="K63" i="70"/>
  <c r="J63" i="70"/>
  <c r="F63" i="70"/>
  <c r="L63" i="70" s="1"/>
  <c r="K62" i="70"/>
  <c r="J62" i="70"/>
  <c r="F62" i="70"/>
  <c r="L62" i="70" s="1"/>
  <c r="K61" i="70"/>
  <c r="J61" i="70"/>
  <c r="F61" i="70"/>
  <c r="L61" i="70" s="1"/>
  <c r="K57" i="70"/>
  <c r="J57" i="70"/>
  <c r="F57" i="70"/>
  <c r="L57" i="70" s="1"/>
  <c r="K56" i="70"/>
  <c r="J56" i="70"/>
  <c r="F56" i="70"/>
  <c r="L56" i="70" s="1"/>
  <c r="K55" i="70"/>
  <c r="J55" i="70"/>
  <c r="F55" i="70"/>
  <c r="L55" i="70" s="1"/>
  <c r="K54" i="70"/>
  <c r="J54" i="70"/>
  <c r="F54" i="70"/>
  <c r="L54" i="70" s="1"/>
  <c r="K53" i="70"/>
  <c r="J53" i="70"/>
  <c r="F53" i="70"/>
  <c r="L53" i="70" s="1"/>
  <c r="E52" i="70"/>
  <c r="E58" i="70" s="1"/>
  <c r="K58" i="70" s="1"/>
  <c r="D52" i="70"/>
  <c r="J52" i="70" s="1"/>
  <c r="K51" i="70"/>
  <c r="J51" i="70"/>
  <c r="F51" i="70"/>
  <c r="L51" i="70" s="1"/>
  <c r="L50" i="70"/>
  <c r="K50" i="70"/>
  <c r="J50" i="70"/>
  <c r="K49" i="70"/>
  <c r="J49" i="70"/>
  <c r="F49" i="70"/>
  <c r="L49" i="70" s="1"/>
  <c r="K48" i="70"/>
  <c r="J48" i="70"/>
  <c r="F48" i="70"/>
  <c r="L48" i="70" s="1"/>
  <c r="E45" i="70"/>
  <c r="K45" i="70" s="1"/>
  <c r="D45" i="70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K39" i="70"/>
  <c r="J39" i="70"/>
  <c r="F39" i="70"/>
  <c r="L39" i="70" s="1"/>
  <c r="K38" i="70"/>
  <c r="J38" i="70"/>
  <c r="F38" i="70"/>
  <c r="L38" i="70" s="1"/>
  <c r="G33" i="70"/>
  <c r="D33" i="70"/>
  <c r="H32" i="70"/>
  <c r="F32" i="70"/>
  <c r="I32" i="70" s="1"/>
  <c r="H31" i="70"/>
  <c r="F31" i="70"/>
  <c r="I31" i="70" s="1"/>
  <c r="H30" i="70"/>
  <c r="F30" i="70"/>
  <c r="I30" i="70" s="1"/>
  <c r="H29" i="70"/>
  <c r="F29" i="70"/>
  <c r="I29" i="70" s="1"/>
  <c r="H28" i="70"/>
  <c r="F28" i="70"/>
  <c r="I28" i="70" s="1"/>
  <c r="H27" i="70"/>
  <c r="F27" i="70"/>
  <c r="I27" i="70" s="1"/>
  <c r="H26" i="70"/>
  <c r="F26" i="70"/>
  <c r="G25" i="70"/>
  <c r="D25" i="70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K52" i="70" l="1"/>
  <c r="F45" i="70"/>
  <c r="L45" i="70" s="1"/>
  <c r="J77" i="70"/>
  <c r="K77" i="70"/>
  <c r="J45" i="70"/>
  <c r="F17" i="70"/>
  <c r="F33" i="70"/>
  <c r="F34" i="70" s="1"/>
  <c r="H33" i="70"/>
  <c r="K67" i="70"/>
  <c r="H25" i="70"/>
  <c r="H17" i="70"/>
  <c r="H34" i="71"/>
  <c r="D78" i="71"/>
  <c r="F78" i="71" s="1"/>
  <c r="F73" i="71"/>
  <c r="F58" i="71"/>
  <c r="I34" i="71"/>
  <c r="G34" i="70"/>
  <c r="F25" i="70"/>
  <c r="D34" i="70"/>
  <c r="E78" i="70"/>
  <c r="K73" i="70"/>
  <c r="K78" i="70" s="1"/>
  <c r="I10" i="70"/>
  <c r="I17" i="70" s="1"/>
  <c r="I19" i="70"/>
  <c r="I25" i="70" s="1"/>
  <c r="I26" i="70"/>
  <c r="I33" i="70" s="1"/>
  <c r="F52" i="70"/>
  <c r="L52" i="70" s="1"/>
  <c r="D58" i="70"/>
  <c r="F67" i="70"/>
  <c r="L67" i="70" s="1"/>
  <c r="D73" i="70"/>
  <c r="E77" i="69"/>
  <c r="D77" i="69"/>
  <c r="H34" i="70" l="1"/>
  <c r="L77" i="70"/>
  <c r="J73" i="70"/>
  <c r="D78" i="70"/>
  <c r="F78" i="70" s="1"/>
  <c r="F73" i="70"/>
  <c r="L73" i="70" s="1"/>
  <c r="J58" i="70"/>
  <c r="F58" i="70"/>
  <c r="L58" i="70" s="1"/>
  <c r="I34" i="70"/>
  <c r="F49" i="69"/>
  <c r="L49" i="69" s="1"/>
  <c r="F51" i="69"/>
  <c r="L51" i="69" s="1"/>
  <c r="F53" i="69"/>
  <c r="L53" i="69" s="1"/>
  <c r="F54" i="69"/>
  <c r="L54" i="69" s="1"/>
  <c r="F55" i="69"/>
  <c r="L55" i="69" s="1"/>
  <c r="F56" i="69"/>
  <c r="L56" i="69" s="1"/>
  <c r="F57" i="69"/>
  <c r="L57" i="69" s="1"/>
  <c r="F48" i="69"/>
  <c r="L48" i="69" s="1"/>
  <c r="E52" i="69"/>
  <c r="K52" i="69" s="1"/>
  <c r="J49" i="69"/>
  <c r="K49" i="69"/>
  <c r="J50" i="69"/>
  <c r="K50" i="69"/>
  <c r="L50" i="69"/>
  <c r="J51" i="69"/>
  <c r="K51" i="69"/>
  <c r="J53" i="69"/>
  <c r="K53" i="69"/>
  <c r="J54" i="69"/>
  <c r="K54" i="69"/>
  <c r="J55" i="69"/>
  <c r="K55" i="69"/>
  <c r="J56" i="69"/>
  <c r="K56" i="69"/>
  <c r="J57" i="69"/>
  <c r="K57" i="69"/>
  <c r="K48" i="69"/>
  <c r="J48" i="69"/>
  <c r="H11" i="69"/>
  <c r="E25" i="69"/>
  <c r="G25" i="69"/>
  <c r="D25" i="69"/>
  <c r="E17" i="69"/>
  <c r="G17" i="69"/>
  <c r="D17" i="69"/>
  <c r="L55" i="71" l="1"/>
  <c r="L55" i="72"/>
  <c r="L49" i="72"/>
  <c r="L49" i="71"/>
  <c r="L57" i="71"/>
  <c r="L57" i="72"/>
  <c r="K52" i="72"/>
  <c r="K52" i="71"/>
  <c r="L51" i="71"/>
  <c r="L51" i="72"/>
  <c r="L53" i="72"/>
  <c r="L53" i="71"/>
  <c r="K51" i="72"/>
  <c r="K51" i="71"/>
  <c r="J54" i="72"/>
  <c r="J54" i="71"/>
  <c r="K53" i="72"/>
  <c r="K53" i="71"/>
  <c r="J53" i="72"/>
  <c r="J53" i="71"/>
  <c r="L48" i="72"/>
  <c r="L48" i="71"/>
  <c r="K57" i="72"/>
  <c r="K57" i="71"/>
  <c r="J57" i="72"/>
  <c r="J57" i="71"/>
  <c r="K49" i="72"/>
  <c r="K49" i="71"/>
  <c r="L54" i="72"/>
  <c r="L54" i="71"/>
  <c r="K48" i="72"/>
  <c r="K48" i="71"/>
  <c r="J51" i="72"/>
  <c r="J51" i="71"/>
  <c r="L50" i="72"/>
  <c r="L50" i="71"/>
  <c r="K55" i="72"/>
  <c r="K55" i="71"/>
  <c r="L56" i="72"/>
  <c r="L56" i="71"/>
  <c r="J48" i="72"/>
  <c r="J48" i="71"/>
  <c r="J56" i="72"/>
  <c r="J56" i="71"/>
  <c r="J78" i="70"/>
  <c r="L78" i="70" s="1"/>
  <c r="K56" i="72"/>
  <c r="K56" i="71"/>
  <c r="J49" i="72"/>
  <c r="J49" i="71"/>
  <c r="J55" i="72"/>
  <c r="J55" i="71"/>
  <c r="K54" i="72"/>
  <c r="K54" i="71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H18" i="69"/>
  <c r="F18" i="69"/>
  <c r="E58" i="69"/>
  <c r="K58" i="69" s="1"/>
  <c r="D52" i="69"/>
  <c r="F52" i="69" s="1"/>
  <c r="L52" i="69" s="1"/>
  <c r="H25" i="69" l="1"/>
  <c r="K51" i="74"/>
  <c r="K53" i="75" s="1"/>
  <c r="K51" i="73"/>
  <c r="K48" i="74"/>
  <c r="K50" i="75" s="1"/>
  <c r="K48" i="73"/>
  <c r="J56" i="74"/>
  <c r="J58" i="75" s="1"/>
  <c r="J56" i="73"/>
  <c r="K49" i="74"/>
  <c r="K51" i="75" s="1"/>
  <c r="K49" i="73"/>
  <c r="L53" i="74"/>
  <c r="L55" i="75" s="1"/>
  <c r="L53" i="73"/>
  <c r="J54" i="74"/>
  <c r="J56" i="75" s="1"/>
  <c r="J54" i="73"/>
  <c r="K56" i="74"/>
  <c r="K58" i="75" s="1"/>
  <c r="K56" i="73"/>
  <c r="L54" i="74"/>
  <c r="L56" i="75" s="1"/>
  <c r="L54" i="73"/>
  <c r="J57" i="74"/>
  <c r="J59" i="75" s="1"/>
  <c r="J57" i="73"/>
  <c r="L51" i="73"/>
  <c r="L51" i="74"/>
  <c r="L53" i="75" s="1"/>
  <c r="L56" i="73"/>
  <c r="L56" i="74"/>
  <c r="L58" i="75" s="1"/>
  <c r="K57" i="74"/>
  <c r="K59" i="75" s="1"/>
  <c r="K57" i="73"/>
  <c r="K52" i="74"/>
  <c r="K54" i="75" s="1"/>
  <c r="K52" i="73"/>
  <c r="J48" i="74"/>
  <c r="J50" i="75" s="1"/>
  <c r="J48" i="73"/>
  <c r="L52" i="71"/>
  <c r="L52" i="72"/>
  <c r="L57" i="73"/>
  <c r="L57" i="74"/>
  <c r="L59" i="75" s="1"/>
  <c r="K55" i="74"/>
  <c r="K57" i="75" s="1"/>
  <c r="K55" i="73"/>
  <c r="K54" i="74"/>
  <c r="K56" i="75" s="1"/>
  <c r="K54" i="73"/>
  <c r="K58" i="71"/>
  <c r="K58" i="72"/>
  <c r="J53" i="74"/>
  <c r="J55" i="75" s="1"/>
  <c r="J53" i="73"/>
  <c r="L49" i="73"/>
  <c r="L49" i="74"/>
  <c r="L51" i="75" s="1"/>
  <c r="J55" i="74"/>
  <c r="J57" i="75" s="1"/>
  <c r="J55" i="73"/>
  <c r="J51" i="74"/>
  <c r="J53" i="75" s="1"/>
  <c r="J51" i="73"/>
  <c r="K53" i="74"/>
  <c r="K55" i="75" s="1"/>
  <c r="K53" i="73"/>
  <c r="L48" i="73"/>
  <c r="L48" i="74"/>
  <c r="L50" i="75" s="1"/>
  <c r="J49" i="74"/>
  <c r="J51" i="75" s="1"/>
  <c r="J49" i="73"/>
  <c r="L55" i="74"/>
  <c r="L57" i="75" s="1"/>
  <c r="L55" i="73"/>
  <c r="D58" i="69"/>
  <c r="J52" i="69"/>
  <c r="I18" i="69"/>
  <c r="F25" i="69"/>
  <c r="I19" i="69"/>
  <c r="L59" i="76" l="1"/>
  <c r="L59" i="78" s="1"/>
  <c r="L59" i="77"/>
  <c r="K55" i="77"/>
  <c r="K55" i="76"/>
  <c r="K55" i="78" s="1"/>
  <c r="J56" i="77"/>
  <c r="J56" i="76"/>
  <c r="J56" i="78" s="1"/>
  <c r="L51" i="77"/>
  <c r="L51" i="76"/>
  <c r="L51" i="78" s="1"/>
  <c r="J53" i="76"/>
  <c r="J53" i="78" s="1"/>
  <c r="J53" i="77"/>
  <c r="J50" i="77"/>
  <c r="J50" i="76"/>
  <c r="J50" i="78" s="1"/>
  <c r="K54" i="77"/>
  <c r="K54" i="76"/>
  <c r="K54" i="78" s="1"/>
  <c r="L55" i="77"/>
  <c r="L55" i="76"/>
  <c r="L55" i="78" s="1"/>
  <c r="J57" i="76"/>
  <c r="J57" i="78" s="1"/>
  <c r="J57" i="77"/>
  <c r="J52" i="71"/>
  <c r="J52" i="72"/>
  <c r="K51" i="76"/>
  <c r="K51" i="78" s="1"/>
  <c r="K51" i="77"/>
  <c r="L58" i="76"/>
  <c r="L58" i="78" s="1"/>
  <c r="L58" i="77"/>
  <c r="L57" i="76"/>
  <c r="L57" i="78" s="1"/>
  <c r="L57" i="77"/>
  <c r="K58" i="73"/>
  <c r="K58" i="74"/>
  <c r="K60" i="75" s="1"/>
  <c r="J58" i="76"/>
  <c r="J58" i="78" s="1"/>
  <c r="J58" i="77"/>
  <c r="L56" i="76"/>
  <c r="L56" i="78" s="1"/>
  <c r="L56" i="77"/>
  <c r="K58" i="77"/>
  <c r="K58" i="76"/>
  <c r="K58" i="78" s="1"/>
  <c r="J55" i="77"/>
  <c r="J55" i="76"/>
  <c r="J55" i="78" s="1"/>
  <c r="L53" i="76"/>
  <c r="L53" i="78" s="1"/>
  <c r="L53" i="77"/>
  <c r="K56" i="77"/>
  <c r="K56" i="76"/>
  <c r="K56" i="78" s="1"/>
  <c r="K50" i="76"/>
  <c r="K50" i="78" s="1"/>
  <c r="K50" i="77"/>
  <c r="L52" i="73"/>
  <c r="L52" i="74"/>
  <c r="L54" i="75" s="1"/>
  <c r="J58" i="69"/>
  <c r="F58" i="69"/>
  <c r="L58" i="69" s="1"/>
  <c r="J51" i="76"/>
  <c r="J51" i="78" s="1"/>
  <c r="J51" i="77"/>
  <c r="L50" i="77"/>
  <c r="L50" i="76"/>
  <c r="L50" i="78" s="1"/>
  <c r="K59" i="76"/>
  <c r="K59" i="78" s="1"/>
  <c r="K59" i="77"/>
  <c r="K57" i="76"/>
  <c r="K57" i="78" s="1"/>
  <c r="K57" i="77"/>
  <c r="J59" i="76"/>
  <c r="J59" i="78" s="1"/>
  <c r="J59" i="77"/>
  <c r="K53" i="76"/>
  <c r="K53" i="78" s="1"/>
  <c r="K53" i="77"/>
  <c r="I25" i="69"/>
  <c r="L55" i="79" l="1"/>
  <c r="L55" i="80" s="1"/>
  <c r="L55" i="81"/>
  <c r="J51" i="81"/>
  <c r="J51" i="79"/>
  <c r="J51" i="80" s="1"/>
  <c r="L56" i="79"/>
  <c r="L56" i="80" s="1"/>
  <c r="L56" i="81"/>
  <c r="K54" i="79"/>
  <c r="K54" i="80" s="1"/>
  <c r="K54" i="81"/>
  <c r="J58" i="81"/>
  <c r="J58" i="79"/>
  <c r="J58" i="80" s="1"/>
  <c r="J50" i="79"/>
  <c r="J50" i="80" s="1"/>
  <c r="J50" i="81"/>
  <c r="K53" i="79"/>
  <c r="K53" i="80" s="1"/>
  <c r="K53" i="81"/>
  <c r="L57" i="79"/>
  <c r="L57" i="80" s="1"/>
  <c r="L57" i="81"/>
  <c r="J53" i="79"/>
  <c r="J53" i="80" s="1"/>
  <c r="J53" i="81"/>
  <c r="L51" i="79"/>
  <c r="L51" i="80" s="1"/>
  <c r="L51" i="81"/>
  <c r="L58" i="79"/>
  <c r="L58" i="80" s="1"/>
  <c r="L58" i="81"/>
  <c r="J56" i="81"/>
  <c r="J56" i="79"/>
  <c r="J56" i="80" s="1"/>
  <c r="K51" i="79"/>
  <c r="K51" i="80" s="1"/>
  <c r="K51" i="81"/>
  <c r="J55" i="81"/>
  <c r="J55" i="79"/>
  <c r="J55" i="80" s="1"/>
  <c r="K55" i="81"/>
  <c r="K55" i="79"/>
  <c r="K55" i="80" s="1"/>
  <c r="J59" i="79"/>
  <c r="J59" i="80" s="1"/>
  <c r="J59" i="81"/>
  <c r="K57" i="81"/>
  <c r="K57" i="79"/>
  <c r="K57" i="80" s="1"/>
  <c r="K59" i="79"/>
  <c r="K59" i="80" s="1"/>
  <c r="K59" i="81"/>
  <c r="K56" i="81"/>
  <c r="K56" i="79"/>
  <c r="K56" i="80" s="1"/>
  <c r="L53" i="79"/>
  <c r="L53" i="80" s="1"/>
  <c r="L53" i="81"/>
  <c r="L50" i="81"/>
  <c r="L50" i="79"/>
  <c r="L50" i="80" s="1"/>
  <c r="K58" i="79"/>
  <c r="K58" i="80" s="1"/>
  <c r="K58" i="81"/>
  <c r="K50" i="81"/>
  <c r="K50" i="79"/>
  <c r="K50" i="80" s="1"/>
  <c r="J57" i="79"/>
  <c r="J57" i="80" s="1"/>
  <c r="J57" i="81"/>
  <c r="L59" i="79"/>
  <c r="L59" i="80" s="1"/>
  <c r="L59" i="81"/>
  <c r="L58" i="71"/>
  <c r="L58" i="72"/>
  <c r="K60" i="76"/>
  <c r="K60" i="78" s="1"/>
  <c r="K60" i="77"/>
  <c r="J58" i="71"/>
  <c r="J58" i="72"/>
  <c r="J52" i="74"/>
  <c r="J54" i="75" s="1"/>
  <c r="J52" i="73"/>
  <c r="L54" i="76"/>
  <c r="L54" i="78" s="1"/>
  <c r="L54" i="77"/>
  <c r="K61" i="69"/>
  <c r="K62" i="69"/>
  <c r="K63" i="69"/>
  <c r="K64" i="69"/>
  <c r="K65" i="69"/>
  <c r="K66" i="69"/>
  <c r="K68" i="69"/>
  <c r="K69" i="69"/>
  <c r="K70" i="69"/>
  <c r="K71" i="69"/>
  <c r="K72" i="69"/>
  <c r="J62" i="69"/>
  <c r="J63" i="69"/>
  <c r="J64" i="69"/>
  <c r="J65" i="69"/>
  <c r="J66" i="69"/>
  <c r="J68" i="69"/>
  <c r="J69" i="69"/>
  <c r="J70" i="69"/>
  <c r="J71" i="69"/>
  <c r="J72" i="69"/>
  <c r="J61" i="69"/>
  <c r="J57" i="83" l="1"/>
  <c r="J57" i="82"/>
  <c r="J59" i="83"/>
  <c r="J59" i="82"/>
  <c r="L57" i="83"/>
  <c r="L57" i="82"/>
  <c r="K55" i="83"/>
  <c r="K55" i="82"/>
  <c r="J55" i="83"/>
  <c r="J55" i="82"/>
  <c r="K50" i="83"/>
  <c r="K50" i="82"/>
  <c r="K58" i="83"/>
  <c r="K58" i="82"/>
  <c r="L50" i="83"/>
  <c r="L50" i="82"/>
  <c r="K51" i="83"/>
  <c r="K51" i="82"/>
  <c r="J58" i="83"/>
  <c r="J58" i="82"/>
  <c r="J56" i="83"/>
  <c r="J56" i="82"/>
  <c r="L53" i="83"/>
  <c r="L53" i="82"/>
  <c r="K54" i="83"/>
  <c r="K54" i="82"/>
  <c r="K56" i="83"/>
  <c r="K56" i="82"/>
  <c r="J50" i="83"/>
  <c r="J50" i="82"/>
  <c r="L56" i="83"/>
  <c r="L56" i="82"/>
  <c r="J51" i="83"/>
  <c r="J51" i="82"/>
  <c r="L59" i="83"/>
  <c r="L59" i="82"/>
  <c r="L54" i="79"/>
  <c r="L54" i="80" s="1"/>
  <c r="L54" i="81"/>
  <c r="K60" i="79"/>
  <c r="K60" i="80" s="1"/>
  <c r="K60" i="81"/>
  <c r="K59" i="83"/>
  <c r="K59" i="82"/>
  <c r="L51" i="83"/>
  <c r="L51" i="82"/>
  <c r="K53" i="83"/>
  <c r="K53" i="82"/>
  <c r="L58" i="83"/>
  <c r="L58" i="82"/>
  <c r="K57" i="83"/>
  <c r="K57" i="82"/>
  <c r="J53" i="83"/>
  <c r="J53" i="82"/>
  <c r="L55" i="83"/>
  <c r="L55" i="82"/>
  <c r="J71" i="72"/>
  <c r="J71" i="71"/>
  <c r="J68" i="72"/>
  <c r="J68" i="71"/>
  <c r="K62" i="72"/>
  <c r="K62" i="71"/>
  <c r="K65" i="72"/>
  <c r="K65" i="71"/>
  <c r="J70" i="72"/>
  <c r="J70" i="71"/>
  <c r="J61" i="72"/>
  <c r="J61" i="71"/>
  <c r="K66" i="72"/>
  <c r="K66" i="71"/>
  <c r="J72" i="72"/>
  <c r="J72" i="71"/>
  <c r="K64" i="72"/>
  <c r="K64" i="71"/>
  <c r="K63" i="72"/>
  <c r="K63" i="71"/>
  <c r="K61" i="72"/>
  <c r="K61" i="71"/>
  <c r="J66" i="72"/>
  <c r="J66" i="71"/>
  <c r="J65" i="72"/>
  <c r="J65" i="71"/>
  <c r="J64" i="72"/>
  <c r="J64" i="71"/>
  <c r="J63" i="72"/>
  <c r="J63" i="71"/>
  <c r="K70" i="72"/>
  <c r="K70" i="71"/>
  <c r="J54" i="76"/>
  <c r="J54" i="78" s="1"/>
  <c r="J54" i="77"/>
  <c r="J62" i="72"/>
  <c r="J62" i="71"/>
  <c r="K72" i="72"/>
  <c r="K72" i="71"/>
  <c r="K69" i="72"/>
  <c r="K69" i="71"/>
  <c r="J69" i="72"/>
  <c r="J69" i="71"/>
  <c r="J58" i="73"/>
  <c r="J58" i="74"/>
  <c r="J60" i="75" s="1"/>
  <c r="K71" i="72"/>
  <c r="K71" i="71"/>
  <c r="K68" i="72"/>
  <c r="K68" i="71"/>
  <c r="L58" i="73"/>
  <c r="L58" i="74"/>
  <c r="L60" i="75" s="1"/>
  <c r="F77" i="69"/>
  <c r="J38" i="69"/>
  <c r="J77" i="69" s="1"/>
  <c r="J39" i="69"/>
  <c r="J40" i="69"/>
  <c r="J41" i="69"/>
  <c r="J42" i="69"/>
  <c r="J43" i="69"/>
  <c r="J44" i="69"/>
  <c r="F39" i="69"/>
  <c r="F40" i="69"/>
  <c r="F41" i="69"/>
  <c r="F42" i="69"/>
  <c r="F43" i="69"/>
  <c r="F44" i="69"/>
  <c r="F38" i="69"/>
  <c r="E45" i="69"/>
  <c r="L58" i="84" l="1"/>
  <c r="L58" i="85"/>
  <c r="L56" i="84"/>
  <c r="L56" i="85"/>
  <c r="L50" i="84"/>
  <c r="L50" i="85"/>
  <c r="J50" i="84"/>
  <c r="J50" i="85"/>
  <c r="L51" i="84"/>
  <c r="L51" i="85"/>
  <c r="K56" i="84"/>
  <c r="K56" i="85"/>
  <c r="K50" i="84"/>
  <c r="K50" i="85"/>
  <c r="K53" i="84"/>
  <c r="K53" i="85"/>
  <c r="K58" i="84"/>
  <c r="K58" i="85"/>
  <c r="K59" i="84"/>
  <c r="K59" i="85"/>
  <c r="K54" i="84"/>
  <c r="K54" i="85"/>
  <c r="J55" i="84"/>
  <c r="J55" i="85"/>
  <c r="L53" i="84"/>
  <c r="L53" i="85"/>
  <c r="K55" i="84"/>
  <c r="K55" i="85"/>
  <c r="J56" i="84"/>
  <c r="J56" i="85"/>
  <c r="L57" i="84"/>
  <c r="L57" i="85"/>
  <c r="L55" i="84"/>
  <c r="L55" i="85"/>
  <c r="J53" i="84"/>
  <c r="J53" i="85"/>
  <c r="L59" i="84"/>
  <c r="L59" i="85"/>
  <c r="J58" i="84"/>
  <c r="J58" i="85"/>
  <c r="J59" i="84"/>
  <c r="J59" i="85"/>
  <c r="K57" i="84"/>
  <c r="K57" i="85"/>
  <c r="J51" i="84"/>
  <c r="J51" i="85"/>
  <c r="K51" i="84"/>
  <c r="K51" i="85"/>
  <c r="J57" i="84"/>
  <c r="J57" i="85"/>
  <c r="K60" i="83"/>
  <c r="K60" i="82"/>
  <c r="L54" i="83"/>
  <c r="L54" i="82"/>
  <c r="J54" i="79"/>
  <c r="J54" i="80" s="1"/>
  <c r="J54" i="81"/>
  <c r="J77" i="72"/>
  <c r="J77" i="71"/>
  <c r="J64" i="74"/>
  <c r="J66" i="75" s="1"/>
  <c r="J64" i="73"/>
  <c r="J61" i="74"/>
  <c r="J63" i="75" s="1"/>
  <c r="J61" i="73"/>
  <c r="J44" i="72"/>
  <c r="J44" i="71"/>
  <c r="J69" i="74"/>
  <c r="J71" i="75" s="1"/>
  <c r="J69" i="73"/>
  <c r="K66" i="74"/>
  <c r="K68" i="75" s="1"/>
  <c r="K66" i="73"/>
  <c r="J43" i="72"/>
  <c r="J43" i="71"/>
  <c r="J65" i="74"/>
  <c r="J67" i="75" s="1"/>
  <c r="J65" i="73"/>
  <c r="J70" i="74"/>
  <c r="J72" i="75" s="1"/>
  <c r="J70" i="73"/>
  <c r="K71" i="74"/>
  <c r="K73" i="75" s="1"/>
  <c r="K71" i="73"/>
  <c r="J42" i="72"/>
  <c r="J42" i="71"/>
  <c r="K69" i="74"/>
  <c r="K71" i="75" s="1"/>
  <c r="K69" i="73"/>
  <c r="J66" i="74"/>
  <c r="J68" i="75" s="1"/>
  <c r="J66" i="73"/>
  <c r="J60" i="77"/>
  <c r="J60" i="76"/>
  <c r="J60" i="78" s="1"/>
  <c r="K65" i="74"/>
  <c r="K67" i="75" s="1"/>
  <c r="K65" i="73"/>
  <c r="K61" i="74"/>
  <c r="K63" i="75" s="1"/>
  <c r="K61" i="73"/>
  <c r="K62" i="74"/>
  <c r="K64" i="75" s="1"/>
  <c r="K62" i="73"/>
  <c r="J40" i="72"/>
  <c r="J40" i="71"/>
  <c r="J38" i="72"/>
  <c r="J38" i="71"/>
  <c r="J63" i="74"/>
  <c r="J65" i="75" s="1"/>
  <c r="J63" i="73"/>
  <c r="J41" i="72"/>
  <c r="J41" i="71"/>
  <c r="K63" i="74"/>
  <c r="K65" i="75" s="1"/>
  <c r="K63" i="73"/>
  <c r="L60" i="76"/>
  <c r="L60" i="78" s="1"/>
  <c r="L60" i="77"/>
  <c r="J68" i="74"/>
  <c r="J70" i="75" s="1"/>
  <c r="J68" i="73"/>
  <c r="K72" i="74"/>
  <c r="K74" i="75" s="1"/>
  <c r="K72" i="73"/>
  <c r="K64" i="74"/>
  <c r="K66" i="75" s="1"/>
  <c r="K64" i="73"/>
  <c r="J39" i="72"/>
  <c r="J39" i="71"/>
  <c r="K68" i="74"/>
  <c r="K70" i="75" s="1"/>
  <c r="K68" i="73"/>
  <c r="K70" i="74"/>
  <c r="K72" i="75" s="1"/>
  <c r="K70" i="73"/>
  <c r="J71" i="74"/>
  <c r="J73" i="75" s="1"/>
  <c r="J71" i="73"/>
  <c r="J62" i="74"/>
  <c r="J64" i="75" s="1"/>
  <c r="J62" i="73"/>
  <c r="J72" i="74"/>
  <c r="J74" i="75" s="1"/>
  <c r="J72" i="73"/>
  <c r="E67" i="69"/>
  <c r="K67" i="69" s="1"/>
  <c r="D67" i="69"/>
  <c r="J67" i="69" s="1"/>
  <c r="F66" i="69"/>
  <c r="L66" i="69" s="1"/>
  <c r="F65" i="69"/>
  <c r="L65" i="69" s="1"/>
  <c r="L54" i="84" l="1"/>
  <c r="L54" i="85"/>
  <c r="K60" i="84"/>
  <c r="K61" i="84" s="1"/>
  <c r="K60" i="85"/>
  <c r="K61" i="85" s="1"/>
  <c r="J54" i="83"/>
  <c r="J54" i="82"/>
  <c r="J60" i="79"/>
  <c r="J60" i="80" s="1"/>
  <c r="J60" i="81"/>
  <c r="L60" i="79"/>
  <c r="L60" i="80" s="1"/>
  <c r="L60" i="81"/>
  <c r="J70" i="77"/>
  <c r="J70" i="76"/>
  <c r="J70" i="78" s="1"/>
  <c r="K67" i="77"/>
  <c r="K67" i="76"/>
  <c r="K67" i="78" s="1"/>
  <c r="K65" i="76"/>
  <c r="K65" i="78" s="1"/>
  <c r="K65" i="77"/>
  <c r="K68" i="77"/>
  <c r="K68" i="76"/>
  <c r="K68" i="78" s="1"/>
  <c r="J41" i="74"/>
  <c r="J42" i="75" s="1"/>
  <c r="J41" i="73"/>
  <c r="K67" i="72"/>
  <c r="K67" i="71"/>
  <c r="J64" i="77"/>
  <c r="J64" i="76"/>
  <c r="J64" i="78" s="1"/>
  <c r="J68" i="76"/>
  <c r="J68" i="78" s="1"/>
  <c r="J68" i="77"/>
  <c r="J71" i="76"/>
  <c r="J71" i="78" s="1"/>
  <c r="J71" i="77"/>
  <c r="J44" i="74"/>
  <c r="J45" i="75" s="1"/>
  <c r="J44" i="73"/>
  <c r="J73" i="76"/>
  <c r="J73" i="78" s="1"/>
  <c r="J73" i="77"/>
  <c r="K72" i="76"/>
  <c r="K72" i="78" s="1"/>
  <c r="K72" i="77"/>
  <c r="K70" i="77"/>
  <c r="K70" i="76"/>
  <c r="K70" i="78" s="1"/>
  <c r="K71" i="76"/>
  <c r="K71" i="78" s="1"/>
  <c r="K71" i="77"/>
  <c r="J67" i="76"/>
  <c r="J67" i="78" s="1"/>
  <c r="J67" i="77"/>
  <c r="J65" i="76"/>
  <c r="J65" i="78" s="1"/>
  <c r="J65" i="77"/>
  <c r="J39" i="74"/>
  <c r="J40" i="75" s="1"/>
  <c r="J39" i="73"/>
  <c r="J38" i="74"/>
  <c r="J39" i="75" s="1"/>
  <c r="J38" i="73"/>
  <c r="J42" i="74"/>
  <c r="J43" i="75" s="1"/>
  <c r="J42" i="73"/>
  <c r="J63" i="77"/>
  <c r="J63" i="76"/>
  <c r="J63" i="78" s="1"/>
  <c r="J74" i="77"/>
  <c r="J74" i="76"/>
  <c r="J74" i="78" s="1"/>
  <c r="J43" i="74"/>
  <c r="J44" i="75" s="1"/>
  <c r="J43" i="73"/>
  <c r="L65" i="71"/>
  <c r="L65" i="72"/>
  <c r="J40" i="74"/>
  <c r="J41" i="75" s="1"/>
  <c r="J40" i="73"/>
  <c r="K66" i="76"/>
  <c r="K66" i="78" s="1"/>
  <c r="K66" i="77"/>
  <c r="J66" i="76"/>
  <c r="J66" i="78" s="1"/>
  <c r="J66" i="77"/>
  <c r="K63" i="77"/>
  <c r="K63" i="76"/>
  <c r="K63" i="78" s="1"/>
  <c r="L66" i="71"/>
  <c r="L66" i="72"/>
  <c r="K73" i="77"/>
  <c r="K73" i="76"/>
  <c r="K73" i="78" s="1"/>
  <c r="J67" i="72"/>
  <c r="J67" i="71"/>
  <c r="J77" i="73"/>
  <c r="J77" i="74"/>
  <c r="J79" i="75" s="1"/>
  <c r="K74" i="77"/>
  <c r="K74" i="76"/>
  <c r="K74" i="78" s="1"/>
  <c r="J72" i="76"/>
  <c r="J72" i="78" s="1"/>
  <c r="J72" i="77"/>
  <c r="K64" i="77"/>
  <c r="K64" i="76"/>
  <c r="K64" i="78" s="1"/>
  <c r="F72" i="69"/>
  <c r="L72" i="69" s="1"/>
  <c r="F71" i="69"/>
  <c r="L71" i="69" s="1"/>
  <c r="F70" i="69"/>
  <c r="L70" i="69" s="1"/>
  <c r="F69" i="69"/>
  <c r="L69" i="69" s="1"/>
  <c r="F68" i="69"/>
  <c r="L68" i="69" s="1"/>
  <c r="E73" i="69"/>
  <c r="E78" i="69" s="1"/>
  <c r="F64" i="69"/>
  <c r="L64" i="69" s="1"/>
  <c r="F63" i="69"/>
  <c r="L63" i="69" s="1"/>
  <c r="F62" i="69"/>
  <c r="L62" i="69" s="1"/>
  <c r="F61" i="69"/>
  <c r="L61" i="69" s="1"/>
  <c r="K45" i="69"/>
  <c r="D45" i="69"/>
  <c r="L44" i="69"/>
  <c r="K44" i="69"/>
  <c r="L43" i="69"/>
  <c r="K43" i="69"/>
  <c r="L42" i="69"/>
  <c r="K42" i="69"/>
  <c r="L41" i="69"/>
  <c r="K41" i="69"/>
  <c r="L40" i="69"/>
  <c r="K40" i="69"/>
  <c r="L39" i="69"/>
  <c r="K39" i="69"/>
  <c r="K38" i="69"/>
  <c r="G33" i="69"/>
  <c r="E33" i="69"/>
  <c r="D33" i="69"/>
  <c r="D34" i="69" s="1"/>
  <c r="H32" i="69"/>
  <c r="F32" i="69"/>
  <c r="I32" i="69" s="1"/>
  <c r="H31" i="69"/>
  <c r="F31" i="69"/>
  <c r="I31" i="69" s="1"/>
  <c r="H30" i="69"/>
  <c r="F30" i="69"/>
  <c r="I30" i="69" s="1"/>
  <c r="H29" i="69"/>
  <c r="F29" i="69"/>
  <c r="I29" i="69" s="1"/>
  <c r="H28" i="69"/>
  <c r="F28" i="69"/>
  <c r="I28" i="69" s="1"/>
  <c r="H27" i="69"/>
  <c r="F27" i="69"/>
  <c r="I27" i="69" s="1"/>
  <c r="H26" i="69"/>
  <c r="F26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F11" i="69"/>
  <c r="I11" i="69" s="1"/>
  <c r="H10" i="69"/>
  <c r="F10" i="69"/>
  <c r="I10" i="69" s="1"/>
  <c r="J54" i="84" l="1"/>
  <c r="J54" i="85"/>
  <c r="J74" i="81"/>
  <c r="J74" i="80" s="1"/>
  <c r="J74" i="79"/>
  <c r="K68" i="79"/>
  <c r="K68" i="81"/>
  <c r="K68" i="80" s="1"/>
  <c r="K72" i="79"/>
  <c r="K72" i="81"/>
  <c r="K72" i="80" s="1"/>
  <c r="J63" i="81"/>
  <c r="J63" i="80" s="1"/>
  <c r="J63" i="79"/>
  <c r="K63" i="81"/>
  <c r="K63" i="80" s="1"/>
  <c r="K63" i="79"/>
  <c r="K67" i="81"/>
  <c r="K67" i="80" s="1"/>
  <c r="K67" i="79"/>
  <c r="K70" i="79"/>
  <c r="K70" i="81"/>
  <c r="K70" i="80" s="1"/>
  <c r="K64" i="81"/>
  <c r="K64" i="80" s="1"/>
  <c r="K64" i="79"/>
  <c r="J66" i="79"/>
  <c r="J66" i="81"/>
  <c r="J66" i="80" s="1"/>
  <c r="J70" i="79"/>
  <c r="J70" i="81"/>
  <c r="J70" i="80" s="1"/>
  <c r="J73" i="79"/>
  <c r="J73" i="81"/>
  <c r="J73" i="80" s="1"/>
  <c r="J72" i="81"/>
  <c r="J72" i="80" s="1"/>
  <c r="J72" i="79"/>
  <c r="K66" i="79"/>
  <c r="K66" i="81"/>
  <c r="K66" i="80" s="1"/>
  <c r="J71" i="79"/>
  <c r="J71" i="81"/>
  <c r="J71" i="80" s="1"/>
  <c r="K65" i="79"/>
  <c r="K65" i="81"/>
  <c r="K65" i="80" s="1"/>
  <c r="J68" i="79"/>
  <c r="J68" i="81"/>
  <c r="J68" i="80" s="1"/>
  <c r="L60" i="82"/>
  <c r="L60" i="83"/>
  <c r="K73" i="79"/>
  <c r="K73" i="81"/>
  <c r="K73" i="80" s="1"/>
  <c r="J64" i="81"/>
  <c r="J64" i="80" s="1"/>
  <c r="J64" i="79"/>
  <c r="K74" i="81"/>
  <c r="K74" i="80" s="1"/>
  <c r="K74" i="79"/>
  <c r="J60" i="83"/>
  <c r="J60" i="82"/>
  <c r="J65" i="81"/>
  <c r="J65" i="80" s="1"/>
  <c r="J65" i="79"/>
  <c r="F33" i="69"/>
  <c r="H33" i="69"/>
  <c r="J67" i="79"/>
  <c r="J67" i="81"/>
  <c r="J67" i="80" s="1"/>
  <c r="K71" i="79"/>
  <c r="K71" i="81"/>
  <c r="K71" i="80" s="1"/>
  <c r="K45" i="71"/>
  <c r="K45" i="72"/>
  <c r="L61" i="71"/>
  <c r="L61" i="72"/>
  <c r="J79" i="76"/>
  <c r="J79" i="78" s="1"/>
  <c r="J79" i="77"/>
  <c r="L62" i="71"/>
  <c r="L62" i="72"/>
  <c r="L65" i="73"/>
  <c r="L65" i="74"/>
  <c r="L67" i="75" s="1"/>
  <c r="K39" i="72"/>
  <c r="K39" i="71"/>
  <c r="L63" i="71"/>
  <c r="L63" i="72"/>
  <c r="J67" i="74"/>
  <c r="J69" i="75" s="1"/>
  <c r="J67" i="73"/>
  <c r="K67" i="74"/>
  <c r="K69" i="75" s="1"/>
  <c r="K67" i="73"/>
  <c r="J44" i="77"/>
  <c r="J44" i="76"/>
  <c r="J44" i="78" s="1"/>
  <c r="J42" i="76"/>
  <c r="J42" i="78" s="1"/>
  <c r="J42" i="77"/>
  <c r="L68" i="72"/>
  <c r="L68" i="71"/>
  <c r="K41" i="72"/>
  <c r="K41" i="71"/>
  <c r="L69" i="71"/>
  <c r="L69" i="72"/>
  <c r="J41" i="77"/>
  <c r="J41" i="76"/>
  <c r="J41" i="78" s="1"/>
  <c r="K38" i="72"/>
  <c r="K38" i="71"/>
  <c r="K77" i="69"/>
  <c r="L39" i="72"/>
  <c r="L39" i="71"/>
  <c r="L64" i="71"/>
  <c r="L64" i="72"/>
  <c r="L40" i="72"/>
  <c r="L40" i="71"/>
  <c r="L41" i="72"/>
  <c r="L41" i="71"/>
  <c r="L70" i="71"/>
  <c r="L70" i="72"/>
  <c r="K42" i="72"/>
  <c r="K42" i="71"/>
  <c r="L71" i="71"/>
  <c r="L71" i="72"/>
  <c r="L72" i="72"/>
  <c r="L72" i="71"/>
  <c r="J43" i="77"/>
  <c r="J43" i="76"/>
  <c r="J43" i="78" s="1"/>
  <c r="L66" i="73"/>
  <c r="L66" i="74"/>
  <c r="L68" i="75" s="1"/>
  <c r="L42" i="72"/>
  <c r="L42" i="71"/>
  <c r="K43" i="72"/>
  <c r="K43" i="71"/>
  <c r="J39" i="77"/>
  <c r="J39" i="76"/>
  <c r="J39" i="78" s="1"/>
  <c r="J45" i="76"/>
  <c r="J45" i="78" s="1"/>
  <c r="J45" i="77"/>
  <c r="H17" i="69"/>
  <c r="K40" i="72"/>
  <c r="K40" i="71"/>
  <c r="L43" i="72"/>
  <c r="L43" i="71"/>
  <c r="K44" i="72"/>
  <c r="K44" i="71"/>
  <c r="L44" i="72"/>
  <c r="L44" i="71"/>
  <c r="J40" i="77"/>
  <c r="J40" i="76"/>
  <c r="J40" i="78" s="1"/>
  <c r="J47" i="75"/>
  <c r="I17" i="69"/>
  <c r="F17" i="69"/>
  <c r="F34" i="69" s="1"/>
  <c r="E34" i="69"/>
  <c r="G34" i="69"/>
  <c r="K73" i="69"/>
  <c r="F45" i="69"/>
  <c r="L45" i="69" s="1"/>
  <c r="J45" i="69"/>
  <c r="L38" i="69"/>
  <c r="F67" i="69"/>
  <c r="L67" i="69" s="1"/>
  <c r="I26" i="69"/>
  <c r="I33" i="69" s="1"/>
  <c r="D73" i="69"/>
  <c r="D78" i="69" s="1"/>
  <c r="J60" i="84" l="1"/>
  <c r="J60" i="85"/>
  <c r="L60" i="84"/>
  <c r="L60" i="85"/>
  <c r="H34" i="69"/>
  <c r="K64" i="83"/>
  <c r="K64" i="82"/>
  <c r="K70" i="83"/>
  <c r="K70" i="82"/>
  <c r="J45" i="79"/>
  <c r="J45" i="81"/>
  <c r="J45" i="80" s="1"/>
  <c r="K65" i="83"/>
  <c r="K65" i="82"/>
  <c r="J39" i="81"/>
  <c r="J39" i="80" s="1"/>
  <c r="J39" i="79"/>
  <c r="J41" i="79"/>
  <c r="J41" i="81"/>
  <c r="J41" i="80" s="1"/>
  <c r="J68" i="83"/>
  <c r="J68" i="82"/>
  <c r="J71" i="83"/>
  <c r="J71" i="82"/>
  <c r="J65" i="83"/>
  <c r="J65" i="82"/>
  <c r="K66" i="83"/>
  <c r="K66" i="82"/>
  <c r="K63" i="83"/>
  <c r="K63" i="82"/>
  <c r="K67" i="83"/>
  <c r="K67" i="82"/>
  <c r="J40" i="81"/>
  <c r="J40" i="80" s="1"/>
  <c r="J40" i="79"/>
  <c r="J42" i="79"/>
  <c r="J42" i="81"/>
  <c r="J42" i="80" s="1"/>
  <c r="J79" i="79"/>
  <c r="J79" i="81"/>
  <c r="J79" i="80" s="1"/>
  <c r="J79" i="82" s="1"/>
  <c r="J79" i="83" s="1"/>
  <c r="K74" i="83"/>
  <c r="K74" i="82"/>
  <c r="J72" i="83"/>
  <c r="J72" i="82"/>
  <c r="J63" i="83"/>
  <c r="J63" i="82"/>
  <c r="J44" i="81"/>
  <c r="J44" i="80" s="1"/>
  <c r="J44" i="79"/>
  <c r="J73" i="83"/>
  <c r="J73" i="82"/>
  <c r="K72" i="83"/>
  <c r="K72" i="82"/>
  <c r="J43" i="79"/>
  <c r="J43" i="81"/>
  <c r="J43" i="80" s="1"/>
  <c r="J64" i="83"/>
  <c r="J64" i="82"/>
  <c r="J67" i="83"/>
  <c r="J67" i="82"/>
  <c r="J70" i="83"/>
  <c r="J70" i="82"/>
  <c r="K68" i="83"/>
  <c r="K68" i="82"/>
  <c r="K73" i="83"/>
  <c r="K73" i="82"/>
  <c r="K71" i="83"/>
  <c r="K71" i="82"/>
  <c r="J66" i="83"/>
  <c r="J66" i="82"/>
  <c r="J74" i="83"/>
  <c r="J74" i="82"/>
  <c r="L71" i="73"/>
  <c r="L71" i="74"/>
  <c r="L73" i="75" s="1"/>
  <c r="L63" i="73"/>
  <c r="L63" i="74"/>
  <c r="L65" i="75" s="1"/>
  <c r="K39" i="74"/>
  <c r="K40" i="75" s="1"/>
  <c r="K39" i="73"/>
  <c r="K38" i="74"/>
  <c r="K39" i="75" s="1"/>
  <c r="K38" i="73"/>
  <c r="L69" i="73"/>
  <c r="L69" i="74"/>
  <c r="L71" i="75" s="1"/>
  <c r="L67" i="76"/>
  <c r="L67" i="78" s="1"/>
  <c r="L67" i="77"/>
  <c r="L68" i="74"/>
  <c r="L70" i="75" s="1"/>
  <c r="L68" i="73"/>
  <c r="L42" i="73"/>
  <c r="L42" i="74"/>
  <c r="L43" i="75" s="1"/>
  <c r="L40" i="74"/>
  <c r="L41" i="75" s="1"/>
  <c r="L40" i="73"/>
  <c r="L62" i="74"/>
  <c r="L64" i="75" s="1"/>
  <c r="L62" i="73"/>
  <c r="L72" i="73"/>
  <c r="L72" i="74"/>
  <c r="L74" i="75" s="1"/>
  <c r="K73" i="71"/>
  <c r="K73" i="72"/>
  <c r="K78" i="69"/>
  <c r="K41" i="74"/>
  <c r="K42" i="75" s="1"/>
  <c r="K41" i="73"/>
  <c r="L44" i="74"/>
  <c r="L45" i="75" s="1"/>
  <c r="L44" i="73"/>
  <c r="L45" i="71"/>
  <c r="L45" i="72"/>
  <c r="K42" i="74"/>
  <c r="K43" i="75" s="1"/>
  <c r="K42" i="73"/>
  <c r="L70" i="74"/>
  <c r="L72" i="75" s="1"/>
  <c r="L70" i="73"/>
  <c r="L41" i="73"/>
  <c r="L41" i="74"/>
  <c r="L42" i="75" s="1"/>
  <c r="J45" i="72"/>
  <c r="J45" i="71"/>
  <c r="K40" i="74"/>
  <c r="K41" i="75" s="1"/>
  <c r="K40" i="73"/>
  <c r="J47" i="77"/>
  <c r="J47" i="76"/>
  <c r="J47" i="78" s="1"/>
  <c r="K43" i="74"/>
  <c r="K44" i="75" s="1"/>
  <c r="K43" i="73"/>
  <c r="L68" i="76"/>
  <c r="L68" i="78" s="1"/>
  <c r="L68" i="77"/>
  <c r="I34" i="69"/>
  <c r="K44" i="74"/>
  <c r="K45" i="75" s="1"/>
  <c r="K44" i="73"/>
  <c r="L64" i="74"/>
  <c r="L66" i="75" s="1"/>
  <c r="L64" i="73"/>
  <c r="L39" i="73"/>
  <c r="L39" i="74"/>
  <c r="L40" i="75" s="1"/>
  <c r="L61" i="73"/>
  <c r="L61" i="74"/>
  <c r="L63" i="75" s="1"/>
  <c r="J69" i="76"/>
  <c r="J69" i="78" s="1"/>
  <c r="J69" i="77"/>
  <c r="L67" i="71"/>
  <c r="L67" i="72"/>
  <c r="L38" i="72"/>
  <c r="L38" i="71"/>
  <c r="L43" i="73"/>
  <c r="L43" i="74"/>
  <c r="L44" i="75" s="1"/>
  <c r="K77" i="72"/>
  <c r="K77" i="71"/>
  <c r="L77" i="69"/>
  <c r="K69" i="77"/>
  <c r="K69" i="76"/>
  <c r="K69" i="78" s="1"/>
  <c r="K45" i="74"/>
  <c r="K45" i="73"/>
  <c r="J73" i="69"/>
  <c r="F78" i="69"/>
  <c r="F73" i="69"/>
  <c r="L73" i="69" s="1"/>
  <c r="K65" i="84" l="1"/>
  <c r="K65" i="85"/>
  <c r="J74" i="84"/>
  <c r="J74" i="85"/>
  <c r="K67" i="84"/>
  <c r="K67" i="85"/>
  <c r="K72" i="84"/>
  <c r="K72" i="85"/>
  <c r="K63" i="84"/>
  <c r="K63" i="85"/>
  <c r="J66" i="84"/>
  <c r="J66" i="85"/>
  <c r="K73" i="84"/>
  <c r="K73" i="85"/>
  <c r="K68" i="84"/>
  <c r="K68" i="85"/>
  <c r="J63" i="84"/>
  <c r="J63" i="85"/>
  <c r="K66" i="84"/>
  <c r="K66" i="85"/>
  <c r="K70" i="84"/>
  <c r="K70" i="85"/>
  <c r="J73" i="84"/>
  <c r="J73" i="85"/>
  <c r="J70" i="84"/>
  <c r="J70" i="85"/>
  <c r="J72" i="84"/>
  <c r="J72" i="85"/>
  <c r="J65" i="84"/>
  <c r="J65" i="85"/>
  <c r="K64" i="84"/>
  <c r="K64" i="85"/>
  <c r="K71" i="84"/>
  <c r="K71" i="85"/>
  <c r="J67" i="84"/>
  <c r="J67" i="85"/>
  <c r="K74" i="84"/>
  <c r="K74" i="85"/>
  <c r="J71" i="84"/>
  <c r="J71" i="85"/>
  <c r="J79" i="84"/>
  <c r="J79" i="85"/>
  <c r="J64" i="84"/>
  <c r="J64" i="85"/>
  <c r="J68" i="84"/>
  <c r="J68" i="85"/>
  <c r="J41" i="83"/>
  <c r="J41" i="82"/>
  <c r="J39" i="83"/>
  <c r="J39" i="82"/>
  <c r="J40" i="83"/>
  <c r="J40" i="82"/>
  <c r="J47" i="79"/>
  <c r="J47" i="81"/>
  <c r="J47" i="80" s="1"/>
  <c r="L67" i="79"/>
  <c r="L67" i="81"/>
  <c r="L67" i="80" s="1"/>
  <c r="J45" i="83"/>
  <c r="J45" i="82"/>
  <c r="J69" i="79"/>
  <c r="J69" i="81"/>
  <c r="J69" i="80" s="1"/>
  <c r="J43" i="83"/>
  <c r="J43" i="82"/>
  <c r="J44" i="83"/>
  <c r="J44" i="82"/>
  <c r="J42" i="83"/>
  <c r="J42" i="82"/>
  <c r="L68" i="79"/>
  <c r="L68" i="81"/>
  <c r="L68" i="80" s="1"/>
  <c r="K69" i="79"/>
  <c r="K69" i="81"/>
  <c r="K69" i="80" s="1"/>
  <c r="L70" i="77"/>
  <c r="L70" i="76"/>
  <c r="L70" i="78" s="1"/>
  <c r="K44" i="77"/>
  <c r="K44" i="76"/>
  <c r="K44" i="78" s="1"/>
  <c r="L45" i="76"/>
  <c r="L45" i="78" s="1"/>
  <c r="L45" i="77"/>
  <c r="L38" i="74"/>
  <c r="L39" i="75" s="1"/>
  <c r="L38" i="73"/>
  <c r="L45" i="73"/>
  <c r="L45" i="74"/>
  <c r="L67" i="74"/>
  <c r="L69" i="75" s="1"/>
  <c r="L67" i="73"/>
  <c r="L44" i="77"/>
  <c r="L44" i="76"/>
  <c r="L44" i="78" s="1"/>
  <c r="K42" i="77"/>
  <c r="K42" i="76"/>
  <c r="K42" i="78" s="1"/>
  <c r="L71" i="76"/>
  <c r="L71" i="78" s="1"/>
  <c r="L71" i="77"/>
  <c r="K78" i="71"/>
  <c r="K78" i="72"/>
  <c r="K43" i="77"/>
  <c r="K43" i="76"/>
  <c r="K43" i="78" s="1"/>
  <c r="L73" i="71"/>
  <c r="L73" i="72"/>
  <c r="J73" i="71"/>
  <c r="J73" i="72"/>
  <c r="J78" i="69"/>
  <c r="L63" i="76"/>
  <c r="L63" i="78" s="1"/>
  <c r="L63" i="77"/>
  <c r="K41" i="76"/>
  <c r="K41" i="78" s="1"/>
  <c r="K41" i="77"/>
  <c r="K39" i="77"/>
  <c r="K39" i="76"/>
  <c r="K39" i="78" s="1"/>
  <c r="L40" i="77"/>
  <c r="L47" i="75"/>
  <c r="L40" i="76"/>
  <c r="L40" i="78" s="1"/>
  <c r="L74" i="76"/>
  <c r="L74" i="78" s="1"/>
  <c r="L74" i="77"/>
  <c r="J45" i="73"/>
  <c r="J45" i="74"/>
  <c r="L42" i="77"/>
  <c r="L42" i="76"/>
  <c r="L42" i="78" s="1"/>
  <c r="K40" i="77"/>
  <c r="K47" i="75"/>
  <c r="K40" i="76"/>
  <c r="K40" i="78" s="1"/>
  <c r="L65" i="76"/>
  <c r="L65" i="78" s="1"/>
  <c r="L65" i="77"/>
  <c r="K73" i="74"/>
  <c r="K75" i="75" s="1"/>
  <c r="K73" i="73"/>
  <c r="L64" i="76"/>
  <c r="L64" i="78" s="1"/>
  <c r="L64" i="77"/>
  <c r="L43" i="76"/>
  <c r="L43" i="78" s="1"/>
  <c r="L43" i="77"/>
  <c r="L66" i="77"/>
  <c r="L66" i="76"/>
  <c r="L66" i="78" s="1"/>
  <c r="K77" i="74"/>
  <c r="K79" i="75" s="1"/>
  <c r="K77" i="73"/>
  <c r="L72" i="76"/>
  <c r="L72" i="78" s="1"/>
  <c r="L72" i="77"/>
  <c r="L73" i="76"/>
  <c r="L73" i="78" s="1"/>
  <c r="L73" i="77"/>
  <c r="L77" i="71"/>
  <c r="L77" i="72"/>
  <c r="K45" i="76"/>
  <c r="K45" i="78" s="1"/>
  <c r="K45" i="77"/>
  <c r="L41" i="77"/>
  <c r="L41" i="76"/>
  <c r="L41" i="78" s="1"/>
  <c r="J41" i="84" l="1"/>
  <c r="J41" i="85"/>
  <c r="J45" i="84"/>
  <c r="J45" i="85"/>
  <c r="J44" i="84"/>
  <c r="J44" i="85"/>
  <c r="J43" i="84"/>
  <c r="J43" i="85"/>
  <c r="J40" i="84"/>
  <c r="J40" i="85"/>
  <c r="J42" i="84"/>
  <c r="J42" i="85"/>
  <c r="J39" i="84"/>
  <c r="J39" i="85"/>
  <c r="K43" i="79"/>
  <c r="K43" i="81"/>
  <c r="K43" i="80" s="1"/>
  <c r="J69" i="83"/>
  <c r="J69" i="82"/>
  <c r="L74" i="79"/>
  <c r="L74" i="81"/>
  <c r="L74" i="80" s="1"/>
  <c r="K44" i="81"/>
  <c r="K44" i="80" s="1"/>
  <c r="K44" i="79"/>
  <c r="L70" i="79"/>
  <c r="L70" i="81"/>
  <c r="L70" i="80" s="1"/>
  <c r="L67" i="83"/>
  <c r="L67" i="82"/>
  <c r="L41" i="79"/>
  <c r="L41" i="81"/>
  <c r="L41" i="80" s="1"/>
  <c r="L64" i="79"/>
  <c r="L64" i="81"/>
  <c r="L64" i="80" s="1"/>
  <c r="K39" i="81"/>
  <c r="K39" i="80" s="1"/>
  <c r="K39" i="79"/>
  <c r="L71" i="79"/>
  <c r="L71" i="81"/>
  <c r="L71" i="80" s="1"/>
  <c r="J47" i="83"/>
  <c r="J47" i="82"/>
  <c r="L43" i="81"/>
  <c r="L43" i="80" s="1"/>
  <c r="L43" i="79"/>
  <c r="K69" i="83"/>
  <c r="K69" i="82"/>
  <c r="K45" i="79"/>
  <c r="K45" i="81"/>
  <c r="K45" i="80" s="1"/>
  <c r="L65" i="79"/>
  <c r="L65" i="81"/>
  <c r="L65" i="80" s="1"/>
  <c r="K41" i="81"/>
  <c r="K41" i="80" s="1"/>
  <c r="K41" i="79"/>
  <c r="L44" i="81"/>
  <c r="L44" i="80" s="1"/>
  <c r="L44" i="79"/>
  <c r="L68" i="82"/>
  <c r="L68" i="83"/>
  <c r="L40" i="79"/>
  <c r="L40" i="81"/>
  <c r="L40" i="80" s="1"/>
  <c r="L63" i="79"/>
  <c r="L63" i="81"/>
  <c r="L63" i="80" s="1"/>
  <c r="K42" i="79"/>
  <c r="K42" i="81"/>
  <c r="K42" i="80" s="1"/>
  <c r="L73" i="79"/>
  <c r="L73" i="81"/>
  <c r="L73" i="80" s="1"/>
  <c r="L72" i="79"/>
  <c r="L72" i="81"/>
  <c r="L72" i="80" s="1"/>
  <c r="L42" i="79"/>
  <c r="L42" i="81"/>
  <c r="L42" i="80" s="1"/>
  <c r="L66" i="81"/>
  <c r="L66" i="80" s="1"/>
  <c r="L66" i="79"/>
  <c r="L45" i="79"/>
  <c r="L45" i="81"/>
  <c r="L45" i="80" s="1"/>
  <c r="K40" i="81"/>
  <c r="K40" i="80" s="1"/>
  <c r="K40" i="79"/>
  <c r="K75" i="76"/>
  <c r="K75" i="78" s="1"/>
  <c r="K75" i="77"/>
  <c r="L78" i="69"/>
  <c r="J78" i="71"/>
  <c r="J78" i="72"/>
  <c r="L69" i="77"/>
  <c r="L69" i="76"/>
  <c r="L69" i="78" s="1"/>
  <c r="L77" i="73"/>
  <c r="L77" i="74"/>
  <c r="L79" i="75" s="1"/>
  <c r="J73" i="73"/>
  <c r="J73" i="74"/>
  <c r="J75" i="75" s="1"/>
  <c r="K79" i="77"/>
  <c r="K79" i="76"/>
  <c r="K79" i="78" s="1"/>
  <c r="L73" i="74"/>
  <c r="L75" i="75" s="1"/>
  <c r="L73" i="73"/>
  <c r="L39" i="77"/>
  <c r="L39" i="76"/>
  <c r="L39" i="78" s="1"/>
  <c r="L47" i="77"/>
  <c r="L47" i="76"/>
  <c r="L47" i="78" s="1"/>
  <c r="K78" i="73"/>
  <c r="K78" i="74"/>
  <c r="K80" i="75" s="1"/>
  <c r="K47" i="76"/>
  <c r="K47" i="78" s="1"/>
  <c r="K47" i="77"/>
  <c r="J47" i="85" l="1"/>
  <c r="L67" i="84"/>
  <c r="L67" i="85"/>
  <c r="J47" i="84"/>
  <c r="K69" i="84"/>
  <c r="K69" i="85"/>
  <c r="L68" i="84"/>
  <c r="L68" i="85"/>
  <c r="J69" i="84"/>
  <c r="J69" i="85"/>
  <c r="L65" i="83"/>
  <c r="L65" i="82"/>
  <c r="L41" i="83"/>
  <c r="L41" i="82"/>
  <c r="L42" i="83"/>
  <c r="L42" i="82"/>
  <c r="L72" i="83"/>
  <c r="L72" i="82"/>
  <c r="L69" i="79"/>
  <c r="L69" i="81"/>
  <c r="L69" i="80" s="1"/>
  <c r="K47" i="79"/>
  <c r="K47" i="81"/>
  <c r="K47" i="80" s="1"/>
  <c r="K47" i="83" s="1"/>
  <c r="L73" i="83"/>
  <c r="L73" i="82"/>
  <c r="K45" i="83"/>
  <c r="K45" i="82"/>
  <c r="L70" i="83"/>
  <c r="L70" i="82"/>
  <c r="L63" i="82"/>
  <c r="L63" i="83"/>
  <c r="K41" i="83"/>
  <c r="K41" i="82"/>
  <c r="K42" i="83"/>
  <c r="K42" i="82"/>
  <c r="L39" i="79"/>
  <c r="L39" i="81"/>
  <c r="L39" i="80" s="1"/>
  <c r="K75" i="79"/>
  <c r="K75" i="81"/>
  <c r="K75" i="80" s="1"/>
  <c r="L43" i="83"/>
  <c r="L43" i="82"/>
  <c r="K44" i="83"/>
  <c r="K44" i="82"/>
  <c r="L74" i="83"/>
  <c r="L74" i="82"/>
  <c r="L47" i="79"/>
  <c r="L47" i="81"/>
  <c r="L47" i="80" s="1"/>
  <c r="L40" i="83"/>
  <c r="L40" i="82"/>
  <c r="K40" i="83"/>
  <c r="K40" i="82"/>
  <c r="L45" i="83"/>
  <c r="L45" i="82"/>
  <c r="L71" i="83"/>
  <c r="L71" i="82"/>
  <c r="L64" i="83"/>
  <c r="L64" i="82"/>
  <c r="K79" i="79"/>
  <c r="K79" i="81"/>
  <c r="K79" i="80" s="1"/>
  <c r="K79" i="82" s="1"/>
  <c r="K79" i="83" s="1"/>
  <c r="K43" i="83"/>
  <c r="K43" i="82"/>
  <c r="L66" i="82"/>
  <c r="L66" i="83"/>
  <c r="L44" i="83"/>
  <c r="L44" i="82"/>
  <c r="K39" i="83"/>
  <c r="K39" i="82"/>
  <c r="L79" i="76"/>
  <c r="L79" i="78" s="1"/>
  <c r="L79" i="77"/>
  <c r="K80" i="76"/>
  <c r="K80" i="78" s="1"/>
  <c r="K80" i="77"/>
  <c r="J78" i="73"/>
  <c r="J78" i="74"/>
  <c r="J80" i="75" s="1"/>
  <c r="J75" i="76"/>
  <c r="J75" i="78" s="1"/>
  <c r="J75" i="77"/>
  <c r="L78" i="71"/>
  <c r="L78" i="72"/>
  <c r="L75" i="76"/>
  <c r="L75" i="78" s="1"/>
  <c r="L75" i="77"/>
  <c r="L41" i="84" l="1"/>
  <c r="L41" i="85"/>
  <c r="K43" i="84"/>
  <c r="K43" i="85"/>
  <c r="L74" i="84"/>
  <c r="L74" i="85"/>
  <c r="L70" i="84"/>
  <c r="L70" i="85"/>
  <c r="L65" i="84"/>
  <c r="L65" i="85"/>
  <c r="K79" i="84"/>
  <c r="K79" i="85"/>
  <c r="K44" i="84"/>
  <c r="K44" i="85"/>
  <c r="K45" i="84"/>
  <c r="K45" i="85"/>
  <c r="L64" i="84"/>
  <c r="L64" i="85"/>
  <c r="L43" i="84"/>
  <c r="L43" i="85"/>
  <c r="L73" i="84"/>
  <c r="L73" i="85"/>
  <c r="L40" i="84"/>
  <c r="L40" i="85"/>
  <c r="L63" i="84"/>
  <c r="L63" i="85"/>
  <c r="L44" i="84"/>
  <c r="L44" i="85"/>
  <c r="K41" i="84"/>
  <c r="K47" i="84" s="1"/>
  <c r="K48" i="84" s="1"/>
  <c r="K41" i="85"/>
  <c r="L66" i="84"/>
  <c r="L66" i="85"/>
  <c r="L45" i="84"/>
  <c r="L45" i="85"/>
  <c r="L42" i="84"/>
  <c r="L42" i="85"/>
  <c r="L71" i="84"/>
  <c r="L71" i="85"/>
  <c r="K39" i="84"/>
  <c r="K39" i="85"/>
  <c r="K40" i="84"/>
  <c r="K40" i="85"/>
  <c r="K42" i="84"/>
  <c r="K42" i="85"/>
  <c r="L72" i="84"/>
  <c r="L72" i="85"/>
  <c r="J75" i="79"/>
  <c r="J75" i="81"/>
  <c r="J75" i="80" s="1"/>
  <c r="K47" i="82"/>
  <c r="K80" i="79"/>
  <c r="K80" i="81"/>
  <c r="K80" i="80" s="1"/>
  <c r="K80" i="82" s="1"/>
  <c r="K80" i="83" s="1"/>
  <c r="L39" i="83"/>
  <c r="L39" i="82"/>
  <c r="K75" i="83"/>
  <c r="K75" i="82"/>
  <c r="L79" i="79"/>
  <c r="L79" i="81"/>
  <c r="L79" i="80" s="1"/>
  <c r="L79" i="82" s="1"/>
  <c r="L79" i="83" s="1"/>
  <c r="L69" i="82"/>
  <c r="L69" i="83"/>
  <c r="L47" i="83"/>
  <c r="L47" i="82"/>
  <c r="L75" i="79"/>
  <c r="L75" i="81"/>
  <c r="L75" i="80" s="1"/>
  <c r="L78" i="73"/>
  <c r="L78" i="74"/>
  <c r="L80" i="75" s="1"/>
  <c r="J80" i="76"/>
  <c r="J80" i="78" s="1"/>
  <c r="J80" i="77"/>
  <c r="L79" i="84" l="1"/>
  <c r="L79" i="85"/>
  <c r="K47" i="85"/>
  <c r="L47" i="85"/>
  <c r="K75" i="84"/>
  <c r="K76" i="84" s="1"/>
  <c r="K75" i="85"/>
  <c r="K76" i="85" s="1"/>
  <c r="L47" i="84"/>
  <c r="L39" i="84"/>
  <c r="L39" i="85"/>
  <c r="L69" i="84"/>
  <c r="L69" i="85"/>
  <c r="K80" i="84"/>
  <c r="K81" i="84" s="1"/>
  <c r="K80" i="85"/>
  <c r="J80" i="79"/>
  <c r="J80" i="81"/>
  <c r="J80" i="80" s="1"/>
  <c r="J80" i="82" s="1"/>
  <c r="J80" i="83" s="1"/>
  <c r="L75" i="82"/>
  <c r="L75" i="83"/>
  <c r="J75" i="83"/>
  <c r="J75" i="82"/>
  <c r="L80" i="76"/>
  <c r="L80" i="78" s="1"/>
  <c r="L80" i="77"/>
  <c r="J80" i="84" l="1"/>
  <c r="J80" i="85"/>
  <c r="J75" i="84"/>
  <c r="J75" i="85"/>
  <c r="L75" i="84"/>
  <c r="L75" i="85"/>
  <c r="L80" i="79"/>
  <c r="L80" i="81"/>
  <c r="L80" i="80" s="1"/>
  <c r="L80" i="82" s="1"/>
  <c r="L80" i="83" s="1"/>
  <c r="L80" i="84" l="1"/>
  <c r="L80" i="85"/>
</calcChain>
</file>

<file path=xl/sharedStrings.xml><?xml version="1.0" encoding="utf-8"?>
<sst xmlns="http://schemas.openxmlformats.org/spreadsheetml/2006/main" count="4465" uniqueCount="211">
  <si>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</si>
  <si>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</si>
  <si>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</si>
  <si>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</si>
  <si>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</si>
  <si>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</si>
  <si>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</si>
  <si>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</si>
  <si>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</si>
  <si>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</si>
  <si>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</si>
  <si>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</si>
  <si>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</si>
  <si>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</si>
  <si>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</si>
  <si>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</si>
  <si>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</si>
  <si>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</si>
  <si>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</si>
  <si>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</si>
  <si>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</si>
  <si>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</si>
  <si>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</si>
  <si>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</si>
  <si>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</si>
  <si>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</si>
  <si>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</si>
  <si>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</si>
  <si>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</si>
  <si>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</si>
  <si>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</si>
  <si>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</si>
  <si>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</si>
  <si>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</si>
  <si>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</si>
  <si>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</si>
  <si>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</si>
  <si>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</si>
  <si>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</si>
  <si>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</si>
  <si>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</si>
  <si>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</si>
  <si>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</si>
  <si>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</si>
  <si>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</si>
  <si>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</si>
  <si>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</si>
  <si>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</si>
  <si>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</si>
  <si>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</si>
  <si>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</si>
  <si>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</si>
  <si>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</si>
  <si>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</si>
  <si>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 xml:space="preserve">         SPITALUL JUDETEAN DE URGENTA SLOBOZIA</t>
  </si>
  <si>
    <t xml:space="preserve">             CENTRALIZATOR SERVICII DRG, CRONICI SI SPITALIZARE DE ZI, CENTRU DE EVALUARE IN LIMITA VALORII DE CONTRACT IANUARIE 2023                                                                                                               FACTURATE FEBRUARIE 2023 </t>
  </si>
  <si>
    <t>CRONICI</t>
  </si>
  <si>
    <t>RECUPERARE</t>
  </si>
  <si>
    <t>NEONATOLOGIE</t>
  </si>
  <si>
    <t>cazuri (zile)</t>
  </si>
  <si>
    <t>regularizare trim I 2022</t>
  </si>
  <si>
    <t>regularizare trim II 2022</t>
  </si>
  <si>
    <t>regularizare trim III 2022</t>
  </si>
  <si>
    <t>regularizare trim IV 2022</t>
  </si>
  <si>
    <t>regularizare AN 2022</t>
  </si>
  <si>
    <t>TOTAL CRONICI</t>
  </si>
  <si>
    <t>SJU828/10.02.2023</t>
  </si>
  <si>
    <t>SJU829/10.02.2023</t>
  </si>
  <si>
    <t>SJU830/10.02.2023</t>
  </si>
  <si>
    <t>SJU831/10.02.2023</t>
  </si>
  <si>
    <t>6(48)</t>
  </si>
  <si>
    <t xml:space="preserve">             CENTRALIZATOR SERVICII DRG IN LIMITA VALORII DE CONTRACT 01-15 FEBRUARIE 2023 FACTURATE FEBRUARIE 2023 </t>
  </si>
  <si>
    <t>01-15 FEBRUARIE 2023</t>
  </si>
  <si>
    <t>SJU833/17.02.2023</t>
  </si>
  <si>
    <t xml:space="preserve">             CENTRALIZATOR SERVICII DRG 16-28 FEBRUARIE 2023, CRONICI, SPITALIZARE DE ZI 01-28 FEBRUARIE 2023 IN LIMITA VALORII DE CONTRACT FACTURATE MARTIE 2023 </t>
  </si>
  <si>
    <t>FEBRUARIE 2023</t>
  </si>
  <si>
    <t>FEBRUARIE 2023 FACTURAT MARTIE 2023</t>
  </si>
  <si>
    <t>CUMULAT IANUARIE - FEBRUARIE 2023 FACTURAT FEBRUARIE - MARTIE 2023</t>
  </si>
  <si>
    <t>SJU834/10.03.2023</t>
  </si>
  <si>
    <t>SJU835/10.03.2023</t>
  </si>
  <si>
    <t>SJU836/10.03.2023</t>
  </si>
  <si>
    <t>SJU837/10.03.2023</t>
  </si>
  <si>
    <t>8(33)</t>
  </si>
  <si>
    <t>14(81)</t>
  </si>
  <si>
    <t xml:space="preserve">               CENTRALIZATOR SERVICII DRG IN LIMITA VALORII DE CONTRACT 01-15 MARTIE 2023 FACTURATE MARTIE 2023 </t>
  </si>
  <si>
    <t>01-15 MARTIE 2023</t>
  </si>
  <si>
    <t>SJU840/20.03.2023</t>
  </si>
  <si>
    <t>MARTIE 2023</t>
  </si>
  <si>
    <t xml:space="preserve">                 CENTRALIZATOR SERVICII DRG 16-31 MARTIE 2023, CRONICI, SPITALIZARE DE ZI 01-31 MARTIE 2023 IN LIMITA VALORII DE CONTRACT FACTURATE APRILIE 2023 </t>
  </si>
  <si>
    <t>MARTIE 2023 FACTURAT APRILIE 2023</t>
  </si>
  <si>
    <t>CUMULAT IANUARIE - MARTIE 2023 FACTURAT FEBRUARIE - APRILIE 2023</t>
  </si>
  <si>
    <t>SJU841/07.04.2023</t>
  </si>
  <si>
    <t>SJU842/07.04.2023</t>
  </si>
  <si>
    <t>SJU843/07.04.2023</t>
  </si>
  <si>
    <t>SJU844/07.04.2023</t>
  </si>
  <si>
    <t>7(30)</t>
  </si>
  <si>
    <t>21(111)</t>
  </si>
  <si>
    <t xml:space="preserve">                 CENTRALIZATOR SERVICII SPITALIZARE DE ZI 01-31 MARTIE 2023 CONFORM ACT DE SUPLIMENTARE VALOARE CONTRACT FACTURATE APRILIE 2023  </t>
  </si>
  <si>
    <t>SJU847/26.04.2023</t>
  </si>
  <si>
    <t>REGULARIZARE TRIM I 2023</t>
  </si>
  <si>
    <t xml:space="preserve">               CENTRALIZATOR SERVICII DRG, CRONICI, SPITALIZARE DE ZI REGULARIZARE SI 1%ATI TRIM I 2023 IN LIMITA VALORII DE CONTRACT FACTURATE MAI 2023  </t>
  </si>
  <si>
    <t>SJU849/10.05.2023</t>
  </si>
  <si>
    <t>1%ATI</t>
  </si>
  <si>
    <t>SJU850/10.05.2023</t>
  </si>
  <si>
    <t>SJU851/10.05.2023</t>
  </si>
  <si>
    <t>SJU848/10.05.2023</t>
  </si>
  <si>
    <t>REGULARIZARE TRIM I 2023 FACTURAT MAI 2023</t>
  </si>
  <si>
    <t>CUMULAT IANUARIE - MARTIE 2023, REGULARIZARE TRIM I 2023 FACTURAT FEBRUARIE - MAI 2023</t>
  </si>
  <si>
    <t xml:space="preserve">                CENTRALIZATOR SERVICII DRG, CRONICI, SPITALIZARE DE ZI 01-30 APRILIE 2023 IN LIMITA VALORII DE CONTRACT FACTURATE MAI 2023  </t>
  </si>
  <si>
    <t>APRILIE 2023</t>
  </si>
  <si>
    <t>APRILIE 2023 FACTURAT MAI 2023</t>
  </si>
  <si>
    <t>CUMULAT IANUARIE - APRILIE 2023, REGULARIZARE TRIM I 2023 FACTURAT FEBRUARIE - MAI 2023</t>
  </si>
  <si>
    <t>SJU852/10.05.2023</t>
  </si>
  <si>
    <t>SJU853/10.05.2023</t>
  </si>
  <si>
    <t>SJU854/10.05.2023</t>
  </si>
  <si>
    <t>SJU854/10.05.3023</t>
  </si>
  <si>
    <t>SJU855/10.05.2023</t>
  </si>
  <si>
    <t>8(32)</t>
  </si>
  <si>
    <t>29(143)</t>
  </si>
  <si>
    <t xml:space="preserve">                 CENTRALIZATOR SERVICII DRG IN LIMITA VALORII DE CONTRACT 01-15 MAI 2023 FACTURATE MAI 2023 </t>
  </si>
  <si>
    <t>01-15 MAI 2023</t>
  </si>
  <si>
    <t>SJU860/18.05.2023</t>
  </si>
  <si>
    <t xml:space="preserve">                 CENTRALIZATOR SERVICII 16 - 31 MAI 2023 DRG, 01-31 MAI 2023 CRONICI SI SPITALIZARE DE ZI  CONFORM ACT DE SUPLIMENTARE VALOARE CONTRACT FACTURATE IUNIE 2023  </t>
  </si>
  <si>
    <t>MAI 2023 LA REALIZ SPZI</t>
  </si>
  <si>
    <t>SJU861/13.06.2023</t>
  </si>
  <si>
    <t>SJU862/13.06.2023</t>
  </si>
  <si>
    <t>SJU863/13.06.2023</t>
  </si>
  <si>
    <t>SJU864/13.06.2023, SJU867/27.06.2023</t>
  </si>
  <si>
    <t>MAI 2023 FACTURAT IUNIE 2023</t>
  </si>
  <si>
    <t>CUMULAT IANUARIE - MAI 2023, REGULARIZARE TRIM I 2023 FACTURAT FEBRUARIE - IUNIE 2023</t>
  </si>
  <si>
    <t>13(77)</t>
  </si>
  <si>
    <t>42(220)</t>
  </si>
  <si>
    <t>IUNIE 2023</t>
  </si>
  <si>
    <t>IUNIE 2023 FACTURAT IULIE 2023</t>
  </si>
  <si>
    <t>CUMULAT IANUARIE - IUNIE 2023, REGULARIZARE TRIM I 2023 FACTURAT FEBRUARIE - IULIE 2023</t>
  </si>
  <si>
    <t xml:space="preserve">                CENTRALIZATOR SERVICII 01-30 IUNIE 2023 DRG, CRONICI, SPITALIZARE DE ZI  IN LIMITA VALORII DE CONTRACT FACTURATE IULIE 2023 </t>
  </si>
  <si>
    <t>SJU868/11.07.2023</t>
  </si>
  <si>
    <t>SJU869/11.07.2023</t>
  </si>
  <si>
    <t>SJU870/11.07.2023</t>
  </si>
  <si>
    <t>SJU871/11.07.2023</t>
  </si>
  <si>
    <t>9(29)</t>
  </si>
  <si>
    <t>51(249)</t>
  </si>
  <si>
    <t>P Director Executiv - Directia  Economica,</t>
  </si>
  <si>
    <t>EC. DIANA NICOLAE</t>
  </si>
  <si>
    <t>REGULARIZARE SEM I 2023</t>
  </si>
  <si>
    <t>REGULARIZARE SEM I 2023 FACTURAT AUGUST  2023</t>
  </si>
  <si>
    <t>CUMULAT IANUARIE - IUNIE 2023, REGULARIZARE SEM I 2023 FACTURAT FEBRUARIE - AUGUST 2023</t>
  </si>
  <si>
    <t>regularizare sem I 2023</t>
  </si>
  <si>
    <t>SJU874/02.08.2023</t>
  </si>
  <si>
    <t>SJU875/02.08.2023</t>
  </si>
  <si>
    <t>SJU876/02.08.2023</t>
  </si>
  <si>
    <t>SJU877/02.08.2023</t>
  </si>
  <si>
    <t>SJU878/02.08.2023</t>
  </si>
  <si>
    <t xml:space="preserve">              CENTRALIZATOR SERVICII SPITALIZARE DE ZI 01-30 IUNIE 2023 CONFORM ACT DE SUPLIMENTARE VALOARE CONTRACT FACTURATE AUGUST 2023  </t>
  </si>
  <si>
    <t xml:space="preserve">              CENTRALIZATOR SERVICII DRG, CRONICI, SPITALIZARE DE ZI REGULARIZARE SEMESTRUL I 2023 IN LIMITA VALORII DE CONTRACT FACTURATE AUGUST 2023 </t>
  </si>
  <si>
    <t xml:space="preserve">                CENTRALIZATOR SERVICII 01-31 IULIE 2023 DRG, CRONICI, SPITALIZARE DE ZI  IN LIMITA VALORII DE CONTRACT FACTURATE AUGUST 2023 </t>
  </si>
  <si>
    <t>IULIE 2023</t>
  </si>
  <si>
    <t>SJU 880/08.08.2023</t>
  </si>
  <si>
    <t>SJU 881/08.08.2023</t>
  </si>
  <si>
    <t>SJU 883/08.08.2023</t>
  </si>
  <si>
    <t>IULIE 2023 FACTURAT AUGUST 2023</t>
  </si>
  <si>
    <t>CUMULAT IANUARIE - IULIE 2023, REGULARIZARE SEM I 2023 FACTURAT FEBRUARIE - AUGUST 2023</t>
  </si>
  <si>
    <t>17(189)</t>
  </si>
  <si>
    <t>68(438)</t>
  </si>
  <si>
    <t>SJU886/30.08.2023</t>
  </si>
  <si>
    <t xml:space="preserve">                CENTRALIZATOR SERVICII 1%ATI SEMESTRUL I 2023 IN LIMITA VALORII DE CONTRACT FACTURATE AUGUST 2023 </t>
  </si>
  <si>
    <t>Cons. Comsa Florentina</t>
  </si>
  <si>
    <t>1% ATI SEM I 2023</t>
  </si>
  <si>
    <t xml:space="preserve">                CENTRALIZATOR SERVICII DRG, CRONICI, SPITALIZARE DE ZI AUGUST  2023 IN LIMITA VALORII DE CONTRACT FACTURATE SEPTEMBRIE 2023 </t>
  </si>
  <si>
    <t>AUGUST 2023 FACTURAT SEPTEMBRIE 2023</t>
  </si>
  <si>
    <t>17(107)</t>
  </si>
  <si>
    <t>SJU888/12.09.2023</t>
  </si>
  <si>
    <t>SJU889/12.09.2023</t>
  </si>
  <si>
    <t>SJU890/12.09.2023</t>
  </si>
  <si>
    <t>SJU890/13.09.3023</t>
  </si>
  <si>
    <t>SJU891/12.09.2023</t>
  </si>
  <si>
    <t>85(545)</t>
  </si>
  <si>
    <t>CUMULAT IANUARIE - AUGUST 2023,FACTURAT FEBRUARIE - SEPTEMBRIE 2023</t>
  </si>
  <si>
    <t>CUMULAT IANUARIE - AUGUST 2023, FACTURAT FEBRUARIE - SEPTEMBRIE 2023</t>
  </si>
  <si>
    <t>SJU895/21.09.2023</t>
  </si>
  <si>
    <t>01 - 15 SEPTEMBRIE 2023</t>
  </si>
  <si>
    <t xml:space="preserve">                CENTRALIZATOR SERVICII DRG 01-15 SEPTEMBRIE 2023 IN LIMITA VALORII DE CONTRACT FACTURATE SEPTEMBRIE 2023 </t>
  </si>
  <si>
    <t xml:space="preserve">               CENTRALIZATOR SERVICII SEPTEMBRIE 2023 DRG, CRONICI SI SPITALIZARE DE ZI  IN LIMITA VALORII DE CONTRACT FACTURATE OCTOMBRIE 2023 </t>
  </si>
  <si>
    <t>SEPTEMBRIE 2023</t>
  </si>
  <si>
    <t>SJU898/10.10.2023</t>
  </si>
  <si>
    <t>SJU899/10.10.2023</t>
  </si>
  <si>
    <t>SJU900/10.10.2023</t>
  </si>
  <si>
    <t>SJU901/10.10.2023</t>
  </si>
  <si>
    <t>SEPTEMBRIE 2023 FACTURAT OCTOMBRIE 2023</t>
  </si>
  <si>
    <t>CUMULAT IANUARIE - SEPTEMBRIE 2023, REGULARIZARE SEM I 2023 FACTURAT FEBRUARIE - OCTOMBRIE 2023</t>
  </si>
  <si>
    <t>12 (59)</t>
  </si>
  <si>
    <t>97(604)</t>
  </si>
  <si>
    <t>REGULARIZARE TRIM III 2023</t>
  </si>
  <si>
    <t>REGULARIZARE TRIM III 2023 FACTURAT NOIEMBRIE 2023</t>
  </si>
  <si>
    <t>CUMULAT IANUARIE - SEPTEMBRIE 2023, REGULARIZARE SEM I 2023, TRIM III 2023 FACTURAT FEBRUARIE - NOIEMBRIE 2023</t>
  </si>
  <si>
    <t xml:space="preserve">             CENTRALIZATOR SERVICII DRG, CRONICI SI SPITALIZARE DE ZI REGULARIZARE TRIMESTRUL III 2023 IN LIMITA VALORII DE CONTRACT FACTURATE NOIEMBRIE 2023 </t>
  </si>
  <si>
    <t>SJU904/10.11.2023</t>
  </si>
  <si>
    <t>SJU905/10.11.2023</t>
  </si>
  <si>
    <t>SJU906/10.11.2023</t>
  </si>
  <si>
    <t>SJU907/10.11.2023</t>
  </si>
  <si>
    <t>OCTOMBRIE 2023</t>
  </si>
  <si>
    <t>OCTOMBRIE 2023 FACTURAT NOIEMBRIE 2023</t>
  </si>
  <si>
    <t>CUMULAT IANUARIE - OCTOMBRIE 2023, REGULARIZARE SEM I 2023, TRIM III 2023 FACTURAT FEBRUARIE - NOIEMBRIE 2023</t>
  </si>
  <si>
    <t>SJU908/10.11.2023</t>
  </si>
  <si>
    <t>SJU909/10.11.2023</t>
  </si>
  <si>
    <t>SJU910/10.11.2023</t>
  </si>
  <si>
    <t>SJU911/10.11.2023</t>
  </si>
  <si>
    <t>16(98)</t>
  </si>
  <si>
    <t xml:space="preserve">               CENTRALIZATOR SERVICII OCTOMBRIE 2023 DRG, CRONICI SI SPITALIZARE DE ZI  IN LIMITA VALORII DE CONTRACT FACTURATE NOIEMBRIE 2023 </t>
  </si>
  <si>
    <t>86(608)</t>
  </si>
  <si>
    <t>102(706)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</si>
</sst>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22" xfId="1" applyFont="1" applyBorder="1" applyAlignment="1">
      <alignment wrapText="1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4" fontId="11" fillId="0" borderId="7" xfId="1" applyNumberFormat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0" fontId="11" fillId="0" borderId="3" xfId="1" applyFont="1" applyBorder="1"/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4" fontId="11" fillId="0" borderId="3" xfId="1" applyNumberFormat="1" applyFont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1" fillId="0" borderId="13" xfId="1" applyFont="1" applyBorder="1"/>
    <xf numFmtId="0" fontId="13" fillId="0" borderId="0" xfId="1" applyFont="1"/>
    <xf numFmtId="0" fontId="13" fillId="0" borderId="1" xfId="1" applyFont="1" applyBorder="1" applyAlignment="1">
      <alignment vertical="top"/>
    </xf>
    <xf numFmtId="0" fontId="11" fillId="0" borderId="7" xfId="1" applyFont="1" applyBorder="1" applyAlignment="1">
      <alignment wrapText="1"/>
    </xf>
    <xf numFmtId="4" fontId="2" fillId="0" borderId="0" xfId="0" applyNumberFormat="1" applyFont="1"/>
    <xf numFmtId="0" fontId="13" fillId="0" borderId="3" xfId="1" applyFont="1" applyBorder="1" applyAlignment="1">
      <alignment vertical="top"/>
    </xf>
    <xf numFmtId="0" fontId="13" fillId="2" borderId="7" xfId="1" applyFont="1" applyFill="1" applyBorder="1"/>
    <xf numFmtId="4" fontId="11" fillId="2" borderId="13" xfId="1" applyNumberFormat="1" applyFont="1" applyFill="1" applyBorder="1"/>
    <xf numFmtId="0" fontId="11" fillId="0" borderId="0" xfId="1" applyFont="1" applyAlignment="1">
      <alignment wrapText="1"/>
    </xf>
    <xf numFmtId="0" fontId="11" fillId="0" borderId="23" xfId="1" applyFont="1" applyBorder="1"/>
    <xf numFmtId="0" fontId="11" fillId="0" borderId="25" xfId="1" applyFont="1" applyBorder="1"/>
    <xf numFmtId="0" fontId="11" fillId="0" borderId="27" xfId="1" applyFont="1" applyBorder="1"/>
    <xf numFmtId="0" fontId="11" fillId="0" borderId="29" xfId="1" applyFont="1" applyBorder="1" applyAlignment="1">
      <alignment horizontal="center" vertical="top"/>
    </xf>
    <xf numFmtId="0" fontId="11" fillId="0" borderId="28" xfId="1" applyFont="1" applyBorder="1" applyAlignment="1">
      <alignment horizontal="right"/>
    </xf>
    <xf numFmtId="0" fontId="11" fillId="0" borderId="30" xfId="1" applyFont="1" applyBorder="1" applyAlignment="1">
      <alignment horizontal="right"/>
    </xf>
    <xf numFmtId="0" fontId="11" fillId="0" borderId="30" xfId="1" applyFont="1" applyBorder="1" applyAlignment="1">
      <alignment horizontal="right" wrapText="1"/>
    </xf>
    <xf numFmtId="0" fontId="11" fillId="0" borderId="31" xfId="1" applyFont="1" applyBorder="1" applyAlignment="1">
      <alignment horizontal="right"/>
    </xf>
    <xf numFmtId="0" fontId="11" fillId="0" borderId="32" xfId="1" applyFont="1" applyBorder="1" applyAlignment="1">
      <alignment horizontal="right"/>
    </xf>
    <xf numFmtId="0" fontId="11" fillId="0" borderId="20" xfId="1" applyFont="1" applyBorder="1" applyAlignment="1">
      <alignment horizontal="right"/>
    </xf>
    <xf numFmtId="0" fontId="11" fillId="0" borderId="20" xfId="1" applyFont="1" applyBorder="1"/>
    <xf numFmtId="0" fontId="13" fillId="0" borderId="8" xfId="1" applyFont="1" applyBorder="1"/>
    <xf numFmtId="0" fontId="13" fillId="0" borderId="17" xfId="1" applyFont="1" applyBorder="1"/>
    <xf numFmtId="0" fontId="11" fillId="0" borderId="13" xfId="1" applyFont="1" applyBorder="1" applyAlignment="1">
      <alignment wrapText="1"/>
    </xf>
    <xf numFmtId="0" fontId="13" fillId="0" borderId="6" xfId="1" applyFont="1" applyBorder="1"/>
    <xf numFmtId="2" fontId="11" fillId="0" borderId="17" xfId="1" applyNumberFormat="1" applyFont="1" applyBorder="1" applyAlignment="1">
      <alignment vertical="justify"/>
    </xf>
    <xf numFmtId="0" fontId="11" fillId="0" borderId="2" xfId="1" applyFont="1" applyBorder="1"/>
    <xf numFmtId="4" fontId="11" fillId="0" borderId="1" xfId="1" applyNumberFormat="1" applyFont="1" applyBorder="1" applyAlignment="1">
      <alignment horizontal="right"/>
    </xf>
    <xf numFmtId="2" fontId="11" fillId="0" borderId="12" xfId="1" applyNumberFormat="1" applyFont="1" applyBorder="1" applyAlignment="1">
      <alignment vertical="justify"/>
    </xf>
    <xf numFmtId="0" fontId="11" fillId="0" borderId="1" xfId="1" applyFont="1" applyBorder="1" applyAlignment="1">
      <alignment horizontal="right"/>
    </xf>
    <xf numFmtId="0" fontId="11" fillId="0" borderId="17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4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center" wrapText="1"/>
    </xf>
    <xf numFmtId="0" fontId="11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11" fillId="0" borderId="33" xfId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1" applyFont="1" applyAlignment="1">
      <alignment horizontal="center"/>
    </xf>
    <xf numFmtId="0" fontId="14" fillId="0" borderId="0" xfId="1" applyFont="1"/>
    <xf numFmtId="4" fontId="5" fillId="0" borderId="0" xfId="1" applyNumberFormat="1" applyFont="1" applyAlignment="1">
      <alignment horizontal="right"/>
    </xf>
    <xf numFmtId="0" fontId="11" fillId="0" borderId="36" xfId="1" applyFont="1" applyBorder="1" applyAlignment="1">
      <alignment horizontal="center" vertical="top" wrapText="1"/>
    </xf>
    <xf numFmtId="0" fontId="11" fillId="0" borderId="37" xfId="1" applyFont="1" applyBorder="1"/>
    <xf numFmtId="0" fontId="13" fillId="0" borderId="38" xfId="1" applyFont="1" applyBorder="1"/>
    <xf numFmtId="0" fontId="11" fillId="0" borderId="38" xfId="1" applyFont="1" applyBorder="1" applyAlignment="1">
      <alignment horizontal="right"/>
    </xf>
    <xf numFmtId="4" fontId="11" fillId="0" borderId="38" xfId="1" applyNumberFormat="1" applyFont="1" applyBorder="1" applyAlignment="1">
      <alignment horizontal="right"/>
    </xf>
    <xf numFmtId="4" fontId="11" fillId="0" borderId="38" xfId="1" applyNumberFormat="1" applyFont="1" applyBorder="1"/>
    <xf numFmtId="4" fontId="11" fillId="0" borderId="39" xfId="1" applyNumberFormat="1" applyFont="1" applyBorder="1"/>
    <xf numFmtId="0" fontId="11" fillId="0" borderId="21" xfId="1" applyFont="1" applyBorder="1"/>
    <xf numFmtId="0" fontId="13" fillId="0" borderId="35" xfId="1" applyFont="1" applyBorder="1"/>
    <xf numFmtId="0" fontId="11" fillId="0" borderId="35" xfId="1" applyFont="1" applyBorder="1" applyAlignment="1">
      <alignment horizontal="right"/>
    </xf>
    <xf numFmtId="4" fontId="11" fillId="0" borderId="35" xfId="1" applyNumberFormat="1" applyFont="1" applyBorder="1" applyAlignment="1">
      <alignment horizontal="right"/>
    </xf>
    <xf numFmtId="4" fontId="11" fillId="0" borderId="35" xfId="1" applyNumberFormat="1" applyFont="1" applyBorder="1"/>
    <xf numFmtId="4" fontId="11" fillId="0" borderId="40" xfId="1" applyNumberFormat="1" applyFont="1" applyBorder="1"/>
    <xf numFmtId="0" fontId="11" fillId="0" borderId="35" xfId="1" applyFont="1" applyBorder="1" applyAlignment="1">
      <alignment horizontal="right" wrapText="1"/>
    </xf>
    <xf numFmtId="0" fontId="11" fillId="0" borderId="35" xfId="1" applyFont="1" applyBorder="1" applyAlignment="1">
      <alignment wrapText="1"/>
    </xf>
    <xf numFmtId="0" fontId="11" fillId="0" borderId="22" xfId="1" applyFont="1" applyBorder="1"/>
    <xf numFmtId="0" fontId="11" fillId="0" borderId="33" xfId="1" applyFont="1" applyBorder="1" applyAlignment="1">
      <alignment wrapText="1"/>
    </xf>
    <xf numFmtId="0" fontId="11" fillId="0" borderId="33" xfId="1" applyFont="1" applyBorder="1" applyAlignment="1">
      <alignment horizontal="right"/>
    </xf>
    <xf numFmtId="4" fontId="11" fillId="0" borderId="33" xfId="1" applyNumberFormat="1" applyFont="1" applyBorder="1" applyAlignment="1">
      <alignment horizontal="right"/>
    </xf>
    <xf numFmtId="4" fontId="11" fillId="0" borderId="33" xfId="1" applyNumberFormat="1" applyFont="1" applyBorder="1"/>
    <xf numFmtId="4" fontId="11" fillId="0" borderId="41" xfId="1" applyNumberFormat="1" applyFont="1" applyBorder="1"/>
    <xf numFmtId="0" fontId="11" fillId="0" borderId="14" xfId="1" applyFont="1" applyBorder="1"/>
    <xf numFmtId="0" fontId="11" fillId="0" borderId="6" xfId="1" applyFont="1" applyBorder="1" applyAlignment="1">
      <alignment horizontal="right"/>
    </xf>
    <xf numFmtId="4" fontId="11" fillId="0" borderId="6" xfId="1" applyNumberFormat="1" applyFont="1" applyBorder="1" applyAlignment="1">
      <alignment horizontal="right"/>
    </xf>
    <xf numFmtId="0" fontId="11" fillId="0" borderId="10" xfId="1" applyFont="1" applyBorder="1" applyAlignment="1">
      <alignment wrapText="1"/>
    </xf>
    <xf numFmtId="0" fontId="11" fillId="0" borderId="42" xfId="1" applyFont="1" applyBorder="1" applyAlignment="1">
      <alignment horizontal="right"/>
    </xf>
    <xf numFmtId="0" fontId="11" fillId="0" borderId="43" xfId="1" applyFont="1" applyBorder="1" applyAlignment="1">
      <alignment horizontal="right"/>
    </xf>
    <xf numFmtId="0" fontId="11" fillId="0" borderId="43" xfId="1" applyFont="1" applyBorder="1" applyAlignment="1">
      <alignment horizontal="right" wrapText="1"/>
    </xf>
    <xf numFmtId="0" fontId="11" fillId="0" borderId="17" xfId="1" applyFont="1" applyBorder="1" applyAlignment="1">
      <alignment wrapText="1"/>
    </xf>
    <xf numFmtId="0" fontId="11" fillId="0" borderId="44" xfId="1" applyFont="1" applyBorder="1" applyAlignment="1">
      <alignment horizontal="right"/>
    </xf>
    <xf numFmtId="0" fontId="11" fillId="0" borderId="46" xfId="1" applyFont="1" applyBorder="1" applyAlignment="1">
      <alignment horizontal="center" vertical="top" wrapText="1"/>
    </xf>
    <xf numFmtId="0" fontId="11" fillId="0" borderId="45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11" fillId="0" borderId="50" xfId="1" applyFont="1" applyBorder="1" applyAlignment="1">
      <alignment horizontal="center" vertical="top"/>
    </xf>
    <xf numFmtId="0" fontId="11" fillId="0" borderId="45" xfId="1" applyFont="1" applyBorder="1" applyAlignment="1">
      <alignment horizontal="right"/>
    </xf>
    <xf numFmtId="4" fontId="11" fillId="0" borderId="45" xfId="1" applyNumberFormat="1" applyFont="1" applyBorder="1"/>
    <xf numFmtId="0" fontId="11" fillId="0" borderId="47" xfId="1" applyFont="1" applyBorder="1" applyAlignment="1">
      <alignment horizontal="right"/>
    </xf>
    <xf numFmtId="4" fontId="11" fillId="0" borderId="47" xfId="1" applyNumberFormat="1" applyFont="1" applyBorder="1"/>
    <xf numFmtId="0" fontId="11" fillId="0" borderId="47" xfId="1" applyFont="1" applyBorder="1" applyAlignment="1">
      <alignment horizontal="right" wrapText="1"/>
    </xf>
    <xf numFmtId="0" fontId="11" fillId="0" borderId="46" xfId="1" applyFont="1" applyBorder="1" applyAlignment="1">
      <alignment horizontal="right"/>
    </xf>
    <xf numFmtId="4" fontId="11" fillId="0" borderId="46" xfId="1" applyNumberFormat="1" applyFont="1" applyBorder="1"/>
    <xf numFmtId="0" fontId="11" fillId="0" borderId="14" xfId="1" applyFont="1" applyBorder="1" applyAlignment="1">
      <alignment horizontal="right"/>
    </xf>
    <xf numFmtId="4" fontId="11" fillId="0" borderId="34" xfId="1" applyNumberFormat="1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0" fontId="11" fillId="0" borderId="25" xfId="1" applyFont="1" applyBorder="1" applyAlignment="1">
      <alignment horizontal="right"/>
    </xf>
    <xf numFmtId="0" fontId="11" fillId="0" borderId="25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4" fontId="11" fillId="0" borderId="15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48" xfId="1" applyFont="1" applyBorder="1" applyAlignment="1">
      <alignment horizontal="right"/>
    </xf>
    <xf numFmtId="4" fontId="11" fillId="0" borderId="48" xfId="1" applyNumberFormat="1" applyFont="1" applyBorder="1"/>
    <xf numFmtId="0" fontId="11" fillId="0" borderId="49" xfId="1" applyFont="1" applyBorder="1" applyAlignment="1">
      <alignment horizontal="right"/>
    </xf>
    <xf numFmtId="4" fontId="11" fillId="0" borderId="49" xfId="1" applyNumberFormat="1" applyFont="1" applyBorder="1" applyAlignment="1">
      <alignment horizontal="right"/>
    </xf>
    <xf numFmtId="0" fontId="11" fillId="0" borderId="49" xfId="1" applyFont="1" applyBorder="1"/>
    <xf numFmtId="4" fontId="11" fillId="0" borderId="49" xfId="1" applyNumberFormat="1" applyFont="1" applyBorder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right"/>
    </xf>
    <xf numFmtId="0" fontId="11" fillId="0" borderId="10" xfId="1" applyFont="1" applyBorder="1" applyAlignment="1">
      <alignment horizontal="left"/>
    </xf>
    <xf numFmtId="0" fontId="11" fillId="0" borderId="35" xfId="1" applyFont="1" applyBorder="1" applyAlignment="1">
      <alignment horizontal="left"/>
    </xf>
    <xf numFmtId="0" fontId="11" fillId="0" borderId="33" xfId="1" applyFont="1" applyBorder="1" applyAlignment="1">
      <alignment horizontal="left"/>
    </xf>
    <xf numFmtId="0" fontId="11" fillId="0" borderId="48" xfId="1" applyFont="1" applyBorder="1" applyAlignment="1">
      <alignment horizontal="right" wrapText="1"/>
    </xf>
    <xf numFmtId="0" fontId="10" fillId="0" borderId="0" xfId="0" applyFont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 applyAlignment="1">
      <alignment horizontal="right"/>
    </xf>
    <xf numFmtId="4" fontId="11" fillId="0" borderId="42" xfId="1" applyNumberFormat="1" applyFont="1" applyBorder="1"/>
    <xf numFmtId="4" fontId="11" fillId="0" borderId="43" xfId="1" applyNumberFormat="1" applyFont="1" applyBorder="1"/>
    <xf numFmtId="4" fontId="11" fillId="0" borderId="44" xfId="1" applyNumberFormat="1" applyFont="1" applyBorder="1"/>
    <xf numFmtId="0" fontId="11" fillId="0" borderId="3" xfId="1" applyFont="1" applyBorder="1" applyAlignment="1">
      <alignment horizontal="left"/>
    </xf>
    <xf numFmtId="0" fontId="11" fillId="0" borderId="12" xfId="1" applyFont="1" applyBorder="1" applyAlignment="1">
      <alignment horizontal="right" wrapText="1"/>
    </xf>
    <xf numFmtId="0" fontId="11" fillId="0" borderId="3" xfId="1" applyFont="1" applyBorder="1" applyAlignment="1">
      <alignment horizontal="right"/>
    </xf>
    <xf numFmtId="0" fontId="11" fillId="0" borderId="28" xfId="1" applyFont="1" applyBorder="1" applyAlignment="1">
      <alignment horizontal="center" vertical="top" wrapText="1"/>
    </xf>
    <xf numFmtId="0" fontId="11" fillId="0" borderId="29" xfId="1" applyFont="1" applyBorder="1" applyAlignment="1">
      <alignment horizontal="center" vertical="top" wrapText="1"/>
    </xf>
    <xf numFmtId="0" fontId="11" fillId="0" borderId="44" xfId="1" applyFont="1" applyBorder="1" applyAlignment="1">
      <alignment horizontal="center" vertical="top" wrapText="1"/>
    </xf>
    <xf numFmtId="4" fontId="11" fillId="0" borderId="45" xfId="1" applyNumberFormat="1" applyFont="1" applyBorder="1" applyAlignment="1">
      <alignment horizontal="right"/>
    </xf>
    <xf numFmtId="4" fontId="11" fillId="0" borderId="47" xfId="1" applyNumberFormat="1" applyFont="1" applyBorder="1" applyAlignment="1">
      <alignment horizontal="right"/>
    </xf>
    <xf numFmtId="4" fontId="11" fillId="0" borderId="30" xfId="1" applyNumberFormat="1" applyFont="1" applyBorder="1" applyAlignment="1">
      <alignment horizontal="right"/>
    </xf>
    <xf numFmtId="4" fontId="11" fillId="0" borderId="46" xfId="1" applyNumberFormat="1" applyFont="1" applyBorder="1" applyAlignment="1">
      <alignment horizontal="right"/>
    </xf>
    <xf numFmtId="4" fontId="11" fillId="0" borderId="31" xfId="1" applyNumberFormat="1" applyFont="1" applyBorder="1" applyAlignment="1">
      <alignment horizontal="right"/>
    </xf>
    <xf numFmtId="4" fontId="11" fillId="0" borderId="28" xfId="1" applyNumberFormat="1" applyFont="1" applyBorder="1" applyAlignment="1">
      <alignment horizontal="right"/>
    </xf>
    <xf numFmtId="4" fontId="11" fillId="0" borderId="48" xfId="1" applyNumberFormat="1" applyFont="1" applyBorder="1" applyAlignment="1">
      <alignment horizontal="right"/>
    </xf>
    <xf numFmtId="4" fontId="11" fillId="0" borderId="20" xfId="1" applyNumberFormat="1" applyFont="1" applyBorder="1"/>
    <xf numFmtId="4" fontId="16" fillId="3" borderId="7" xfId="1" applyNumberFormat="1" applyFont="1" applyFill="1" applyBorder="1" applyAlignment="1">
      <alignment horizontal="right"/>
    </xf>
    <xf numFmtId="4" fontId="16" fillId="3" borderId="7" xfId="1" applyNumberFormat="1" applyFont="1" applyFill="1" applyBorder="1"/>
    <xf numFmtId="4" fontId="5" fillId="3" borderId="0" xfId="1" applyNumberFormat="1" applyFont="1" applyFill="1"/>
    <xf numFmtId="0" fontId="13" fillId="3" borderId="1" xfId="1" applyFont="1" applyFill="1" applyBorder="1" applyAlignment="1">
      <alignment vertical="top"/>
    </xf>
    <xf numFmtId="0" fontId="11" fillId="3" borderId="4" xfId="1" applyFont="1" applyFill="1" applyBorder="1"/>
    <xf numFmtId="4" fontId="11" fillId="3" borderId="7" xfId="1" applyNumberFormat="1" applyFont="1" applyFill="1" applyBorder="1"/>
    <xf numFmtId="4" fontId="11" fillId="3" borderId="7" xfId="1" applyNumberFormat="1" applyFont="1" applyFill="1" applyBorder="1" applyAlignment="1">
      <alignment horizontal="right"/>
    </xf>
    <xf numFmtId="49" fontId="11" fillId="0" borderId="29" xfId="1" applyNumberFormat="1" applyFont="1" applyBorder="1" applyAlignment="1">
      <alignment horizontal="center" vertical="top" wrapText="1"/>
    </xf>
    <xf numFmtId="4" fontId="11" fillId="0" borderId="43" xfId="1" applyNumberFormat="1" applyFont="1" applyBorder="1" applyAlignment="1">
      <alignment horizontal="right"/>
    </xf>
    <xf numFmtId="4" fontId="11" fillId="0" borderId="44" xfId="1" applyNumberFormat="1" applyFont="1" applyBorder="1" applyAlignment="1">
      <alignment horizontal="right"/>
    </xf>
    <xf numFmtId="0" fontId="11" fillId="0" borderId="13" xfId="1" applyFont="1" applyBorder="1" applyAlignment="1">
      <alignment horizontal="center" vertical="top" wrapText="1"/>
    </xf>
    <xf numFmtId="0" fontId="13" fillId="0" borderId="7" xfId="1" applyFont="1" applyBorder="1"/>
    <xf numFmtId="0" fontId="11" fillId="0" borderId="7" xfId="1" applyFont="1" applyBorder="1" applyAlignment="1">
      <alignment horizontal="right"/>
    </xf>
    <xf numFmtId="0" fontId="11" fillId="0" borderId="51" xfId="1" applyFont="1" applyBorder="1"/>
    <xf numFmtId="0" fontId="13" fillId="0" borderId="51" xfId="1" applyFont="1" applyBorder="1"/>
    <xf numFmtId="0" fontId="11" fillId="0" borderId="51" xfId="1" applyFont="1" applyBorder="1" applyAlignment="1">
      <alignment horizontal="right"/>
    </xf>
    <xf numFmtId="4" fontId="11" fillId="0" borderId="51" xfId="1" applyNumberFormat="1" applyFont="1" applyBorder="1" applyAlignment="1">
      <alignment horizontal="right"/>
    </xf>
    <xf numFmtId="4" fontId="11" fillId="0" borderId="51" xfId="1" applyNumberFormat="1" applyFont="1" applyBorder="1"/>
    <xf numFmtId="0" fontId="11" fillId="0" borderId="35" xfId="1" applyFont="1" applyBorder="1"/>
    <xf numFmtId="0" fontId="11" fillId="0" borderId="36" xfId="1" applyFont="1" applyBorder="1"/>
    <xf numFmtId="0" fontId="11" fillId="0" borderId="36" xfId="1" applyFont="1" applyBorder="1" applyAlignment="1">
      <alignment wrapText="1"/>
    </xf>
    <xf numFmtId="0" fontId="11" fillId="0" borderId="36" xfId="1" applyFont="1" applyBorder="1" applyAlignment="1">
      <alignment horizontal="left"/>
    </xf>
    <xf numFmtId="4" fontId="11" fillId="0" borderId="36" xfId="1" applyNumberFormat="1" applyFont="1" applyBorder="1" applyAlignment="1">
      <alignment horizontal="right"/>
    </xf>
    <xf numFmtId="4" fontId="11" fillId="0" borderId="36" xfId="1" applyNumberFormat="1" applyFont="1" applyBorder="1"/>
    <xf numFmtId="4" fontId="11" fillId="3" borderId="0" xfId="1" applyNumberFormat="1" applyFont="1" applyFill="1"/>
    <xf numFmtId="0" fontId="11" fillId="3" borderId="0" xfId="1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3" borderId="4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 wrapText="1"/>
    </xf>
    <xf numFmtId="0" fontId="11" fillId="3" borderId="0" xfId="0" applyFont="1" applyFill="1"/>
    <xf numFmtId="4" fontId="11" fillId="3" borderId="1" xfId="1" applyNumberFormat="1" applyFont="1" applyFill="1" applyBorder="1"/>
    <xf numFmtId="4" fontId="11" fillId="3" borderId="5" xfId="1" applyNumberFormat="1" applyFont="1" applyFill="1" applyBorder="1"/>
    <xf numFmtId="0" fontId="13" fillId="3" borderId="21" xfId="1" applyFont="1" applyFill="1" applyBorder="1"/>
    <xf numFmtId="0" fontId="11" fillId="3" borderId="10" xfId="1" applyFont="1" applyFill="1" applyBorder="1"/>
    <xf numFmtId="4" fontId="11" fillId="3" borderId="3" xfId="1" applyNumberFormat="1" applyFont="1" applyFill="1" applyBorder="1"/>
    <xf numFmtId="0" fontId="11" fillId="3" borderId="9" xfId="1" applyFont="1" applyFill="1" applyBorder="1"/>
    <xf numFmtId="4" fontId="11" fillId="3" borderId="13" xfId="1" applyNumberFormat="1" applyFont="1" applyFill="1" applyBorder="1"/>
    <xf numFmtId="0" fontId="11" fillId="3" borderId="22" xfId="1" applyFont="1" applyFill="1" applyBorder="1" applyAlignment="1">
      <alignment wrapText="1"/>
    </xf>
    <xf numFmtId="0" fontId="11" fillId="3" borderId="33" xfId="1" applyFont="1" applyFill="1" applyBorder="1" applyAlignment="1">
      <alignment wrapText="1"/>
    </xf>
    <xf numFmtId="0" fontId="11" fillId="3" borderId="10" xfId="1" applyFont="1" applyFill="1" applyBorder="1" applyAlignment="1">
      <alignment wrapText="1"/>
    </xf>
    <xf numFmtId="0" fontId="11" fillId="3" borderId="4" xfId="1" applyFont="1" applyFill="1" applyBorder="1" applyAlignment="1">
      <alignment wrapText="1"/>
    </xf>
    <xf numFmtId="0" fontId="11" fillId="3" borderId="0" xfId="1" applyFont="1" applyFill="1" applyAlignment="1">
      <alignment wrapText="1"/>
    </xf>
    <xf numFmtId="0" fontId="11" fillId="3" borderId="7" xfId="1" applyFont="1" applyFill="1" applyBorder="1" applyAlignment="1">
      <alignment wrapText="1"/>
    </xf>
    <xf numFmtId="4" fontId="2" fillId="3" borderId="0" xfId="0" applyNumberFormat="1" applyFont="1" applyFill="1"/>
    <xf numFmtId="0" fontId="13" fillId="3" borderId="3" xfId="1" applyFont="1" applyFill="1" applyBorder="1" applyAlignment="1">
      <alignment vertical="top"/>
    </xf>
    <xf numFmtId="4" fontId="11" fillId="3" borderId="0" xfId="1" applyNumberFormat="1" applyFont="1" applyFill="1" applyAlignment="1">
      <alignment horizontal="right"/>
    </xf>
    <xf numFmtId="0" fontId="13" fillId="3" borderId="7" xfId="1" applyFont="1" applyFill="1" applyBorder="1"/>
    <xf numFmtId="0" fontId="13" fillId="3" borderId="17" xfId="1" applyFont="1" applyFill="1" applyBorder="1"/>
    <xf numFmtId="0" fontId="11" fillId="3" borderId="13" xfId="1" applyFont="1" applyFill="1" applyBorder="1" applyAlignment="1">
      <alignment wrapText="1"/>
    </xf>
    <xf numFmtId="0" fontId="13" fillId="3" borderId="2" xfId="1" applyFont="1" applyFill="1" applyBorder="1"/>
    <xf numFmtId="4" fontId="11" fillId="3" borderId="11" xfId="1" applyNumberFormat="1" applyFont="1" applyFill="1" applyBorder="1"/>
    <xf numFmtId="0" fontId="11" fillId="3" borderId="7" xfId="1" applyFont="1" applyFill="1" applyBorder="1"/>
    <xf numFmtId="0" fontId="13" fillId="3" borderId="10" xfId="1" applyFont="1" applyFill="1" applyBorder="1"/>
    <xf numFmtId="0" fontId="11" fillId="3" borderId="13" xfId="1" applyFont="1" applyFill="1" applyBorder="1"/>
    <xf numFmtId="0" fontId="11" fillId="3" borderId="0" xfId="1" applyFont="1" applyFill="1" applyAlignment="1">
      <alignment horizontal="center"/>
    </xf>
    <xf numFmtId="0" fontId="11" fillId="3" borderId="18" xfId="1" applyFont="1" applyFill="1" applyBorder="1" applyAlignment="1">
      <alignment horizontal="center" wrapText="1"/>
    </xf>
    <xf numFmtId="4" fontId="11" fillId="3" borderId="4" xfId="1" applyNumberFormat="1" applyFont="1" applyFill="1" applyBorder="1" applyAlignment="1">
      <alignment horizontal="center" wrapText="1"/>
    </xf>
    <xf numFmtId="4" fontId="11" fillId="3" borderId="7" xfId="1" applyNumberFormat="1" applyFont="1" applyFill="1" applyBorder="1" applyAlignment="1">
      <alignment horizontal="center" wrapText="1"/>
    </xf>
    <xf numFmtId="4" fontId="11" fillId="3" borderId="0" xfId="1" applyNumberFormat="1" applyFont="1" applyFill="1" applyAlignment="1">
      <alignment horizontal="center" wrapText="1"/>
    </xf>
    <xf numFmtId="0" fontId="13" fillId="3" borderId="0" xfId="1" applyFont="1" applyFill="1"/>
    <xf numFmtId="0" fontId="14" fillId="3" borderId="0" xfId="1" applyFont="1" applyFill="1"/>
    <xf numFmtId="0" fontId="3" fillId="3" borderId="0" xfId="0" applyFont="1" applyFill="1"/>
    <xf numFmtId="17" fontId="11" fillId="0" borderId="33" xfId="1" applyNumberFormat="1" applyFont="1" applyBorder="1" applyAlignment="1">
      <alignment horizontal="center" vertical="top" wrapText="1"/>
    </xf>
    <xf numFmtId="0" fontId="5" fillId="3" borderId="0" xfId="1" applyFont="1" applyFill="1"/>
    <xf numFmtId="0" fontId="6" fillId="3" borderId="0" xfId="0" applyFont="1" applyFill="1"/>
    <xf numFmtId="0" fontId="5" fillId="3" borderId="0" xfId="0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5" fillId="3" borderId="0" xfId="0" applyFont="1" applyFill="1"/>
    <xf numFmtId="0" fontId="5" fillId="3" borderId="0" xfId="1" applyFont="1" applyFill="1" applyAlignment="1">
      <alignment wrapText="1"/>
    </xf>
    <xf numFmtId="4" fontId="5" fillId="3" borderId="0" xfId="1" applyNumberFormat="1" applyFont="1" applyFill="1" applyAlignment="1">
      <alignment horizontal="center" wrapText="1"/>
    </xf>
    <xf numFmtId="0" fontId="17" fillId="0" borderId="0" xfId="1" applyFont="1"/>
    <xf numFmtId="3" fontId="17" fillId="0" borderId="0" xfId="1" applyNumberFormat="1" applyFont="1"/>
    <xf numFmtId="0" fontId="13" fillId="0" borderId="52" xfId="1" applyFont="1" applyBorder="1"/>
    <xf numFmtId="0" fontId="13" fillId="0" borderId="53" xfId="1" applyFont="1" applyBorder="1"/>
    <xf numFmtId="0" fontId="13" fillId="0" borderId="54" xfId="1" applyFont="1" applyBorder="1"/>
    <xf numFmtId="0" fontId="11" fillId="0" borderId="54" xfId="1" applyFont="1" applyBorder="1"/>
    <xf numFmtId="0" fontId="11" fillId="0" borderId="1" xfId="1" applyFont="1" applyBorder="1" applyAlignment="1">
      <alignment wrapText="1"/>
    </xf>
    <xf numFmtId="0" fontId="11" fillId="0" borderId="29" xfId="1" applyFont="1" applyBorder="1" applyAlignment="1">
      <alignment horizontal="left"/>
    </xf>
    <xf numFmtId="4" fontId="11" fillId="0" borderId="16" xfId="1" applyNumberFormat="1" applyFont="1" applyBorder="1" applyAlignment="1">
      <alignment horizontal="right"/>
    </xf>
    <xf numFmtId="4" fontId="11" fillId="0" borderId="16" xfId="1" applyNumberFormat="1" applyFont="1" applyBorder="1"/>
    <xf numFmtId="0" fontId="11" fillId="0" borderId="1" xfId="1" applyFont="1" applyBorder="1"/>
    <xf numFmtId="0" fontId="11" fillId="0" borderId="1" xfId="1" applyFont="1" applyBorder="1" applyAlignment="1">
      <alignment horizontal="left"/>
    </xf>
    <xf numFmtId="4" fontId="11" fillId="0" borderId="5" xfId="1" applyNumberFormat="1" applyFont="1" applyBorder="1" applyAlignment="1">
      <alignment horizontal="right"/>
    </xf>
    <xf numFmtId="2" fontId="11" fillId="0" borderId="8" xfId="1" applyNumberFormat="1" applyFont="1" applyBorder="1" applyAlignment="1">
      <alignment vertical="justify"/>
    </xf>
    <xf numFmtId="0" fontId="11" fillId="0" borderId="8" xfId="1" applyFont="1" applyBorder="1" applyAlignment="1">
      <alignment horizontal="right" wrapText="1"/>
    </xf>
    <xf numFmtId="0" fontId="13" fillId="0" borderId="13" xfId="1" applyFont="1" applyBorder="1"/>
    <xf numFmtId="0" fontId="11" fillId="0" borderId="3" xfId="1" applyFont="1" applyBorder="1" applyAlignment="1">
      <alignment wrapText="1"/>
    </xf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1" fillId="0" borderId="4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3" fillId="3" borderId="1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3" fillId="3" borderId="1" xfId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11" fillId="3" borderId="4" xfId="1" applyFont="1" applyFill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1" fillId="3" borderId="15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3" fillId="0" borderId="1" xfId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8110-98D3-4B6D-AAA4-BE0E07A5C8B8}">
  <dimension ref="A1:L83"/>
  <sheetViews>
    <sheetView tabSelected="1" topLeftCell="A30" zoomScale="96" zoomScaleNormal="96" workbookViewId="0">
      <selection activeCell="K57" sqref="K5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9.140625" style="6" customWidth="1"/>
    <col min="11" max="11" width="18.5703125" style="6" customWidth="1"/>
    <col min="12" max="12" width="19.5703125" style="6" customWidth="1"/>
    <col min="13" max="16384" width="9.140625" style="1"/>
  </cols>
  <sheetData>
    <row r="1" spans="1:12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</row>
    <row r="2" spans="1:12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</row>
    <row r="3" spans="1:12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</row>
    <row r="6" spans="1:12" ht="16.5" customHeight="1" x14ac:dyDescent="0.25">
      <c r="A6" s="13"/>
      <c r="B6" s="310" t="s">
        <v>208</v>
      </c>
      <c r="C6" s="311"/>
      <c r="D6" s="311"/>
      <c r="E6" s="311"/>
      <c r="F6" s="311"/>
      <c r="G6" s="311"/>
      <c r="H6" s="311"/>
      <c r="I6" s="311"/>
      <c r="J6" s="311"/>
      <c r="K6" s="312"/>
      <c r="L6" s="13"/>
    </row>
    <row r="7" spans="1:12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9"/>
      <c r="K7" s="9"/>
      <c r="L7" s="4"/>
    </row>
    <row r="8" spans="1:12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</row>
    <row r="9" spans="1:12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 t="s">
        <v>200</v>
      </c>
      <c r="H9" s="35" t="s">
        <v>17</v>
      </c>
      <c r="I9" s="36" t="s">
        <v>18</v>
      </c>
      <c r="J9" s="193"/>
      <c r="K9" s="193"/>
      <c r="L9" s="193"/>
    </row>
    <row r="10" spans="1:12" s="2" customFormat="1" x14ac:dyDescent="0.25">
      <c r="A10" s="102">
        <v>1</v>
      </c>
      <c r="B10" s="113" t="s">
        <v>38</v>
      </c>
      <c r="C10" s="37" t="s">
        <v>203</v>
      </c>
      <c r="D10" s="39">
        <v>33987221.490000002</v>
      </c>
      <c r="E10" s="39">
        <v>30238078.330000002</v>
      </c>
      <c r="F10" s="40">
        <f t="shared" ref="F10:F17" si="0">D10-E10</f>
        <v>3749143.16</v>
      </c>
      <c r="G10" s="172">
        <v>3503495.45</v>
      </c>
      <c r="H10" s="40">
        <f t="shared" ref="H10:H17" si="1">E10+G10</f>
        <v>33741573.780000001</v>
      </c>
      <c r="I10" s="41">
        <f t="shared" ref="I10:I17" si="2">F10-G10</f>
        <v>245647.70999999996</v>
      </c>
      <c r="J10" s="136"/>
      <c r="K10" s="5"/>
      <c r="L10" s="5"/>
    </row>
    <row r="11" spans="1:12" x14ac:dyDescent="0.25">
      <c r="A11" s="103"/>
      <c r="B11" s="114" t="s">
        <v>31</v>
      </c>
      <c r="C11" s="42" t="s">
        <v>204</v>
      </c>
      <c r="D11" s="44">
        <v>0</v>
      </c>
      <c r="E11" s="44">
        <v>141003.71999999997</v>
      </c>
      <c r="F11" s="45">
        <f t="shared" si="0"/>
        <v>-141003.71999999997</v>
      </c>
      <c r="G11" s="174">
        <v>24167.59</v>
      </c>
      <c r="H11" s="45">
        <f t="shared" si="1"/>
        <v>165171.30999999997</v>
      </c>
      <c r="I11" s="46">
        <f t="shared" si="2"/>
        <v>-165171.30999999997</v>
      </c>
      <c r="J11" s="194"/>
      <c r="K11" s="5"/>
      <c r="L11" s="5"/>
    </row>
    <row r="12" spans="1:12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36"/>
      <c r="K12" s="5"/>
      <c r="L12" s="5"/>
    </row>
    <row r="13" spans="1:12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94"/>
      <c r="K13" s="5"/>
      <c r="L13" s="5"/>
    </row>
    <row r="14" spans="1:12" x14ac:dyDescent="0.25">
      <c r="A14" s="103"/>
      <c r="B14" s="114" t="s">
        <v>51</v>
      </c>
      <c r="C14" s="42"/>
      <c r="D14" s="44">
        <v>72777.11</v>
      </c>
      <c r="E14" s="44">
        <v>71758.64</v>
      </c>
      <c r="F14" s="45">
        <f t="shared" si="0"/>
        <v>1018.4700000000012</v>
      </c>
      <c r="G14" s="174">
        <v>0</v>
      </c>
      <c r="H14" s="45">
        <f t="shared" si="1"/>
        <v>71758.64</v>
      </c>
      <c r="I14" s="46">
        <f t="shared" si="2"/>
        <v>1018.4700000000012</v>
      </c>
      <c r="J14" s="194"/>
      <c r="K14" s="5"/>
      <c r="L14" s="5"/>
    </row>
    <row r="15" spans="1:12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</row>
    <row r="16" spans="1:12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</row>
    <row r="17" spans="1:12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94"/>
      <c r="K17" s="5"/>
      <c r="L17" s="5"/>
    </row>
    <row r="18" spans="1:12" ht="15.75" thickBot="1" x14ac:dyDescent="0.3">
      <c r="A18" s="76"/>
      <c r="B18" s="230" t="s">
        <v>32</v>
      </c>
      <c r="C18" s="231"/>
      <c r="D18" s="54">
        <f>SUM(D10:D17)</f>
        <v>34919120.070000008</v>
      </c>
      <c r="E18" s="54">
        <v>31321274.100000001</v>
      </c>
      <c r="F18" s="54">
        <f>SUM(F10:F17)</f>
        <v>3597845.9700000007</v>
      </c>
      <c r="G18" s="54">
        <f>SUM(G10:G17)</f>
        <v>3527663.04</v>
      </c>
      <c r="H18" s="54">
        <f>SUM(H10:H17)</f>
        <v>34848937.140000008</v>
      </c>
      <c r="I18" s="54">
        <f>SUM(I10:I17)</f>
        <v>70182.929999999993</v>
      </c>
      <c r="J18" s="194"/>
      <c r="K18" s="136"/>
      <c r="L18" s="136"/>
    </row>
    <row r="19" spans="1:12" s="2" customFormat="1" x14ac:dyDescent="0.25">
      <c r="A19" s="232">
        <v>2</v>
      </c>
      <c r="B19" s="295" t="s">
        <v>57</v>
      </c>
      <c r="C19" s="37" t="s">
        <v>205</v>
      </c>
      <c r="D19" s="39">
        <v>789652.08</v>
      </c>
      <c r="E19" s="39">
        <v>684989.17999999993</v>
      </c>
      <c r="F19" s="56">
        <f>D19-E19</f>
        <v>104662.90000000002</v>
      </c>
      <c r="G19" s="57">
        <v>73997.23</v>
      </c>
      <c r="H19" s="57">
        <f>E19+G19</f>
        <v>758986.40999999992</v>
      </c>
      <c r="I19" s="57">
        <f>F19-G19</f>
        <v>30665.670000000027</v>
      </c>
      <c r="J19" s="5"/>
      <c r="K19" s="5"/>
      <c r="L19" s="4"/>
    </row>
    <row r="20" spans="1:12" s="2" customFormat="1" x14ac:dyDescent="0.25">
      <c r="A20" s="237">
        <v>3</v>
      </c>
      <c r="B20" s="296" t="s">
        <v>58</v>
      </c>
      <c r="C20" s="42" t="s">
        <v>205</v>
      </c>
      <c r="D20" s="44">
        <v>462067.81</v>
      </c>
      <c r="E20" s="44">
        <v>401122.44</v>
      </c>
      <c r="F20" s="44">
        <f t="shared" ref="F20:F25" si="3">D20-E20</f>
        <v>60945.369999999995</v>
      </c>
      <c r="G20" s="45">
        <v>65082.78</v>
      </c>
      <c r="H20" s="45">
        <f t="shared" ref="H20:H25" si="4">E20+G20</f>
        <v>466205.22</v>
      </c>
      <c r="I20" s="45">
        <f t="shared" ref="I20:I25" si="5">F20-G20</f>
        <v>-4137.4100000000035</v>
      </c>
      <c r="J20" s="5"/>
      <c r="K20" s="5"/>
      <c r="L20" s="5"/>
    </row>
    <row r="21" spans="1:12" x14ac:dyDescent="0.25">
      <c r="A21" s="237"/>
      <c r="B21" s="296" t="s">
        <v>49</v>
      </c>
      <c r="C21" s="42"/>
      <c r="D21" s="44">
        <v>168.66</v>
      </c>
      <c r="E21" s="44">
        <v>168.66</v>
      </c>
      <c r="F21" s="45">
        <f t="shared" si="3"/>
        <v>0</v>
      </c>
      <c r="G21" s="45">
        <v>0</v>
      </c>
      <c r="H21" s="45">
        <f t="shared" si="4"/>
        <v>168.66</v>
      </c>
      <c r="I21" s="45">
        <f t="shared" si="5"/>
        <v>0</v>
      </c>
      <c r="J21" s="5"/>
      <c r="K21" s="5"/>
      <c r="L21" s="5"/>
    </row>
    <row r="22" spans="1:12" x14ac:dyDescent="0.25">
      <c r="A22" s="237"/>
      <c r="B22" s="296" t="s">
        <v>147</v>
      </c>
      <c r="C22" s="42"/>
      <c r="D22" s="44">
        <v>-297.51</v>
      </c>
      <c r="E22" s="44">
        <v>-297.51</v>
      </c>
      <c r="F22" s="44">
        <f t="shared" si="3"/>
        <v>0</v>
      </c>
      <c r="G22" s="45">
        <v>0</v>
      </c>
      <c r="H22" s="44">
        <f t="shared" si="4"/>
        <v>-297.51</v>
      </c>
      <c r="I22" s="45">
        <f t="shared" si="5"/>
        <v>0</v>
      </c>
      <c r="J22" s="5"/>
      <c r="K22" s="5"/>
      <c r="L22" s="5"/>
    </row>
    <row r="23" spans="1:12" x14ac:dyDescent="0.25">
      <c r="A23" s="237"/>
      <c r="B23" s="296" t="s">
        <v>51</v>
      </c>
      <c r="C23" s="122"/>
      <c r="D23" s="44">
        <v>2609.59</v>
      </c>
      <c r="E23" s="44">
        <v>2609.59</v>
      </c>
      <c r="F23" s="44">
        <f t="shared" si="3"/>
        <v>0</v>
      </c>
      <c r="G23" s="45">
        <v>0</v>
      </c>
      <c r="H23" s="44">
        <f t="shared" si="4"/>
        <v>2609.59</v>
      </c>
      <c r="I23" s="45">
        <f t="shared" si="5"/>
        <v>0</v>
      </c>
      <c r="J23" s="5"/>
      <c r="K23" s="5"/>
      <c r="L23" s="5"/>
    </row>
    <row r="24" spans="1:12" ht="15.75" thickBot="1" x14ac:dyDescent="0.3">
      <c r="A24" s="237"/>
      <c r="B24" s="297" t="s">
        <v>52</v>
      </c>
      <c r="C24" s="122"/>
      <c r="D24" s="44">
        <v>0</v>
      </c>
      <c r="E24" s="44">
        <v>0</v>
      </c>
      <c r="F24" s="44">
        <f t="shared" si="3"/>
        <v>0</v>
      </c>
      <c r="G24" s="45">
        <v>0</v>
      </c>
      <c r="H24" s="44">
        <f t="shared" si="4"/>
        <v>0</v>
      </c>
      <c r="I24" s="45">
        <f t="shared" si="5"/>
        <v>0</v>
      </c>
      <c r="J24" s="5"/>
      <c r="K24" s="5"/>
      <c r="L24" s="5"/>
    </row>
    <row r="25" spans="1:12" ht="17.25" customHeight="1" thickBot="1" x14ac:dyDescent="0.3">
      <c r="A25" s="298"/>
      <c r="B25" s="299" t="s">
        <v>53</v>
      </c>
      <c r="C25" s="300"/>
      <c r="D25" s="50">
        <v>0</v>
      </c>
      <c r="E25" s="301">
        <v>0</v>
      </c>
      <c r="F25" s="301">
        <f t="shared" si="3"/>
        <v>0</v>
      </c>
      <c r="G25" s="51">
        <v>0</v>
      </c>
      <c r="H25" s="301">
        <f t="shared" si="4"/>
        <v>0</v>
      </c>
      <c r="I25" s="302">
        <f t="shared" si="5"/>
        <v>0</v>
      </c>
      <c r="J25" s="5"/>
      <c r="K25" s="5"/>
      <c r="L25" s="5"/>
    </row>
    <row r="26" spans="1:12" ht="18" customHeight="1" thickBot="1" x14ac:dyDescent="0.3">
      <c r="A26" s="118"/>
      <c r="B26" s="303" t="s">
        <v>65</v>
      </c>
      <c r="C26" s="304"/>
      <c r="D26" s="119">
        <f>SUM(D19:D25)</f>
        <v>1254200.6299999999</v>
      </c>
      <c r="E26" s="119">
        <v>1088592.3599999999</v>
      </c>
      <c r="F26" s="119">
        <f t="shared" ref="F26:I26" si="6">SUM(F19:F25)</f>
        <v>165608.27000000002</v>
      </c>
      <c r="G26" s="119">
        <f>SUM(G19:G25)</f>
        <v>139080.01</v>
      </c>
      <c r="H26" s="119">
        <f t="shared" si="6"/>
        <v>1227672.3699999999</v>
      </c>
      <c r="I26" s="305">
        <f t="shared" si="6"/>
        <v>26528.260000000024</v>
      </c>
      <c r="J26" s="136"/>
      <c r="K26" s="136"/>
      <c r="L26" s="5"/>
    </row>
    <row r="27" spans="1:12" x14ac:dyDescent="0.25">
      <c r="A27" s="102">
        <v>4</v>
      </c>
      <c r="B27" s="306" t="s">
        <v>37</v>
      </c>
      <c r="C27" s="307" t="s">
        <v>206</v>
      </c>
      <c r="D27" s="39">
        <v>4452093.6900000004</v>
      </c>
      <c r="E27" s="39">
        <v>3970547.9299999997</v>
      </c>
      <c r="F27" s="40">
        <f>D27-E27</f>
        <v>481545.76000000071</v>
      </c>
      <c r="G27" s="40">
        <v>462692</v>
      </c>
      <c r="H27" s="40">
        <f t="shared" ref="H27:H33" si="7">E27+G27</f>
        <v>4433239.93</v>
      </c>
      <c r="I27" s="41">
        <f>F27-G27</f>
        <v>18853.760000000708</v>
      </c>
      <c r="J27" s="136"/>
      <c r="K27" s="5"/>
      <c r="L27" s="5"/>
    </row>
    <row r="28" spans="1:12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45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</row>
    <row r="29" spans="1:12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45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</row>
    <row r="30" spans="1:12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45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</row>
    <row r="31" spans="1:12" x14ac:dyDescent="0.25">
      <c r="A31" s="103"/>
      <c r="B31" s="114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45">
        <v>0</v>
      </c>
      <c r="H31" s="44">
        <f t="shared" si="7"/>
        <v>-3740.39</v>
      </c>
      <c r="I31" s="46">
        <f t="shared" si="8"/>
        <v>0</v>
      </c>
      <c r="J31" s="194"/>
      <c r="K31" s="5"/>
      <c r="L31" s="5"/>
    </row>
    <row r="32" spans="1:12" x14ac:dyDescent="0.25">
      <c r="A32" s="103"/>
      <c r="B32" s="114" t="s">
        <v>51</v>
      </c>
      <c r="C32" s="42"/>
      <c r="D32" s="44">
        <v>1149</v>
      </c>
      <c r="E32" s="44">
        <v>1149</v>
      </c>
      <c r="F32" s="44">
        <f t="shared" si="9"/>
        <v>0</v>
      </c>
      <c r="G32" s="45">
        <v>0</v>
      </c>
      <c r="H32" s="44">
        <f t="shared" si="7"/>
        <v>1149</v>
      </c>
      <c r="I32" s="46">
        <f t="shared" si="8"/>
        <v>0</v>
      </c>
      <c r="J32" s="194"/>
      <c r="K32" s="5"/>
      <c r="L32" s="5"/>
    </row>
    <row r="33" spans="1:12" ht="15.75" thickBot="1" x14ac:dyDescent="0.3">
      <c r="A33" s="72"/>
      <c r="B33" s="308" t="s">
        <v>52</v>
      </c>
      <c r="C33" s="201"/>
      <c r="D33" s="50">
        <v>0</v>
      </c>
      <c r="E33" s="50">
        <v>0</v>
      </c>
      <c r="F33" s="50">
        <f t="shared" si="9"/>
        <v>0</v>
      </c>
      <c r="G33" s="51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</row>
    <row r="34" spans="1:12" ht="30" customHeight="1" thickBot="1" x14ac:dyDescent="0.3">
      <c r="A34" s="63"/>
      <c r="B34" s="309" t="s">
        <v>34</v>
      </c>
      <c r="C34" s="207"/>
      <c r="D34" s="61">
        <f>SUM(D27:D33)</f>
        <v>4449657.0900000008</v>
      </c>
      <c r="E34" s="61">
        <v>3968111.3299999996</v>
      </c>
      <c r="F34" s="61">
        <f t="shared" ref="F34:I34" si="10">SUM(F27:F33)</f>
        <v>481545.76000000071</v>
      </c>
      <c r="G34" s="61">
        <f>SUM(G27:G33)</f>
        <v>462692</v>
      </c>
      <c r="H34" s="61">
        <f t="shared" si="10"/>
        <v>4430803.33</v>
      </c>
      <c r="I34" s="62">
        <f t="shared" si="10"/>
        <v>18853.760000000708</v>
      </c>
      <c r="J34" s="194"/>
      <c r="K34" s="136"/>
      <c r="L34" s="136"/>
    </row>
    <row r="35" spans="1:12" ht="15.75" thickBot="1" x14ac:dyDescent="0.3">
      <c r="A35" s="63"/>
      <c r="B35" s="63" t="s">
        <v>8</v>
      </c>
      <c r="C35" s="59"/>
      <c r="D35" s="64">
        <f>D18+D26+D34</f>
        <v>40622977.790000014</v>
      </c>
      <c r="E35" s="64">
        <v>36377977.789999999</v>
      </c>
      <c r="F35" s="64">
        <f t="shared" ref="F35:I35" si="11">F18+F26+F34</f>
        <v>4245000.0000000019</v>
      </c>
      <c r="G35" s="64">
        <f t="shared" si="11"/>
        <v>4129435.05</v>
      </c>
      <c r="H35" s="71">
        <f t="shared" si="11"/>
        <v>40507412.840000004</v>
      </c>
      <c r="I35" s="218">
        <f t="shared" si="11"/>
        <v>115564.95000000072</v>
      </c>
      <c r="J35" s="5"/>
      <c r="K35" s="5"/>
      <c r="L35" s="5"/>
    </row>
    <row r="36" spans="1:12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</row>
    <row r="37" spans="1:12" s="245" customFormat="1" ht="33.75" customHeight="1" thickBot="1" x14ac:dyDescent="0.3">
      <c r="A37" s="286"/>
      <c r="B37" s="313" t="s">
        <v>201</v>
      </c>
      <c r="C37" s="314"/>
      <c r="D37" s="314"/>
      <c r="E37" s="314"/>
      <c r="F37" s="315"/>
      <c r="G37" s="1"/>
      <c r="H37" s="313" t="s">
        <v>202</v>
      </c>
      <c r="I37" s="316"/>
      <c r="J37" s="316"/>
      <c r="K37" s="316"/>
      <c r="L37" s="317"/>
    </row>
    <row r="38" spans="1:12" s="246" customFormat="1" ht="20.25" customHeight="1" thickBot="1" x14ac:dyDescent="0.3">
      <c r="A38" s="288"/>
      <c r="B38" s="318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51"/>
      <c r="H38" s="321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</row>
    <row r="39" spans="1:12" s="245" customFormat="1" ht="15.75" thickBot="1" x14ac:dyDescent="0.3">
      <c r="A39" s="290"/>
      <c r="B39" s="319"/>
      <c r="C39" s="244" t="s">
        <v>23</v>
      </c>
      <c r="D39" s="253">
        <v>1224</v>
      </c>
      <c r="E39" s="253">
        <v>1224</v>
      </c>
      <c r="F39" s="254">
        <f>D39-E39</f>
        <v>0</v>
      </c>
      <c r="G39" s="243"/>
      <c r="H39" s="322"/>
      <c r="I39" s="244" t="s">
        <v>23</v>
      </c>
      <c r="J39" s="253">
        <f>'REGULARIZARE TRIM III 2023'!J39+'OCTOMBRIE 2023'!D39</f>
        <v>11705</v>
      </c>
      <c r="K39" s="253">
        <f>'REGULARIZARE TRIM III 2023'!K39+'OCTOMBRIE 2023'!E39</f>
        <v>11705</v>
      </c>
      <c r="L39" s="253">
        <f>'REGULARIZARE TRIM III 2023'!L39+'OCTOMBRIE 2023'!F39</f>
        <v>0</v>
      </c>
    </row>
    <row r="40" spans="1:12" s="245" customFormat="1" ht="15.75" thickBot="1" x14ac:dyDescent="0.3">
      <c r="A40" s="290"/>
      <c r="B40" s="320"/>
      <c r="C40" s="68" t="s">
        <v>24</v>
      </c>
      <c r="D40" s="69">
        <v>3527663.04</v>
      </c>
      <c r="E40" s="69">
        <v>3527663.04</v>
      </c>
      <c r="F40" s="70">
        <f t="shared" ref="F40:F46" si="12">D40-E40</f>
        <v>0</v>
      </c>
      <c r="G40" s="243"/>
      <c r="H40" s="323"/>
      <c r="I40" s="68" t="s">
        <v>24</v>
      </c>
      <c r="J40" s="74">
        <f>'REGULARIZARE TRIM III 2023'!J40+'OCTOMBRIE 2023'!D40</f>
        <v>34313108.25</v>
      </c>
      <c r="K40" s="74">
        <f>'REGULARIZARE TRIM III 2023'!K40+'OCTOMBRIE 2023'!E40</f>
        <v>33917038.560000002</v>
      </c>
      <c r="L40" s="74">
        <f>'REGULARIZARE TRIM III 2023'!L40+'OCTOMBRIE 2023'!F40</f>
        <v>396069.68999999994</v>
      </c>
    </row>
    <row r="41" spans="1:12" s="245" customFormat="1" ht="15.75" thickBot="1" x14ac:dyDescent="0.3">
      <c r="A41" s="290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2"/>
        <v>0</v>
      </c>
      <c r="G41" s="243"/>
      <c r="H41" s="255" t="s">
        <v>49</v>
      </c>
      <c r="I41" s="258" t="s">
        <v>24</v>
      </c>
      <c r="J41" s="253">
        <f>'REGULARIZARE TRIM III 2023'!J41+'OCTOMBRIE 2023'!D41</f>
        <v>22532.66</v>
      </c>
      <c r="K41" s="253">
        <f>'REGULARIZARE TRIM III 2023'!K41+'OCTOMBRIE 2023'!E41</f>
        <v>203785.38</v>
      </c>
      <c r="L41" s="253">
        <f>'REGULARIZARE TRIM III 2023'!L41+'OCTOMBRIE 2023'!F41</f>
        <v>-181252.72</v>
      </c>
    </row>
    <row r="42" spans="1:12" s="245" customFormat="1" ht="15.75" thickBot="1" x14ac:dyDescent="0.3">
      <c r="A42" s="290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2"/>
        <v>0</v>
      </c>
      <c r="G42" s="243"/>
      <c r="H42" s="255" t="s">
        <v>147</v>
      </c>
      <c r="I42" s="258" t="s">
        <v>24</v>
      </c>
      <c r="J42" s="253">
        <f>'REGULARIZARE TRIM III 2023'!J42+'OCTOMBRIE 2023'!D42</f>
        <v>64219.12</v>
      </c>
      <c r="K42" s="253">
        <f>'REGULARIZARE TRIM III 2023'!K42+'OCTOMBRIE 2023'!E42</f>
        <v>279036.09000000003</v>
      </c>
      <c r="L42" s="253">
        <f>'REGULARIZARE TRIM III 2023'!L42+'OCTOMBRIE 2023'!F42</f>
        <v>-214816.97000000003</v>
      </c>
    </row>
    <row r="43" spans="1:12" s="245" customFormat="1" ht="15.75" thickBot="1" x14ac:dyDescent="0.3">
      <c r="A43" s="290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2"/>
        <v>0</v>
      </c>
      <c r="G43" s="243"/>
      <c r="H43" s="255" t="s">
        <v>51</v>
      </c>
      <c r="I43" s="258" t="s">
        <v>24</v>
      </c>
      <c r="J43" s="253">
        <f>'REGULARIZARE TRIM III 2023'!J43+'OCTOMBRIE 2023'!D43</f>
        <v>72777.11</v>
      </c>
      <c r="K43" s="253">
        <f>'REGULARIZARE TRIM III 2023'!K43+'OCTOMBRIE 2023'!E43</f>
        <v>72777.11</v>
      </c>
      <c r="L43" s="253">
        <f>'REGULARIZARE TRIM III 2023'!L43+'OCTOMBRIE 2023'!F43</f>
        <v>0</v>
      </c>
    </row>
    <row r="44" spans="1:12" s="245" customFormat="1" ht="15.75" thickBot="1" x14ac:dyDescent="0.3">
      <c r="A44" s="290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2"/>
        <v>0</v>
      </c>
      <c r="G44" s="243"/>
      <c r="H44" s="255" t="s">
        <v>52</v>
      </c>
      <c r="I44" s="258" t="s">
        <v>24</v>
      </c>
      <c r="J44" s="253">
        <f>'REGULARIZARE TRIM III 2023'!J44+'OCTOMBRIE 2023'!D44</f>
        <v>0</v>
      </c>
      <c r="K44" s="253">
        <f>'REGULARIZARE TRIM III 2023'!K44+'OCTOMBRIE 2023'!E44</f>
        <v>0</v>
      </c>
      <c r="L44" s="253">
        <f>'REGULARIZARE TRIM III 2023'!L44+'OCTOMBRIE 2023'!F44</f>
        <v>0</v>
      </c>
    </row>
    <row r="45" spans="1:12" s="245" customFormat="1" ht="15.75" thickBot="1" x14ac:dyDescent="0.3">
      <c r="A45" s="290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2"/>
        <v>0</v>
      </c>
      <c r="G45" s="243"/>
      <c r="H45" s="260" t="s">
        <v>53</v>
      </c>
      <c r="I45" s="256" t="s">
        <v>24</v>
      </c>
      <c r="J45" s="253">
        <f>'REGULARIZARE TRIM III 2023'!J45+'OCTOMBRIE 2023'!D45</f>
        <v>0</v>
      </c>
      <c r="K45" s="253">
        <f>'REGULARIZARE TRIM III 2023'!K45+'OCTOMBRIE 2023'!E45</f>
        <v>0</v>
      </c>
      <c r="L45" s="253">
        <f>'REGULARIZARE TRIM III 2023'!L45+'OCTOMBRIE 2023'!F45</f>
        <v>0</v>
      </c>
    </row>
    <row r="46" spans="1:12" s="245" customFormat="1" ht="15.75" thickBot="1" x14ac:dyDescent="0.3">
      <c r="A46" s="290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2"/>
        <v>0</v>
      </c>
      <c r="G46" s="243"/>
      <c r="H46" s="262" t="s">
        <v>102</v>
      </c>
      <c r="I46" s="256" t="s">
        <v>24</v>
      </c>
      <c r="J46" s="253">
        <f>'REGULARIZARE TRIM III 2023'!J46+'OCTOMBRIE 2023'!D46</f>
        <v>376300</v>
      </c>
      <c r="K46" s="253">
        <f>'REGULARIZARE TRIM III 2023'!K46+'OCTOMBRIE 2023'!E46</f>
        <v>376300</v>
      </c>
      <c r="L46" s="253">
        <f>'REGULARIZARE TRIM III 2023'!L46+'OCTOMBRIE 2023'!F46</f>
        <v>0</v>
      </c>
    </row>
    <row r="47" spans="1:12" s="245" customFormat="1" ht="15.75" thickBot="1" x14ac:dyDescent="0.3">
      <c r="A47" s="290"/>
      <c r="B47" s="73" t="s">
        <v>32</v>
      </c>
      <c r="C47" s="68" t="s">
        <v>24</v>
      </c>
      <c r="D47" s="69">
        <f>SUM(D40:D46)</f>
        <v>3527663.04</v>
      </c>
      <c r="E47" s="69">
        <f>SUM(E40:E46)</f>
        <v>3527663.04</v>
      </c>
      <c r="F47" s="69">
        <f>SUM(F40:F46)</f>
        <v>0</v>
      </c>
      <c r="G47" s="243"/>
      <c r="H47" s="73" t="s">
        <v>32</v>
      </c>
      <c r="I47" s="68" t="s">
        <v>24</v>
      </c>
      <c r="J47" s="69">
        <f>'REGULARIZARE TRIM III 2023'!J47+'OCTOMBRIE 2023'!D47</f>
        <v>34848937.140000001</v>
      </c>
      <c r="K47" s="69">
        <f>'REGULARIZARE TRIM III 2023'!K47+'OCTOMBRIE 2023'!E47</f>
        <v>34848937.140000001</v>
      </c>
      <c r="L47" s="69">
        <f>'REGULARIZARE TRIM III 2023'!L47+'OCTOMBRIE 2023'!F47</f>
        <v>-8.7311491370201111E-11</v>
      </c>
    </row>
    <row r="48" spans="1:12" s="245" customFormat="1" ht="15.75" thickBot="1" x14ac:dyDescent="0.3">
      <c r="A48" s="290"/>
      <c r="B48" s="291"/>
      <c r="C48" s="286"/>
      <c r="D48" s="221"/>
      <c r="E48" s="221"/>
      <c r="F48" s="221"/>
      <c r="G48" s="221"/>
      <c r="H48" s="291"/>
      <c r="I48" s="286"/>
      <c r="J48" s="221"/>
      <c r="K48" s="221"/>
      <c r="L48" s="221"/>
    </row>
    <row r="49" spans="1:12" s="245" customFormat="1" ht="15.75" thickBot="1" x14ac:dyDescent="0.3">
      <c r="A49" s="290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51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</row>
    <row r="50" spans="1:12" s="245" customFormat="1" ht="15.75" thickBot="1" x14ac:dyDescent="0.3">
      <c r="A50" s="290"/>
      <c r="B50" s="327" t="s">
        <v>57</v>
      </c>
      <c r="C50" s="223" t="s">
        <v>23</v>
      </c>
      <c r="D50" s="224">
        <v>31</v>
      </c>
      <c r="E50" s="224">
        <v>31</v>
      </c>
      <c r="F50" s="224">
        <f>D50-E50</f>
        <v>0</v>
      </c>
      <c r="G50" s="243"/>
      <c r="H50" s="222" t="s">
        <v>57</v>
      </c>
      <c r="I50" s="223" t="s">
        <v>23</v>
      </c>
      <c r="J50" s="224">
        <f>'REGULARIZARE TRIM III 2023'!J50+'OCTOMBRIE 2023'!D50</f>
        <v>348</v>
      </c>
      <c r="K50" s="224">
        <f>'REGULARIZARE TRIM III 2023'!K50+'OCTOMBRIE 2023'!E50</f>
        <v>348</v>
      </c>
      <c r="L50" s="224">
        <f>'REGULARIZARE TRIM III 2023'!L50+'OCTOMBRIE 2023'!F50</f>
        <v>0</v>
      </c>
    </row>
    <row r="51" spans="1:12" s="245" customFormat="1" ht="15.75" thickBot="1" x14ac:dyDescent="0.3">
      <c r="A51" s="290"/>
      <c r="B51" s="328"/>
      <c r="C51" s="79" t="s">
        <v>24</v>
      </c>
      <c r="D51" s="69">
        <v>73997.23</v>
      </c>
      <c r="E51" s="69">
        <v>73997.23</v>
      </c>
      <c r="F51" s="69">
        <f t="shared" ref="F51:F60" si="13">D51-E51</f>
        <v>0</v>
      </c>
      <c r="G51" s="243"/>
      <c r="H51" s="267"/>
      <c r="I51" s="79" t="s">
        <v>24</v>
      </c>
      <c r="J51" s="69">
        <f>'REGULARIZARE TRIM III 2023'!J51+'OCTOMBRIE 2023'!D51</f>
        <v>758857.56</v>
      </c>
      <c r="K51" s="69">
        <f>'REGULARIZARE TRIM III 2023'!K51+'OCTOMBRIE 2023'!E51</f>
        <v>758857.56</v>
      </c>
      <c r="L51" s="69">
        <f>'REGULARIZARE TRIM III 2023'!L51+'OCTOMBRIE 2023'!F51</f>
        <v>0</v>
      </c>
    </row>
    <row r="52" spans="1:12" s="245" customFormat="1" ht="15.75" thickBot="1" x14ac:dyDescent="0.3">
      <c r="A52" s="290"/>
      <c r="B52" s="327" t="s">
        <v>58</v>
      </c>
      <c r="C52" s="223" t="s">
        <v>59</v>
      </c>
      <c r="D52" s="225" t="s">
        <v>207</v>
      </c>
      <c r="E52" s="225" t="s">
        <v>207</v>
      </c>
      <c r="F52" s="224">
        <v>0</v>
      </c>
      <c r="G52" s="243"/>
      <c r="H52" s="222" t="s">
        <v>58</v>
      </c>
      <c r="I52" s="223" t="s">
        <v>59</v>
      </c>
      <c r="J52" s="225" t="s">
        <v>210</v>
      </c>
      <c r="K52" s="225" t="s">
        <v>210</v>
      </c>
      <c r="L52" s="225">
        <v>0</v>
      </c>
    </row>
    <row r="53" spans="1:12" s="245" customFormat="1" ht="15.75" thickBot="1" x14ac:dyDescent="0.3">
      <c r="A53" s="290"/>
      <c r="B53" s="328"/>
      <c r="C53" s="79" t="s">
        <v>24</v>
      </c>
      <c r="D53" s="69">
        <v>65082.78</v>
      </c>
      <c r="E53" s="69">
        <v>65082.78</v>
      </c>
      <c r="F53" s="69">
        <f t="shared" si="13"/>
        <v>0</v>
      </c>
      <c r="G53" s="243"/>
      <c r="H53" s="267"/>
      <c r="I53" s="79" t="s">
        <v>24</v>
      </c>
      <c r="J53" s="69">
        <f>'REGULARIZARE TRIM III 2023'!J53+'OCTOMBRIE 2023'!D53</f>
        <v>468814.81000000006</v>
      </c>
      <c r="K53" s="69">
        <f>'REGULARIZARE TRIM III 2023'!K53+'OCTOMBRIE 2023'!E53</f>
        <v>468814.81000000006</v>
      </c>
      <c r="L53" s="69">
        <f>'REGULARIZARE TRIM III 2023'!L53+'OCTOMBRIE 2023'!F53</f>
        <v>0</v>
      </c>
    </row>
    <row r="54" spans="1:12" s="245" customFormat="1" ht="15.75" thickBot="1" x14ac:dyDescent="0.3">
      <c r="A54" s="290"/>
      <c r="B54" s="269" t="s">
        <v>56</v>
      </c>
      <c r="C54" s="84" t="s">
        <v>24</v>
      </c>
      <c r="D54" s="69">
        <f>D51+D53</f>
        <v>139080.01</v>
      </c>
      <c r="E54" s="69">
        <f>E51+E53</f>
        <v>139080.01</v>
      </c>
      <c r="F54" s="69">
        <f t="shared" si="13"/>
        <v>0</v>
      </c>
      <c r="G54" s="243"/>
      <c r="H54" s="269" t="s">
        <v>56</v>
      </c>
      <c r="I54" s="84" t="s">
        <v>24</v>
      </c>
      <c r="J54" s="69">
        <f>'REGULARIZARE TRIM III 2023'!J54+'OCTOMBRIE 2023'!D54</f>
        <v>1225191.6300000001</v>
      </c>
      <c r="K54" s="69">
        <f>'REGULARIZARE TRIM III 2023'!K54+'OCTOMBRIE 2023'!E54</f>
        <v>1225191.6300000001</v>
      </c>
      <c r="L54" s="69">
        <f>'REGULARIZARE TRIM III 2023'!L54+'OCTOMBRIE 2023'!F54</f>
        <v>0</v>
      </c>
    </row>
    <row r="55" spans="1:12" s="245" customFormat="1" ht="15.75" thickBot="1" x14ac:dyDescent="0.3">
      <c r="A55" s="290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3"/>
        <v>0</v>
      </c>
      <c r="G55" s="243"/>
      <c r="H55" s="270" t="s">
        <v>49</v>
      </c>
      <c r="I55" s="258" t="s">
        <v>24</v>
      </c>
      <c r="J55" s="224">
        <f>'REGULARIZARE TRIM III 2023'!J55+'OCTOMBRIE 2023'!D55</f>
        <v>168.66</v>
      </c>
      <c r="K55" s="224">
        <f>'REGULARIZARE TRIM III 2023'!K55+'OCTOMBRIE 2023'!E55</f>
        <v>168.66</v>
      </c>
      <c r="L55" s="224">
        <f>'REGULARIZARE TRIM III 2023'!L55+'OCTOMBRIE 2023'!F55</f>
        <v>0</v>
      </c>
    </row>
    <row r="56" spans="1:12" s="245" customFormat="1" ht="15.75" thickBot="1" x14ac:dyDescent="0.3">
      <c r="A56" s="290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3"/>
        <v>0</v>
      </c>
      <c r="G56" s="243"/>
      <c r="H56" s="255" t="s">
        <v>147</v>
      </c>
      <c r="I56" s="258" t="s">
        <v>24</v>
      </c>
      <c r="J56" s="224">
        <f>'REGULARIZARE TRIM III 2023'!J56+'OCTOMBRIE 2023'!D56</f>
        <v>-297.51</v>
      </c>
      <c r="K56" s="224">
        <f>'REGULARIZARE TRIM III 2023'!K56+'OCTOMBRIE 2023'!E56</f>
        <v>-297.51</v>
      </c>
      <c r="L56" s="224">
        <f>'REGULARIZARE TRIM III 2023'!L56+'OCTOMBRIE 2023'!F56</f>
        <v>0</v>
      </c>
    </row>
    <row r="57" spans="1:12" s="245" customFormat="1" ht="15.75" thickBot="1" x14ac:dyDescent="0.3">
      <c r="A57" s="290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3"/>
        <v>0</v>
      </c>
      <c r="G57" s="243"/>
      <c r="H57" s="270" t="s">
        <v>51</v>
      </c>
      <c r="I57" s="258" t="s">
        <v>24</v>
      </c>
      <c r="J57" s="224">
        <f>'REGULARIZARE TRIM III 2023'!J57+'OCTOMBRIE 2023'!D57</f>
        <v>2609.59</v>
      </c>
      <c r="K57" s="224">
        <f>'REGULARIZARE TRIM III 2023'!K57+'OCTOMBRIE 2023'!E57</f>
        <v>2609.59</v>
      </c>
      <c r="L57" s="224">
        <f>'REGULARIZARE TRIM III 2023'!L57+'OCTOMBRIE 2023'!F57</f>
        <v>0</v>
      </c>
    </row>
    <row r="58" spans="1:12" s="245" customFormat="1" ht="15.75" thickBot="1" x14ac:dyDescent="0.3">
      <c r="A58" s="290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3"/>
        <v>0</v>
      </c>
      <c r="G58" s="243"/>
      <c r="H58" s="270" t="s">
        <v>52</v>
      </c>
      <c r="I58" s="258" t="s">
        <v>24</v>
      </c>
      <c r="J58" s="224">
        <f>'REGULARIZARE TRIM III 2023'!J58+'OCTOMBRIE 2023'!D58</f>
        <v>0</v>
      </c>
      <c r="K58" s="224">
        <f>'REGULARIZARE TRIM III 2023'!K58+'OCTOMBRIE 2023'!E58</f>
        <v>0</v>
      </c>
      <c r="L58" s="224">
        <f>'REGULARIZARE TRIM III 2023'!L58+'OCTOMBRIE 2023'!F58</f>
        <v>0</v>
      </c>
    </row>
    <row r="59" spans="1:12" s="245" customFormat="1" ht="15.75" thickBot="1" x14ac:dyDescent="0.3">
      <c r="A59" s="290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3"/>
        <v>0</v>
      </c>
      <c r="G59" s="243"/>
      <c r="H59" s="271" t="s">
        <v>53</v>
      </c>
      <c r="I59" s="258" t="s">
        <v>24</v>
      </c>
      <c r="J59" s="224">
        <f>'REGULARIZARE TRIM III 2023'!J59+'OCTOMBRIE 2023'!D59</f>
        <v>0</v>
      </c>
      <c r="K59" s="224">
        <f>'REGULARIZARE TRIM III 2023'!K59+'OCTOMBRIE 2023'!E59</f>
        <v>0</v>
      </c>
      <c r="L59" s="224">
        <f>'REGULARIZARE TRIM III 2023'!L59+'OCTOMBRIE 2023'!F59</f>
        <v>0</v>
      </c>
    </row>
    <row r="60" spans="1:12" s="245" customFormat="1" ht="15.75" thickBot="1" x14ac:dyDescent="0.3">
      <c r="A60" s="290"/>
      <c r="B60" s="99" t="s">
        <v>65</v>
      </c>
      <c r="C60" s="84" t="s">
        <v>24</v>
      </c>
      <c r="D60" s="100">
        <f>SUM(D54:D59)</f>
        <v>139080.01</v>
      </c>
      <c r="E60" s="100">
        <f>SUM(E54:E59)</f>
        <v>139080.01</v>
      </c>
      <c r="F60" s="69">
        <f t="shared" si="13"/>
        <v>0</v>
      </c>
      <c r="G60" s="243"/>
      <c r="H60" s="99" t="s">
        <v>65</v>
      </c>
      <c r="I60" s="84" t="s">
        <v>24</v>
      </c>
      <c r="J60" s="69">
        <f>'REGULARIZARE TRIM III 2023'!J60+'OCTOMBRIE 2023'!D60</f>
        <v>1227672.3700000001</v>
      </c>
      <c r="K60" s="69">
        <f>'REGULARIZARE TRIM III 2023'!K60+'OCTOMBRIE 2023'!E60</f>
        <v>1227672.3700000001</v>
      </c>
      <c r="L60" s="69">
        <f>'REGULARIZARE TRIM III 2023'!L60+'OCTOMBRIE 2023'!F60</f>
        <v>0</v>
      </c>
    </row>
    <row r="61" spans="1:12" s="245" customFormat="1" ht="15.75" thickBot="1" x14ac:dyDescent="0.3">
      <c r="A61" s="290"/>
      <c r="B61" s="291"/>
      <c r="C61" s="286"/>
      <c r="D61" s="221"/>
      <c r="E61" s="221"/>
      <c r="F61" s="221"/>
      <c r="G61" s="221"/>
      <c r="H61" s="221"/>
      <c r="I61" s="287"/>
      <c r="J61" s="291"/>
      <c r="K61" s="221"/>
      <c r="L61" s="221"/>
    </row>
    <row r="62" spans="1:12" s="245" customFormat="1" ht="18.75" customHeight="1" thickBot="1" x14ac:dyDescent="0.3">
      <c r="A62" s="290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89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</row>
    <row r="63" spans="1:12" s="245" customFormat="1" ht="15.75" thickBot="1" x14ac:dyDescent="0.3">
      <c r="A63" s="290"/>
      <c r="B63" s="327" t="s">
        <v>20</v>
      </c>
      <c r="C63" s="223" t="s">
        <v>23</v>
      </c>
      <c r="D63" s="224">
        <v>944</v>
      </c>
      <c r="E63" s="224">
        <v>944</v>
      </c>
      <c r="F63" s="273">
        <f>D63-E63</f>
        <v>0</v>
      </c>
      <c r="G63" s="221"/>
      <c r="H63" s="327" t="s">
        <v>20</v>
      </c>
      <c r="I63" s="274" t="s">
        <v>23</v>
      </c>
      <c r="J63" s="224">
        <f>'REGULARIZARE TRIM III 2023'!J63+'OCTOMBRIE 2023'!D63</f>
        <v>9277</v>
      </c>
      <c r="K63" s="224">
        <f>'REGULARIZARE TRIM III 2023'!K63+'OCTOMBRIE 2023'!E63</f>
        <v>9277</v>
      </c>
      <c r="L63" s="224">
        <f>'REGULARIZARE TRIM III 2023'!L63+'OCTOMBRIE 2023'!F63</f>
        <v>0</v>
      </c>
    </row>
    <row r="64" spans="1:12" s="245" customFormat="1" ht="15.75" thickBot="1" x14ac:dyDescent="0.3">
      <c r="A64" s="290"/>
      <c r="B64" s="329"/>
      <c r="C64" s="79" t="s">
        <v>24</v>
      </c>
      <c r="D64" s="80">
        <v>389554</v>
      </c>
      <c r="E64" s="80">
        <v>389554</v>
      </c>
      <c r="F64" s="81">
        <f t="shared" ref="F64:F75" si="14">D64-E64</f>
        <v>0</v>
      </c>
      <c r="G64" s="221"/>
      <c r="H64" s="329"/>
      <c r="I64" s="90" t="s">
        <v>24</v>
      </c>
      <c r="J64" s="69">
        <f>'REGULARIZARE TRIM III 2023'!J64+'OCTOMBRIE 2023'!D64</f>
        <v>3797562.6399999997</v>
      </c>
      <c r="K64" s="69">
        <f>'REGULARIZARE TRIM III 2023'!K64+'OCTOMBRIE 2023'!E64</f>
        <v>3797562.6399999997</v>
      </c>
      <c r="L64" s="69">
        <f>'REGULARIZARE TRIM III 2023'!L64+'OCTOMBRIE 2023'!F64</f>
        <v>0</v>
      </c>
    </row>
    <row r="65" spans="1:12" s="245" customFormat="1" ht="15.75" thickBot="1" x14ac:dyDescent="0.3">
      <c r="A65" s="290"/>
      <c r="B65" s="329"/>
      <c r="C65" s="223" t="s">
        <v>25</v>
      </c>
      <c r="D65" s="224">
        <v>227</v>
      </c>
      <c r="E65" s="224">
        <v>227</v>
      </c>
      <c r="F65" s="273">
        <f t="shared" si="14"/>
        <v>0</v>
      </c>
      <c r="G65" s="221"/>
      <c r="H65" s="329"/>
      <c r="I65" s="274" t="s">
        <v>25</v>
      </c>
      <c r="J65" s="224">
        <f>'REGULARIZARE TRIM III 2023'!J65+'OCTOMBRIE 2023'!D65</f>
        <v>2021</v>
      </c>
      <c r="K65" s="224">
        <f>'REGULARIZARE TRIM III 2023'!K65+'OCTOMBRIE 2023'!E65</f>
        <v>2021</v>
      </c>
      <c r="L65" s="224">
        <f>'REGULARIZARE TRIM III 2023'!L65+'OCTOMBRIE 2023'!F65</f>
        <v>0</v>
      </c>
    </row>
    <row r="66" spans="1:12" s="245" customFormat="1" ht="15.75" thickBot="1" x14ac:dyDescent="0.3">
      <c r="A66" s="290"/>
      <c r="B66" s="329"/>
      <c r="C66" s="79" t="s">
        <v>24</v>
      </c>
      <c r="D66" s="80">
        <v>73138</v>
      </c>
      <c r="E66" s="80">
        <v>73138</v>
      </c>
      <c r="F66" s="81">
        <f t="shared" si="14"/>
        <v>0</v>
      </c>
      <c r="G66" s="221"/>
      <c r="H66" s="329"/>
      <c r="I66" s="90" t="s">
        <v>24</v>
      </c>
      <c r="J66" s="69">
        <f>'REGULARIZARE TRIM III 2023'!J66+'OCTOMBRIE 2023'!D66</f>
        <v>633240.68999999994</v>
      </c>
      <c r="K66" s="69">
        <f>'REGULARIZARE TRIM III 2023'!K66+'OCTOMBRIE 2023'!E66</f>
        <v>633240.68999999994</v>
      </c>
      <c r="L66" s="69">
        <f>'REGULARIZARE TRIM III 2023'!L66+'OCTOMBRIE 2023'!F66</f>
        <v>0</v>
      </c>
    </row>
    <row r="67" spans="1:12" s="245" customFormat="1" ht="27" thickBot="1" x14ac:dyDescent="0.3">
      <c r="A67" s="290"/>
      <c r="B67" s="329"/>
      <c r="C67" s="263" t="s">
        <v>44</v>
      </c>
      <c r="D67" s="224">
        <v>0</v>
      </c>
      <c r="E67" s="224">
        <v>0</v>
      </c>
      <c r="F67" s="273">
        <f t="shared" si="14"/>
        <v>0</v>
      </c>
      <c r="G67" s="221"/>
      <c r="H67" s="329"/>
      <c r="I67" s="263" t="s">
        <v>44</v>
      </c>
      <c r="J67" s="224">
        <f>'REGULARIZARE TRIM III 2023'!J67+'OCTOMBRIE 2023'!D67</f>
        <v>0</v>
      </c>
      <c r="K67" s="224">
        <f>'REGULARIZARE TRIM III 2023'!K67+'OCTOMBRIE 2023'!E67</f>
        <v>0</v>
      </c>
      <c r="L67" s="224">
        <f>'REGULARIZARE TRIM III 2023'!L67+'OCTOMBRIE 2023'!F67</f>
        <v>0</v>
      </c>
    </row>
    <row r="68" spans="1:12" s="245" customFormat="1" ht="15.75" thickBot="1" x14ac:dyDescent="0.3">
      <c r="A68" s="290"/>
      <c r="B68" s="328"/>
      <c r="C68" s="79" t="s">
        <v>24</v>
      </c>
      <c r="D68" s="80">
        <v>0</v>
      </c>
      <c r="E68" s="80">
        <v>0</v>
      </c>
      <c r="F68" s="81">
        <f t="shared" si="14"/>
        <v>0</v>
      </c>
      <c r="G68" s="221"/>
      <c r="H68" s="328"/>
      <c r="I68" s="90" t="s">
        <v>24</v>
      </c>
      <c r="J68" s="69">
        <f>'REGULARIZARE TRIM III 2023'!J68+'OCTOMBRIE 2023'!D68</f>
        <v>0</v>
      </c>
      <c r="K68" s="69">
        <f>'REGULARIZARE TRIM III 2023'!K68+'OCTOMBRIE 2023'!E68</f>
        <v>0</v>
      </c>
      <c r="L68" s="69">
        <f>'REGULARIZARE TRIM III 2023'!L68+'OCTOMBRIE 2023'!F68</f>
        <v>0</v>
      </c>
    </row>
    <row r="69" spans="1:12" s="245" customFormat="1" ht="15.75" thickBot="1" x14ac:dyDescent="0.3">
      <c r="A69" s="286"/>
      <c r="B69" s="275" t="s">
        <v>20</v>
      </c>
      <c r="C69" s="84" t="s">
        <v>24</v>
      </c>
      <c r="D69" s="69">
        <f>D68+D66+D64</f>
        <v>462692</v>
      </c>
      <c r="E69" s="69">
        <f>E68+E66+E64</f>
        <v>462692</v>
      </c>
      <c r="F69" s="69">
        <f t="shared" ref="F69" si="15">F64+F66+F68</f>
        <v>0</v>
      </c>
      <c r="G69" s="221"/>
      <c r="H69" s="275" t="s">
        <v>20</v>
      </c>
      <c r="I69" s="92" t="s">
        <v>24</v>
      </c>
      <c r="J69" s="69">
        <f>'REGULARIZARE TRIM III 2023'!J69+'OCTOMBRIE 2023'!D69</f>
        <v>4433239.93</v>
      </c>
      <c r="K69" s="69">
        <f>'REGULARIZARE TRIM III 2023'!K69+'OCTOMBRIE 2023'!E69</f>
        <v>4433239.93</v>
      </c>
      <c r="L69" s="69">
        <f>'REGULARIZARE TRIM III 2023'!L69+'OCTOMBRIE 2023'!F69</f>
        <v>0</v>
      </c>
    </row>
    <row r="70" spans="1:12" s="245" customFormat="1" ht="15.75" thickBot="1" x14ac:dyDescent="0.3">
      <c r="A70" s="286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4"/>
        <v>0</v>
      </c>
      <c r="G70" s="221"/>
      <c r="H70" s="270" t="s">
        <v>49</v>
      </c>
      <c r="I70" s="276" t="s">
        <v>24</v>
      </c>
      <c r="J70" s="224">
        <f>'REGULARIZARE TRIM III 2023'!J70+'OCTOMBRIE 2023'!D70</f>
        <v>154.79</v>
      </c>
      <c r="K70" s="224">
        <f>'REGULARIZARE TRIM III 2023'!K70+'OCTOMBRIE 2023'!E70</f>
        <v>154.79</v>
      </c>
      <c r="L70" s="224">
        <f>'REGULARIZARE TRIM III 2023'!L70+'OCTOMBRIE 2023'!F70</f>
        <v>0</v>
      </c>
    </row>
    <row r="71" spans="1:12" s="245" customFormat="1" ht="15.75" thickBot="1" x14ac:dyDescent="0.3">
      <c r="A71" s="286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4"/>
        <v>0</v>
      </c>
      <c r="G71" s="221"/>
      <c r="H71" s="255" t="s">
        <v>147</v>
      </c>
      <c r="I71" s="276" t="s">
        <v>24</v>
      </c>
      <c r="J71" s="224">
        <f>'REGULARIZARE TRIM III 2023'!J71+'OCTOMBRIE 2023'!D71</f>
        <v>-3740.39</v>
      </c>
      <c r="K71" s="224">
        <f>'REGULARIZARE TRIM III 2023'!K71+'OCTOMBRIE 2023'!E71</f>
        <v>-3740.39</v>
      </c>
      <c r="L71" s="224">
        <f>'REGULARIZARE TRIM III 2023'!L71+'OCTOMBRIE 2023'!F71</f>
        <v>0</v>
      </c>
    </row>
    <row r="72" spans="1:12" s="245" customFormat="1" ht="15.75" thickBot="1" x14ac:dyDescent="0.3">
      <c r="A72" s="286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4"/>
        <v>0</v>
      </c>
      <c r="G72" s="221"/>
      <c r="H72" s="270" t="s">
        <v>51</v>
      </c>
      <c r="I72" s="276" t="s">
        <v>24</v>
      </c>
      <c r="J72" s="224">
        <f>'REGULARIZARE TRIM III 2023'!J72+'OCTOMBRIE 2023'!D72</f>
        <v>1149</v>
      </c>
      <c r="K72" s="224">
        <f>'REGULARIZARE TRIM III 2023'!K72+'OCTOMBRIE 2023'!E72</f>
        <v>1149</v>
      </c>
      <c r="L72" s="224">
        <f>'REGULARIZARE TRIM III 2023'!L72+'OCTOMBRIE 2023'!F72</f>
        <v>0</v>
      </c>
    </row>
    <row r="73" spans="1:12" s="245" customFormat="1" ht="15.75" thickBot="1" x14ac:dyDescent="0.3">
      <c r="A73" s="286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4"/>
        <v>0</v>
      </c>
      <c r="G73" s="221"/>
      <c r="H73" s="270" t="s">
        <v>52</v>
      </c>
      <c r="I73" s="276" t="s">
        <v>24</v>
      </c>
      <c r="J73" s="224">
        <f>'REGULARIZARE TRIM III 2023'!J73+'OCTOMBRIE 2023'!D73</f>
        <v>0</v>
      </c>
      <c r="K73" s="224">
        <f>'REGULARIZARE TRIM III 2023'!K73+'OCTOMBRIE 2023'!E73</f>
        <v>0</v>
      </c>
      <c r="L73" s="224">
        <f>'REGULARIZARE TRIM III 2023'!L73+'OCTOMBRIE 2023'!F73</f>
        <v>0</v>
      </c>
    </row>
    <row r="74" spans="1:12" s="245" customFormat="1" ht="15.75" thickBot="1" x14ac:dyDescent="0.3">
      <c r="A74" s="286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4"/>
        <v>0</v>
      </c>
      <c r="G74" s="221"/>
      <c r="H74" s="271" t="s">
        <v>53</v>
      </c>
      <c r="I74" s="276" t="s">
        <v>24</v>
      </c>
      <c r="J74" s="224">
        <f>'REGULARIZARE TRIM III 2023'!J74+'OCTOMBRIE 2023'!D74</f>
        <v>0</v>
      </c>
      <c r="K74" s="224">
        <f>'REGULARIZARE TRIM III 2023'!K74+'OCTOMBRIE 2023'!E74</f>
        <v>0</v>
      </c>
      <c r="L74" s="224">
        <f>'REGULARIZARE TRIM III 2023'!L74+'OCTOMBRIE 2023'!F74</f>
        <v>0</v>
      </c>
    </row>
    <row r="75" spans="1:12" s="245" customFormat="1" ht="27" thickBot="1" x14ac:dyDescent="0.3">
      <c r="A75" s="286"/>
      <c r="B75" s="73" t="s">
        <v>34</v>
      </c>
      <c r="C75" s="84" t="s">
        <v>24</v>
      </c>
      <c r="D75" s="69">
        <f>SUM(D69:D74)</f>
        <v>462692</v>
      </c>
      <c r="E75" s="69">
        <f>SUM(E69:E74)</f>
        <v>462692</v>
      </c>
      <c r="F75" s="81">
        <f t="shared" si="14"/>
        <v>0</v>
      </c>
      <c r="G75" s="221"/>
      <c r="H75" s="73" t="s">
        <v>34</v>
      </c>
      <c r="I75" s="92" t="s">
        <v>24</v>
      </c>
      <c r="J75" s="69">
        <f>'REGULARIZARE TRIM III 2023'!J75+'OCTOMBRIE 2023'!D75</f>
        <v>4430803.33</v>
      </c>
      <c r="K75" s="69">
        <f>'REGULARIZARE TRIM III 2023'!K75+'OCTOMBRIE 2023'!E75</f>
        <v>4430803.33</v>
      </c>
      <c r="L75" s="69">
        <f>'REGULARIZARE TRIM III 2023'!L75+'OCTOMBRIE 2023'!F75</f>
        <v>0</v>
      </c>
    </row>
    <row r="76" spans="1:12" s="245" customFormat="1" ht="15.75" thickBot="1" x14ac:dyDescent="0.3">
      <c r="A76" s="286"/>
      <c r="B76" s="291"/>
      <c r="C76" s="286"/>
      <c r="D76" s="221"/>
      <c r="E76" s="221"/>
      <c r="F76" s="221"/>
      <c r="G76" s="221"/>
      <c r="H76" s="291"/>
      <c r="I76" s="286"/>
      <c r="J76" s="221"/>
      <c r="K76" s="221"/>
      <c r="L76" s="221"/>
    </row>
    <row r="77" spans="1:12" s="245" customFormat="1" ht="30.75" customHeight="1" thickBot="1" x14ac:dyDescent="0.3">
      <c r="A77" s="286"/>
      <c r="B77" s="313" t="s">
        <v>201</v>
      </c>
      <c r="C77" s="314"/>
      <c r="D77" s="314"/>
      <c r="E77" s="314"/>
      <c r="F77" s="315"/>
      <c r="G77" s="1"/>
      <c r="H77" s="313" t="s">
        <v>202</v>
      </c>
      <c r="I77" s="316"/>
      <c r="J77" s="316"/>
      <c r="K77" s="316"/>
      <c r="L77" s="317"/>
    </row>
    <row r="78" spans="1:12" s="245" customFormat="1" ht="18.75" customHeight="1" thickBot="1" x14ac:dyDescent="0.3">
      <c r="A78" s="286"/>
      <c r="B78" s="324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51"/>
      <c r="H78" s="324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</row>
    <row r="79" spans="1:12" s="245" customFormat="1" ht="15.75" thickBot="1" x14ac:dyDescent="0.3">
      <c r="A79" s="286"/>
      <c r="B79" s="325"/>
      <c r="C79" s="274" t="s">
        <v>23</v>
      </c>
      <c r="D79" s="279">
        <f>D67+D65+D63+D39+D50+6</f>
        <v>2432</v>
      </c>
      <c r="E79" s="279">
        <f>E67+E65+E63+E39+E50+6</f>
        <v>2432</v>
      </c>
      <c r="F79" s="280">
        <f>D79-E79</f>
        <v>0</v>
      </c>
      <c r="G79" s="281"/>
      <c r="H79" s="325"/>
      <c r="I79" s="274" t="s">
        <v>23</v>
      </c>
      <c r="J79" s="279">
        <f>'REGULARIZARE TRIM III 2023'!J79+'OCTOMBRIE 2023'!D79</f>
        <v>23429</v>
      </c>
      <c r="K79" s="279">
        <f>'REGULARIZARE TRIM III 2023'!K79+'OCTOMBRIE 2023'!E79</f>
        <v>23429</v>
      </c>
      <c r="L79" s="280">
        <f>'REGULARIZARE TRIM III 2023'!L79+'OCTOMBRIE 2023'!F79</f>
        <v>0</v>
      </c>
    </row>
    <row r="80" spans="1:12" s="245" customFormat="1" ht="15.75" thickBot="1" x14ac:dyDescent="0.3">
      <c r="A80" s="286"/>
      <c r="B80" s="326"/>
      <c r="C80" s="90" t="s">
        <v>24</v>
      </c>
      <c r="D80" s="91">
        <f>D75+D60+D47</f>
        <v>4129435.05</v>
      </c>
      <c r="E80" s="91">
        <f>E75+E60+E47</f>
        <v>4129435.05</v>
      </c>
      <c r="F80" s="86">
        <f>D80-E80</f>
        <v>0</v>
      </c>
      <c r="G80" s="281"/>
      <c r="H80" s="326"/>
      <c r="I80" s="90" t="s">
        <v>24</v>
      </c>
      <c r="J80" s="91">
        <f>'REGULARIZARE TRIM III 2023'!J80+'OCTOMBRIE 2023'!D80</f>
        <v>40507412.840000004</v>
      </c>
      <c r="K80" s="91">
        <f>'REGULARIZARE TRIM III 2023'!K80+'OCTOMBRIE 2023'!E80</f>
        <v>40507412.840000004</v>
      </c>
      <c r="L80" s="86">
        <f>'REGULARIZARE TRIM III 2023'!L80+'OCTOMBRIE 2023'!F80</f>
        <v>-5.2386894822120667E-10</v>
      </c>
    </row>
    <row r="81" spans="1:12" s="245" customFormat="1" x14ac:dyDescent="0.25">
      <c r="A81" s="286"/>
      <c r="B81" s="264"/>
      <c r="C81" s="251"/>
      <c r="D81" s="251"/>
      <c r="E81" s="251"/>
      <c r="F81" s="251"/>
      <c r="G81" s="251"/>
      <c r="H81" s="251"/>
      <c r="I81" s="264"/>
      <c r="K81" s="281"/>
      <c r="L81" s="251"/>
    </row>
    <row r="82" spans="1:12" s="245" customFormat="1" x14ac:dyDescent="0.25">
      <c r="A82" s="286"/>
      <c r="B82" s="94" t="s">
        <v>26</v>
      </c>
      <c r="C82" s="244"/>
      <c r="D82" s="243"/>
      <c r="E82" s="243"/>
      <c r="F82" s="243"/>
      <c r="G82" s="243"/>
      <c r="H82" s="243"/>
      <c r="I82" s="243"/>
      <c r="J82" s="243"/>
      <c r="K82" s="243"/>
      <c r="L82" s="243"/>
    </row>
    <row r="83" spans="1:12" s="245" customFormat="1" x14ac:dyDescent="0.25">
      <c r="A83" s="286"/>
      <c r="B83" s="94" t="s">
        <v>29</v>
      </c>
      <c r="C83" s="244"/>
      <c r="D83" s="282"/>
      <c r="E83" s="282"/>
      <c r="F83" s="244"/>
      <c r="G83" s="244"/>
      <c r="H83" s="244"/>
      <c r="I83" s="244"/>
      <c r="J83" s="244"/>
      <c r="K83" s="243"/>
      <c r="L83" s="243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0"/>
  <sheetViews>
    <sheetView topLeftCell="A46" zoomScale="96" zoomScaleNormal="96" workbookViewId="0">
      <selection activeCell="H10" sqref="H10:H3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135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32" t="s">
        <v>132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171" t="s">
        <v>136</v>
      </c>
      <c r="D10" s="39">
        <v>20296972.09</v>
      </c>
      <c r="E10" s="39">
        <v>16526301.900000002</v>
      </c>
      <c r="F10" s="40">
        <f t="shared" ref="F10:F17" si="0">D10-E10</f>
        <v>3770670.1899999976</v>
      </c>
      <c r="G10" s="172">
        <v>3224217.24</v>
      </c>
      <c r="H10" s="40">
        <f t="shared" ref="H10:H17" si="1">E10+G10</f>
        <v>19750519.140000001</v>
      </c>
      <c r="I10" s="41">
        <f t="shared" ref="I10:I17" si="2">F10-G10</f>
        <v>546452.94999999739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173" t="s">
        <v>137</v>
      </c>
      <c r="D11" s="44">
        <v>0</v>
      </c>
      <c r="E11" s="44">
        <v>100503.67</v>
      </c>
      <c r="F11" s="45">
        <f t="shared" si="0"/>
        <v>-100503.67</v>
      </c>
      <c r="G11" s="174">
        <v>18823.759999999998</v>
      </c>
      <c r="H11" s="45">
        <f t="shared" si="1"/>
        <v>119327.43</v>
      </c>
      <c r="I11" s="46">
        <f t="shared" si="2"/>
        <v>-119327.43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175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114" t="s">
        <v>50</v>
      </c>
      <c r="C13" s="173"/>
      <c r="D13" s="44">
        <v>0</v>
      </c>
      <c r="E13" s="44">
        <v>0</v>
      </c>
      <c r="F13" s="45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173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173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173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176"/>
      <c r="D17" s="50">
        <v>203160</v>
      </c>
      <c r="E17" s="50">
        <v>203160</v>
      </c>
      <c r="F17" s="50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78"/>
      <c r="D18" s="160">
        <f>SUM(D10:D17)</f>
        <v>20703917.469999999</v>
      </c>
      <c r="E18" s="160">
        <v>17033750.950000003</v>
      </c>
      <c r="F18" s="160">
        <f>SUM(F10:F17)</f>
        <v>3670166.5199999977</v>
      </c>
      <c r="G18" s="125">
        <f>SUM(G10:G17)</f>
        <v>3243041</v>
      </c>
      <c r="H18" s="160">
        <f>SUM(H10:H17)</f>
        <v>20276791.949999999</v>
      </c>
      <c r="I18" s="179">
        <f>SUM(I10:I17)</f>
        <v>427125.5199999974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38">
        <v>2</v>
      </c>
      <c r="B19" s="139" t="s">
        <v>57</v>
      </c>
      <c r="C19" s="140" t="s">
        <v>138</v>
      </c>
      <c r="D19" s="141">
        <v>532108.25</v>
      </c>
      <c r="E19" s="141">
        <v>367971.62</v>
      </c>
      <c r="F19" s="141">
        <f>D19-E19</f>
        <v>164136.63</v>
      </c>
      <c r="G19" s="142">
        <v>81092.67</v>
      </c>
      <c r="H19" s="142">
        <f>E19+G19</f>
        <v>449064.29</v>
      </c>
      <c r="I19" s="143">
        <f>F19-G19</f>
        <v>83043.960000000006</v>
      </c>
      <c r="J19" s="5"/>
      <c r="K19" s="5"/>
      <c r="L19" s="4"/>
      <c r="M19" s="5"/>
      <c r="N19" s="3"/>
    </row>
    <row r="20" spans="1:16" s="2" customFormat="1" x14ac:dyDescent="0.25">
      <c r="A20" s="144">
        <v>3</v>
      </c>
      <c r="B20" s="145" t="s">
        <v>58</v>
      </c>
      <c r="C20" s="146" t="s">
        <v>138</v>
      </c>
      <c r="D20" s="147">
        <v>220391.54</v>
      </c>
      <c r="E20" s="147">
        <v>146104.20000000001</v>
      </c>
      <c r="F20" s="147">
        <f t="shared" ref="F20:F25" si="3">D20-E20</f>
        <v>74287.34</v>
      </c>
      <c r="G20" s="148">
        <v>19259.189999999999</v>
      </c>
      <c r="H20" s="148">
        <f t="shared" ref="H20:H25" si="4">E20+G20</f>
        <v>165363.39000000001</v>
      </c>
      <c r="I20" s="149">
        <f t="shared" ref="I20:I25" si="5">F20-G20</f>
        <v>55028.149999999994</v>
      </c>
      <c r="J20" s="5"/>
      <c r="K20" s="5"/>
      <c r="L20" s="5"/>
      <c r="M20" s="5"/>
      <c r="N20" s="3"/>
    </row>
    <row r="21" spans="1:16" s="1" customFormat="1" x14ac:dyDescent="0.25">
      <c r="A21" s="144"/>
      <c r="B21" s="145" t="s">
        <v>60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44"/>
      <c r="B22" s="145" t="s">
        <v>61</v>
      </c>
      <c r="C22" s="196"/>
      <c r="D22" s="147">
        <v>0</v>
      </c>
      <c r="E22" s="147">
        <v>0</v>
      </c>
      <c r="F22" s="147">
        <f t="shared" si="3"/>
        <v>0</v>
      </c>
      <c r="G22" s="148">
        <v>0</v>
      </c>
      <c r="H22" s="147">
        <f t="shared" si="4"/>
        <v>0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44"/>
      <c r="B23" s="145" t="s">
        <v>62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44"/>
      <c r="B24" s="145" t="s">
        <v>63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152"/>
      <c r="B25" s="153" t="s">
        <v>64</v>
      </c>
      <c r="C25" s="197"/>
      <c r="D25" s="155">
        <v>0</v>
      </c>
      <c r="E25" s="155">
        <v>0</v>
      </c>
      <c r="F25" s="155">
        <f t="shared" si="3"/>
        <v>0</v>
      </c>
      <c r="G25" s="156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195"/>
      <c r="D26" s="61">
        <f>SUM(D19:D25)</f>
        <v>752668.45000000007</v>
      </c>
      <c r="E26" s="61">
        <v>514244.48</v>
      </c>
      <c r="F26" s="61">
        <f t="shared" ref="F26:I26" si="6">SUM(F19:F25)</f>
        <v>238423.97</v>
      </c>
      <c r="G26" s="190">
        <f t="shared" si="6"/>
        <v>100351.86</v>
      </c>
      <c r="H26" s="61">
        <f t="shared" si="6"/>
        <v>614596.34</v>
      </c>
      <c r="I26" s="62">
        <f t="shared" si="6"/>
        <v>138072.10999999999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98" t="s">
        <v>139</v>
      </c>
      <c r="D27" s="56">
        <v>2648348.65</v>
      </c>
      <c r="E27" s="56">
        <v>2199024.7399999998</v>
      </c>
      <c r="F27" s="57">
        <f>D27-E27</f>
        <v>449323.91000000015</v>
      </c>
      <c r="G27" s="188">
        <v>404903.02</v>
      </c>
      <c r="H27" s="57">
        <f t="shared" ref="H27:H33" si="7">E27+G27</f>
        <v>2603927.7599999998</v>
      </c>
      <c r="I27" s="58">
        <f>F27-G27</f>
        <v>44420.89000000013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173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173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173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114" t="s">
        <v>50</v>
      </c>
      <c r="C31" s="173"/>
      <c r="D31" s="44">
        <v>0</v>
      </c>
      <c r="E31" s="44">
        <v>0</v>
      </c>
      <c r="F31" s="44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173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176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189"/>
      <c r="D34" s="61">
        <f>SUM(D27:D33)</f>
        <v>2648503.44</v>
      </c>
      <c r="E34" s="61">
        <v>2199179.5299999998</v>
      </c>
      <c r="F34" s="61">
        <f t="shared" ref="F34:I34" si="10">SUM(F27:F33)</f>
        <v>449323.91000000015</v>
      </c>
      <c r="G34" s="190">
        <f t="shared" si="10"/>
        <v>404903.02</v>
      </c>
      <c r="H34" s="61">
        <f t="shared" si="10"/>
        <v>2604082.5499999998</v>
      </c>
      <c r="I34" s="62">
        <f t="shared" si="10"/>
        <v>44420.89000000013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59" t="s">
        <v>8</v>
      </c>
      <c r="C35" s="191"/>
      <c r="D35" s="71">
        <f>D34+D18+D26</f>
        <v>24105089.359999999</v>
      </c>
      <c r="E35" s="71">
        <v>19747174.960000005</v>
      </c>
      <c r="F35" s="71">
        <f>F34+F18+F26</f>
        <v>4357914.3999999976</v>
      </c>
      <c r="G35" s="192">
        <f>G34+G18+G26</f>
        <v>3748295.88</v>
      </c>
      <c r="H35" s="71">
        <f>H34+H18+H26</f>
        <v>23495470.84</v>
      </c>
      <c r="I35" s="78">
        <f>I34+I18+I26</f>
        <v>609618.51999999746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313" t="s">
        <v>133</v>
      </c>
      <c r="C37" s="314"/>
      <c r="D37" s="314"/>
      <c r="E37" s="314"/>
      <c r="F37" s="315"/>
      <c r="G37" s="9"/>
      <c r="H37" s="313" t="s">
        <v>134</v>
      </c>
      <c r="I37" s="314"/>
      <c r="J37" s="314"/>
      <c r="K37" s="314"/>
      <c r="L37" s="315"/>
      <c r="M37" s="130"/>
      <c r="N37" s="15"/>
      <c r="O37" s="15"/>
    </row>
    <row r="38" spans="1:15" s="15" customFormat="1" ht="20.25" customHeight="1" thickBot="1" x14ac:dyDescent="0.3">
      <c r="A38" s="18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19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42"/>
      <c r="C39" s="13" t="s">
        <v>23</v>
      </c>
      <c r="D39" s="66">
        <v>1098</v>
      </c>
      <c r="E39" s="66">
        <v>1098</v>
      </c>
      <c r="F39" s="67">
        <f>D39-E39</f>
        <v>0</v>
      </c>
      <c r="G39" s="5"/>
      <c r="H39" s="345"/>
      <c r="I39" s="13" t="s">
        <v>23</v>
      </c>
      <c r="J39" s="66">
        <f>'MAI 2023 REALIZ'!J39+'IUNIE 2023 LIMVALCTR'!D39</f>
        <v>6765</v>
      </c>
      <c r="K39" s="66">
        <f>'MAI 2023 REALIZ'!K39+'IUNIE 2023 LIMVALCTR'!E39</f>
        <v>6683</v>
      </c>
      <c r="L39" s="66">
        <f>'MAI 2023 REALIZ'!L39+'IUNIE 2023 LIMVALCTR'!F39</f>
        <v>82</v>
      </c>
      <c r="M39" s="5"/>
      <c r="N39" s="14"/>
      <c r="O39" s="14"/>
    </row>
    <row r="40" spans="1:15" s="1" customFormat="1" ht="15.75" thickBot="1" x14ac:dyDescent="0.3">
      <c r="A40" s="6"/>
      <c r="B40" s="343"/>
      <c r="C40" s="68" t="s">
        <v>24</v>
      </c>
      <c r="D40" s="69">
        <v>3243041</v>
      </c>
      <c r="E40" s="69">
        <v>3243041</v>
      </c>
      <c r="F40" s="70">
        <f t="shared" ref="F40:F46" si="11">D40-E40</f>
        <v>0</v>
      </c>
      <c r="G40" s="5"/>
      <c r="H40" s="346"/>
      <c r="I40" s="68" t="s">
        <v>24</v>
      </c>
      <c r="J40" s="69">
        <f>'MAI 2023 REALIZ'!J40+'IUNIE 2023 LIMVALCTR'!D40</f>
        <v>20265916.259999998</v>
      </c>
      <c r="K40" s="69">
        <f>'MAI 2023 REALIZ'!K40+'IUNIE 2023 LIMVALCTR'!E40</f>
        <v>19869846.57</v>
      </c>
      <c r="L40" s="69">
        <f>'MAI 2023 REALIZ'!L40+'IUNIE 2023 LIMVALCTR'!F40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5"/>
      <c r="H41" s="47" t="s">
        <v>49</v>
      </c>
      <c r="I41" s="72" t="s">
        <v>24</v>
      </c>
      <c r="J41" s="66">
        <f>'MAI 2023 REALIZ'!J41+'IUNIE 2023 LIMVALCTR'!D41</f>
        <v>22532.66</v>
      </c>
      <c r="K41" s="66">
        <f>'MAI 2023 REALIZ'!K41+'IUNIE 2023 LIMVALCTR'!E41</f>
        <v>203785.38</v>
      </c>
      <c r="L41" s="66">
        <f>'MAI 2023 REALIZ'!L41+'IUNIE 2023 LIMVALCTR'!F41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5"/>
      <c r="H42" s="47" t="s">
        <v>50</v>
      </c>
      <c r="I42" s="72" t="s">
        <v>24</v>
      </c>
      <c r="J42" s="66">
        <f>'MAI 2023 REALIZ'!J42+'IUNIE 2023 LIMVALCTR'!D42</f>
        <v>0</v>
      </c>
      <c r="K42" s="66">
        <f>'MAI 2023 REALIZ'!K42+'IUNIE 2023 LIMVALCTR'!E42</f>
        <v>0</v>
      </c>
      <c r="L42" s="66">
        <f>'MAI 2023 REALIZ'!L42+'IUNIE 2023 LIMVALCTR'!F42</f>
        <v>0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5"/>
      <c r="H43" s="47" t="s">
        <v>51</v>
      </c>
      <c r="I43" s="72" t="s">
        <v>24</v>
      </c>
      <c r="J43" s="66">
        <f>'MAI 2023 REALIZ'!J43+'IUNIE 2023 LIMVALCTR'!D43</f>
        <v>0</v>
      </c>
      <c r="K43" s="66">
        <f>'MAI 2023 REALIZ'!K43+'IUNIE 2023 LIMVALCTR'!E43</f>
        <v>0</v>
      </c>
      <c r="L43" s="66">
        <f>'MAI 2023 REALIZ'!L43+'IUNIE 2023 LIMVALCTR'!F43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5"/>
      <c r="H44" s="47" t="s">
        <v>52</v>
      </c>
      <c r="I44" s="72" t="s">
        <v>24</v>
      </c>
      <c r="J44" s="66">
        <f>'MAI 2023 REALIZ'!J44+'IUNIE 2023 LIMVALCTR'!D44</f>
        <v>0</v>
      </c>
      <c r="K44" s="66">
        <f>'MAI 2023 REALIZ'!K44+'IUNIE 2023 LIMVALCTR'!E44</f>
        <v>0</v>
      </c>
      <c r="L44" s="66">
        <f>'MAI 2023 REALIZ'!L44+'IUNIE 2023 LIMVALCTR'!F44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5"/>
      <c r="H45" s="48" t="s">
        <v>53</v>
      </c>
      <c r="I45" s="63" t="s">
        <v>24</v>
      </c>
      <c r="J45" s="66">
        <f>'MAI 2023 REALIZ'!J45+'IUNIE 2023 LIMVALCTR'!D45</f>
        <v>0</v>
      </c>
      <c r="K45" s="66">
        <f>'MAI 2023 REALIZ'!K45+'IUNIE 2023 LIMVALCTR'!E45</f>
        <v>0</v>
      </c>
      <c r="L45" s="66">
        <f>'MAI 2023 REALIZ'!L45+'IUNIE 2023 LIMVALCTR'!F45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5"/>
      <c r="H46" s="161" t="s">
        <v>102</v>
      </c>
      <c r="I46" s="63" t="s">
        <v>24</v>
      </c>
      <c r="J46" s="66">
        <f>'MAI 2023 REALIZ'!J46+'IUNIE 2023 LIMVALCTR'!D46</f>
        <v>203160</v>
      </c>
      <c r="K46" s="66">
        <f>'MAI 2023 REALIZ'!K46+'IUNIE 2023 LIMVALCTR'!E46</f>
        <v>203160</v>
      </c>
      <c r="L46" s="66">
        <f>'MAI 2023 REALIZ'!L46+'IUNIE 2023 LIMVALCTR'!F46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3243041</v>
      </c>
      <c r="E47" s="69">
        <f>SUM(E40:E46)</f>
        <v>3243041</v>
      </c>
      <c r="F47" s="69">
        <f>SUM(F40:F46)</f>
        <v>0</v>
      </c>
      <c r="G47" s="5"/>
      <c r="H47" s="73" t="s">
        <v>32</v>
      </c>
      <c r="I47" s="68" t="s">
        <v>24</v>
      </c>
      <c r="J47" s="69">
        <f>'MAI 2023 REALIZ'!J47+'IUNIE 2023 LIMVALCTR'!D47</f>
        <v>20491608.919999998</v>
      </c>
      <c r="K47" s="69">
        <f>'MAI 2023 REALIZ'!K47+'IUNIE 2023 LIMVALCTR'!E47</f>
        <v>20276791.949999999</v>
      </c>
      <c r="L47" s="69">
        <f>'MAI 2023 REALIZ'!L47+'IUNIE 2023 LIMVALCTR'!F47</f>
        <v>214816.96999999994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38" t="s">
        <v>57</v>
      </c>
      <c r="C50" s="76" t="s">
        <v>23</v>
      </c>
      <c r="D50" s="77">
        <v>38</v>
      </c>
      <c r="E50" s="77">
        <v>38</v>
      </c>
      <c r="F50" s="77">
        <f>D50-E50</f>
        <v>0</v>
      </c>
      <c r="G50" s="5"/>
      <c r="H50" s="95" t="s">
        <v>57</v>
      </c>
      <c r="I50" s="76" t="s">
        <v>23</v>
      </c>
      <c r="J50" s="77">
        <f>'MAI 2023 REALIZ'!J50+'IUNIE 2023 LIMVALCTR'!D50</f>
        <v>211</v>
      </c>
      <c r="K50" s="77">
        <f>'MAI 2023 REALIZ'!K50+'IUNIE 2023 LIMVALCTR'!E50</f>
        <v>211</v>
      </c>
      <c r="L50" s="77">
        <f>'MAI 2023 REALIZ'!L50+'IUNIE 2023 LIMVALCTR'!F50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39"/>
      <c r="C51" s="63" t="s">
        <v>24</v>
      </c>
      <c r="D51" s="69">
        <v>81092.67</v>
      </c>
      <c r="E51" s="69">
        <v>81092.67</v>
      </c>
      <c r="F51" s="69">
        <f t="shared" ref="F51:F60" si="12">D51-E51</f>
        <v>0</v>
      </c>
      <c r="G51" s="5"/>
      <c r="H51" s="98"/>
      <c r="I51" s="63" t="s">
        <v>24</v>
      </c>
      <c r="J51" s="77">
        <f>'MAI 2023 REALIZ'!J51+'IUNIE 2023 LIMVALCTR'!D51</f>
        <v>449232.95</v>
      </c>
      <c r="K51" s="77">
        <f>'MAI 2023 REALIZ'!K51+'IUNIE 2023 LIMVALCTR'!E51</f>
        <v>449232.95</v>
      </c>
      <c r="L51" s="77">
        <f>'MAI 2023 REALIZ'!L51+'IUNIE 2023 LIMVALCTR'!F51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38" t="s">
        <v>58</v>
      </c>
      <c r="C52" s="76" t="s">
        <v>59</v>
      </c>
      <c r="D52" s="54" t="s">
        <v>140</v>
      </c>
      <c r="E52" s="54" t="s">
        <v>140</v>
      </c>
      <c r="F52" s="77">
        <v>0</v>
      </c>
      <c r="G52" s="5"/>
      <c r="H52" s="95" t="s">
        <v>58</v>
      </c>
      <c r="I52" s="76" t="s">
        <v>59</v>
      </c>
      <c r="J52" s="54" t="s">
        <v>141</v>
      </c>
      <c r="K52" s="54" t="s">
        <v>141</v>
      </c>
      <c r="L52" s="77">
        <f>'MAI 2023 REALIZ'!L52+'IUNIE 2023 LIMVALCTR'!F52</f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39"/>
      <c r="C53" s="63" t="s">
        <v>24</v>
      </c>
      <c r="D53" s="69">
        <v>19259.189999999999</v>
      </c>
      <c r="E53" s="69">
        <v>19259.189999999999</v>
      </c>
      <c r="F53" s="69">
        <f t="shared" si="12"/>
        <v>0</v>
      </c>
      <c r="G53" s="5"/>
      <c r="H53" s="98"/>
      <c r="I53" s="63" t="s">
        <v>24</v>
      </c>
      <c r="J53" s="77">
        <f>'MAI 2023 REALIZ'!J53+'IUNIE 2023 LIMVALCTR'!D53</f>
        <v>165363.39000000001</v>
      </c>
      <c r="K53" s="77">
        <f>'MAI 2023 REALIZ'!K53+'IUNIE 2023 LIMVALCTR'!E53</f>
        <v>165363.39000000001</v>
      </c>
      <c r="L53" s="77">
        <f>'MAI 2023 REALIZ'!L53+'IUNIE 2023 LIMVALCTR'!F53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f>D51+D53</f>
        <v>100351.86</v>
      </c>
      <c r="E54" s="69">
        <f>E51+E53</f>
        <v>100351.86</v>
      </c>
      <c r="F54" s="69">
        <f t="shared" si="12"/>
        <v>0</v>
      </c>
      <c r="G54" s="5"/>
      <c r="H54" s="99" t="s">
        <v>56</v>
      </c>
      <c r="I54" s="84" t="s">
        <v>24</v>
      </c>
      <c r="J54" s="69">
        <f>'MAI 2023 REALIZ'!J54+'IUNIE 2023 LIMVALCTR'!D54</f>
        <v>614427.68000000005</v>
      </c>
      <c r="K54" s="69">
        <f>'MAI 2023 REALIZ'!K54+'IUNIE 2023 LIMVALCTR'!E54</f>
        <v>614427.68000000005</v>
      </c>
      <c r="L54" s="69">
        <f>'MAI 2023 REALIZ'!L54+'IUNIE 2023 LIMVALCTR'!F54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5"/>
      <c r="H55" s="47" t="s">
        <v>60</v>
      </c>
      <c r="I55" s="72" t="s">
        <v>24</v>
      </c>
      <c r="J55" s="77">
        <f>'MAI 2023 REALIZ'!J55+'IUNIE 2023 LIMVALCTR'!D55</f>
        <v>168.66</v>
      </c>
      <c r="K55" s="77">
        <f>'MAI 2023 REALIZ'!K55+'IUNIE 2023 LIMVALCTR'!E55</f>
        <v>168.66</v>
      </c>
      <c r="L55" s="77">
        <f>'MAI 2023 REALIZ'!L55+'IUNIE 2023 LIMVALCTR'!F55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5"/>
      <c r="H56" s="47" t="s">
        <v>61</v>
      </c>
      <c r="I56" s="72" t="s">
        <v>24</v>
      </c>
      <c r="J56" s="77">
        <f>'MAI 2023 REALIZ'!J56+'IUNIE 2023 LIMVALCTR'!D56</f>
        <v>0</v>
      </c>
      <c r="K56" s="77">
        <f>'MAI 2023 REALIZ'!K56+'IUNIE 2023 LIMVALCTR'!E56</f>
        <v>0</v>
      </c>
      <c r="L56" s="77">
        <f>'MAI 2023 REALIZ'!L56+'IUNIE 2023 LIMVALCTR'!F56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5"/>
      <c r="H57" s="47" t="s">
        <v>62</v>
      </c>
      <c r="I57" s="72" t="s">
        <v>24</v>
      </c>
      <c r="J57" s="77">
        <f>'MAI 2023 REALIZ'!J57+'IUNIE 2023 LIMVALCTR'!D57</f>
        <v>0</v>
      </c>
      <c r="K57" s="77">
        <f>'MAI 2023 REALIZ'!K57+'IUNIE 2023 LIMVALCTR'!E57</f>
        <v>0</v>
      </c>
      <c r="L57" s="77">
        <f>'MAI 2023 REALIZ'!L57+'IUNIE 2023 LIMVALCTR'!F57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5"/>
      <c r="H58" s="47" t="s">
        <v>63</v>
      </c>
      <c r="I58" s="72" t="s">
        <v>24</v>
      </c>
      <c r="J58" s="77">
        <f>'MAI 2023 REALIZ'!J58+'IUNIE 2023 LIMVALCTR'!D58</f>
        <v>0</v>
      </c>
      <c r="K58" s="77">
        <f>'MAI 2023 REALIZ'!K58+'IUNIE 2023 LIMVALCTR'!E58</f>
        <v>0</v>
      </c>
      <c r="L58" s="77">
        <f>'MAI 2023 REALIZ'!L58+'IUNIE 2023 LIMVALCTR'!F58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5"/>
      <c r="H59" s="48" t="s">
        <v>64</v>
      </c>
      <c r="I59" s="72" t="s">
        <v>24</v>
      </c>
      <c r="J59" s="77">
        <f>'MAI 2023 REALIZ'!J59+'IUNIE 2023 LIMVALCTR'!D59</f>
        <v>0</v>
      </c>
      <c r="K59" s="77">
        <f>'MAI 2023 REALIZ'!K59+'IUNIE 2023 LIMVALCTR'!E59</f>
        <v>0</v>
      </c>
      <c r="L59" s="77">
        <f>'MAI 2023 REALIZ'!L59+'IUNIE 2023 LIMVALCTR'!F59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100351.86</v>
      </c>
      <c r="E60" s="100">
        <f>SUM(E54:E59)</f>
        <v>100351.86</v>
      </c>
      <c r="F60" s="69">
        <f t="shared" si="12"/>
        <v>0</v>
      </c>
      <c r="G60" s="5"/>
      <c r="H60" s="99" t="s">
        <v>65</v>
      </c>
      <c r="I60" s="84" t="s">
        <v>24</v>
      </c>
      <c r="J60" s="69">
        <f>'MAI 2023 REALIZ'!J60+'IUNIE 2023 LIMVALCTR'!D60</f>
        <v>614596.34</v>
      </c>
      <c r="K60" s="69">
        <f>'MAI 2023 REALIZ'!K60+'IUNIE 2023 LIMVALCTR'!E60</f>
        <v>614596.34</v>
      </c>
      <c r="L60" s="69">
        <f>'MAI 2023 REALIZ'!L60+'IUNIE 2023 LIMVALCTR'!F60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970</v>
      </c>
      <c r="E63" s="77">
        <v>885</v>
      </c>
      <c r="F63" s="78">
        <f>D63-E63</f>
        <v>85</v>
      </c>
      <c r="G63" s="5"/>
      <c r="H63" s="338" t="s">
        <v>20</v>
      </c>
      <c r="I63" s="53" t="s">
        <v>23</v>
      </c>
      <c r="J63" s="77">
        <f>'MAI 2023 REALIZ'!J63+'IUNIE 2023 LIMVALCTR'!D63</f>
        <v>5688</v>
      </c>
      <c r="K63" s="77">
        <f>'MAI 2023 REALIZ'!K63+'IUNIE 2023 LIMVALCTR'!E63</f>
        <v>5603</v>
      </c>
      <c r="L63" s="77">
        <f>'MAI 2023 REALIZ'!L63+'IUNIE 2023 LIMVALCTR'!F63</f>
        <v>85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40"/>
      <c r="C64" s="79" t="s">
        <v>24</v>
      </c>
      <c r="D64" s="80">
        <v>402086.56</v>
      </c>
      <c r="E64" s="80">
        <v>366979.64</v>
      </c>
      <c r="F64" s="81">
        <f t="shared" ref="F64:F75" si="13">D64-E64</f>
        <v>35106.919999999984</v>
      </c>
      <c r="G64" s="5"/>
      <c r="H64" s="340"/>
      <c r="I64" s="90" t="s">
        <v>24</v>
      </c>
      <c r="J64" s="69">
        <f>'MAI 2023 REALIZ'!J64+'IUNIE 2023 LIMVALCTR'!D64</f>
        <v>2301079.0299999998</v>
      </c>
      <c r="K64" s="69">
        <f>'MAI 2023 REALIZ'!K64+'IUNIE 2023 LIMVALCTR'!E64</f>
        <v>2265972.11</v>
      </c>
      <c r="L64" s="69">
        <f>'MAI 2023 REALIZ'!L64+'IUNIE 2023 LIMVALCTR'!F64</f>
        <v>35106.919999999984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40"/>
      <c r="C65" s="76" t="s">
        <v>25</v>
      </c>
      <c r="D65" s="77">
        <v>221</v>
      </c>
      <c r="E65" s="77">
        <v>104</v>
      </c>
      <c r="F65" s="78">
        <f t="shared" si="13"/>
        <v>117</v>
      </c>
      <c r="G65" s="5"/>
      <c r="H65" s="340"/>
      <c r="I65" s="53" t="s">
        <v>25</v>
      </c>
      <c r="J65" s="77">
        <f>'MAI 2023 REALIZ'!J65+'IUNIE 2023 LIMVALCTR'!D65</f>
        <v>1208</v>
      </c>
      <c r="K65" s="77">
        <f>'MAI 2023 REALIZ'!K65+'IUNIE 2023 LIMVALCTR'!E65</f>
        <v>1091</v>
      </c>
      <c r="L65" s="77">
        <f>'MAI 2023 REALIZ'!L65+'IUNIE 2023 LIMVALCTR'!F65</f>
        <v>117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40"/>
      <c r="C66" s="79" t="s">
        <v>24</v>
      </c>
      <c r="D66" s="80">
        <v>64727.63</v>
      </c>
      <c r="E66" s="80">
        <v>37923.379999999997</v>
      </c>
      <c r="F66" s="81">
        <f t="shared" si="13"/>
        <v>26804.25</v>
      </c>
      <c r="G66" s="5"/>
      <c r="H66" s="340"/>
      <c r="I66" s="90" t="s">
        <v>24</v>
      </c>
      <c r="J66" s="69">
        <f>'MAI 2023 REALIZ'!J66+'IUNIE 2023 LIMVALCTR'!D66</f>
        <v>364914.69</v>
      </c>
      <c r="K66" s="69">
        <f>'MAI 2023 REALIZ'!K66+'IUNIE 2023 LIMVALCTR'!E66</f>
        <v>338110.44</v>
      </c>
      <c r="L66" s="69">
        <f>'MAI 2023 REALIZ'!L66+'IUNIE 2023 LIMVALCTR'!F66</f>
        <v>26804.25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40"/>
      <c r="I67" s="82" t="s">
        <v>44</v>
      </c>
      <c r="J67" s="77">
        <f>'MAI 2023 REALIZ'!J67+'IUNIE 2023 LIMVALCTR'!D67</f>
        <v>0</v>
      </c>
      <c r="K67" s="77">
        <f>'MAI 2023 REALIZ'!K67+'IUNIE 2023 LIMVALCTR'!E67</f>
        <v>0</v>
      </c>
      <c r="L67" s="77">
        <f>'MAI 2023 REALIZ'!L67+'IUNIE 2023 LIMVALCTR'!F67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39"/>
      <c r="I68" s="90" t="s">
        <v>24</v>
      </c>
      <c r="J68" s="69">
        <f>'MAI 2023 REALIZ'!J68+'IUNIE 2023 LIMVALCTR'!D68</f>
        <v>0</v>
      </c>
      <c r="K68" s="69">
        <f>'MAI 2023 REALIZ'!K68+'IUNIE 2023 LIMVALCTR'!E68</f>
        <v>0</v>
      </c>
      <c r="L68" s="69">
        <f>'MAI 2023 REALIZ'!L68+'IUNIE 2023 LIMVALCTR'!F68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466814.19</v>
      </c>
      <c r="E69" s="69">
        <f>E68+E66+E64</f>
        <v>404903.02</v>
      </c>
      <c r="F69" s="69">
        <f t="shared" ref="F69" si="14">F64+F66+F68</f>
        <v>61911.169999999984</v>
      </c>
      <c r="G69" s="5"/>
      <c r="H69" s="83" t="s">
        <v>20</v>
      </c>
      <c r="I69" s="92" t="s">
        <v>24</v>
      </c>
      <c r="J69" s="69">
        <f>'MAI 2023 REALIZ'!J69+'IUNIE 2023 LIMVALCTR'!D69</f>
        <v>2665838.9300000002</v>
      </c>
      <c r="K69" s="69">
        <f>'MAI 2023 REALIZ'!K69+'IUNIE 2023 LIMVALCTR'!E69</f>
        <v>2603927.7600000002</v>
      </c>
      <c r="L69" s="69">
        <f>'MAI 2023 REALIZ'!L69+'IUNIE 2023 LIMVALCTR'!F69</f>
        <v>61911.169999999984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'MAI 2023 REALIZ'!J70+'IUNIE 2023 LIMVALCTR'!D70</f>
        <v>154.79</v>
      </c>
      <c r="K70" s="77">
        <f>'MAI 2023 REALIZ'!K70+'IUNIE 2023 LIMVALCTR'!E70</f>
        <v>154.79</v>
      </c>
      <c r="L70" s="77">
        <f>'MAI 2023 REALIZ'!L70+'IUNIE 2023 LIMVALCTR'!F70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'MAI 2023 REALIZ'!J71+'IUNIE 2023 LIMVALCTR'!D71</f>
        <v>0</v>
      </c>
      <c r="K71" s="77">
        <f>'MAI 2023 REALIZ'!K71+'IUNIE 2023 LIMVALCTR'!E71</f>
        <v>0</v>
      </c>
      <c r="L71" s="77">
        <f>'MAI 2023 REALIZ'!L71+'IUNIE 2023 LIMVALCTR'!F71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'MAI 2023 REALIZ'!J72+'IUNIE 2023 LIMVALCTR'!D72</f>
        <v>0</v>
      </c>
      <c r="K72" s="77">
        <f>'MAI 2023 REALIZ'!K72+'IUNIE 2023 LIMVALCTR'!E72</f>
        <v>0</v>
      </c>
      <c r="L72" s="77">
        <f>'MAI 2023 REALIZ'!L72+'IUNIE 2023 LIMVALCTR'!F72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'MAI 2023 REALIZ'!J73+'IUNIE 2023 LIMVALCTR'!D73</f>
        <v>0</v>
      </c>
      <c r="K73" s="77">
        <f>'MAI 2023 REALIZ'!K73+'IUNIE 2023 LIMVALCTR'!E73</f>
        <v>0</v>
      </c>
      <c r="L73" s="77">
        <f>'MAI 2023 REALIZ'!L73+'IUNIE 2023 LIMVALCTR'!F73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'MAI 2023 REALIZ'!J74+'IUNIE 2023 LIMVALCTR'!D74</f>
        <v>0</v>
      </c>
      <c r="K74" s="77">
        <f>'MAI 2023 REALIZ'!K74+'IUNIE 2023 LIMVALCTR'!E74</f>
        <v>0</v>
      </c>
      <c r="L74" s="77">
        <f>'MAI 2023 REALIZ'!L74+'IUNIE 2023 LIMVALCTR'!F74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466814.19</v>
      </c>
      <c r="E75" s="69">
        <f t="shared" ref="E75" si="15">SUM(E69:E74)</f>
        <v>404903.02</v>
      </c>
      <c r="F75" s="81">
        <f t="shared" si="13"/>
        <v>61911.169999999984</v>
      </c>
      <c r="G75" s="5"/>
      <c r="H75" s="73" t="s">
        <v>34</v>
      </c>
      <c r="I75" s="92" t="s">
        <v>24</v>
      </c>
      <c r="J75" s="69">
        <f>'MAI 2023 REALIZ'!J75+'IUNIE 2023 LIMVALCTR'!D75</f>
        <v>2665993.7200000002</v>
      </c>
      <c r="K75" s="69">
        <f>'MAI 2023 REALIZ'!K75+'IUNIE 2023 LIMVALCTR'!E75</f>
        <v>2604082.5500000003</v>
      </c>
      <c r="L75" s="69">
        <f>'MAI 2023 REALIZ'!L75+'IUNIE 2023 LIMVALCTR'!F75</f>
        <v>61911.169999999984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313" t="s">
        <v>133</v>
      </c>
      <c r="C77" s="314"/>
      <c r="D77" s="314"/>
      <c r="E77" s="314"/>
      <c r="F77" s="315"/>
      <c r="H77" s="313" t="s">
        <v>134</v>
      </c>
      <c r="I77" s="314"/>
      <c r="J77" s="314"/>
      <c r="K77" s="314"/>
      <c r="L77" s="315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36"/>
      <c r="C79" s="53" t="s">
        <v>23</v>
      </c>
      <c r="D79" s="88">
        <f>D67+D65+D63+D39+D50+6</f>
        <v>2333</v>
      </c>
      <c r="E79" s="88">
        <f>E67+E65+E63+E39+E50+6</f>
        <v>2131</v>
      </c>
      <c r="F79" s="85">
        <f>D79-E79</f>
        <v>202</v>
      </c>
      <c r="G79" s="23"/>
      <c r="H79" s="336"/>
      <c r="I79" s="53" t="s">
        <v>23</v>
      </c>
      <c r="J79" s="88">
        <f>'MAI 2023 REALIZ'!J79+'IUNIE 2023 LIMVALCTR'!D79</f>
        <v>13914</v>
      </c>
      <c r="K79" s="88">
        <f>'MAI 2023 REALIZ'!K79+'IUNIE 2023 LIMVALCTR'!E79</f>
        <v>13630</v>
      </c>
      <c r="L79" s="85">
        <f>'MAI 2023 REALIZ'!L79+'IUNIE 2023 LIMVALCTR'!F79</f>
        <v>284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37"/>
      <c r="C80" s="90" t="s">
        <v>24</v>
      </c>
      <c r="D80" s="91">
        <f>D75+D60+D47</f>
        <v>3810207.05</v>
      </c>
      <c r="E80" s="91">
        <f>E75+E60+E47</f>
        <v>3748295.88</v>
      </c>
      <c r="F80" s="86">
        <f>D80-E80</f>
        <v>61911.169999999925</v>
      </c>
      <c r="G80" s="23"/>
      <c r="H80" s="337"/>
      <c r="I80" s="90" t="s">
        <v>24</v>
      </c>
      <c r="J80" s="91">
        <f>'MAI 2023 REALIZ'!J80+'IUNIE 2023 LIMVALCTR'!D80</f>
        <v>23772198.98</v>
      </c>
      <c r="K80" s="91">
        <f>'MAI 2023 REALIZ'!K80+'IUNIE 2023 LIMVALCTR'!E80</f>
        <v>23495470.84</v>
      </c>
      <c r="L80" s="86">
        <f>'MAI 2023 REALIZ'!L80+'IUNIE 2023 LIMVALCTR'!F80</f>
        <v>276728.13999999943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0"/>
  <sheetViews>
    <sheetView topLeftCell="A7" zoomScale="96" zoomScaleNormal="96" workbookViewId="0">
      <selection activeCell="G18" sqref="G1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122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13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67" t="s">
        <v>123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171" t="s">
        <v>124</v>
      </c>
      <c r="D10" s="39">
        <v>16880145.77</v>
      </c>
      <c r="E10" s="39">
        <v>14792145.780000001</v>
      </c>
      <c r="F10" s="40">
        <f t="shared" ref="F10:F17" si="0">D10-E10</f>
        <v>2087999.9899999984</v>
      </c>
      <c r="G10" s="172">
        <v>1734156.12</v>
      </c>
      <c r="H10" s="40">
        <f t="shared" ref="H10:H17" si="1">E10+G10</f>
        <v>16526301.900000002</v>
      </c>
      <c r="I10" s="41">
        <f t="shared" ref="I10:I17" si="2">F10-G10</f>
        <v>353843.86999999825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173" t="s">
        <v>125</v>
      </c>
      <c r="D11" s="44">
        <v>0</v>
      </c>
      <c r="E11" s="44">
        <v>45466.6</v>
      </c>
      <c r="F11" s="45">
        <f t="shared" si="0"/>
        <v>-45466.6</v>
      </c>
      <c r="G11" s="174">
        <v>55037.07</v>
      </c>
      <c r="H11" s="45">
        <f t="shared" si="1"/>
        <v>100503.67</v>
      </c>
      <c r="I11" s="46">
        <f t="shared" si="2"/>
        <v>-100503.67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175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114" t="s">
        <v>50</v>
      </c>
      <c r="C13" s="173"/>
      <c r="D13" s="44">
        <v>0</v>
      </c>
      <c r="E13" s="44">
        <v>0</v>
      </c>
      <c r="F13" s="45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173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173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173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176"/>
      <c r="D17" s="50">
        <v>203160</v>
      </c>
      <c r="E17" s="50">
        <v>203160</v>
      </c>
      <c r="F17" s="50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78"/>
      <c r="D18" s="160">
        <f>SUM(D10:D17)</f>
        <v>17287091.149999999</v>
      </c>
      <c r="E18" s="160">
        <v>15244557.760000002</v>
      </c>
      <c r="F18" s="160">
        <f>SUM(F10:F17)</f>
        <v>2042533.3899999983</v>
      </c>
      <c r="G18" s="125">
        <f>SUM(G10:G17)</f>
        <v>1789193.1900000002</v>
      </c>
      <c r="H18" s="160">
        <f>SUM(H10:H17)</f>
        <v>17033750.950000003</v>
      </c>
      <c r="I18" s="179">
        <f>SUM(I10:I17)</f>
        <v>253340.19999999827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38">
        <v>2</v>
      </c>
      <c r="B19" s="139" t="s">
        <v>57</v>
      </c>
      <c r="C19" s="140" t="s">
        <v>126</v>
      </c>
      <c r="D19" s="141">
        <v>434601.68</v>
      </c>
      <c r="E19" s="141">
        <v>300950.34999999998</v>
      </c>
      <c r="F19" s="141">
        <f>D19-E19</f>
        <v>133651.33000000002</v>
      </c>
      <c r="G19" s="142">
        <v>67021.27</v>
      </c>
      <c r="H19" s="142">
        <f>E19+G19</f>
        <v>367971.62</v>
      </c>
      <c r="I19" s="143">
        <f>F19-G19</f>
        <v>66630.060000000012</v>
      </c>
      <c r="J19" s="5"/>
      <c r="K19" s="5"/>
      <c r="L19" s="4"/>
      <c r="M19" s="5"/>
      <c r="N19" s="3"/>
    </row>
    <row r="20" spans="1:16" s="2" customFormat="1" x14ac:dyDescent="0.25">
      <c r="A20" s="144">
        <v>3</v>
      </c>
      <c r="B20" s="145" t="s">
        <v>58</v>
      </c>
      <c r="C20" s="146" t="s">
        <v>126</v>
      </c>
      <c r="D20" s="147">
        <v>171499.77</v>
      </c>
      <c r="E20" s="147">
        <v>94967.73000000001</v>
      </c>
      <c r="F20" s="147">
        <f t="shared" ref="F20:F25" si="3">D20-E20</f>
        <v>76532.039999999979</v>
      </c>
      <c r="G20" s="148">
        <v>51136.47</v>
      </c>
      <c r="H20" s="148">
        <f t="shared" ref="H20:H25" si="4">E20+G20</f>
        <v>146104.20000000001</v>
      </c>
      <c r="I20" s="149">
        <f t="shared" ref="I20:I25" si="5">F20-G20</f>
        <v>25395.569999999978</v>
      </c>
      <c r="J20" s="5"/>
      <c r="K20" s="5"/>
      <c r="L20" s="5"/>
      <c r="M20" s="5"/>
      <c r="N20" s="3"/>
    </row>
    <row r="21" spans="1:16" s="1" customFormat="1" x14ac:dyDescent="0.25">
      <c r="A21" s="144"/>
      <c r="B21" s="145" t="s">
        <v>60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44"/>
      <c r="B22" s="145" t="s">
        <v>61</v>
      </c>
      <c r="C22" s="196"/>
      <c r="D22" s="147">
        <v>0</v>
      </c>
      <c r="E22" s="147">
        <v>0</v>
      </c>
      <c r="F22" s="147">
        <f t="shared" si="3"/>
        <v>0</v>
      </c>
      <c r="G22" s="148">
        <v>0</v>
      </c>
      <c r="H22" s="147">
        <f t="shared" si="4"/>
        <v>0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44"/>
      <c r="B23" s="145" t="s">
        <v>62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44"/>
      <c r="B24" s="145" t="s">
        <v>63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152"/>
      <c r="B25" s="153" t="s">
        <v>64</v>
      </c>
      <c r="C25" s="197"/>
      <c r="D25" s="155">
        <v>0</v>
      </c>
      <c r="E25" s="155">
        <v>0</v>
      </c>
      <c r="F25" s="155">
        <f t="shared" si="3"/>
        <v>0</v>
      </c>
      <c r="G25" s="156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195"/>
      <c r="D26" s="61">
        <f>SUM(D19:D25)</f>
        <v>606270.11</v>
      </c>
      <c r="E26" s="61">
        <v>396086.73999999993</v>
      </c>
      <c r="F26" s="61">
        <f t="shared" ref="F26:I26" si="6">SUM(F19:F25)</f>
        <v>210183.37</v>
      </c>
      <c r="G26" s="190">
        <f t="shared" si="6"/>
        <v>118157.74</v>
      </c>
      <c r="H26" s="61">
        <f t="shared" si="6"/>
        <v>514244.48</v>
      </c>
      <c r="I26" s="62">
        <f t="shared" si="6"/>
        <v>92025.62999999999</v>
      </c>
      <c r="J26" s="136"/>
      <c r="K26" s="136"/>
      <c r="L26" s="5"/>
      <c r="M26" s="5"/>
      <c r="N26" s="3"/>
      <c r="O26" s="2"/>
      <c r="P26" s="2"/>
    </row>
    <row r="27" spans="1:16" s="1" customFormat="1" ht="26.25" x14ac:dyDescent="0.25">
      <c r="A27" s="104">
        <v>4</v>
      </c>
      <c r="B27" s="120" t="s">
        <v>37</v>
      </c>
      <c r="C27" s="198" t="s">
        <v>127</v>
      </c>
      <c r="D27" s="56">
        <v>2243348.65</v>
      </c>
      <c r="E27" s="56">
        <v>1679695.14</v>
      </c>
      <c r="F27" s="57">
        <f>D27-E27</f>
        <v>563653.51</v>
      </c>
      <c r="G27" s="188">
        <f>474693.74+44635.86</f>
        <v>519329.6</v>
      </c>
      <c r="H27" s="57">
        <f t="shared" ref="H27:H33" si="7">E27+G27</f>
        <v>2199024.7399999998</v>
      </c>
      <c r="I27" s="58">
        <f>F27-G27</f>
        <v>44323.910000000033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173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173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173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114" t="s">
        <v>50</v>
      </c>
      <c r="C31" s="173"/>
      <c r="D31" s="44">
        <v>0</v>
      </c>
      <c r="E31" s="44">
        <v>0</v>
      </c>
      <c r="F31" s="44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173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176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27" thickBot="1" x14ac:dyDescent="0.3">
      <c r="A34" s="63"/>
      <c r="B34" s="115" t="s">
        <v>34</v>
      </c>
      <c r="C34" s="189"/>
      <c r="D34" s="61">
        <f>SUM(D27:D33)</f>
        <v>2243503.44</v>
      </c>
      <c r="E34" s="61">
        <v>1679849.93</v>
      </c>
      <c r="F34" s="61">
        <f t="shared" ref="F34:I34" si="10">SUM(F27:F33)</f>
        <v>563653.51</v>
      </c>
      <c r="G34" s="190">
        <f t="shared" si="10"/>
        <v>519329.6</v>
      </c>
      <c r="H34" s="61">
        <f t="shared" si="10"/>
        <v>2199179.5299999998</v>
      </c>
      <c r="I34" s="62">
        <f t="shared" si="10"/>
        <v>44323.910000000033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59" t="s">
        <v>8</v>
      </c>
      <c r="C35" s="191"/>
      <c r="D35" s="71">
        <f>D34+D18+D26</f>
        <v>20136864.699999999</v>
      </c>
      <c r="E35" s="71">
        <v>17320494.43</v>
      </c>
      <c r="F35" s="71">
        <f>F34+F18+F26</f>
        <v>2816370.2699999986</v>
      </c>
      <c r="G35" s="192">
        <f>G34+G18+G26</f>
        <v>2426680.5300000003</v>
      </c>
      <c r="H35" s="71">
        <f>H34+H18+H26</f>
        <v>19747174.960000005</v>
      </c>
      <c r="I35" s="78">
        <f>I34+I18+I26</f>
        <v>389689.7399999983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313" t="s">
        <v>128</v>
      </c>
      <c r="C37" s="314"/>
      <c r="D37" s="314"/>
      <c r="E37" s="314"/>
      <c r="F37" s="315"/>
      <c r="G37" s="9"/>
      <c r="H37" s="313" t="s">
        <v>129</v>
      </c>
      <c r="I37" s="314"/>
      <c r="J37" s="314"/>
      <c r="K37" s="314"/>
      <c r="L37" s="315"/>
      <c r="M37" s="130"/>
      <c r="N37" s="15"/>
      <c r="O37" s="15"/>
    </row>
    <row r="38" spans="1:15" s="15" customFormat="1" ht="20.25" customHeight="1" thickBot="1" x14ac:dyDescent="0.3">
      <c r="A38" s="18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19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42"/>
      <c r="C39" s="13" t="s">
        <v>23</v>
      </c>
      <c r="D39" s="66">
        <v>1198</v>
      </c>
      <c r="E39" s="66">
        <v>1162</v>
      </c>
      <c r="F39" s="67">
        <f>D39-E39</f>
        <v>36</v>
      </c>
      <c r="G39" s="5"/>
      <c r="H39" s="345"/>
      <c r="I39" s="13" t="s">
        <v>23</v>
      </c>
      <c r="J39" s="66">
        <f>'APRILIE 2023'!J39+'MAI 2023 REALIZ'!D39</f>
        <v>5667</v>
      </c>
      <c r="K39" s="66">
        <f>'APRILIE 2023'!K39+'MAI 2023 REALIZ'!E39</f>
        <v>5585</v>
      </c>
      <c r="L39" s="66">
        <f>'APRILIE 2023'!L39+'MAI 2023 REALIZ'!F39</f>
        <v>82</v>
      </c>
      <c r="M39" s="5"/>
      <c r="N39" s="14"/>
      <c r="O39" s="14"/>
    </row>
    <row r="40" spans="1:15" s="1" customFormat="1" ht="15.75" thickBot="1" x14ac:dyDescent="0.3">
      <c r="A40" s="6"/>
      <c r="B40" s="343"/>
      <c r="C40" s="68" t="s">
        <v>24</v>
      </c>
      <c r="D40" s="69">
        <v>3508818.88</v>
      </c>
      <c r="E40" s="69">
        <v>3416823.24</v>
      </c>
      <c r="F40" s="70">
        <f t="shared" ref="F40:F46" si="11">D40-E40</f>
        <v>91995.639999999665</v>
      </c>
      <c r="G40" s="5"/>
      <c r="H40" s="346"/>
      <c r="I40" s="68" t="s">
        <v>24</v>
      </c>
      <c r="J40" s="74">
        <f>'APRILIE 2023'!J40+'MAI 2023 REALIZ'!D40</f>
        <v>17022875.259999998</v>
      </c>
      <c r="K40" s="74">
        <f>'APRILIE 2023'!K40+'MAI 2023 REALIZ'!E40</f>
        <v>16626805.569999998</v>
      </c>
      <c r="L40" s="74">
        <f>'APRILIE 2023'!L40+'MAI 2023 REALIZ'!F40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5"/>
      <c r="H41" s="47" t="s">
        <v>49</v>
      </c>
      <c r="I41" s="72" t="s">
        <v>24</v>
      </c>
      <c r="J41" s="66">
        <f>'APRILIE 2023'!J41+'MAI 2023 REALIZ'!D41</f>
        <v>22532.66</v>
      </c>
      <c r="K41" s="66">
        <f>'APRILIE 2023'!K41+'MAI 2023 REALIZ'!E41</f>
        <v>203785.38</v>
      </c>
      <c r="L41" s="66">
        <f>'APRILIE 2023'!L41+'MAI 2023 REALIZ'!F41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5"/>
      <c r="H42" s="47" t="s">
        <v>50</v>
      </c>
      <c r="I42" s="72" t="s">
        <v>24</v>
      </c>
      <c r="J42" s="66">
        <f>'APRILIE 2023'!J42+'MAI 2023 REALIZ'!D42</f>
        <v>0</v>
      </c>
      <c r="K42" s="66">
        <f>'APRILIE 2023'!K42+'MAI 2023 REALIZ'!E42</f>
        <v>0</v>
      </c>
      <c r="L42" s="66">
        <f>'APRILIE 2023'!L42+'MAI 2023 REALIZ'!F42</f>
        <v>0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5"/>
      <c r="H43" s="47" t="s">
        <v>51</v>
      </c>
      <c r="I43" s="72" t="s">
        <v>24</v>
      </c>
      <c r="J43" s="66">
        <f>'APRILIE 2023'!J43+'MAI 2023 REALIZ'!D43</f>
        <v>0</v>
      </c>
      <c r="K43" s="66">
        <f>'APRILIE 2023'!K43+'MAI 2023 REALIZ'!E43</f>
        <v>0</v>
      </c>
      <c r="L43" s="66">
        <f>'APRILIE 2023'!L43+'MAI 2023 REALIZ'!F43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5"/>
      <c r="H44" s="47" t="s">
        <v>52</v>
      </c>
      <c r="I44" s="72" t="s">
        <v>24</v>
      </c>
      <c r="J44" s="66">
        <f>'APRILIE 2023'!J44+'MAI 2023 REALIZ'!D44</f>
        <v>0</v>
      </c>
      <c r="K44" s="66">
        <f>'APRILIE 2023'!K44+'MAI 2023 REALIZ'!E44</f>
        <v>0</v>
      </c>
      <c r="L44" s="66">
        <f>'APRILIE 2023'!L44+'MAI 2023 REALIZ'!F44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5"/>
      <c r="H45" s="48" t="s">
        <v>53</v>
      </c>
      <c r="I45" s="63" t="s">
        <v>24</v>
      </c>
      <c r="J45" s="66">
        <f>'APRILIE 2023'!J45+'MAI 2023 REALIZ'!D45</f>
        <v>0</v>
      </c>
      <c r="K45" s="66">
        <f>'APRILIE 2023'!K45+'MAI 2023 REALIZ'!E45</f>
        <v>0</v>
      </c>
      <c r="L45" s="66">
        <f>'APRILIE 2023'!L45+'MAI 2023 REALIZ'!F45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5"/>
      <c r="H46" s="161" t="s">
        <v>102</v>
      </c>
      <c r="I46" s="63" t="s">
        <v>24</v>
      </c>
      <c r="J46" s="66">
        <f>'APRILIE 2023'!J46+'MAI 2023 REALIZ'!D46</f>
        <v>203160</v>
      </c>
      <c r="K46" s="66">
        <f>'APRILIE 2023'!K46+'MAI 2023 REALIZ'!E46</f>
        <v>203160</v>
      </c>
      <c r="L46" s="66">
        <f>'APRILIE 2023'!L46+'MAI 2023 REALIZ'!F46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3508818.88</v>
      </c>
      <c r="E47" s="69">
        <f>SUM(E40:E46)</f>
        <v>3416823.24</v>
      </c>
      <c r="F47" s="69">
        <f>SUM(F40:F46)</f>
        <v>91995.639999999665</v>
      </c>
      <c r="G47" s="5"/>
      <c r="H47" s="73" t="s">
        <v>32</v>
      </c>
      <c r="I47" s="68" t="s">
        <v>24</v>
      </c>
      <c r="J47" s="69">
        <f>'APRILIE 2023'!J47+'MAI 2023 REALIZ'!D47</f>
        <v>17248567.919999998</v>
      </c>
      <c r="K47" s="69">
        <f>'APRILIE 2023'!K47+'MAI 2023 REALIZ'!E47</f>
        <v>17033750.949999999</v>
      </c>
      <c r="L47" s="69">
        <f>'APRILIE 2023'!L47+'MAI 2023 REALIZ'!F47</f>
        <v>214816.96999999994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38" t="s">
        <v>57</v>
      </c>
      <c r="C50" s="76" t="s">
        <v>23</v>
      </c>
      <c r="D50" s="77">
        <v>33</v>
      </c>
      <c r="E50" s="77">
        <v>33</v>
      </c>
      <c r="F50" s="77">
        <f>D50-E50</f>
        <v>0</v>
      </c>
      <c r="G50" s="5"/>
      <c r="H50" s="95" t="s">
        <v>57</v>
      </c>
      <c r="I50" s="76" t="s">
        <v>23</v>
      </c>
      <c r="J50" s="77">
        <f>'APRILIE 2023'!J50+'MAI 2023 REALIZ'!D50</f>
        <v>173</v>
      </c>
      <c r="K50" s="77">
        <f>'APRILIE 2023'!K50+'MAI 2023 REALIZ'!E50</f>
        <v>173</v>
      </c>
      <c r="L50" s="77">
        <f>'APRILIE 2023'!L50+'MAI 2023 REALIZ'!F50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39"/>
      <c r="C51" s="63" t="s">
        <v>24</v>
      </c>
      <c r="D51" s="69">
        <v>67021.27</v>
      </c>
      <c r="E51" s="69">
        <v>67021.27</v>
      </c>
      <c r="F51" s="69">
        <f t="shared" ref="F51:F60" si="12">D51-E51</f>
        <v>0</v>
      </c>
      <c r="G51" s="5"/>
      <c r="H51" s="98"/>
      <c r="I51" s="63" t="s">
        <v>24</v>
      </c>
      <c r="J51" s="69">
        <f>'APRILIE 2023'!J51+'MAI 2023 REALIZ'!D51</f>
        <v>368140.28</v>
      </c>
      <c r="K51" s="69">
        <f>'APRILIE 2023'!K51+'MAI 2023 REALIZ'!E51</f>
        <v>368140.28</v>
      </c>
      <c r="L51" s="69">
        <f>'APRILIE 2023'!L51+'MAI 2023 REALIZ'!F51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38" t="s">
        <v>58</v>
      </c>
      <c r="C52" s="76" t="s">
        <v>59</v>
      </c>
      <c r="D52" s="54" t="s">
        <v>130</v>
      </c>
      <c r="E52" s="54" t="s">
        <v>130</v>
      </c>
      <c r="F52" s="77">
        <v>0</v>
      </c>
      <c r="G52" s="5"/>
      <c r="H52" s="95" t="s">
        <v>58</v>
      </c>
      <c r="I52" s="76" t="s">
        <v>59</v>
      </c>
      <c r="J52" s="54" t="s">
        <v>131</v>
      </c>
      <c r="K52" s="54" t="s">
        <v>131</v>
      </c>
      <c r="L52" s="54"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39"/>
      <c r="C53" s="63" t="s">
        <v>24</v>
      </c>
      <c r="D53" s="69">
        <v>51136.47</v>
      </c>
      <c r="E53" s="69">
        <v>51136.47</v>
      </c>
      <c r="F53" s="69">
        <f t="shared" si="12"/>
        <v>0</v>
      </c>
      <c r="G53" s="5"/>
      <c r="H53" s="98"/>
      <c r="I53" s="63" t="s">
        <v>24</v>
      </c>
      <c r="J53" s="77">
        <f>'APRILIE 2023'!J53+'MAI 2023 REALIZ'!D53</f>
        <v>146104.20000000001</v>
      </c>
      <c r="K53" s="77">
        <f>'APRILIE 2023'!K53+'MAI 2023 REALIZ'!E53</f>
        <v>146104.20000000001</v>
      </c>
      <c r="L53" s="77">
        <f>'APRILIE 2023'!L53+'MAI 2023 REALIZ'!F53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f>D51+D53</f>
        <v>118157.74</v>
      </c>
      <c r="E54" s="69">
        <f>E51+E53</f>
        <v>118157.74</v>
      </c>
      <c r="F54" s="69">
        <f t="shared" si="12"/>
        <v>0</v>
      </c>
      <c r="G54" s="5"/>
      <c r="H54" s="99" t="s">
        <v>56</v>
      </c>
      <c r="I54" s="84" t="s">
        <v>24</v>
      </c>
      <c r="J54" s="69">
        <f>'APRILIE 2023'!J54+'MAI 2023 REALIZ'!D54</f>
        <v>514075.82</v>
      </c>
      <c r="K54" s="69">
        <f>'APRILIE 2023'!K54+'MAI 2023 REALIZ'!E54</f>
        <v>514075.82</v>
      </c>
      <c r="L54" s="69">
        <f>'APRILIE 2023'!L54+'MAI 2023 REALIZ'!F54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5"/>
      <c r="H55" s="47" t="s">
        <v>60</v>
      </c>
      <c r="I55" s="72" t="s">
        <v>24</v>
      </c>
      <c r="J55" s="77">
        <f>'APRILIE 2023'!J55+'MAI 2023 REALIZ'!D55</f>
        <v>168.66</v>
      </c>
      <c r="K55" s="77">
        <f>'APRILIE 2023'!K55+'MAI 2023 REALIZ'!E55</f>
        <v>168.66</v>
      </c>
      <c r="L55" s="77">
        <f>'APRILIE 2023'!L55+'MAI 2023 REALIZ'!F55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5"/>
      <c r="H56" s="47" t="s">
        <v>61</v>
      </c>
      <c r="I56" s="72" t="s">
        <v>24</v>
      </c>
      <c r="J56" s="77">
        <f>'APRILIE 2023'!J56+'MAI 2023 REALIZ'!D56</f>
        <v>0</v>
      </c>
      <c r="K56" s="77">
        <f>'APRILIE 2023'!K56+'MAI 2023 REALIZ'!E56</f>
        <v>0</v>
      </c>
      <c r="L56" s="77">
        <f>'APRILIE 2023'!L56+'MAI 2023 REALIZ'!F56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5"/>
      <c r="H57" s="47" t="s">
        <v>62</v>
      </c>
      <c r="I57" s="72" t="s">
        <v>24</v>
      </c>
      <c r="J57" s="77">
        <f>'APRILIE 2023'!J57+'MAI 2023 REALIZ'!D57</f>
        <v>0</v>
      </c>
      <c r="K57" s="77">
        <f>'APRILIE 2023'!K57+'MAI 2023 REALIZ'!E57</f>
        <v>0</v>
      </c>
      <c r="L57" s="77">
        <f>'APRILIE 2023'!L57+'MAI 2023 REALIZ'!F57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5"/>
      <c r="H58" s="47" t="s">
        <v>63</v>
      </c>
      <c r="I58" s="72" t="s">
        <v>24</v>
      </c>
      <c r="J58" s="77">
        <f>'APRILIE 2023'!J58+'MAI 2023 REALIZ'!D58</f>
        <v>0</v>
      </c>
      <c r="K58" s="77">
        <f>'APRILIE 2023'!K58+'MAI 2023 REALIZ'!E58</f>
        <v>0</v>
      </c>
      <c r="L58" s="77">
        <f>'APRILIE 2023'!L58+'MAI 2023 REALIZ'!F58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5"/>
      <c r="H59" s="48" t="s">
        <v>64</v>
      </c>
      <c r="I59" s="72" t="s">
        <v>24</v>
      </c>
      <c r="J59" s="77">
        <f>'APRILIE 2023'!J59+'MAI 2023 REALIZ'!D59</f>
        <v>0</v>
      </c>
      <c r="K59" s="77">
        <f>'APRILIE 2023'!K59+'MAI 2023 REALIZ'!E59</f>
        <v>0</v>
      </c>
      <c r="L59" s="77">
        <f>'APRILIE 2023'!L59+'MAI 2023 REALIZ'!F59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118157.74</v>
      </c>
      <c r="E60" s="100">
        <f>SUM(E54:E59)</f>
        <v>118157.74</v>
      </c>
      <c r="F60" s="69">
        <f t="shared" si="12"/>
        <v>0</v>
      </c>
      <c r="G60" s="5"/>
      <c r="H60" s="99" t="s">
        <v>65</v>
      </c>
      <c r="I60" s="84" t="s">
        <v>24</v>
      </c>
      <c r="J60" s="69">
        <f>'APRILIE 2023'!J60+'MAI 2023 REALIZ'!D60</f>
        <v>514244.48</v>
      </c>
      <c r="K60" s="69">
        <f>'APRILIE 2023'!K60+'MAI 2023 REALIZ'!E60</f>
        <v>514244.48</v>
      </c>
      <c r="L60" s="69">
        <f>'APRILIE 2023'!L60+'MAI 2023 REALIZ'!F60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1111</v>
      </c>
      <c r="E63" s="77">
        <v>1111</v>
      </c>
      <c r="F63" s="78">
        <f>D63-E63</f>
        <v>0</v>
      </c>
      <c r="G63" s="5"/>
      <c r="H63" s="338" t="s">
        <v>20</v>
      </c>
      <c r="I63" s="53" t="s">
        <v>23</v>
      </c>
      <c r="J63" s="77">
        <f>'APRILIE 2023'!J63+'MAI 2023 REALIZ'!D63</f>
        <v>4718</v>
      </c>
      <c r="K63" s="77">
        <f>'APRILIE 2023'!K63+'MAI 2023 REALIZ'!E63</f>
        <v>4718</v>
      </c>
      <c r="L63" s="77">
        <f>'APRILIE 2023'!L63+'MAI 2023 REALIZ'!F63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40"/>
      <c r="C64" s="79" t="s">
        <v>24</v>
      </c>
      <c r="D64" s="80">
        <v>452410.72</v>
      </c>
      <c r="E64" s="80">
        <v>452410.72</v>
      </c>
      <c r="F64" s="81">
        <f t="shared" ref="F64:F75" si="13">D64-E64</f>
        <v>0</v>
      </c>
      <c r="G64" s="5"/>
      <c r="H64" s="340"/>
      <c r="I64" s="90" t="s">
        <v>24</v>
      </c>
      <c r="J64" s="69">
        <f>'APRILIE 2023'!J64+'MAI 2023 REALIZ'!D64</f>
        <v>1898992.47</v>
      </c>
      <c r="K64" s="69">
        <f>'APRILIE 2023'!K64+'MAI 2023 REALIZ'!E64</f>
        <v>1898992.47</v>
      </c>
      <c r="L64" s="69">
        <f>'APRILIE 2023'!L64+'MAI 2023 REALIZ'!F64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40"/>
      <c r="C65" s="76" t="s">
        <v>25</v>
      </c>
      <c r="D65" s="77">
        <v>231</v>
      </c>
      <c r="E65" s="77">
        <v>231</v>
      </c>
      <c r="F65" s="78">
        <f t="shared" si="13"/>
        <v>0</v>
      </c>
      <c r="G65" s="5"/>
      <c r="H65" s="340"/>
      <c r="I65" s="53" t="s">
        <v>25</v>
      </c>
      <c r="J65" s="77">
        <f>'APRILIE 2023'!J65+'MAI 2023 REALIZ'!D65</f>
        <v>987</v>
      </c>
      <c r="K65" s="77">
        <f>'APRILIE 2023'!K65+'MAI 2023 REALIZ'!E65</f>
        <v>987</v>
      </c>
      <c r="L65" s="77">
        <f>'APRILIE 2023'!L65+'MAI 2023 REALIZ'!F65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40"/>
      <c r="C66" s="79" t="s">
        <v>24</v>
      </c>
      <c r="D66" s="80">
        <v>66918.880000000005</v>
      </c>
      <c r="E66" s="80">
        <v>66918.880000000005</v>
      </c>
      <c r="F66" s="81">
        <f t="shared" si="13"/>
        <v>0</v>
      </c>
      <c r="G66" s="5"/>
      <c r="H66" s="340"/>
      <c r="I66" s="90" t="s">
        <v>24</v>
      </c>
      <c r="J66" s="69">
        <f>'APRILIE 2023'!J66+'MAI 2023 REALIZ'!D66</f>
        <v>300187.06</v>
      </c>
      <c r="K66" s="69">
        <f>'APRILIE 2023'!K66+'MAI 2023 REALIZ'!E66</f>
        <v>300187.06</v>
      </c>
      <c r="L66" s="69">
        <f>'APRILIE 2023'!L66+'MAI 2023 REALIZ'!F66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40"/>
      <c r="I67" s="82" t="s">
        <v>44</v>
      </c>
      <c r="J67" s="77">
        <f>'APRILIE 2023'!J67+'MAI 2023 REALIZ'!D67</f>
        <v>0</v>
      </c>
      <c r="K67" s="77">
        <f>'APRILIE 2023'!K67+'MAI 2023 REALIZ'!E67</f>
        <v>0</v>
      </c>
      <c r="L67" s="77">
        <f>'APRILIE 2023'!L67+'MAI 2023 REALIZ'!F67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39"/>
      <c r="I68" s="90" t="s">
        <v>24</v>
      </c>
      <c r="J68" s="69">
        <f>'APRILIE 2023'!J68+'MAI 2023 REALIZ'!D68</f>
        <v>0</v>
      </c>
      <c r="K68" s="69">
        <f>'APRILIE 2023'!K68+'MAI 2023 REALIZ'!E68</f>
        <v>0</v>
      </c>
      <c r="L68" s="69">
        <f>'APRILIE 2023'!L68+'MAI 2023 REALIZ'!F68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519329.6</v>
      </c>
      <c r="E69" s="69">
        <f>E68+E66+E64</f>
        <v>519329.6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'APRILIE 2023'!J69+'MAI 2023 REALIZ'!D69</f>
        <v>2199024.7400000002</v>
      </c>
      <c r="K69" s="69">
        <f>'APRILIE 2023'!K69+'MAI 2023 REALIZ'!E69</f>
        <v>2199024.7400000002</v>
      </c>
      <c r="L69" s="69">
        <f>'APRILIE 2023'!L69+'MAI 2023 REALIZ'!F69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'APRILIE 2023'!J70+'MAI 2023 REALIZ'!D70</f>
        <v>154.79</v>
      </c>
      <c r="K70" s="77">
        <f>'APRILIE 2023'!K70+'MAI 2023 REALIZ'!E70</f>
        <v>154.79</v>
      </c>
      <c r="L70" s="77">
        <f>'APRILIE 2023'!L70+'MAI 2023 REALIZ'!F70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'APRILIE 2023'!J71+'MAI 2023 REALIZ'!D71</f>
        <v>0</v>
      </c>
      <c r="K71" s="77">
        <f>'APRILIE 2023'!K71+'MAI 2023 REALIZ'!E71</f>
        <v>0</v>
      </c>
      <c r="L71" s="77">
        <f>'APRILIE 2023'!L71+'MAI 2023 REALIZ'!F71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'APRILIE 2023'!J72+'MAI 2023 REALIZ'!D72</f>
        <v>0</v>
      </c>
      <c r="K72" s="77">
        <f>'APRILIE 2023'!K72+'MAI 2023 REALIZ'!E72</f>
        <v>0</v>
      </c>
      <c r="L72" s="77">
        <f>'APRILIE 2023'!L72+'MAI 2023 REALIZ'!F72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'APRILIE 2023'!J73+'MAI 2023 REALIZ'!D73</f>
        <v>0</v>
      </c>
      <c r="K73" s="77">
        <f>'APRILIE 2023'!K73+'MAI 2023 REALIZ'!E73</f>
        <v>0</v>
      </c>
      <c r="L73" s="77">
        <f>'APRILIE 2023'!L73+'MAI 2023 REALIZ'!F73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'APRILIE 2023'!J74+'MAI 2023 REALIZ'!D74</f>
        <v>0</v>
      </c>
      <c r="K74" s="77">
        <f>'APRILIE 2023'!K74+'MAI 2023 REALIZ'!E74</f>
        <v>0</v>
      </c>
      <c r="L74" s="77">
        <f>'APRILIE 2023'!L74+'MAI 2023 REALIZ'!F74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519329.6</v>
      </c>
      <c r="E75" s="69">
        <f t="shared" ref="E75" si="15">SUM(E69:E74)</f>
        <v>519329.6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'APRILIE 2023'!J75+'MAI 2023 REALIZ'!D75</f>
        <v>2199179.5300000003</v>
      </c>
      <c r="K75" s="69">
        <f>'APRILIE 2023'!K75+'MAI 2023 REALIZ'!E75</f>
        <v>2199179.5300000003</v>
      </c>
      <c r="L75" s="69">
        <f>'APRILIE 2023'!L75+'MAI 2023 REALIZ'!F75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313" t="s">
        <v>128</v>
      </c>
      <c r="C77" s="314"/>
      <c r="D77" s="314"/>
      <c r="E77" s="314"/>
      <c r="F77" s="315"/>
      <c r="H77" s="313" t="s">
        <v>129</v>
      </c>
      <c r="I77" s="314"/>
      <c r="J77" s="314"/>
      <c r="K77" s="314"/>
      <c r="L77" s="315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36"/>
      <c r="C79" s="53" t="s">
        <v>23</v>
      </c>
      <c r="D79" s="88">
        <f>D67+D65+D63+D39+D50+6</f>
        <v>2579</v>
      </c>
      <c r="E79" s="88">
        <f>E67+E65+E63+E39+E50+6</f>
        <v>2543</v>
      </c>
      <c r="F79" s="85">
        <f>D79-E79</f>
        <v>36</v>
      </c>
      <c r="G79" s="23"/>
      <c r="H79" s="336"/>
      <c r="I79" s="53" t="s">
        <v>23</v>
      </c>
      <c r="J79" s="88">
        <f>'APRILIE 2023'!J79+'MAI 2023 REALIZ'!D79</f>
        <v>11581</v>
      </c>
      <c r="K79" s="88">
        <f>'APRILIE 2023'!K79+'MAI 2023 REALIZ'!E79</f>
        <v>11499</v>
      </c>
      <c r="L79" s="85">
        <f>'APRILIE 2023'!L79+'MAI 2023 REALIZ'!F79</f>
        <v>82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37"/>
      <c r="C80" s="90" t="s">
        <v>24</v>
      </c>
      <c r="D80" s="91">
        <f>D75+D60+D47</f>
        <v>4146306.2199999997</v>
      </c>
      <c r="E80" s="91">
        <f>E75+E60+E47</f>
        <v>4054310.58</v>
      </c>
      <c r="F80" s="86">
        <f>D80-E80</f>
        <v>91995.639999999665</v>
      </c>
      <c r="G80" s="23"/>
      <c r="H80" s="337"/>
      <c r="I80" s="90" t="s">
        <v>24</v>
      </c>
      <c r="J80" s="91">
        <f>'APRILIE 2023'!J80+'MAI 2023 REALIZ'!D80</f>
        <v>19961991.93</v>
      </c>
      <c r="K80" s="91">
        <f>'APRILIE 2023'!K80+'MAI 2023 REALIZ'!E80</f>
        <v>19747174.960000001</v>
      </c>
      <c r="L80" s="86">
        <f>'APRILIE 2023'!L80+'MAI 2023 REALIZ'!F80</f>
        <v>214816.96999999948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honeticPr fontId="15" type="noConversion"/>
  <pageMargins left="0.19685039370078741" right="0.19685039370078741" top="0" bottom="0" header="0" footer="0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0"/>
  <sheetViews>
    <sheetView topLeftCell="A8" zoomScale="96" zoomScaleNormal="96" workbookViewId="0">
      <selection activeCell="B34" sqref="B34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119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67" t="s">
        <v>120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171" t="s">
        <v>121</v>
      </c>
      <c r="D10" s="39">
        <v>16880145.77</v>
      </c>
      <c r="E10" s="39">
        <v>13164515.73</v>
      </c>
      <c r="F10" s="40">
        <f t="shared" ref="F10:F17" si="0">D10-E10</f>
        <v>3715630.0399999991</v>
      </c>
      <c r="G10" s="172">
        <v>1627630.05</v>
      </c>
      <c r="H10" s="40">
        <f t="shared" ref="H10:H17" si="1">E10+G10</f>
        <v>14792145.780000001</v>
      </c>
      <c r="I10" s="41">
        <f t="shared" ref="I10:I17" si="2">F10-G10</f>
        <v>2087999.9899999991</v>
      </c>
      <c r="J10" s="127"/>
      <c r="K10" s="14"/>
      <c r="L10" s="14"/>
      <c r="M10" s="14"/>
      <c r="N10" s="14"/>
      <c r="O10" s="3"/>
    </row>
    <row r="11" spans="1:15" s="1" customFormat="1" x14ac:dyDescent="0.25">
      <c r="A11" s="103"/>
      <c r="B11" s="114" t="s">
        <v>31</v>
      </c>
      <c r="C11" s="173"/>
      <c r="D11" s="44">
        <v>0</v>
      </c>
      <c r="E11" s="44">
        <v>45466.6</v>
      </c>
      <c r="F11" s="45">
        <f t="shared" si="0"/>
        <v>-45466.6</v>
      </c>
      <c r="G11" s="174">
        <v>0</v>
      </c>
      <c r="H11" s="45">
        <f t="shared" si="1"/>
        <v>45466.6</v>
      </c>
      <c r="I11" s="46">
        <f t="shared" si="2"/>
        <v>-45466.6</v>
      </c>
      <c r="J11" s="127"/>
      <c r="K11" s="14"/>
      <c r="L11" s="14"/>
      <c r="M11" s="14"/>
      <c r="N11" s="14"/>
      <c r="O11" s="3"/>
    </row>
    <row r="12" spans="1:15" s="1" customFormat="1" x14ac:dyDescent="0.25">
      <c r="A12" s="103"/>
      <c r="B12" s="114" t="s">
        <v>49</v>
      </c>
      <c r="C12" s="175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15" s="1" customFormat="1" x14ac:dyDescent="0.25">
      <c r="A13" s="103"/>
      <c r="B13" s="114" t="s">
        <v>50</v>
      </c>
      <c r="C13" s="173"/>
      <c r="D13" s="44">
        <v>0</v>
      </c>
      <c r="E13" s="44">
        <v>0</v>
      </c>
      <c r="F13" s="45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</row>
    <row r="14" spans="1:15" s="1" customFormat="1" x14ac:dyDescent="0.25">
      <c r="A14" s="103"/>
      <c r="B14" s="114" t="s">
        <v>51</v>
      </c>
      <c r="C14" s="173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15" s="1" customFormat="1" x14ac:dyDescent="0.25">
      <c r="A15" s="103"/>
      <c r="B15" s="114" t="s">
        <v>52</v>
      </c>
      <c r="C15" s="173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15" s="1" customFormat="1" x14ac:dyDescent="0.25">
      <c r="A16" s="103"/>
      <c r="B16" s="165" t="s">
        <v>53</v>
      </c>
      <c r="C16" s="173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72"/>
      <c r="B17" s="115" t="s">
        <v>102</v>
      </c>
      <c r="C17" s="176"/>
      <c r="D17" s="50">
        <v>230160</v>
      </c>
      <c r="E17" s="50">
        <v>203160</v>
      </c>
      <c r="F17" s="50">
        <f t="shared" si="0"/>
        <v>27000</v>
      </c>
      <c r="G17" s="177">
        <v>0</v>
      </c>
      <c r="H17" s="51">
        <f t="shared" si="1"/>
        <v>203160</v>
      </c>
      <c r="I17" s="52">
        <f t="shared" si="2"/>
        <v>27000</v>
      </c>
      <c r="J17" s="127"/>
      <c r="K17" s="14"/>
      <c r="L17" s="14"/>
      <c r="M17" s="14"/>
      <c r="N17" s="14"/>
      <c r="O17" s="3"/>
    </row>
    <row r="18" spans="1:16" s="1" customFormat="1" ht="15.75" thickBot="1" x14ac:dyDescent="0.3">
      <c r="A18" s="158"/>
      <c r="B18" s="116" t="s">
        <v>32</v>
      </c>
      <c r="C18" s="178"/>
      <c r="D18" s="160">
        <f>SUM(D10:D17)</f>
        <v>17314091.149999999</v>
      </c>
      <c r="E18" s="160">
        <v>13616927.710000001</v>
      </c>
      <c r="F18" s="160">
        <f>SUM(F10:F17)</f>
        <v>3697163.439999999</v>
      </c>
      <c r="G18" s="125">
        <f>SUM(G10:G17)</f>
        <v>1627630.05</v>
      </c>
      <c r="H18" s="160">
        <f>SUM(H10:H17)</f>
        <v>15244557.760000002</v>
      </c>
      <c r="I18" s="179">
        <f>SUM(I10:I17)</f>
        <v>2069533.389999999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102">
        <v>2</v>
      </c>
      <c r="B19" s="113" t="s">
        <v>57</v>
      </c>
      <c r="C19" s="180"/>
      <c r="D19" s="39">
        <v>434601.68</v>
      </c>
      <c r="E19" s="39">
        <v>300950.34999999998</v>
      </c>
      <c r="F19" s="39">
        <f>D19-E19</f>
        <v>133651.33000000002</v>
      </c>
      <c r="G19" s="172">
        <v>0</v>
      </c>
      <c r="H19" s="40">
        <f>E19+G19</f>
        <v>300950.34999999998</v>
      </c>
      <c r="I19" s="41">
        <f>F19-G19</f>
        <v>133651.33000000002</v>
      </c>
      <c r="J19" s="14"/>
      <c r="K19" s="14"/>
      <c r="L19" s="13"/>
      <c r="M19" s="14"/>
      <c r="N19" s="3"/>
    </row>
    <row r="20" spans="1:16" s="2" customFormat="1" x14ac:dyDescent="0.25">
      <c r="A20" s="103">
        <v>3</v>
      </c>
      <c r="B20" s="114" t="s">
        <v>58</v>
      </c>
      <c r="C20" s="181"/>
      <c r="D20" s="44">
        <v>171499.77</v>
      </c>
      <c r="E20" s="56">
        <v>94967.73000000001</v>
      </c>
      <c r="F20" s="44">
        <f t="shared" ref="F20:F25" si="3">D20-E20</f>
        <v>76532.039999999979</v>
      </c>
      <c r="G20" s="174">
        <v>0</v>
      </c>
      <c r="H20" s="45">
        <f t="shared" ref="H20:H25" si="4">E20+G20</f>
        <v>94967.73000000001</v>
      </c>
      <c r="I20" s="46">
        <f t="shared" ref="I20:I25" si="5">F20-G20</f>
        <v>76532.039999999979</v>
      </c>
      <c r="J20" s="14"/>
      <c r="K20" s="14"/>
      <c r="L20" s="14"/>
      <c r="M20" s="14"/>
      <c r="N20" s="3"/>
    </row>
    <row r="21" spans="1:16" s="1" customFormat="1" x14ac:dyDescent="0.25">
      <c r="A21" s="103"/>
      <c r="B21" s="114" t="s">
        <v>60</v>
      </c>
      <c r="C21" s="181"/>
      <c r="D21" s="44">
        <v>168.66</v>
      </c>
      <c r="E21" s="56">
        <v>168.66</v>
      </c>
      <c r="F21" s="45">
        <f t="shared" si="3"/>
        <v>0</v>
      </c>
      <c r="G21" s="174">
        <v>0</v>
      </c>
      <c r="H21" s="45">
        <f t="shared" si="4"/>
        <v>168.66</v>
      </c>
      <c r="I21" s="46">
        <f t="shared" si="5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61</v>
      </c>
      <c r="C22" s="182"/>
      <c r="D22" s="44">
        <v>0</v>
      </c>
      <c r="E22" s="56">
        <v>0</v>
      </c>
      <c r="F22" s="44">
        <f t="shared" si="3"/>
        <v>0</v>
      </c>
      <c r="G22" s="174">
        <v>0</v>
      </c>
      <c r="H22" s="44">
        <f t="shared" si="4"/>
        <v>0</v>
      </c>
      <c r="I22" s="46">
        <f t="shared" si="5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62</v>
      </c>
      <c r="C23" s="182"/>
      <c r="D23" s="44">
        <v>0</v>
      </c>
      <c r="E23" s="56">
        <v>0</v>
      </c>
      <c r="F23" s="44">
        <f t="shared" si="3"/>
        <v>0</v>
      </c>
      <c r="G23" s="174">
        <v>0</v>
      </c>
      <c r="H23" s="44">
        <f t="shared" si="4"/>
        <v>0</v>
      </c>
      <c r="I23" s="46">
        <f t="shared" si="5"/>
        <v>0</v>
      </c>
      <c r="J23" s="14"/>
      <c r="K23" s="14"/>
      <c r="L23" s="14"/>
      <c r="M23" s="14"/>
      <c r="N23" s="3"/>
      <c r="O23" s="2"/>
      <c r="P23" s="2"/>
    </row>
    <row r="24" spans="1:16" s="1" customFormat="1" x14ac:dyDescent="0.25">
      <c r="A24" s="103"/>
      <c r="B24" s="114" t="s">
        <v>63</v>
      </c>
      <c r="C24" s="182"/>
      <c r="D24" s="44">
        <v>0</v>
      </c>
      <c r="E24" s="56">
        <v>0</v>
      </c>
      <c r="F24" s="44">
        <f t="shared" si="3"/>
        <v>0</v>
      </c>
      <c r="G24" s="174">
        <v>0</v>
      </c>
      <c r="H24" s="44">
        <f t="shared" si="4"/>
        <v>0</v>
      </c>
      <c r="I24" s="46">
        <f t="shared" si="5"/>
        <v>0</v>
      </c>
      <c r="J24" s="14"/>
      <c r="K24" s="14"/>
      <c r="L24" s="14"/>
      <c r="M24" s="14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83"/>
      <c r="D25" s="50">
        <v>0</v>
      </c>
      <c r="E25" s="61">
        <v>0</v>
      </c>
      <c r="F25" s="50">
        <f t="shared" si="3"/>
        <v>0</v>
      </c>
      <c r="G25" s="177">
        <v>0</v>
      </c>
      <c r="H25" s="50">
        <f t="shared" si="4"/>
        <v>0</v>
      </c>
      <c r="I25" s="52">
        <f t="shared" si="5"/>
        <v>0</v>
      </c>
      <c r="J25" s="14"/>
      <c r="K25" s="14"/>
      <c r="L25" s="14"/>
      <c r="M25" s="14"/>
      <c r="N25" s="3"/>
      <c r="O25" s="2"/>
      <c r="P25" s="2"/>
    </row>
    <row r="26" spans="1:16" s="1" customFormat="1" ht="18" customHeight="1" thickBot="1" x14ac:dyDescent="0.3">
      <c r="A26" s="76"/>
      <c r="B26" s="53" t="s">
        <v>65</v>
      </c>
      <c r="C26" s="184"/>
      <c r="D26" s="54">
        <f>SUM(D19:D25)</f>
        <v>606270.11</v>
      </c>
      <c r="E26" s="54">
        <v>396086.73999999993</v>
      </c>
      <c r="F26" s="54">
        <f t="shared" ref="F26:I26" si="6">SUM(F19:F25)</f>
        <v>210183.37</v>
      </c>
      <c r="G26" s="185">
        <f t="shared" si="6"/>
        <v>0</v>
      </c>
      <c r="H26" s="54">
        <f t="shared" si="6"/>
        <v>396086.73999999993</v>
      </c>
      <c r="I26" s="186">
        <f t="shared" si="6"/>
        <v>210183.37</v>
      </c>
      <c r="J26" s="125"/>
      <c r="K26" s="125"/>
      <c r="L26" s="14"/>
      <c r="M26" s="14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87"/>
      <c r="D27" s="56">
        <v>2129119.0499999998</v>
      </c>
      <c r="E27" s="56">
        <v>1679695.14</v>
      </c>
      <c r="F27" s="57">
        <f>D27-E27</f>
        <v>449423.90999999992</v>
      </c>
      <c r="G27" s="188">
        <v>0</v>
      </c>
      <c r="H27" s="57">
        <f t="shared" ref="H27:H33" si="7">E27+G27</f>
        <v>1679695.14</v>
      </c>
      <c r="I27" s="58">
        <f>F27-G27</f>
        <v>449423.90999999992</v>
      </c>
      <c r="J27" s="127"/>
      <c r="K27" s="14"/>
      <c r="L27" s="14"/>
      <c r="M27" s="13"/>
      <c r="N27" s="14"/>
      <c r="O27" s="3"/>
    </row>
    <row r="28" spans="1:16" s="1" customFormat="1" x14ac:dyDescent="0.25">
      <c r="A28" s="103"/>
      <c r="B28" s="117" t="s">
        <v>30</v>
      </c>
      <c r="C28" s="173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7" t="s">
        <v>43</v>
      </c>
      <c r="C29" s="173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49</v>
      </c>
      <c r="C30" s="173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50</v>
      </c>
      <c r="C31" s="173"/>
      <c r="D31" s="44">
        <v>0</v>
      </c>
      <c r="E31" s="44">
        <v>0</v>
      </c>
      <c r="F31" s="44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s="1" customFormat="1" x14ac:dyDescent="0.25">
      <c r="A32" s="103"/>
      <c r="B32" s="114" t="s">
        <v>51</v>
      </c>
      <c r="C32" s="173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s="1" customFormat="1" ht="15.75" thickBot="1" x14ac:dyDescent="0.3">
      <c r="A33" s="72"/>
      <c r="B33" s="114" t="s">
        <v>52</v>
      </c>
      <c r="C33" s="176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s="1" customFormat="1" ht="27" thickBot="1" x14ac:dyDescent="0.3">
      <c r="A34" s="63"/>
      <c r="B34" s="115" t="s">
        <v>34</v>
      </c>
      <c r="C34" s="189"/>
      <c r="D34" s="61">
        <f>SUM(D27:D33)</f>
        <v>2129273.84</v>
      </c>
      <c r="E34" s="61">
        <v>1679849.93</v>
      </c>
      <c r="F34" s="61">
        <f t="shared" ref="F34:I34" si="10">SUM(F27:F33)</f>
        <v>449423.90999999992</v>
      </c>
      <c r="G34" s="190">
        <f t="shared" si="10"/>
        <v>0</v>
      </c>
      <c r="H34" s="61">
        <f t="shared" si="10"/>
        <v>1679849.93</v>
      </c>
      <c r="I34" s="62">
        <f t="shared" si="10"/>
        <v>449423.90999999992</v>
      </c>
      <c r="J34" s="127"/>
      <c r="K34" s="125"/>
      <c r="L34" s="125"/>
      <c r="M34" s="14"/>
      <c r="N34" s="14"/>
      <c r="O34" s="3"/>
    </row>
    <row r="35" spans="1:15" s="1" customFormat="1" ht="15.75" thickBot="1" x14ac:dyDescent="0.3">
      <c r="A35" s="63"/>
      <c r="B35" s="59" t="s">
        <v>8</v>
      </c>
      <c r="C35" s="191"/>
      <c r="D35" s="71">
        <f>D34+D18+D26</f>
        <v>20049635.099999998</v>
      </c>
      <c r="E35" s="71">
        <v>15692864.380000001</v>
      </c>
      <c r="F35" s="71">
        <f>F34+F18+F26</f>
        <v>4356770.7199999988</v>
      </c>
      <c r="G35" s="192">
        <f>G34+G18+G26</f>
        <v>1627630.05</v>
      </c>
      <c r="H35" s="71">
        <f>H34+H18+H26</f>
        <v>17320494.43</v>
      </c>
      <c r="I35" s="78">
        <f>I34+I18+I26</f>
        <v>2729140.669999999</v>
      </c>
      <c r="J35" s="14"/>
      <c r="K35" s="14"/>
      <c r="L35" s="14"/>
      <c r="M35" s="14"/>
      <c r="N35" s="14"/>
      <c r="O35" s="3"/>
    </row>
    <row r="36" spans="1:15" s="1" customFormat="1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s="1" customFormat="1" ht="15.75" customHeight="1" thickBot="1" x14ac:dyDescent="0.3">
      <c r="A37" s="13"/>
      <c r="B37" s="313" t="s">
        <v>110</v>
      </c>
      <c r="C37" s="314"/>
      <c r="D37" s="314"/>
      <c r="E37" s="314"/>
      <c r="F37" s="315"/>
      <c r="H37" s="313" t="s">
        <v>111</v>
      </c>
      <c r="I37" s="314"/>
      <c r="J37" s="314"/>
      <c r="K37" s="314"/>
      <c r="L37" s="315"/>
      <c r="M37" s="15"/>
      <c r="N37" s="15"/>
      <c r="O37" s="15"/>
    </row>
    <row r="38" spans="1:15" s="15" customFormat="1" ht="20.25" customHeight="1" thickBot="1" x14ac:dyDescent="0.3">
      <c r="A38" s="133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22"/>
      <c r="N38" s="22"/>
      <c r="O38" s="22"/>
    </row>
    <row r="39" spans="1:15" s="1" customFormat="1" ht="15.75" thickBot="1" x14ac:dyDescent="0.3">
      <c r="A39" s="129"/>
      <c r="B39" s="342"/>
      <c r="C39" s="13" t="s">
        <v>23</v>
      </c>
      <c r="D39" s="66">
        <v>997</v>
      </c>
      <c r="E39" s="66">
        <v>997</v>
      </c>
      <c r="F39" s="67">
        <f>D39-E39</f>
        <v>0</v>
      </c>
      <c r="G39" s="14"/>
      <c r="H39" s="345"/>
      <c r="I39" s="13" t="s">
        <v>23</v>
      </c>
      <c r="J39" s="66">
        <f>'REGULARIZARE TRIM I 2023'!J39+'01-15 MAI 2023'!D39</f>
        <v>4469</v>
      </c>
      <c r="K39" s="66">
        <f>'REGULARIZARE TRIM I 2023'!K39+'01-15 MAI 2023'!E39</f>
        <v>4423</v>
      </c>
      <c r="L39" s="66">
        <f>'REGULARIZARE TRIM I 2023'!L39+'01-15 MAI 2023'!F39</f>
        <v>46</v>
      </c>
      <c r="M39" s="14"/>
      <c r="N39" s="14"/>
      <c r="O39" s="14"/>
    </row>
    <row r="40" spans="1:15" s="1" customFormat="1" ht="15.75" thickBot="1" x14ac:dyDescent="0.3">
      <c r="A40" s="129"/>
      <c r="B40" s="343"/>
      <c r="C40" s="68" t="s">
        <v>24</v>
      </c>
      <c r="D40" s="69">
        <v>3163489.18</v>
      </c>
      <c r="E40" s="69">
        <v>3163489.18</v>
      </c>
      <c r="F40" s="70">
        <f t="shared" ref="F40:F46" si="11">D40-E40</f>
        <v>0</v>
      </c>
      <c r="G40" s="14"/>
      <c r="H40" s="346"/>
      <c r="I40" s="68" t="s">
        <v>24</v>
      </c>
      <c r="J40" s="74">
        <f>'REGULARIZARE TRIM I 2023'!J40+'01-15 MAI 2023'!D40</f>
        <v>13514056.379999999</v>
      </c>
      <c r="K40" s="74">
        <f>'REGULARIZARE TRIM I 2023'!K40+'01-15 MAI 2023'!E40</f>
        <v>13209982.329999998</v>
      </c>
      <c r="L40" s="74">
        <f>'REGULARIZARE TRIM I 2023'!L40+'01-15 MAI 2023'!F40</f>
        <v>304074.05000000028</v>
      </c>
      <c r="M40" s="14"/>
      <c r="N40" s="14"/>
      <c r="O40" s="14"/>
    </row>
    <row r="41" spans="1:15" s="1" customFormat="1" ht="15.75" thickBot="1" x14ac:dyDescent="0.3">
      <c r="A41" s="129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TRIM I 2023'!J41+'01-15 MAI 2023'!D41</f>
        <v>22532.66</v>
      </c>
      <c r="K41" s="66">
        <f>'REGULARIZARE TRIM I 2023'!K41+'01-15 MAI 2023'!E41</f>
        <v>203785.38</v>
      </c>
      <c r="L41" s="66">
        <f>'REGULARIZARE TRIM I 2023'!L41+'01-15 MAI 2023'!F41</f>
        <v>-181252.72</v>
      </c>
      <c r="M41" s="14"/>
      <c r="N41" s="14"/>
      <c r="O41" s="14"/>
    </row>
    <row r="42" spans="1:15" s="1" customFormat="1" ht="15.75" thickBot="1" x14ac:dyDescent="0.3">
      <c r="A42" s="129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50</v>
      </c>
      <c r="I42" s="72" t="s">
        <v>24</v>
      </c>
      <c r="J42" s="66">
        <f>'REGULARIZARE TRIM I 2023'!J42+'01-15 MAI 2023'!D42</f>
        <v>0</v>
      </c>
      <c r="K42" s="66">
        <f>'REGULARIZARE TRIM I 2023'!K42+'01-15 MAI 2023'!E42</f>
        <v>0</v>
      </c>
      <c r="L42" s="66">
        <f>'REGULARIZARE TRIM I 2023'!L42+'01-15 MAI 2023'!F42</f>
        <v>0</v>
      </c>
      <c r="M42" s="14"/>
      <c r="N42" s="14"/>
      <c r="O42" s="14"/>
    </row>
    <row r="43" spans="1:15" s="1" customFormat="1" ht="15.75" thickBot="1" x14ac:dyDescent="0.3">
      <c r="A43" s="129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TRIM I 2023'!J43+'01-15 MAI 2023'!D43</f>
        <v>0</v>
      </c>
      <c r="K43" s="66">
        <f>'REGULARIZARE TRIM I 2023'!K43+'01-15 MAI 2023'!E43</f>
        <v>0</v>
      </c>
      <c r="L43" s="66">
        <f>'REGULARIZARE TRIM I 2023'!L43+'01-15 MAI 2023'!F43</f>
        <v>0</v>
      </c>
      <c r="M43" s="14"/>
      <c r="N43" s="14"/>
      <c r="O43" s="14"/>
    </row>
    <row r="44" spans="1:15" s="1" customFormat="1" ht="15.75" thickBot="1" x14ac:dyDescent="0.3">
      <c r="A44" s="129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TRIM I 2023'!J44+'01-15 MAI 2023'!D44</f>
        <v>0</v>
      </c>
      <c r="K44" s="66">
        <f>'REGULARIZARE TRIM I 2023'!K44+'01-15 MAI 2023'!E44</f>
        <v>0</v>
      </c>
      <c r="L44" s="66">
        <f>'REGULARIZARE TRIM I 2023'!L44+'01-15 MAI 2023'!F44</f>
        <v>0</v>
      </c>
      <c r="M44" s="14"/>
      <c r="N44" s="14"/>
      <c r="O44" s="14"/>
    </row>
    <row r="45" spans="1:15" s="1" customFormat="1" ht="15.75" thickBot="1" x14ac:dyDescent="0.3">
      <c r="A45" s="129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TRIM I 2023'!J45+'01-15 MAI 2023'!D45</f>
        <v>0</v>
      </c>
      <c r="K45" s="66">
        <f>'REGULARIZARE TRIM I 2023'!K45+'01-15 MAI 2023'!E45</f>
        <v>0</v>
      </c>
      <c r="L45" s="66">
        <f>'REGULARIZARE TRIM I 2023'!L45+'01-15 MAI 2023'!F45</f>
        <v>0</v>
      </c>
      <c r="M45" s="14"/>
      <c r="N45" s="14"/>
      <c r="O45" s="14"/>
    </row>
    <row r="46" spans="1:15" s="1" customFormat="1" ht="15.75" thickBot="1" x14ac:dyDescent="0.3">
      <c r="A46" s="129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TRIM I 2023'!J46+'01-15 MAI 2023'!D46</f>
        <v>203160</v>
      </c>
      <c r="K46" s="66">
        <f>'REGULARIZARE TRIM I 2023'!K46+'01-15 MAI 2023'!E46</f>
        <v>203160</v>
      </c>
      <c r="L46" s="66">
        <f>'REGULARIZARE TRIM I 2023'!L46+'01-15 MAI 2023'!F46</f>
        <v>0</v>
      </c>
      <c r="M46" s="14"/>
      <c r="N46" s="14"/>
      <c r="O46" s="14"/>
    </row>
    <row r="47" spans="1:15" s="1" customFormat="1" ht="15.75" thickBot="1" x14ac:dyDescent="0.3">
      <c r="A47" s="129"/>
      <c r="B47" s="73" t="s">
        <v>32</v>
      </c>
      <c r="C47" s="68" t="s">
        <v>24</v>
      </c>
      <c r="D47" s="69">
        <f>SUM(D40:D46)</f>
        <v>3163489.18</v>
      </c>
      <c r="E47" s="69">
        <f>SUM(E40:E46)</f>
        <v>3163489.18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TRIM I 2023'!J47+'01-15 MAI 2023'!D47</f>
        <v>13739749.039999999</v>
      </c>
      <c r="K47" s="69">
        <f>'REGULARIZARE TRIM I 2023'!K47+'01-15 MAI 2023'!E47</f>
        <v>13616927.709999999</v>
      </c>
      <c r="L47" s="69">
        <f>'REGULARIZARE TRIM I 2023'!L47+'01-15 MAI 2023'!F47</f>
        <v>122821.33000000028</v>
      </c>
      <c r="M47" s="14"/>
      <c r="N47" s="14"/>
      <c r="O47" s="14"/>
    </row>
    <row r="48" spans="1:15" s="1" customFormat="1" ht="15.75" thickBot="1" x14ac:dyDescent="0.3">
      <c r="A48" s="129"/>
      <c r="B48" s="101"/>
      <c r="C48" s="13"/>
      <c r="D48" s="14"/>
      <c r="E48" s="14"/>
      <c r="F48" s="14"/>
      <c r="G48" s="14"/>
      <c r="H48" s="101"/>
      <c r="I48" s="13"/>
      <c r="J48" s="14"/>
      <c r="K48" s="14"/>
      <c r="L48" s="14"/>
      <c r="M48" s="14"/>
      <c r="N48" s="14"/>
      <c r="O48" s="14"/>
    </row>
    <row r="49" spans="1:19" s="1" customFormat="1" ht="15.75" thickBot="1" x14ac:dyDescent="0.3">
      <c r="A49" s="129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22"/>
      <c r="N49" s="22"/>
      <c r="O49" s="22"/>
      <c r="P49" s="22"/>
      <c r="Q49" s="22"/>
    </row>
    <row r="50" spans="1:19" s="1" customFormat="1" ht="15.75" thickBot="1" x14ac:dyDescent="0.3">
      <c r="A50" s="129"/>
      <c r="B50" s="338" t="s">
        <v>57</v>
      </c>
      <c r="C50" s="76" t="s">
        <v>23</v>
      </c>
      <c r="D50" s="77">
        <v>31</v>
      </c>
      <c r="E50" s="77">
        <v>31</v>
      </c>
      <c r="F50" s="77">
        <f>D50-E50</f>
        <v>0</v>
      </c>
      <c r="G50" s="14"/>
      <c r="H50" s="95" t="s">
        <v>57</v>
      </c>
      <c r="I50" s="76" t="s">
        <v>23</v>
      </c>
      <c r="J50" s="77">
        <f>'REGULARIZARE TRIM I 2023'!J50+'01-15 MAI 2023'!D50</f>
        <v>140</v>
      </c>
      <c r="K50" s="77">
        <f>'REGULARIZARE TRIM I 2023'!K50+'01-15 MAI 2023'!E50</f>
        <v>140</v>
      </c>
      <c r="L50" s="77">
        <f>'REGULARIZARE TRIM I 2023'!L50+'01-15 MAI 2023'!F50</f>
        <v>0</v>
      </c>
      <c r="M50" s="14"/>
      <c r="N50" s="14"/>
      <c r="O50" s="14"/>
      <c r="P50" s="14"/>
      <c r="Q50" s="14"/>
      <c r="S50" s="97"/>
    </row>
    <row r="51" spans="1:19" s="1" customFormat="1" ht="15.75" thickBot="1" x14ac:dyDescent="0.3">
      <c r="A51" s="129"/>
      <c r="B51" s="339"/>
      <c r="C51" s="63" t="s">
        <v>24</v>
      </c>
      <c r="D51" s="69">
        <v>61361.79</v>
      </c>
      <c r="E51" s="69">
        <v>61361.79</v>
      </c>
      <c r="F51" s="69">
        <f t="shared" ref="F51:F60" si="12">D51-E51</f>
        <v>0</v>
      </c>
      <c r="G51" s="14"/>
      <c r="H51" s="98"/>
      <c r="I51" s="63" t="s">
        <v>24</v>
      </c>
      <c r="J51" s="69">
        <f>'REGULARIZARE TRIM I 2023'!J51+'01-15 MAI 2023'!D51</f>
        <v>301119.01</v>
      </c>
      <c r="K51" s="69">
        <f>'REGULARIZARE TRIM I 2023'!K51+'01-15 MAI 2023'!E51</f>
        <v>301119.01</v>
      </c>
      <c r="L51" s="69">
        <f>'REGULARIZARE TRIM I 2023'!L51+'01-15 MAI 2023'!F51</f>
        <v>0</v>
      </c>
      <c r="M51" s="14"/>
      <c r="N51" s="14"/>
      <c r="O51" s="14"/>
      <c r="P51" s="14"/>
      <c r="Q51" s="14"/>
    </row>
    <row r="52" spans="1:19" s="1" customFormat="1" ht="15.75" thickBot="1" x14ac:dyDescent="0.3">
      <c r="A52" s="129"/>
      <c r="B52" s="338" t="s">
        <v>58</v>
      </c>
      <c r="C52" s="76" t="s">
        <v>59</v>
      </c>
      <c r="D52" s="54" t="s">
        <v>117</v>
      </c>
      <c r="E52" s="54" t="s">
        <v>117</v>
      </c>
      <c r="F52" s="77">
        <v>0</v>
      </c>
      <c r="G52" s="14"/>
      <c r="H52" s="95" t="s">
        <v>58</v>
      </c>
      <c r="I52" s="76" t="s">
        <v>59</v>
      </c>
      <c r="J52" s="54" t="s">
        <v>118</v>
      </c>
      <c r="K52" s="54" t="s">
        <v>118</v>
      </c>
      <c r="L52" s="77">
        <f>'REGULARIZARE TRIM I 2023'!L52+'01-15 MAI 2023'!F52</f>
        <v>0</v>
      </c>
      <c r="M52" s="125"/>
      <c r="N52" s="125"/>
      <c r="O52" s="125"/>
      <c r="P52" s="125"/>
      <c r="Q52" s="14"/>
    </row>
    <row r="53" spans="1:19" s="1" customFormat="1" ht="15.75" thickBot="1" x14ac:dyDescent="0.3">
      <c r="A53" s="129"/>
      <c r="B53" s="339"/>
      <c r="C53" s="63" t="s">
        <v>24</v>
      </c>
      <c r="D53" s="69">
        <v>21251.52</v>
      </c>
      <c r="E53" s="69">
        <v>21251.52</v>
      </c>
      <c r="F53" s="69">
        <f t="shared" si="12"/>
        <v>0</v>
      </c>
      <c r="G53" s="14"/>
      <c r="H53" s="98"/>
      <c r="I53" s="63" t="s">
        <v>24</v>
      </c>
      <c r="J53" s="77">
        <f>'REGULARIZARE TRIM I 2023'!J53+'01-15 MAI 2023'!D53</f>
        <v>94967.73000000001</v>
      </c>
      <c r="K53" s="77">
        <f>'REGULARIZARE TRIM I 2023'!K53+'01-15 MAI 2023'!E53</f>
        <v>94967.73000000001</v>
      </c>
      <c r="L53" s="77">
        <f>'REGULARIZARE TRIM I 2023'!L53+'01-15 MAI 2023'!F53</f>
        <v>0</v>
      </c>
      <c r="M53" s="14"/>
      <c r="N53" s="14"/>
      <c r="O53" s="14"/>
      <c r="P53" s="14"/>
      <c r="Q53" s="14"/>
    </row>
    <row r="54" spans="1:19" s="1" customFormat="1" ht="15.75" thickBot="1" x14ac:dyDescent="0.3">
      <c r="A54" s="129"/>
      <c r="B54" s="99" t="s">
        <v>56</v>
      </c>
      <c r="C54" s="84" t="s">
        <v>24</v>
      </c>
      <c r="D54" s="69">
        <f>D51+D53</f>
        <v>82613.31</v>
      </c>
      <c r="E54" s="69">
        <f>E51+E53</f>
        <v>82613.31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'REGULARIZARE TRIM I 2023'!J54+'01-15 MAI 2023'!D54</f>
        <v>395918.08000000002</v>
      </c>
      <c r="K54" s="69">
        <f>'REGULARIZARE TRIM I 2023'!K54+'01-15 MAI 2023'!E54</f>
        <v>395918.08000000002</v>
      </c>
      <c r="L54" s="69">
        <f>'REGULARIZARE TRIM I 2023'!L54+'01-15 MAI 2023'!F54</f>
        <v>0</v>
      </c>
      <c r="M54" s="14"/>
      <c r="N54" s="14"/>
      <c r="O54" s="14"/>
      <c r="P54" s="14"/>
      <c r="Q54" s="14"/>
    </row>
    <row r="55" spans="1:19" s="1" customFormat="1" ht="15.75" thickBot="1" x14ac:dyDescent="0.3">
      <c r="A55" s="129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47" t="s">
        <v>60</v>
      </c>
      <c r="I55" s="72" t="s">
        <v>24</v>
      </c>
      <c r="J55" s="77">
        <f>'REGULARIZARE TRIM I 2023'!J55+'01-15 MAI 2023'!D55</f>
        <v>168.66</v>
      </c>
      <c r="K55" s="77">
        <f>'REGULARIZARE TRIM I 2023'!K55+'01-15 MAI 2023'!E55</f>
        <v>168.66</v>
      </c>
      <c r="L55" s="77">
        <f>'REGULARIZARE TRIM I 2023'!L55+'01-15 MAI 2023'!F55</f>
        <v>0</v>
      </c>
      <c r="M55" s="14"/>
      <c r="N55" s="14"/>
      <c r="O55" s="14"/>
      <c r="P55" s="14"/>
      <c r="Q55" s="14"/>
    </row>
    <row r="56" spans="1:19" s="1" customFormat="1" ht="15.75" thickBot="1" x14ac:dyDescent="0.3">
      <c r="A56" s="129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61</v>
      </c>
      <c r="I56" s="72" t="s">
        <v>24</v>
      </c>
      <c r="J56" s="77">
        <f>'REGULARIZARE TRIM I 2023'!J56+'01-15 MAI 2023'!D56</f>
        <v>0</v>
      </c>
      <c r="K56" s="77">
        <f>'REGULARIZARE TRIM I 2023'!K56+'01-15 MAI 2023'!E56</f>
        <v>0</v>
      </c>
      <c r="L56" s="77">
        <f>'REGULARIZARE TRIM I 2023'!L56+'01-15 MAI 2023'!F56</f>
        <v>0</v>
      </c>
      <c r="M56" s="14"/>
      <c r="N56" s="14"/>
      <c r="O56" s="14"/>
      <c r="P56" s="14"/>
      <c r="Q56" s="14"/>
    </row>
    <row r="57" spans="1:19" s="1" customFormat="1" ht="15.75" thickBot="1" x14ac:dyDescent="0.3">
      <c r="A57" s="129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47" t="s">
        <v>62</v>
      </c>
      <c r="I57" s="72" t="s">
        <v>24</v>
      </c>
      <c r="J57" s="77">
        <f>'REGULARIZARE TRIM I 2023'!J57+'01-15 MAI 2023'!D57</f>
        <v>0</v>
      </c>
      <c r="K57" s="77">
        <f>'REGULARIZARE TRIM I 2023'!K57+'01-15 MAI 2023'!E57</f>
        <v>0</v>
      </c>
      <c r="L57" s="77">
        <f>'REGULARIZARE TRIM I 2023'!L57+'01-15 MAI 2023'!F57</f>
        <v>0</v>
      </c>
      <c r="M57" s="14"/>
      <c r="N57" s="14"/>
      <c r="O57" s="14"/>
      <c r="P57" s="14"/>
      <c r="Q57" s="14"/>
    </row>
    <row r="58" spans="1:19" s="1" customFormat="1" ht="15.75" thickBot="1" x14ac:dyDescent="0.3">
      <c r="A58" s="129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47" t="s">
        <v>63</v>
      </c>
      <c r="I58" s="72" t="s">
        <v>24</v>
      </c>
      <c r="J58" s="77">
        <f>'REGULARIZARE TRIM I 2023'!J58+'01-15 MAI 2023'!D58</f>
        <v>0</v>
      </c>
      <c r="K58" s="77">
        <f>'REGULARIZARE TRIM I 2023'!K58+'01-15 MAI 2023'!E58</f>
        <v>0</v>
      </c>
      <c r="L58" s="77">
        <f>'REGULARIZARE TRIM I 2023'!L58+'01-15 MAI 2023'!F58</f>
        <v>0</v>
      </c>
      <c r="M58" s="14"/>
      <c r="N58" s="14"/>
      <c r="O58" s="14"/>
      <c r="P58" s="14"/>
      <c r="Q58" s="14"/>
    </row>
    <row r="59" spans="1:19" s="1" customFormat="1" ht="15.75" thickBot="1" x14ac:dyDescent="0.3">
      <c r="A59" s="129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48" t="s">
        <v>64</v>
      </c>
      <c r="I59" s="72" t="s">
        <v>24</v>
      </c>
      <c r="J59" s="77">
        <f>'REGULARIZARE TRIM I 2023'!J59+'01-15 MAI 2023'!D59</f>
        <v>0</v>
      </c>
      <c r="K59" s="77">
        <f>'REGULARIZARE TRIM I 2023'!K59+'01-15 MAI 2023'!E59</f>
        <v>0</v>
      </c>
      <c r="L59" s="77">
        <f>'REGULARIZARE TRIM I 2023'!L59+'01-15 MAI 2023'!F59</f>
        <v>0</v>
      </c>
      <c r="M59" s="14"/>
      <c r="N59" s="14"/>
      <c r="O59" s="14"/>
      <c r="P59" s="14"/>
      <c r="Q59" s="14"/>
    </row>
    <row r="60" spans="1:19" s="1" customFormat="1" ht="15.75" thickBot="1" x14ac:dyDescent="0.3">
      <c r="A60" s="129"/>
      <c r="B60" s="99" t="s">
        <v>65</v>
      </c>
      <c r="C60" s="84" t="s">
        <v>24</v>
      </c>
      <c r="D60" s="100">
        <f>SUM(D54:D59)</f>
        <v>82613.31</v>
      </c>
      <c r="E60" s="100">
        <f>SUM(E54:E59)</f>
        <v>82613.31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'REGULARIZARE TRIM I 2023'!J60+'01-15 MAI 2023'!D60</f>
        <v>396086.74</v>
      </c>
      <c r="K60" s="69">
        <f>'REGULARIZARE TRIM I 2023'!K60+'01-15 MAI 2023'!E60</f>
        <v>396086.74</v>
      </c>
      <c r="L60" s="69">
        <f>'REGULARIZARE TRIM I 2023'!L60+'01-15 MAI 2023'!F60</f>
        <v>0</v>
      </c>
      <c r="M60" s="14"/>
      <c r="N60" s="14"/>
      <c r="O60" s="14"/>
      <c r="P60" s="14"/>
      <c r="Q60" s="14"/>
    </row>
    <row r="61" spans="1:19" s="9" customFormat="1" ht="15.75" thickBot="1" x14ac:dyDescent="0.3">
      <c r="A61" s="129"/>
      <c r="B61" s="101"/>
      <c r="C61" s="13"/>
      <c r="D61" s="14"/>
      <c r="E61" s="14"/>
      <c r="F61" s="14"/>
      <c r="G61" s="14"/>
      <c r="H61" s="14"/>
      <c r="I61" s="1"/>
      <c r="J61" s="101"/>
      <c r="K61" s="13"/>
      <c r="L61" s="14"/>
      <c r="M61" s="14"/>
      <c r="N61" s="14"/>
      <c r="O61" s="14"/>
      <c r="P61" s="14"/>
      <c r="Q61" s="1"/>
      <c r="R61" s="1"/>
    </row>
    <row r="62" spans="1:19" s="9" customFormat="1" ht="18.75" customHeight="1" thickBot="1" x14ac:dyDescent="0.3">
      <c r="A62" s="129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14"/>
      <c r="N62" s="14"/>
      <c r="O62" s="14"/>
      <c r="P62" s="14"/>
      <c r="Q62" s="1"/>
      <c r="R62" s="1"/>
    </row>
    <row r="63" spans="1:19" s="9" customFormat="1" ht="15.75" thickBot="1" x14ac:dyDescent="0.3">
      <c r="A63" s="129"/>
      <c r="B63" s="338" t="s">
        <v>20</v>
      </c>
      <c r="C63" s="76" t="s">
        <v>23</v>
      </c>
      <c r="D63" s="77">
        <v>773</v>
      </c>
      <c r="E63" s="77">
        <v>773</v>
      </c>
      <c r="F63" s="78">
        <f>D63-E63</f>
        <v>0</v>
      </c>
      <c r="G63" s="14"/>
      <c r="H63" s="338" t="s">
        <v>20</v>
      </c>
      <c r="I63" s="53" t="s">
        <v>23</v>
      </c>
      <c r="J63" s="77">
        <f>'REGULARIZARE TRIM I 2023'!J63+'01-15 MAI 2023'!D63</f>
        <v>3607</v>
      </c>
      <c r="K63" s="77">
        <f>'REGULARIZARE TRIM I 2023'!K63+'01-15 MAI 2023'!E63</f>
        <v>3607</v>
      </c>
      <c r="L63" s="77">
        <f>'REGULARIZARE TRIM I 2023'!L63+'01-15 MAI 2023'!F63</f>
        <v>0</v>
      </c>
      <c r="M63" s="14"/>
      <c r="N63" s="14"/>
      <c r="O63" s="14"/>
      <c r="P63" s="14"/>
      <c r="Q63" s="1"/>
      <c r="R63" s="1"/>
    </row>
    <row r="64" spans="1:19" s="9" customFormat="1" ht="15.75" thickBot="1" x14ac:dyDescent="0.3">
      <c r="A64" s="129"/>
      <c r="B64" s="340"/>
      <c r="C64" s="79" t="s">
        <v>24</v>
      </c>
      <c r="D64" s="80">
        <v>312572.59999999998</v>
      </c>
      <c r="E64" s="80">
        <v>312572.59999999998</v>
      </c>
      <c r="F64" s="81">
        <f t="shared" ref="F64:F75" si="13">D64-E64</f>
        <v>0</v>
      </c>
      <c r="G64" s="14"/>
      <c r="H64" s="340"/>
      <c r="I64" s="90" t="s">
        <v>24</v>
      </c>
      <c r="J64" s="69">
        <f>'REGULARIZARE TRIM I 2023'!J64+'01-15 MAI 2023'!D64</f>
        <v>1446581.75</v>
      </c>
      <c r="K64" s="69">
        <f>'REGULARIZARE TRIM I 2023'!K64+'01-15 MAI 2023'!E64</f>
        <v>1446581.75</v>
      </c>
      <c r="L64" s="69">
        <f>'REGULARIZARE TRIM I 2023'!L64+'01-15 MAI 2023'!F64</f>
        <v>0</v>
      </c>
      <c r="M64" s="14"/>
      <c r="N64" s="14"/>
      <c r="O64" s="14"/>
      <c r="P64" s="14"/>
      <c r="Q64" s="1"/>
      <c r="R64" s="1"/>
    </row>
    <row r="65" spans="1:18" s="9" customFormat="1" ht="15.75" thickBot="1" x14ac:dyDescent="0.3">
      <c r="A65" s="129"/>
      <c r="B65" s="340"/>
      <c r="C65" s="76" t="s">
        <v>25</v>
      </c>
      <c r="D65" s="77">
        <v>163</v>
      </c>
      <c r="E65" s="77">
        <v>163</v>
      </c>
      <c r="F65" s="78">
        <f t="shared" si="13"/>
        <v>0</v>
      </c>
      <c r="G65" s="14"/>
      <c r="H65" s="340"/>
      <c r="I65" s="53" t="s">
        <v>25</v>
      </c>
      <c r="J65" s="77">
        <f>'REGULARIZARE TRIM I 2023'!J65+'01-15 MAI 2023'!D65</f>
        <v>756</v>
      </c>
      <c r="K65" s="77">
        <f>'REGULARIZARE TRIM I 2023'!K65+'01-15 MAI 2023'!E65</f>
        <v>756</v>
      </c>
      <c r="L65" s="77">
        <f>'REGULARIZARE TRIM I 2023'!L65+'01-15 MAI 2023'!F65</f>
        <v>0</v>
      </c>
      <c r="M65" s="14"/>
      <c r="N65" s="14"/>
      <c r="O65" s="14"/>
      <c r="P65" s="14"/>
      <c r="Q65" s="1"/>
      <c r="R65" s="1"/>
    </row>
    <row r="66" spans="1:18" s="9" customFormat="1" ht="15.75" thickBot="1" x14ac:dyDescent="0.3">
      <c r="A66" s="129"/>
      <c r="B66" s="340"/>
      <c r="C66" s="79" t="s">
        <v>24</v>
      </c>
      <c r="D66" s="80">
        <v>48103.49</v>
      </c>
      <c r="E66" s="80">
        <v>48103.49</v>
      </c>
      <c r="F66" s="81">
        <f t="shared" si="13"/>
        <v>0</v>
      </c>
      <c r="G66" s="14"/>
      <c r="H66" s="340"/>
      <c r="I66" s="90" t="s">
        <v>24</v>
      </c>
      <c r="J66" s="69">
        <f>'REGULARIZARE TRIM I 2023'!J66+'01-15 MAI 2023'!D66</f>
        <v>233268.18</v>
      </c>
      <c r="K66" s="69">
        <f>'REGULARIZARE TRIM I 2023'!K66+'01-15 MAI 2023'!E66</f>
        <v>233268.18</v>
      </c>
      <c r="L66" s="69">
        <f>'REGULARIZARE TRIM I 2023'!L66+'01-15 MAI 2023'!F66</f>
        <v>0</v>
      </c>
      <c r="M66" s="14"/>
      <c r="N66" s="14"/>
      <c r="O66" s="14"/>
      <c r="P66" s="14"/>
      <c r="Q66" s="1"/>
      <c r="R66" s="1"/>
    </row>
    <row r="67" spans="1:18" s="9" customFormat="1" ht="27" thickBot="1" x14ac:dyDescent="0.3">
      <c r="A67" s="129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14"/>
      <c r="H67" s="340"/>
      <c r="I67" s="82" t="s">
        <v>44</v>
      </c>
      <c r="J67" s="77">
        <f>'REGULARIZARE TRIM I 2023'!J67+'01-15 MAI 2023'!D67</f>
        <v>0</v>
      </c>
      <c r="K67" s="77">
        <f>'REGULARIZARE TRIM I 2023'!K67+'01-15 MAI 2023'!E67</f>
        <v>0</v>
      </c>
      <c r="L67" s="77">
        <f>'REGULARIZARE TRIM I 2023'!L67+'01-15 MAI 2023'!F67</f>
        <v>0</v>
      </c>
      <c r="M67" s="14"/>
      <c r="N67" s="14"/>
      <c r="O67" s="14"/>
      <c r="P67" s="14"/>
      <c r="Q67" s="1"/>
      <c r="R67" s="1"/>
    </row>
    <row r="68" spans="1:18" s="9" customFormat="1" ht="15.75" thickBot="1" x14ac:dyDescent="0.3">
      <c r="A68" s="129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14"/>
      <c r="H68" s="339"/>
      <c r="I68" s="90" t="s">
        <v>24</v>
      </c>
      <c r="J68" s="69">
        <f>'REGULARIZARE TRIM I 2023'!J68+'01-15 MAI 2023'!D68</f>
        <v>0</v>
      </c>
      <c r="K68" s="69">
        <f>'REGULARIZARE TRIM I 2023'!K68+'01-15 MAI 2023'!E68</f>
        <v>0</v>
      </c>
      <c r="L68" s="69">
        <f>'REGULARIZARE TRIM I 2023'!L68+'01-15 MAI 2023'!F68</f>
        <v>0</v>
      </c>
      <c r="M68" s="14"/>
      <c r="N68" s="14"/>
      <c r="O68" s="14"/>
      <c r="P68" s="14"/>
      <c r="Q68" s="1"/>
      <c r="R68" s="1"/>
    </row>
    <row r="69" spans="1:18" s="9" customFormat="1" ht="15.75" thickBot="1" x14ac:dyDescent="0.3">
      <c r="A69" s="13"/>
      <c r="B69" s="83" t="s">
        <v>20</v>
      </c>
      <c r="C69" s="84" t="s">
        <v>24</v>
      </c>
      <c r="D69" s="69">
        <f>D68+D66+D64</f>
        <v>360676.08999999997</v>
      </c>
      <c r="E69" s="69">
        <f>E68+E66+E64</f>
        <v>360676.08999999997</v>
      </c>
      <c r="F69" s="69">
        <f t="shared" ref="F69" si="14">F64+F66+F68</f>
        <v>0</v>
      </c>
      <c r="G69" s="14"/>
      <c r="H69" s="83" t="s">
        <v>20</v>
      </c>
      <c r="I69" s="92" t="s">
        <v>24</v>
      </c>
      <c r="J69" s="69">
        <f>'REGULARIZARE TRIM I 2023'!J69+'01-15 MAI 2023'!D69</f>
        <v>1679695.1400000001</v>
      </c>
      <c r="K69" s="69">
        <f>'REGULARIZARE TRIM I 2023'!K69+'01-15 MAI 2023'!E69</f>
        <v>1679695.1400000001</v>
      </c>
      <c r="L69" s="69">
        <f>'REGULARIZARE TRIM I 2023'!L69+'01-15 MAI 2023'!F69</f>
        <v>0</v>
      </c>
      <c r="M69" s="14"/>
      <c r="N69" s="14"/>
      <c r="O69" s="14"/>
      <c r="P69" s="14"/>
      <c r="Q69" s="1"/>
      <c r="R69" s="1"/>
    </row>
    <row r="70" spans="1:18" s="9" customFormat="1" ht="15.75" thickBot="1" x14ac:dyDescent="0.3">
      <c r="A70" s="13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14"/>
      <c r="H70" s="47" t="s">
        <v>49</v>
      </c>
      <c r="I70" s="93" t="s">
        <v>24</v>
      </c>
      <c r="J70" s="77">
        <f>'REGULARIZARE TRIM I 2023'!J70+'01-15 MAI 2023'!D70</f>
        <v>154.79</v>
      </c>
      <c r="K70" s="77">
        <f>'REGULARIZARE TRIM I 2023'!K70+'01-15 MAI 2023'!E70</f>
        <v>154.79</v>
      </c>
      <c r="L70" s="77">
        <f>'REGULARIZARE TRIM I 2023'!L70+'01-15 MAI 2023'!F70</f>
        <v>0</v>
      </c>
      <c r="M70" s="14"/>
      <c r="N70" s="14"/>
      <c r="O70" s="14"/>
      <c r="P70" s="14"/>
      <c r="Q70" s="1"/>
      <c r="R70" s="1"/>
    </row>
    <row r="71" spans="1:18" s="9" customFormat="1" ht="15.75" thickBot="1" x14ac:dyDescent="0.3">
      <c r="A71" s="13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14"/>
      <c r="H71" s="47" t="s">
        <v>50</v>
      </c>
      <c r="I71" s="93" t="s">
        <v>24</v>
      </c>
      <c r="J71" s="77">
        <f>'REGULARIZARE TRIM I 2023'!J71+'01-15 MAI 2023'!D71</f>
        <v>0</v>
      </c>
      <c r="K71" s="77">
        <f>'REGULARIZARE TRIM I 2023'!K71+'01-15 MAI 2023'!E71</f>
        <v>0</v>
      </c>
      <c r="L71" s="77">
        <f>'REGULARIZARE TRIM I 2023'!L71+'01-15 MAI 2023'!F71</f>
        <v>0</v>
      </c>
      <c r="M71" s="14"/>
      <c r="N71" s="14"/>
      <c r="O71" s="14"/>
      <c r="P71" s="14"/>
      <c r="Q71" s="1"/>
      <c r="R71" s="1"/>
    </row>
    <row r="72" spans="1:18" s="9" customFormat="1" ht="15.75" thickBot="1" x14ac:dyDescent="0.3">
      <c r="A72" s="13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14"/>
      <c r="H72" s="47" t="s">
        <v>51</v>
      </c>
      <c r="I72" s="93" t="s">
        <v>24</v>
      </c>
      <c r="J72" s="77">
        <f>'REGULARIZARE TRIM I 2023'!J72+'01-15 MAI 2023'!D72</f>
        <v>0</v>
      </c>
      <c r="K72" s="77">
        <f>'REGULARIZARE TRIM I 2023'!K72+'01-15 MAI 2023'!E72</f>
        <v>0</v>
      </c>
      <c r="L72" s="77">
        <f>'REGULARIZARE TRIM I 2023'!L72+'01-15 MAI 2023'!F72</f>
        <v>0</v>
      </c>
      <c r="M72" s="14"/>
      <c r="N72" s="14"/>
      <c r="O72" s="14"/>
      <c r="P72" s="14"/>
      <c r="Q72" s="1"/>
      <c r="R72" s="1"/>
    </row>
    <row r="73" spans="1:18" s="9" customFormat="1" ht="15.75" thickBot="1" x14ac:dyDescent="0.3">
      <c r="A73" s="13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14"/>
      <c r="H73" s="47" t="s">
        <v>52</v>
      </c>
      <c r="I73" s="93" t="s">
        <v>24</v>
      </c>
      <c r="J73" s="77">
        <f>'REGULARIZARE TRIM I 2023'!J73+'01-15 MAI 2023'!D73</f>
        <v>0</v>
      </c>
      <c r="K73" s="77">
        <f>'REGULARIZARE TRIM I 2023'!K73+'01-15 MAI 2023'!E73</f>
        <v>0</v>
      </c>
      <c r="L73" s="77">
        <f>'REGULARIZARE TRIM I 2023'!L73+'01-15 MAI 2023'!F73</f>
        <v>0</v>
      </c>
      <c r="M73" s="14"/>
      <c r="N73" s="14"/>
      <c r="O73" s="14"/>
      <c r="P73" s="14"/>
      <c r="Q73" s="1"/>
      <c r="R73" s="1"/>
    </row>
    <row r="74" spans="1:18" s="9" customFormat="1" ht="15.75" thickBot="1" x14ac:dyDescent="0.3">
      <c r="A74" s="13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14"/>
      <c r="H74" s="48" t="s">
        <v>53</v>
      </c>
      <c r="I74" s="93" t="s">
        <v>24</v>
      </c>
      <c r="J74" s="77">
        <f>'REGULARIZARE TRIM I 2023'!J74+'01-15 MAI 2023'!D74</f>
        <v>0</v>
      </c>
      <c r="K74" s="77">
        <f>'REGULARIZARE TRIM I 2023'!K74+'01-15 MAI 2023'!E74</f>
        <v>0</v>
      </c>
      <c r="L74" s="77">
        <f>'REGULARIZARE TRIM I 2023'!L74+'01-15 MAI 2023'!F74</f>
        <v>0</v>
      </c>
      <c r="M74" s="14"/>
      <c r="N74" s="14"/>
      <c r="O74" s="14"/>
      <c r="P74" s="14"/>
      <c r="Q74" s="1"/>
      <c r="R74" s="1"/>
    </row>
    <row r="75" spans="1:18" s="9" customFormat="1" ht="27" thickBot="1" x14ac:dyDescent="0.3">
      <c r="A75" s="13"/>
      <c r="B75" s="73" t="s">
        <v>34</v>
      </c>
      <c r="C75" s="84" t="s">
        <v>24</v>
      </c>
      <c r="D75" s="69">
        <f>SUM(D69:D74)</f>
        <v>360676.08999999997</v>
      </c>
      <c r="E75" s="69">
        <f t="shared" ref="E75" si="15">SUM(E69:E74)</f>
        <v>360676.08999999997</v>
      </c>
      <c r="F75" s="81">
        <f t="shared" si="13"/>
        <v>0</v>
      </c>
      <c r="G75" s="14"/>
      <c r="H75" s="73" t="s">
        <v>34</v>
      </c>
      <c r="I75" s="92" t="s">
        <v>24</v>
      </c>
      <c r="J75" s="69">
        <f>'REGULARIZARE TRIM I 2023'!J75+'01-15 MAI 2023'!D75</f>
        <v>1679849.9300000002</v>
      </c>
      <c r="K75" s="69">
        <f>'REGULARIZARE TRIM I 2023'!K75+'01-15 MAI 2023'!E75</f>
        <v>1679849.9300000002</v>
      </c>
      <c r="L75" s="69">
        <f>'REGULARIZARE TRIM I 2023'!L75+'01-15 MAI 2023'!F75</f>
        <v>0</v>
      </c>
      <c r="M75" s="14"/>
      <c r="N75" s="14"/>
      <c r="O75" s="14"/>
      <c r="P75" s="14"/>
      <c r="Q75" s="1"/>
      <c r="R75" s="1"/>
    </row>
    <row r="76" spans="1:18" s="9" customFormat="1" ht="15.75" thickBot="1" x14ac:dyDescent="0.3">
      <c r="A76" s="13"/>
      <c r="B76" s="101"/>
      <c r="C76" s="13"/>
      <c r="D76" s="14"/>
      <c r="E76" s="14"/>
      <c r="F76" s="14"/>
      <c r="G76" s="14"/>
      <c r="H76" s="101"/>
      <c r="I76" s="13"/>
      <c r="J76" s="14"/>
      <c r="K76" s="14"/>
      <c r="L76" s="14"/>
      <c r="M76" s="14"/>
      <c r="N76" s="14"/>
      <c r="O76" s="14"/>
      <c r="P76" s="14"/>
      <c r="Q76" s="1"/>
      <c r="R76" s="1"/>
    </row>
    <row r="77" spans="1:18" s="9" customFormat="1" ht="15.75" customHeight="1" thickBot="1" x14ac:dyDescent="0.3">
      <c r="A77" s="13"/>
      <c r="B77" s="313" t="s">
        <v>110</v>
      </c>
      <c r="C77" s="314"/>
      <c r="D77" s="314"/>
      <c r="E77" s="314"/>
      <c r="F77" s="315"/>
      <c r="G77" s="1"/>
      <c r="H77" s="313" t="s">
        <v>111</v>
      </c>
      <c r="I77" s="314"/>
      <c r="J77" s="314"/>
      <c r="K77" s="314"/>
      <c r="L77" s="315"/>
      <c r="M77" s="15"/>
      <c r="N77" s="15"/>
      <c r="O77" s="1"/>
      <c r="P77" s="134"/>
      <c r="Q77" s="1"/>
      <c r="R77" s="1"/>
    </row>
    <row r="78" spans="1:18" s="9" customFormat="1" ht="18.75" customHeight="1" thickBot="1" x14ac:dyDescent="0.3">
      <c r="A78" s="13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22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22"/>
      <c r="N78" s="22"/>
      <c r="O78" s="22"/>
      <c r="P78" s="13"/>
      <c r="Q78" s="1"/>
      <c r="R78" s="1"/>
    </row>
    <row r="79" spans="1:18" s="9" customFormat="1" ht="15.75" thickBot="1" x14ac:dyDescent="0.3">
      <c r="A79" s="13"/>
      <c r="B79" s="336"/>
      <c r="C79" s="53" t="s">
        <v>23</v>
      </c>
      <c r="D79" s="88">
        <f>D67+D65+D63+D39+D50+6</f>
        <v>1970</v>
      </c>
      <c r="E79" s="88">
        <f>E67+E65+E63+E39+E50+6</f>
        <v>1970</v>
      </c>
      <c r="F79" s="85">
        <f>D79-E79</f>
        <v>0</v>
      </c>
      <c r="G79" s="128"/>
      <c r="H79" s="336"/>
      <c r="I79" s="53" t="s">
        <v>23</v>
      </c>
      <c r="J79" s="88">
        <f>'REGULARIZARE TRIM I 2023'!J79+'01-15 MAI 2023'!D79</f>
        <v>9002</v>
      </c>
      <c r="K79" s="88">
        <f>'REGULARIZARE TRIM I 2023'!K79+'01-15 MAI 2023'!E79</f>
        <v>8956</v>
      </c>
      <c r="L79" s="85">
        <f>'REGULARIZARE TRIM I 2023'!L79+'01-15 MAI 2023'!F79</f>
        <v>46</v>
      </c>
      <c r="M79" s="128"/>
      <c r="N79" s="128"/>
      <c r="O79" s="128"/>
      <c r="P79" s="1"/>
      <c r="Q79" s="1"/>
      <c r="R79" s="1"/>
    </row>
    <row r="80" spans="1:18" s="9" customFormat="1" ht="15.75" thickBot="1" x14ac:dyDescent="0.3">
      <c r="A80" s="13"/>
      <c r="B80" s="337"/>
      <c r="C80" s="90" t="s">
        <v>24</v>
      </c>
      <c r="D80" s="91">
        <f>D75+D60+D47</f>
        <v>3606778.58</v>
      </c>
      <c r="E80" s="91">
        <f>E75+E60+E47</f>
        <v>3606778.58</v>
      </c>
      <c r="F80" s="86">
        <f>D80-E80</f>
        <v>0</v>
      </c>
      <c r="G80" s="128"/>
      <c r="H80" s="337"/>
      <c r="I80" s="90" t="s">
        <v>24</v>
      </c>
      <c r="J80" s="91">
        <f>'REGULARIZARE TRIM I 2023'!J80+'01-15 MAI 2023'!D80</f>
        <v>15815685.709999999</v>
      </c>
      <c r="K80" s="91">
        <f>'REGULARIZARE TRIM I 2023'!K80+'01-15 MAI 2023'!E80</f>
        <v>15692864.379999999</v>
      </c>
      <c r="L80" s="86">
        <f>'REGULARIZARE TRIM I 2023'!L80+'01-15 MAI 2023'!F80</f>
        <v>122821.32999999981</v>
      </c>
      <c r="M80" s="128"/>
      <c r="N80" s="128"/>
      <c r="O80" s="128"/>
      <c r="P80" s="1"/>
      <c r="Q80" s="1"/>
      <c r="R80" s="1"/>
    </row>
    <row r="81" spans="1:18" s="9" customFormat="1" x14ac:dyDescent="0.25">
      <c r="A81" s="13"/>
      <c r="B81" s="101"/>
      <c r="C81" s="22"/>
      <c r="D81" s="22"/>
      <c r="E81" s="22"/>
      <c r="F81" s="22"/>
      <c r="G81" s="22"/>
      <c r="H81" s="22"/>
      <c r="I81" s="101"/>
      <c r="J81" s="1"/>
      <c r="K81" s="22"/>
      <c r="L81" s="22"/>
      <c r="M81" s="128"/>
      <c r="N81" s="128"/>
      <c r="O81" s="128"/>
      <c r="P81" s="128"/>
      <c r="Q81" s="1"/>
      <c r="R81" s="1"/>
    </row>
    <row r="82" spans="1:18" s="9" customFormat="1" x14ac:dyDescent="0.25">
      <c r="A82" s="13"/>
      <c r="B82" s="94" t="s">
        <v>26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3"/>
      <c r="O82" s="13"/>
      <c r="P82" s="1"/>
      <c r="Q82" s="1"/>
      <c r="R82" s="1"/>
    </row>
    <row r="83" spans="1:18" s="9" customFormat="1" x14ac:dyDescent="0.25">
      <c r="A83" s="13"/>
      <c r="B83" s="94" t="s">
        <v>29</v>
      </c>
      <c r="C83" s="13"/>
      <c r="D83" s="94"/>
      <c r="E83" s="94"/>
      <c r="F83" s="13"/>
      <c r="G83" s="13"/>
      <c r="H83" s="13"/>
      <c r="I83" s="13"/>
      <c r="J83" s="13"/>
      <c r="K83" s="14"/>
      <c r="L83" s="14"/>
      <c r="M83" s="14"/>
      <c r="N83" s="13"/>
      <c r="O83" s="13"/>
      <c r="P83" s="1"/>
      <c r="Q83" s="1"/>
      <c r="R83" s="1"/>
    </row>
    <row r="84" spans="1:18" s="9" customFormat="1" x14ac:dyDescent="0.25">
      <c r="A84" s="13"/>
      <c r="B84" s="94"/>
      <c r="C84" s="13"/>
      <c r="D84" s="94"/>
      <c r="E84" s="94"/>
      <c r="F84" s="13"/>
      <c r="G84" s="13"/>
      <c r="H84" s="13"/>
      <c r="I84" s="13"/>
      <c r="J84" s="13"/>
      <c r="K84" s="14"/>
      <c r="L84" s="14"/>
      <c r="M84" s="14"/>
      <c r="N84" s="13"/>
      <c r="O84" s="135"/>
      <c r="P84" s="1"/>
      <c r="Q84" s="1"/>
      <c r="R84" s="1"/>
    </row>
    <row r="85" spans="1:18" s="9" customFormat="1" x14ac:dyDescent="0.25">
      <c r="A85" s="13"/>
      <c r="B85" s="13"/>
      <c r="C85" s="13"/>
      <c r="D85" s="14"/>
      <c r="E85" s="14"/>
      <c r="F85" s="14"/>
      <c r="G85" s="14"/>
      <c r="H85" s="14"/>
      <c r="I85" s="13"/>
      <c r="J85" s="14"/>
      <c r="K85" s="14"/>
      <c r="L85" s="14"/>
      <c r="M85" s="14"/>
      <c r="N85" s="13"/>
      <c r="O85" s="135"/>
      <c r="P85" s="1"/>
      <c r="Q85" s="1"/>
      <c r="R85" s="1"/>
    </row>
    <row r="86" spans="1:18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4"/>
      <c r="K86" s="13"/>
      <c r="L86" s="13"/>
      <c r="M86" s="14"/>
      <c r="N86" s="13"/>
      <c r="O86" s="135"/>
      <c r="P86" s="1"/>
      <c r="Q86" s="1"/>
      <c r="R86" s="1"/>
    </row>
    <row r="87" spans="1:18" s="9" customFormat="1" x14ac:dyDescent="0.25">
      <c r="A87" s="13"/>
      <c r="B87" s="13"/>
      <c r="C87" s="13"/>
      <c r="D87" s="13"/>
      <c r="E87" s="13"/>
      <c r="F87" s="13"/>
      <c r="G87" s="13"/>
      <c r="H87" s="14"/>
      <c r="I87" s="13"/>
      <c r="J87" s="13"/>
      <c r="K87" s="13"/>
      <c r="L87" s="13"/>
      <c r="M87" s="14"/>
      <c r="N87" s="13"/>
      <c r="O87" s="135"/>
      <c r="P87" s="1"/>
      <c r="Q87" s="1"/>
      <c r="R87" s="1"/>
    </row>
    <row r="88" spans="1:18" s="9" customFormat="1" x14ac:dyDescent="0.25">
      <c r="A88" s="13"/>
      <c r="B88" s="13"/>
      <c r="C88" s="13"/>
      <c r="D88" s="13"/>
      <c r="E88" s="13"/>
      <c r="F88" s="13"/>
      <c r="G88" s="13"/>
      <c r="H88" s="14"/>
      <c r="I88" s="13"/>
      <c r="J88" s="13"/>
      <c r="K88" s="13"/>
      <c r="L88" s="13"/>
      <c r="M88" s="14"/>
      <c r="N88" s="13"/>
      <c r="O88" s="135"/>
      <c r="P88" s="1"/>
      <c r="Q88" s="1"/>
      <c r="R88" s="1"/>
    </row>
    <row r="89" spans="1:18" s="9" customFormat="1" x14ac:dyDescent="0.25">
      <c r="A89" s="13"/>
      <c r="B89" s="12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5"/>
      <c r="P89" s="1"/>
      <c r="Q89" s="1"/>
      <c r="R89" s="1"/>
    </row>
    <row r="90" spans="1:18" s="9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4"/>
      <c r="N90" s="129"/>
      <c r="O90" s="2"/>
      <c r="P90" s="1"/>
      <c r="Q90" s="1"/>
      <c r="R90" s="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0"/>
  <sheetViews>
    <sheetView topLeftCell="A5" zoomScale="96" zoomScaleNormal="96" workbookViewId="0">
      <selection activeCell="B34" sqref="B34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108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7" t="s">
        <v>109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162" t="s">
        <v>112</v>
      </c>
      <c r="D10" s="141">
        <v>13463319.460000001</v>
      </c>
      <c r="E10" s="141">
        <v>10010246.99</v>
      </c>
      <c r="F10" s="142">
        <f t="shared" ref="F10:F17" si="0">D10-E10</f>
        <v>3453072.4700000007</v>
      </c>
      <c r="G10" s="142">
        <v>3154268.74</v>
      </c>
      <c r="H10" s="142">
        <f t="shared" ref="H10:H17" si="1">E10+G10</f>
        <v>13164515.73</v>
      </c>
      <c r="I10" s="143">
        <f t="shared" ref="I10:I17" si="2">F10-G10</f>
        <v>298803.73000000045</v>
      </c>
      <c r="J10" s="127"/>
      <c r="K10" s="14"/>
      <c r="L10" s="14"/>
      <c r="M10" s="14"/>
      <c r="N10" s="14"/>
      <c r="O10" s="3"/>
    </row>
    <row r="11" spans="1:15" s="1" customFormat="1" x14ac:dyDescent="0.25">
      <c r="A11" s="103"/>
      <c r="B11" s="114" t="s">
        <v>31</v>
      </c>
      <c r="C11" s="163" t="s">
        <v>113</v>
      </c>
      <c r="D11" s="147">
        <v>0</v>
      </c>
      <c r="E11" s="147">
        <v>36246.159999999996</v>
      </c>
      <c r="F11" s="148">
        <f t="shared" si="0"/>
        <v>-36246.159999999996</v>
      </c>
      <c r="G11" s="148">
        <v>9220.44</v>
      </c>
      <c r="H11" s="148">
        <f t="shared" si="1"/>
        <v>45466.6</v>
      </c>
      <c r="I11" s="149">
        <f t="shared" si="2"/>
        <v>-45466.6</v>
      </c>
      <c r="J11" s="127"/>
      <c r="K11" s="14"/>
      <c r="L11" s="14"/>
      <c r="M11" s="14"/>
      <c r="N11" s="14"/>
      <c r="O11" s="3"/>
    </row>
    <row r="12" spans="1:15" s="1" customFormat="1" x14ac:dyDescent="0.25">
      <c r="A12" s="103"/>
      <c r="B12" s="114" t="s">
        <v>49</v>
      </c>
      <c r="C12" s="164"/>
      <c r="D12" s="147">
        <v>203785.38</v>
      </c>
      <c r="E12" s="147">
        <v>203785.38</v>
      </c>
      <c r="F12" s="148">
        <f t="shared" si="0"/>
        <v>0</v>
      </c>
      <c r="G12" s="148">
        <v>0</v>
      </c>
      <c r="H12" s="148">
        <f t="shared" si="1"/>
        <v>203785.38</v>
      </c>
      <c r="I12" s="149">
        <f t="shared" si="2"/>
        <v>0</v>
      </c>
      <c r="J12" s="127"/>
      <c r="K12" s="14"/>
      <c r="L12" s="14"/>
      <c r="M12" s="14"/>
      <c r="N12" s="14"/>
      <c r="O12" s="3"/>
    </row>
    <row r="13" spans="1:15" s="1" customFormat="1" x14ac:dyDescent="0.25">
      <c r="A13" s="103"/>
      <c r="B13" s="114" t="s">
        <v>50</v>
      </c>
      <c r="C13" s="163"/>
      <c r="D13" s="147">
        <v>0</v>
      </c>
      <c r="E13" s="147">
        <v>0</v>
      </c>
      <c r="F13" s="148">
        <f t="shared" si="0"/>
        <v>0</v>
      </c>
      <c r="G13" s="148">
        <v>0</v>
      </c>
      <c r="H13" s="148">
        <f t="shared" si="1"/>
        <v>0</v>
      </c>
      <c r="I13" s="149">
        <f t="shared" si="2"/>
        <v>0</v>
      </c>
      <c r="J13" s="127"/>
      <c r="K13" s="14"/>
      <c r="L13" s="14"/>
      <c r="M13" s="14"/>
      <c r="N13" s="14"/>
      <c r="O13" s="3"/>
    </row>
    <row r="14" spans="1:15" s="1" customFormat="1" x14ac:dyDescent="0.25">
      <c r="A14" s="103"/>
      <c r="B14" s="114" t="s">
        <v>51</v>
      </c>
      <c r="C14" s="163"/>
      <c r="D14" s="147">
        <v>0</v>
      </c>
      <c r="E14" s="147">
        <v>0</v>
      </c>
      <c r="F14" s="148">
        <f t="shared" si="0"/>
        <v>0</v>
      </c>
      <c r="G14" s="148">
        <v>0</v>
      </c>
      <c r="H14" s="148">
        <f t="shared" si="1"/>
        <v>0</v>
      </c>
      <c r="I14" s="149">
        <f t="shared" si="2"/>
        <v>0</v>
      </c>
      <c r="J14" s="127"/>
      <c r="K14" s="14"/>
      <c r="L14" s="14"/>
      <c r="M14" s="14"/>
      <c r="N14" s="14"/>
      <c r="O14" s="3"/>
    </row>
    <row r="15" spans="1:15" s="1" customFormat="1" x14ac:dyDescent="0.25">
      <c r="A15" s="103"/>
      <c r="B15" s="114" t="s">
        <v>52</v>
      </c>
      <c r="C15" s="163"/>
      <c r="D15" s="147">
        <v>0</v>
      </c>
      <c r="E15" s="147">
        <v>0</v>
      </c>
      <c r="F15" s="147">
        <f t="shared" si="0"/>
        <v>0</v>
      </c>
      <c r="G15" s="148">
        <v>0</v>
      </c>
      <c r="H15" s="148">
        <f t="shared" si="1"/>
        <v>0</v>
      </c>
      <c r="I15" s="149">
        <f t="shared" si="2"/>
        <v>0</v>
      </c>
      <c r="J15" s="127"/>
      <c r="K15" s="14"/>
      <c r="L15" s="14"/>
      <c r="M15" s="14"/>
      <c r="N15" s="14"/>
      <c r="O15" s="3"/>
    </row>
    <row r="16" spans="1:15" s="1" customFormat="1" x14ac:dyDescent="0.25">
      <c r="A16" s="103"/>
      <c r="B16" s="165" t="s">
        <v>53</v>
      </c>
      <c r="C16" s="163"/>
      <c r="D16" s="147">
        <v>0</v>
      </c>
      <c r="E16" s="147">
        <v>0</v>
      </c>
      <c r="F16" s="147">
        <f t="shared" si="0"/>
        <v>0</v>
      </c>
      <c r="G16" s="148">
        <v>0</v>
      </c>
      <c r="H16" s="148">
        <f t="shared" si="1"/>
        <v>0</v>
      </c>
      <c r="I16" s="149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72"/>
      <c r="B17" s="115" t="s">
        <v>102</v>
      </c>
      <c r="C17" s="166"/>
      <c r="D17" s="155">
        <v>230160</v>
      </c>
      <c r="E17" s="155">
        <v>203160</v>
      </c>
      <c r="F17" s="155">
        <f t="shared" si="0"/>
        <v>27000</v>
      </c>
      <c r="G17" s="156">
        <v>0</v>
      </c>
      <c r="H17" s="156">
        <f t="shared" si="1"/>
        <v>203160</v>
      </c>
      <c r="I17" s="157">
        <f t="shared" si="2"/>
        <v>27000</v>
      </c>
      <c r="J17" s="127"/>
      <c r="K17" s="14"/>
      <c r="L17" s="14"/>
      <c r="M17" s="14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13897264.840000002</v>
      </c>
      <c r="E18" s="160">
        <v>10453438.530000001</v>
      </c>
      <c r="F18" s="160">
        <f>SUM(F10:F17)</f>
        <v>3443826.3100000005</v>
      </c>
      <c r="G18" s="160">
        <f>SUM(G10:G17)</f>
        <v>3163489.18</v>
      </c>
      <c r="H18" s="160">
        <f>SUM(H10:H17)</f>
        <v>13616927.710000001</v>
      </c>
      <c r="I18" s="160">
        <f>SUM(I10:I17)</f>
        <v>280337.13000000047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 t="s">
        <v>114</v>
      </c>
      <c r="D19" s="39">
        <v>337095.12</v>
      </c>
      <c r="E19" s="39">
        <v>239588.56</v>
      </c>
      <c r="F19" s="39">
        <f>D19-E19</f>
        <v>97506.559999999998</v>
      </c>
      <c r="G19" s="40">
        <v>61361.79</v>
      </c>
      <c r="H19" s="40">
        <f>E19+G19</f>
        <v>300950.34999999998</v>
      </c>
      <c r="I19" s="40">
        <f>F19-G19</f>
        <v>36144.769999999997</v>
      </c>
      <c r="J19" s="14"/>
      <c r="K19" s="14"/>
      <c r="L19" s="13"/>
      <c r="M19" s="14"/>
      <c r="N19" s="3"/>
    </row>
    <row r="20" spans="1:16" s="2" customFormat="1" x14ac:dyDescent="0.25">
      <c r="A20" s="103">
        <v>3</v>
      </c>
      <c r="B20" s="114" t="s">
        <v>58</v>
      </c>
      <c r="C20" s="42" t="s">
        <v>115</v>
      </c>
      <c r="D20" s="44">
        <v>122607.99</v>
      </c>
      <c r="E20" s="56">
        <v>73716.210000000006</v>
      </c>
      <c r="F20" s="44">
        <f t="shared" ref="F20:F25" si="3">D20-E20</f>
        <v>48891.78</v>
      </c>
      <c r="G20" s="45">
        <v>21251.52</v>
      </c>
      <c r="H20" s="45">
        <f t="shared" ref="H20:H25" si="4">E20+G20</f>
        <v>94967.73000000001</v>
      </c>
      <c r="I20" s="45">
        <f t="shared" ref="I20:I25" si="5">F20-G20</f>
        <v>27640.26</v>
      </c>
      <c r="J20" s="14"/>
      <c r="K20" s="14"/>
      <c r="L20" s="14"/>
      <c r="M20" s="14"/>
      <c r="N20" s="3"/>
    </row>
    <row r="21" spans="1:16" s="1" customFormat="1" x14ac:dyDescent="0.25">
      <c r="A21" s="103"/>
      <c r="B21" s="114" t="s">
        <v>60</v>
      </c>
      <c r="C21" s="42"/>
      <c r="D21" s="44">
        <v>168.66</v>
      </c>
      <c r="E21" s="56">
        <v>168.66</v>
      </c>
      <c r="F21" s="45">
        <f t="shared" si="3"/>
        <v>0</v>
      </c>
      <c r="G21" s="45">
        <v>0</v>
      </c>
      <c r="H21" s="45">
        <f t="shared" si="4"/>
        <v>168.66</v>
      </c>
      <c r="I21" s="45">
        <f t="shared" si="5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61</v>
      </c>
      <c r="C22" s="122"/>
      <c r="D22" s="44">
        <v>0</v>
      </c>
      <c r="E22" s="56">
        <v>0</v>
      </c>
      <c r="F22" s="44">
        <f t="shared" si="3"/>
        <v>0</v>
      </c>
      <c r="G22" s="45">
        <v>0</v>
      </c>
      <c r="H22" s="44">
        <f t="shared" si="4"/>
        <v>0</v>
      </c>
      <c r="I22" s="45">
        <f t="shared" si="5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62</v>
      </c>
      <c r="C23" s="122"/>
      <c r="D23" s="44">
        <v>0</v>
      </c>
      <c r="E23" s="56">
        <v>0</v>
      </c>
      <c r="F23" s="44">
        <f t="shared" si="3"/>
        <v>0</v>
      </c>
      <c r="G23" s="45">
        <v>0</v>
      </c>
      <c r="H23" s="44">
        <f t="shared" si="4"/>
        <v>0</v>
      </c>
      <c r="I23" s="45">
        <f t="shared" si="5"/>
        <v>0</v>
      </c>
      <c r="J23" s="14"/>
      <c r="K23" s="14"/>
      <c r="L23" s="14"/>
      <c r="M23" s="14"/>
      <c r="N23" s="3"/>
      <c r="O23" s="2"/>
      <c r="P23" s="2"/>
    </row>
    <row r="24" spans="1:16" s="1" customFormat="1" x14ac:dyDescent="0.25">
      <c r="A24" s="103"/>
      <c r="B24" s="114" t="s">
        <v>63</v>
      </c>
      <c r="C24" s="122"/>
      <c r="D24" s="44">
        <v>0</v>
      </c>
      <c r="E24" s="56">
        <v>0</v>
      </c>
      <c r="F24" s="44">
        <f t="shared" si="3"/>
        <v>0</v>
      </c>
      <c r="G24" s="45">
        <v>0</v>
      </c>
      <c r="H24" s="44">
        <f t="shared" si="4"/>
        <v>0</v>
      </c>
      <c r="I24" s="45">
        <f t="shared" si="5"/>
        <v>0</v>
      </c>
      <c r="J24" s="14"/>
      <c r="K24" s="14"/>
      <c r="L24" s="14"/>
      <c r="M24" s="14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23"/>
      <c r="D25" s="50">
        <v>0</v>
      </c>
      <c r="E25" s="61">
        <v>0</v>
      </c>
      <c r="F25" s="50">
        <f t="shared" si="3"/>
        <v>0</v>
      </c>
      <c r="G25" s="51">
        <v>0</v>
      </c>
      <c r="H25" s="50">
        <f t="shared" si="4"/>
        <v>0</v>
      </c>
      <c r="I25" s="51">
        <f t="shared" si="5"/>
        <v>0</v>
      </c>
      <c r="J25" s="14"/>
      <c r="K25" s="14"/>
      <c r="L25" s="14"/>
      <c r="M25" s="14"/>
      <c r="N25" s="3"/>
      <c r="O25" s="2"/>
      <c r="P25" s="2"/>
    </row>
    <row r="26" spans="1:16" s="1" customFormat="1" ht="18" customHeight="1" thickBot="1" x14ac:dyDescent="0.3">
      <c r="A26" s="76"/>
      <c r="B26" s="53" t="s">
        <v>65</v>
      </c>
      <c r="C26" s="124"/>
      <c r="D26" s="54">
        <f>SUM(D19:D25)</f>
        <v>459871.76999999996</v>
      </c>
      <c r="E26" s="54">
        <v>313473.43</v>
      </c>
      <c r="F26" s="54">
        <f t="shared" ref="F26:I26" si="6">SUM(F19:F25)</f>
        <v>146398.34</v>
      </c>
      <c r="G26" s="54">
        <f t="shared" si="6"/>
        <v>82613.31</v>
      </c>
      <c r="H26" s="54">
        <f t="shared" si="6"/>
        <v>396086.73999999993</v>
      </c>
      <c r="I26" s="54">
        <f t="shared" si="6"/>
        <v>63785.03</v>
      </c>
      <c r="J26" s="125"/>
      <c r="K26" s="125"/>
      <c r="L26" s="14"/>
      <c r="M26" s="14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10" t="s">
        <v>116</v>
      </c>
      <c r="D27" s="55">
        <v>1724119.05</v>
      </c>
      <c r="E27" s="56">
        <v>1319019.0499999998</v>
      </c>
      <c r="F27" s="57">
        <f>D27-E27</f>
        <v>405100.00000000023</v>
      </c>
      <c r="G27" s="57">
        <v>360676.09</v>
      </c>
      <c r="H27" s="57">
        <f t="shared" ref="H27:H33" si="7">E27+G27</f>
        <v>1679695.14</v>
      </c>
      <c r="I27" s="58">
        <f>F27-G27</f>
        <v>44423.910000000207</v>
      </c>
      <c r="J27" s="127"/>
      <c r="K27" s="14"/>
      <c r="L27" s="14"/>
      <c r="M27" s="13"/>
      <c r="N27" s="14"/>
      <c r="O27" s="3"/>
    </row>
    <row r="28" spans="1:16" s="1" customFormat="1" x14ac:dyDescent="0.25">
      <c r="A28" s="103"/>
      <c r="B28" s="117" t="s">
        <v>30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7" t="s">
        <v>43</v>
      </c>
      <c r="C29" s="107"/>
      <c r="D29" s="43">
        <v>0</v>
      </c>
      <c r="E29" s="44">
        <v>0</v>
      </c>
      <c r="F29" s="45">
        <f>D29-E29</f>
        <v>0</v>
      </c>
      <c r="G29" s="45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49</v>
      </c>
      <c r="C30" s="107"/>
      <c r="D30" s="43">
        <v>154.79</v>
      </c>
      <c r="E30" s="44">
        <v>154.79</v>
      </c>
      <c r="F30" s="45">
        <f t="shared" ref="F30:F33" si="9">D30-E30</f>
        <v>0</v>
      </c>
      <c r="G30" s="45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50</v>
      </c>
      <c r="C31" s="107"/>
      <c r="D31" s="43">
        <v>0</v>
      </c>
      <c r="E31" s="44">
        <v>0</v>
      </c>
      <c r="F31" s="44">
        <f t="shared" si="9"/>
        <v>0</v>
      </c>
      <c r="G31" s="45">
        <v>0</v>
      </c>
      <c r="H31" s="44">
        <f t="shared" si="7"/>
        <v>0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s="1" customFormat="1" x14ac:dyDescent="0.25">
      <c r="A32" s="103"/>
      <c r="B32" s="114" t="s">
        <v>51</v>
      </c>
      <c r="C32" s="107"/>
      <c r="D32" s="43">
        <v>0</v>
      </c>
      <c r="E32" s="44">
        <v>0</v>
      </c>
      <c r="F32" s="44">
        <f t="shared" si="9"/>
        <v>0</v>
      </c>
      <c r="G32" s="45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s="1" customFormat="1" ht="15.75" thickBot="1" x14ac:dyDescent="0.3">
      <c r="A33" s="72"/>
      <c r="B33" s="114" t="s">
        <v>52</v>
      </c>
      <c r="C33" s="109"/>
      <c r="D33" s="49">
        <v>0</v>
      </c>
      <c r="E33" s="50">
        <v>0</v>
      </c>
      <c r="F33" s="50">
        <f t="shared" si="9"/>
        <v>0</v>
      </c>
      <c r="G33" s="51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s="1" customFormat="1" ht="27" thickBot="1" x14ac:dyDescent="0.3">
      <c r="A34" s="63"/>
      <c r="B34" s="115" t="s">
        <v>34</v>
      </c>
      <c r="C34" s="111"/>
      <c r="D34" s="60">
        <f>SUM(D27:D33)</f>
        <v>1724273.84</v>
      </c>
      <c r="E34" s="61">
        <v>1319173.8399999999</v>
      </c>
      <c r="F34" s="61">
        <f t="shared" ref="F34:I34" si="10">SUM(F27:F33)</f>
        <v>405100.00000000023</v>
      </c>
      <c r="G34" s="61">
        <f t="shared" si="10"/>
        <v>360676.09</v>
      </c>
      <c r="H34" s="61">
        <f t="shared" si="10"/>
        <v>1679849.93</v>
      </c>
      <c r="I34" s="62">
        <f t="shared" si="10"/>
        <v>44423.910000000207</v>
      </c>
      <c r="J34" s="127"/>
      <c r="K34" s="125"/>
      <c r="L34" s="125"/>
      <c r="M34" s="14"/>
      <c r="N34" s="14"/>
      <c r="O34" s="3"/>
    </row>
    <row r="35" spans="1:15" s="1" customFormat="1" ht="15.75" thickBot="1" x14ac:dyDescent="0.3">
      <c r="A35" s="63"/>
      <c r="B35" s="59" t="s">
        <v>8</v>
      </c>
      <c r="C35" s="112"/>
      <c r="D35" s="64">
        <f>D34+D18+D26</f>
        <v>16081410.450000001</v>
      </c>
      <c r="E35" s="64">
        <v>12086085.800000001</v>
      </c>
      <c r="F35" s="64">
        <f>F34+F18+F26</f>
        <v>3995324.6500000004</v>
      </c>
      <c r="G35" s="64">
        <f>G34+G18+G26</f>
        <v>3606778.58</v>
      </c>
      <c r="H35" s="64">
        <f>H34+H18+H26</f>
        <v>15692864.380000001</v>
      </c>
      <c r="I35" s="77">
        <f>I34+I18+I26</f>
        <v>388546.07000000065</v>
      </c>
      <c r="J35" s="14"/>
      <c r="K35" s="14"/>
      <c r="L35" s="14"/>
      <c r="M35" s="14"/>
      <c r="N35" s="14"/>
      <c r="O35" s="3"/>
    </row>
    <row r="36" spans="1:15" s="1" customFormat="1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s="1" customFormat="1" ht="15.75" customHeight="1" thickBot="1" x14ac:dyDescent="0.3">
      <c r="A37" s="13"/>
      <c r="B37" s="313" t="s">
        <v>110</v>
      </c>
      <c r="C37" s="314"/>
      <c r="D37" s="314"/>
      <c r="E37" s="314"/>
      <c r="F37" s="315"/>
      <c r="H37" s="313" t="s">
        <v>111</v>
      </c>
      <c r="I37" s="314"/>
      <c r="J37" s="314"/>
      <c r="K37" s="314"/>
      <c r="L37" s="315"/>
      <c r="M37" s="15"/>
      <c r="N37" s="15"/>
      <c r="O37" s="15"/>
    </row>
    <row r="38" spans="1:15" s="15" customFormat="1" ht="20.25" customHeight="1" thickBot="1" x14ac:dyDescent="0.3">
      <c r="A38" s="133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22"/>
      <c r="N38" s="22"/>
      <c r="O38" s="22"/>
    </row>
    <row r="39" spans="1:15" s="1" customFormat="1" ht="15.75" thickBot="1" x14ac:dyDescent="0.3">
      <c r="A39" s="129"/>
      <c r="B39" s="342"/>
      <c r="C39" s="13" t="s">
        <v>23</v>
      </c>
      <c r="D39" s="66">
        <v>997</v>
      </c>
      <c r="E39" s="66">
        <v>997</v>
      </c>
      <c r="F39" s="67">
        <f>D39-E39</f>
        <v>0</v>
      </c>
      <c r="G39" s="14"/>
      <c r="H39" s="345"/>
      <c r="I39" s="13" t="s">
        <v>23</v>
      </c>
      <c r="J39" s="66">
        <f>'REGULARIZARE TRIM I 2023'!J39+'APRILIE 2023'!D39</f>
        <v>4469</v>
      </c>
      <c r="K39" s="66">
        <f>'REGULARIZARE TRIM I 2023'!K39+'APRILIE 2023'!E39</f>
        <v>4423</v>
      </c>
      <c r="L39" s="66">
        <f>'REGULARIZARE TRIM I 2023'!L39+'APRILIE 2023'!F39</f>
        <v>46</v>
      </c>
      <c r="M39" s="14"/>
      <c r="N39" s="14"/>
      <c r="O39" s="14"/>
    </row>
    <row r="40" spans="1:15" s="1" customFormat="1" ht="15.75" thickBot="1" x14ac:dyDescent="0.3">
      <c r="A40" s="129"/>
      <c r="B40" s="343"/>
      <c r="C40" s="68" t="s">
        <v>24</v>
      </c>
      <c r="D40" s="69">
        <v>3163489.18</v>
      </c>
      <c r="E40" s="69">
        <v>3163489.18</v>
      </c>
      <c r="F40" s="70">
        <f t="shared" ref="F40:F46" si="11">D40-E40</f>
        <v>0</v>
      </c>
      <c r="G40" s="14"/>
      <c r="H40" s="346"/>
      <c r="I40" s="68" t="s">
        <v>24</v>
      </c>
      <c r="J40" s="74">
        <f>'REGULARIZARE TRIM I 2023'!J40+'APRILIE 2023'!D40</f>
        <v>13514056.379999999</v>
      </c>
      <c r="K40" s="74">
        <f>'REGULARIZARE TRIM I 2023'!K40+'APRILIE 2023'!E40</f>
        <v>13209982.329999998</v>
      </c>
      <c r="L40" s="74">
        <f>'REGULARIZARE TRIM I 2023'!L40+'APRILIE 2023'!F40</f>
        <v>304074.05000000028</v>
      </c>
      <c r="M40" s="14"/>
      <c r="N40" s="14"/>
      <c r="O40" s="14"/>
    </row>
    <row r="41" spans="1:15" s="1" customFormat="1" ht="15.75" thickBot="1" x14ac:dyDescent="0.3">
      <c r="A41" s="129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TRIM I 2023'!J41+'APRILIE 2023'!D41</f>
        <v>22532.66</v>
      </c>
      <c r="K41" s="66">
        <f>'REGULARIZARE TRIM I 2023'!K41+'APRILIE 2023'!E41</f>
        <v>203785.38</v>
      </c>
      <c r="L41" s="66">
        <f>'REGULARIZARE TRIM I 2023'!L41+'APRILIE 2023'!F41</f>
        <v>-181252.72</v>
      </c>
      <c r="M41" s="14"/>
      <c r="N41" s="14"/>
      <c r="O41" s="14"/>
    </row>
    <row r="42" spans="1:15" s="1" customFormat="1" ht="15.75" thickBot="1" x14ac:dyDescent="0.3">
      <c r="A42" s="129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50</v>
      </c>
      <c r="I42" s="72" t="s">
        <v>24</v>
      </c>
      <c r="J42" s="66">
        <f>'REGULARIZARE TRIM I 2023'!J42+'APRILIE 2023'!D42</f>
        <v>0</v>
      </c>
      <c r="K42" s="66">
        <f>'REGULARIZARE TRIM I 2023'!K42+'APRILIE 2023'!E42</f>
        <v>0</v>
      </c>
      <c r="L42" s="66">
        <f>'REGULARIZARE TRIM I 2023'!L42+'APRILIE 2023'!F42</f>
        <v>0</v>
      </c>
      <c r="M42" s="14"/>
      <c r="N42" s="14"/>
      <c r="O42" s="14"/>
    </row>
    <row r="43" spans="1:15" s="1" customFormat="1" ht="15.75" thickBot="1" x14ac:dyDescent="0.3">
      <c r="A43" s="129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TRIM I 2023'!J43+'APRILIE 2023'!D43</f>
        <v>0</v>
      </c>
      <c r="K43" s="66">
        <f>'REGULARIZARE TRIM I 2023'!K43+'APRILIE 2023'!E43</f>
        <v>0</v>
      </c>
      <c r="L43" s="66">
        <f>'REGULARIZARE TRIM I 2023'!L43+'APRILIE 2023'!F43</f>
        <v>0</v>
      </c>
      <c r="M43" s="14"/>
      <c r="N43" s="14"/>
      <c r="O43" s="14"/>
    </row>
    <row r="44" spans="1:15" s="1" customFormat="1" ht="15.75" thickBot="1" x14ac:dyDescent="0.3">
      <c r="A44" s="129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TRIM I 2023'!J44+'APRILIE 2023'!D44</f>
        <v>0</v>
      </c>
      <c r="K44" s="66">
        <f>'REGULARIZARE TRIM I 2023'!K44+'APRILIE 2023'!E44</f>
        <v>0</v>
      </c>
      <c r="L44" s="66">
        <f>'REGULARIZARE TRIM I 2023'!L44+'APRILIE 2023'!F44</f>
        <v>0</v>
      </c>
      <c r="M44" s="14"/>
      <c r="N44" s="14"/>
      <c r="O44" s="14"/>
    </row>
    <row r="45" spans="1:15" s="1" customFormat="1" ht="15.75" thickBot="1" x14ac:dyDescent="0.3">
      <c r="A45" s="129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TRIM I 2023'!J45+'APRILIE 2023'!D45</f>
        <v>0</v>
      </c>
      <c r="K45" s="66">
        <f>'REGULARIZARE TRIM I 2023'!K45+'APRILIE 2023'!E45</f>
        <v>0</v>
      </c>
      <c r="L45" s="66">
        <f>'REGULARIZARE TRIM I 2023'!L45+'APRILIE 2023'!F45</f>
        <v>0</v>
      </c>
      <c r="M45" s="14"/>
      <c r="N45" s="14"/>
      <c r="O45" s="14"/>
    </row>
    <row r="46" spans="1:15" s="1" customFormat="1" ht="15.75" thickBot="1" x14ac:dyDescent="0.3">
      <c r="A46" s="129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TRIM I 2023'!J46+'APRILIE 2023'!D46</f>
        <v>203160</v>
      </c>
      <c r="K46" s="66">
        <f>'REGULARIZARE TRIM I 2023'!K46+'APRILIE 2023'!E46</f>
        <v>203160</v>
      </c>
      <c r="L46" s="66">
        <f>'REGULARIZARE TRIM I 2023'!L46+'APRILIE 2023'!F46</f>
        <v>0</v>
      </c>
      <c r="M46" s="14"/>
      <c r="N46" s="14"/>
      <c r="O46" s="14"/>
    </row>
    <row r="47" spans="1:15" s="1" customFormat="1" ht="15.75" thickBot="1" x14ac:dyDescent="0.3">
      <c r="A47" s="129"/>
      <c r="B47" s="73" t="s">
        <v>32</v>
      </c>
      <c r="C47" s="68" t="s">
        <v>24</v>
      </c>
      <c r="D47" s="69">
        <f>SUM(D40:D46)</f>
        <v>3163489.18</v>
      </c>
      <c r="E47" s="69">
        <f>SUM(E40:E46)</f>
        <v>3163489.18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TRIM I 2023'!J47+'APRILIE 2023'!D47</f>
        <v>13739749.039999999</v>
      </c>
      <c r="K47" s="69">
        <f>'REGULARIZARE TRIM I 2023'!K47+'APRILIE 2023'!E47</f>
        <v>13616927.709999999</v>
      </c>
      <c r="L47" s="69">
        <f>'REGULARIZARE TRIM I 2023'!L47+'APRILIE 2023'!F47</f>
        <v>122821.33000000028</v>
      </c>
      <c r="M47" s="14"/>
      <c r="N47" s="14"/>
      <c r="O47" s="14"/>
    </row>
    <row r="48" spans="1:15" s="1" customFormat="1" ht="15.75" thickBot="1" x14ac:dyDescent="0.3">
      <c r="A48" s="129"/>
      <c r="B48" s="101"/>
      <c r="C48" s="13"/>
      <c r="D48" s="14"/>
      <c r="E48" s="14"/>
      <c r="F48" s="14"/>
      <c r="G48" s="14"/>
      <c r="H48" s="101"/>
      <c r="I48" s="13"/>
      <c r="J48" s="14"/>
      <c r="K48" s="14"/>
      <c r="L48" s="14"/>
      <c r="M48" s="14"/>
      <c r="N48" s="14"/>
      <c r="O48" s="14"/>
    </row>
    <row r="49" spans="1:19" s="1" customFormat="1" ht="15.75" thickBot="1" x14ac:dyDescent="0.3">
      <c r="A49" s="129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22"/>
      <c r="N49" s="22"/>
      <c r="O49" s="22"/>
      <c r="P49" s="22"/>
      <c r="Q49" s="22"/>
    </row>
    <row r="50" spans="1:19" s="1" customFormat="1" ht="15.75" thickBot="1" x14ac:dyDescent="0.3">
      <c r="A50" s="129"/>
      <c r="B50" s="338" t="s">
        <v>57</v>
      </c>
      <c r="C50" s="76" t="s">
        <v>23</v>
      </c>
      <c r="D50" s="77">
        <v>31</v>
      </c>
      <c r="E50" s="77">
        <v>31</v>
      </c>
      <c r="F50" s="77">
        <f>D50-E50</f>
        <v>0</v>
      </c>
      <c r="G50" s="14"/>
      <c r="H50" s="95" t="s">
        <v>57</v>
      </c>
      <c r="I50" s="76" t="s">
        <v>23</v>
      </c>
      <c r="J50" s="77">
        <f>'REGULARIZARE TRIM I 2023'!J50+'APRILIE 2023'!D50</f>
        <v>140</v>
      </c>
      <c r="K50" s="77">
        <f>'REGULARIZARE TRIM I 2023'!K50+'APRILIE 2023'!E50</f>
        <v>140</v>
      </c>
      <c r="L50" s="77">
        <f>'REGULARIZARE TRIM I 2023'!L50+'APRILIE 2023'!F50</f>
        <v>0</v>
      </c>
      <c r="M50" s="14"/>
      <c r="N50" s="14"/>
      <c r="O50" s="14"/>
      <c r="P50" s="14"/>
      <c r="Q50" s="14"/>
      <c r="S50" s="97"/>
    </row>
    <row r="51" spans="1:19" s="1" customFormat="1" ht="15.75" thickBot="1" x14ac:dyDescent="0.3">
      <c r="A51" s="129"/>
      <c r="B51" s="339"/>
      <c r="C51" s="63" t="s">
        <v>24</v>
      </c>
      <c r="D51" s="69">
        <v>61361.79</v>
      </c>
      <c r="E51" s="69">
        <v>61361.79</v>
      </c>
      <c r="F51" s="69">
        <f t="shared" ref="F51:F60" si="12">D51-E51</f>
        <v>0</v>
      </c>
      <c r="G51" s="14"/>
      <c r="H51" s="98"/>
      <c r="I51" s="63" t="s">
        <v>24</v>
      </c>
      <c r="J51" s="69">
        <f>'REGULARIZARE TRIM I 2023'!J51+'APRILIE 2023'!D51</f>
        <v>301119.01</v>
      </c>
      <c r="K51" s="69">
        <f>'REGULARIZARE TRIM I 2023'!K51+'APRILIE 2023'!E51</f>
        <v>301119.01</v>
      </c>
      <c r="L51" s="69">
        <f>'REGULARIZARE TRIM I 2023'!L51+'APRILIE 2023'!F51</f>
        <v>0</v>
      </c>
      <c r="M51" s="14"/>
      <c r="N51" s="14"/>
      <c r="O51" s="14"/>
      <c r="P51" s="14"/>
      <c r="Q51" s="14"/>
    </row>
    <row r="52" spans="1:19" s="1" customFormat="1" ht="15.75" thickBot="1" x14ac:dyDescent="0.3">
      <c r="A52" s="129"/>
      <c r="B52" s="338" t="s">
        <v>58</v>
      </c>
      <c r="C52" s="76" t="s">
        <v>59</v>
      </c>
      <c r="D52" s="54" t="s">
        <v>117</v>
      </c>
      <c r="E52" s="54" t="s">
        <v>117</v>
      </c>
      <c r="F52" s="77">
        <v>0</v>
      </c>
      <c r="G52" s="14"/>
      <c r="H52" s="95" t="s">
        <v>58</v>
      </c>
      <c r="I52" s="76" t="s">
        <v>59</v>
      </c>
      <c r="J52" s="54" t="s">
        <v>118</v>
      </c>
      <c r="K52" s="54" t="s">
        <v>118</v>
      </c>
      <c r="L52" s="77">
        <f>'REGULARIZARE TRIM I 2023'!L52+'APRILIE 2023'!F52</f>
        <v>0</v>
      </c>
      <c r="M52" s="125"/>
      <c r="N52" s="125"/>
      <c r="O52" s="125"/>
      <c r="P52" s="125"/>
      <c r="Q52" s="14"/>
    </row>
    <row r="53" spans="1:19" s="1" customFormat="1" ht="15.75" thickBot="1" x14ac:dyDescent="0.3">
      <c r="A53" s="129"/>
      <c r="B53" s="339"/>
      <c r="C53" s="63" t="s">
        <v>24</v>
      </c>
      <c r="D53" s="69">
        <v>21251.52</v>
      </c>
      <c r="E53" s="69">
        <v>21251.52</v>
      </c>
      <c r="F53" s="69">
        <f t="shared" si="12"/>
        <v>0</v>
      </c>
      <c r="G53" s="14"/>
      <c r="H53" s="98"/>
      <c r="I53" s="63" t="s">
        <v>24</v>
      </c>
      <c r="J53" s="77">
        <f>'REGULARIZARE TRIM I 2023'!J53+'APRILIE 2023'!D53</f>
        <v>94967.73000000001</v>
      </c>
      <c r="K53" s="77">
        <f>'REGULARIZARE TRIM I 2023'!K53+'APRILIE 2023'!E53</f>
        <v>94967.73000000001</v>
      </c>
      <c r="L53" s="77">
        <f>'REGULARIZARE TRIM I 2023'!L53+'APRILIE 2023'!F53</f>
        <v>0</v>
      </c>
      <c r="M53" s="14"/>
      <c r="N53" s="14"/>
      <c r="O53" s="14"/>
      <c r="P53" s="14"/>
      <c r="Q53" s="14"/>
    </row>
    <row r="54" spans="1:19" s="1" customFormat="1" ht="15.75" thickBot="1" x14ac:dyDescent="0.3">
      <c r="A54" s="129"/>
      <c r="B54" s="99" t="s">
        <v>56</v>
      </c>
      <c r="C54" s="84" t="s">
        <v>24</v>
      </c>
      <c r="D54" s="69">
        <f>D51+D53</f>
        <v>82613.31</v>
      </c>
      <c r="E54" s="69">
        <f>E51+E53</f>
        <v>82613.31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'REGULARIZARE TRIM I 2023'!J54+'APRILIE 2023'!D54</f>
        <v>395918.08000000002</v>
      </c>
      <c r="K54" s="69">
        <f>'REGULARIZARE TRIM I 2023'!K54+'APRILIE 2023'!E54</f>
        <v>395918.08000000002</v>
      </c>
      <c r="L54" s="69">
        <f>'REGULARIZARE TRIM I 2023'!L54+'APRILIE 2023'!F54</f>
        <v>0</v>
      </c>
      <c r="M54" s="14"/>
      <c r="N54" s="14"/>
      <c r="O54" s="14"/>
      <c r="P54" s="14"/>
      <c r="Q54" s="14"/>
    </row>
    <row r="55" spans="1:19" s="1" customFormat="1" ht="15.75" thickBot="1" x14ac:dyDescent="0.3">
      <c r="A55" s="129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47" t="s">
        <v>60</v>
      </c>
      <c r="I55" s="72" t="s">
        <v>24</v>
      </c>
      <c r="J55" s="77">
        <f>'REGULARIZARE TRIM I 2023'!J55+'APRILIE 2023'!D55</f>
        <v>168.66</v>
      </c>
      <c r="K55" s="77">
        <f>'REGULARIZARE TRIM I 2023'!K55+'APRILIE 2023'!E55</f>
        <v>168.66</v>
      </c>
      <c r="L55" s="77">
        <f>'REGULARIZARE TRIM I 2023'!L55+'APRILIE 2023'!F55</f>
        <v>0</v>
      </c>
      <c r="M55" s="14"/>
      <c r="N55" s="14"/>
      <c r="O55" s="14"/>
      <c r="P55" s="14"/>
      <c r="Q55" s="14"/>
    </row>
    <row r="56" spans="1:19" s="1" customFormat="1" ht="15.75" thickBot="1" x14ac:dyDescent="0.3">
      <c r="A56" s="129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61</v>
      </c>
      <c r="I56" s="72" t="s">
        <v>24</v>
      </c>
      <c r="J56" s="77">
        <f>'REGULARIZARE TRIM I 2023'!J56+'APRILIE 2023'!D56</f>
        <v>0</v>
      </c>
      <c r="K56" s="77">
        <f>'REGULARIZARE TRIM I 2023'!K56+'APRILIE 2023'!E56</f>
        <v>0</v>
      </c>
      <c r="L56" s="77">
        <f>'REGULARIZARE TRIM I 2023'!L56+'APRILIE 2023'!F56</f>
        <v>0</v>
      </c>
      <c r="M56" s="14"/>
      <c r="N56" s="14"/>
      <c r="O56" s="14"/>
      <c r="P56" s="14"/>
      <c r="Q56" s="14"/>
    </row>
    <row r="57" spans="1:19" s="1" customFormat="1" ht="15.75" thickBot="1" x14ac:dyDescent="0.3">
      <c r="A57" s="129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47" t="s">
        <v>62</v>
      </c>
      <c r="I57" s="72" t="s">
        <v>24</v>
      </c>
      <c r="J57" s="77">
        <f>'REGULARIZARE TRIM I 2023'!J57+'APRILIE 2023'!D57</f>
        <v>0</v>
      </c>
      <c r="K57" s="77">
        <f>'REGULARIZARE TRIM I 2023'!K57+'APRILIE 2023'!E57</f>
        <v>0</v>
      </c>
      <c r="L57" s="77">
        <f>'REGULARIZARE TRIM I 2023'!L57+'APRILIE 2023'!F57</f>
        <v>0</v>
      </c>
      <c r="M57" s="14"/>
      <c r="N57" s="14"/>
      <c r="O57" s="14"/>
      <c r="P57" s="14"/>
      <c r="Q57" s="14"/>
    </row>
    <row r="58" spans="1:19" s="1" customFormat="1" ht="15.75" thickBot="1" x14ac:dyDescent="0.3">
      <c r="A58" s="129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47" t="s">
        <v>63</v>
      </c>
      <c r="I58" s="72" t="s">
        <v>24</v>
      </c>
      <c r="J58" s="77">
        <f>'REGULARIZARE TRIM I 2023'!J58+'APRILIE 2023'!D58</f>
        <v>0</v>
      </c>
      <c r="K58" s="77">
        <f>'REGULARIZARE TRIM I 2023'!K58+'APRILIE 2023'!E58</f>
        <v>0</v>
      </c>
      <c r="L58" s="77">
        <f>'REGULARIZARE TRIM I 2023'!L58+'APRILIE 2023'!F58</f>
        <v>0</v>
      </c>
      <c r="M58" s="14"/>
      <c r="N58" s="14"/>
      <c r="O58" s="14"/>
      <c r="P58" s="14"/>
      <c r="Q58" s="14"/>
    </row>
    <row r="59" spans="1:19" s="1" customFormat="1" ht="15.75" thickBot="1" x14ac:dyDescent="0.3">
      <c r="A59" s="129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48" t="s">
        <v>64</v>
      </c>
      <c r="I59" s="72" t="s">
        <v>24</v>
      </c>
      <c r="J59" s="77">
        <f>'REGULARIZARE TRIM I 2023'!J59+'APRILIE 2023'!D59</f>
        <v>0</v>
      </c>
      <c r="K59" s="77">
        <f>'REGULARIZARE TRIM I 2023'!K59+'APRILIE 2023'!E59</f>
        <v>0</v>
      </c>
      <c r="L59" s="77">
        <f>'REGULARIZARE TRIM I 2023'!L59+'APRILIE 2023'!F59</f>
        <v>0</v>
      </c>
      <c r="M59" s="14"/>
      <c r="N59" s="14"/>
      <c r="O59" s="14"/>
      <c r="P59" s="14"/>
      <c r="Q59" s="14"/>
    </row>
    <row r="60" spans="1:19" s="1" customFormat="1" ht="15.75" thickBot="1" x14ac:dyDescent="0.3">
      <c r="A60" s="129"/>
      <c r="B60" s="99" t="s">
        <v>65</v>
      </c>
      <c r="C60" s="84" t="s">
        <v>24</v>
      </c>
      <c r="D60" s="100">
        <f>SUM(D54:D59)</f>
        <v>82613.31</v>
      </c>
      <c r="E60" s="100">
        <f>SUM(E54:E59)</f>
        <v>82613.31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'REGULARIZARE TRIM I 2023'!J60+'APRILIE 2023'!D60</f>
        <v>396086.74</v>
      </c>
      <c r="K60" s="69">
        <f>'REGULARIZARE TRIM I 2023'!K60+'APRILIE 2023'!E60</f>
        <v>396086.74</v>
      </c>
      <c r="L60" s="69">
        <f>'REGULARIZARE TRIM I 2023'!L60+'APRILIE 2023'!F60</f>
        <v>0</v>
      </c>
      <c r="M60" s="14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4"/>
      <c r="L61" s="5"/>
      <c r="M61" s="5"/>
      <c r="N61" s="5"/>
      <c r="O61" s="5"/>
      <c r="P61" s="5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5"/>
      <c r="O62" s="5"/>
      <c r="P62" s="5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773</v>
      </c>
      <c r="E63" s="77">
        <v>773</v>
      </c>
      <c r="F63" s="78">
        <f>D63-E63</f>
        <v>0</v>
      </c>
      <c r="G63" s="5"/>
      <c r="H63" s="338" t="s">
        <v>20</v>
      </c>
      <c r="I63" s="53" t="s">
        <v>23</v>
      </c>
      <c r="J63" s="77">
        <f>'REGULARIZARE TRIM I 2023'!J63+'APRILIE 2023'!D63</f>
        <v>3607</v>
      </c>
      <c r="K63" s="77">
        <f>'REGULARIZARE TRIM I 2023'!K63+'APRILIE 2023'!E63</f>
        <v>3607</v>
      </c>
      <c r="L63" s="77">
        <f>'REGULARIZARE TRIM I 2023'!L63+'APRILIE 2023'!F63</f>
        <v>0</v>
      </c>
      <c r="M63" s="5"/>
      <c r="N63" s="5"/>
      <c r="O63" s="5"/>
      <c r="P63" s="5"/>
    </row>
    <row r="64" spans="1:19" s="9" customFormat="1" ht="15.75" thickBot="1" x14ac:dyDescent="0.3">
      <c r="A64" s="6"/>
      <c r="B64" s="340"/>
      <c r="C64" s="79" t="s">
        <v>24</v>
      </c>
      <c r="D64" s="80">
        <v>312572.59999999998</v>
      </c>
      <c r="E64" s="80">
        <v>312572.59999999998</v>
      </c>
      <c r="F64" s="81">
        <f t="shared" ref="F64:F75" si="13">D64-E64</f>
        <v>0</v>
      </c>
      <c r="G64" s="5"/>
      <c r="H64" s="340"/>
      <c r="I64" s="90" t="s">
        <v>24</v>
      </c>
      <c r="J64" s="69">
        <f>'REGULARIZARE TRIM I 2023'!J64+'APRILIE 2023'!D64</f>
        <v>1446581.75</v>
      </c>
      <c r="K64" s="69">
        <f>'REGULARIZARE TRIM I 2023'!K64+'APRILIE 2023'!E64</f>
        <v>1446581.75</v>
      </c>
      <c r="L64" s="69">
        <f>'REGULARIZARE TRIM I 2023'!L64+'APRILIE 2023'!F64</f>
        <v>0</v>
      </c>
      <c r="M64" s="5"/>
      <c r="N64" s="5"/>
      <c r="O64" s="5"/>
      <c r="P64" s="5"/>
    </row>
    <row r="65" spans="1:16" s="9" customFormat="1" ht="15.75" thickBot="1" x14ac:dyDescent="0.3">
      <c r="A65" s="6"/>
      <c r="B65" s="340"/>
      <c r="C65" s="76" t="s">
        <v>25</v>
      </c>
      <c r="D65" s="77">
        <v>163</v>
      </c>
      <c r="E65" s="77">
        <v>163</v>
      </c>
      <c r="F65" s="78">
        <f t="shared" si="13"/>
        <v>0</v>
      </c>
      <c r="G65" s="5"/>
      <c r="H65" s="340"/>
      <c r="I65" s="53" t="s">
        <v>25</v>
      </c>
      <c r="J65" s="77">
        <f>'REGULARIZARE TRIM I 2023'!J65+'APRILIE 2023'!D65</f>
        <v>756</v>
      </c>
      <c r="K65" s="77">
        <f>'REGULARIZARE TRIM I 2023'!K65+'APRILIE 2023'!E65</f>
        <v>756</v>
      </c>
      <c r="L65" s="77">
        <f>'REGULARIZARE TRIM I 2023'!L65+'APRILIE 2023'!F65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40"/>
      <c r="C66" s="79" t="s">
        <v>24</v>
      </c>
      <c r="D66" s="80">
        <v>48103.49</v>
      </c>
      <c r="E66" s="80">
        <v>48103.49</v>
      </c>
      <c r="F66" s="81">
        <f t="shared" si="13"/>
        <v>0</v>
      </c>
      <c r="G66" s="5"/>
      <c r="H66" s="340"/>
      <c r="I66" s="90" t="s">
        <v>24</v>
      </c>
      <c r="J66" s="69">
        <f>'REGULARIZARE TRIM I 2023'!J66+'APRILIE 2023'!D66</f>
        <v>233268.18</v>
      </c>
      <c r="K66" s="69">
        <f>'REGULARIZARE TRIM I 2023'!K66+'APRILIE 2023'!E66</f>
        <v>233268.18</v>
      </c>
      <c r="L66" s="69">
        <f>'REGULARIZARE TRIM I 2023'!L66+'APRILIE 2023'!F66</f>
        <v>0</v>
      </c>
      <c r="M66" s="5"/>
      <c r="N66" s="5"/>
      <c r="O66" s="5"/>
      <c r="P66" s="5"/>
    </row>
    <row r="67" spans="1:16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40"/>
      <c r="I67" s="82" t="s">
        <v>44</v>
      </c>
      <c r="J67" s="77">
        <f>'REGULARIZARE TRIM I 2023'!J67+'APRILIE 2023'!D67</f>
        <v>0</v>
      </c>
      <c r="K67" s="77">
        <f>'REGULARIZARE TRIM I 2023'!K67+'APRILIE 2023'!E67</f>
        <v>0</v>
      </c>
      <c r="L67" s="77">
        <f>'REGULARIZARE TRIM I 2023'!L67+'APRILIE 2023'!F67</f>
        <v>0</v>
      </c>
      <c r="M67" s="5"/>
      <c r="N67" s="5"/>
      <c r="O67" s="5"/>
      <c r="P67" s="5"/>
    </row>
    <row r="68" spans="1:16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39"/>
      <c r="I68" s="90" t="s">
        <v>24</v>
      </c>
      <c r="J68" s="69">
        <f>'REGULARIZARE TRIM I 2023'!J68+'APRILIE 2023'!D68</f>
        <v>0</v>
      </c>
      <c r="K68" s="69">
        <f>'REGULARIZARE TRIM I 2023'!K68+'APRILIE 2023'!E68</f>
        <v>0</v>
      </c>
      <c r="L68" s="69">
        <f>'REGULARIZARE TRIM I 2023'!L68+'APRILIE 2023'!F68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360676.08999999997</v>
      </c>
      <c r="E69" s="69">
        <f>E68+E66+E64</f>
        <v>360676.08999999997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'REGULARIZARE TRIM I 2023'!J69+'APRILIE 2023'!D69</f>
        <v>1679695.1400000001</v>
      </c>
      <c r="K69" s="69">
        <f>'REGULARIZARE TRIM I 2023'!K69+'APRILIE 2023'!E69</f>
        <v>1679695.1400000001</v>
      </c>
      <c r="L69" s="69">
        <f>'REGULARIZARE TRIM I 2023'!L69+'APRILIE 2023'!F69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'REGULARIZARE TRIM I 2023'!J70+'APRILIE 2023'!D70</f>
        <v>154.79</v>
      </c>
      <c r="K70" s="77">
        <f>'REGULARIZARE TRIM I 2023'!K70+'APRILIE 2023'!E70</f>
        <v>154.79</v>
      </c>
      <c r="L70" s="77">
        <f>'REGULARIZARE TRIM I 2023'!L70+'APRILIE 2023'!F70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'REGULARIZARE TRIM I 2023'!J71+'APRILIE 2023'!D71</f>
        <v>0</v>
      </c>
      <c r="K71" s="77">
        <f>'REGULARIZARE TRIM I 2023'!K71+'APRILIE 2023'!E71</f>
        <v>0</v>
      </c>
      <c r="L71" s="77">
        <f>'REGULARIZARE TRIM I 2023'!L71+'APRILIE 2023'!F71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'REGULARIZARE TRIM I 2023'!J72+'APRILIE 2023'!D72</f>
        <v>0</v>
      </c>
      <c r="K72" s="77">
        <f>'REGULARIZARE TRIM I 2023'!K72+'APRILIE 2023'!E72</f>
        <v>0</v>
      </c>
      <c r="L72" s="77">
        <f>'REGULARIZARE TRIM I 2023'!L72+'APRILIE 2023'!F72</f>
        <v>0</v>
      </c>
      <c r="M72" s="5"/>
      <c r="N72" s="5"/>
      <c r="O72" s="5"/>
      <c r="P72" s="5"/>
    </row>
    <row r="73" spans="1:16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'REGULARIZARE TRIM I 2023'!J73+'APRILIE 2023'!D73</f>
        <v>0</v>
      </c>
      <c r="K73" s="77">
        <f>'REGULARIZARE TRIM I 2023'!K73+'APRILIE 2023'!E73</f>
        <v>0</v>
      </c>
      <c r="L73" s="77">
        <f>'REGULARIZARE TRIM I 2023'!L73+'APRILIE 2023'!F73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'REGULARIZARE TRIM I 2023'!J74+'APRILIE 2023'!D74</f>
        <v>0</v>
      </c>
      <c r="K74" s="77">
        <f>'REGULARIZARE TRIM I 2023'!K74+'APRILIE 2023'!E74</f>
        <v>0</v>
      </c>
      <c r="L74" s="77">
        <f>'REGULARIZARE TRIM I 2023'!L74+'APRILIE 2023'!F74</f>
        <v>0</v>
      </c>
      <c r="M74" s="5"/>
      <c r="N74" s="5"/>
      <c r="O74" s="5"/>
      <c r="P74" s="5"/>
    </row>
    <row r="75" spans="1:16" s="9" customFormat="1" ht="27" thickBot="1" x14ac:dyDescent="0.3">
      <c r="A75" s="4"/>
      <c r="B75" s="73" t="s">
        <v>34</v>
      </c>
      <c r="C75" s="84" t="s">
        <v>24</v>
      </c>
      <c r="D75" s="69">
        <f>SUM(D69:D74)</f>
        <v>360676.08999999997</v>
      </c>
      <c r="E75" s="69">
        <f t="shared" ref="E75" si="15">SUM(E69:E74)</f>
        <v>360676.08999999997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'REGULARIZARE TRIM I 2023'!J75+'APRILIE 2023'!D75</f>
        <v>1679849.9300000002</v>
      </c>
      <c r="K75" s="69">
        <f>'REGULARIZARE TRIM I 2023'!K75+'APRILIE 2023'!E75</f>
        <v>1679849.9300000002</v>
      </c>
      <c r="L75" s="69">
        <f>'REGULARIZARE TRIM I 2023'!L75+'APRILIE 2023'!F75</f>
        <v>0</v>
      </c>
      <c r="M75" s="5"/>
      <c r="N75" s="5"/>
      <c r="O75" s="5"/>
      <c r="P75" s="5"/>
    </row>
    <row r="76" spans="1:16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5"/>
      <c r="O76" s="5"/>
      <c r="P76" s="5"/>
    </row>
    <row r="77" spans="1:16" s="9" customFormat="1" ht="15.75" customHeight="1" thickBot="1" x14ac:dyDescent="0.3">
      <c r="A77" s="4"/>
      <c r="B77" s="313" t="s">
        <v>110</v>
      </c>
      <c r="C77" s="314"/>
      <c r="D77" s="314"/>
      <c r="E77" s="314"/>
      <c r="F77" s="315"/>
      <c r="G77" s="1"/>
      <c r="H77" s="313" t="s">
        <v>111</v>
      </c>
      <c r="I77" s="314"/>
      <c r="J77" s="314"/>
      <c r="K77" s="314"/>
      <c r="L77" s="315"/>
      <c r="M77" s="130"/>
      <c r="N77" s="130"/>
      <c r="P77" s="21"/>
    </row>
    <row r="78" spans="1:16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19"/>
      <c r="O78" s="19"/>
      <c r="P78" s="4"/>
    </row>
    <row r="79" spans="1:16" s="9" customFormat="1" ht="15.75" thickBot="1" x14ac:dyDescent="0.3">
      <c r="A79" s="4"/>
      <c r="B79" s="336"/>
      <c r="C79" s="53" t="s">
        <v>23</v>
      </c>
      <c r="D79" s="88">
        <f>D67+D65+D63+D39+D50+6</f>
        <v>1970</v>
      </c>
      <c r="E79" s="88">
        <f>E67+E65+E63+E39+E50+6</f>
        <v>1970</v>
      </c>
      <c r="F79" s="85">
        <f>D79-E79</f>
        <v>0</v>
      </c>
      <c r="G79" s="23"/>
      <c r="H79" s="336"/>
      <c r="I79" s="53" t="s">
        <v>23</v>
      </c>
      <c r="J79" s="88">
        <f>'REGULARIZARE TRIM I 2023'!J79+'APRILIE 2023'!D79</f>
        <v>9002</v>
      </c>
      <c r="K79" s="88">
        <f>'REGULARIZARE TRIM I 2023'!K79+'APRILIE 2023'!E79</f>
        <v>8956</v>
      </c>
      <c r="L79" s="85">
        <f>'REGULARIZARE TRIM I 2023'!L79+'APRILIE 2023'!F79</f>
        <v>46</v>
      </c>
      <c r="M79" s="23"/>
      <c r="N79" s="23"/>
      <c r="O79" s="23"/>
    </row>
    <row r="80" spans="1:16" s="9" customFormat="1" ht="15.75" thickBot="1" x14ac:dyDescent="0.3">
      <c r="A80" s="4"/>
      <c r="B80" s="337"/>
      <c r="C80" s="90" t="s">
        <v>24</v>
      </c>
      <c r="D80" s="91">
        <f>D75+D60+D47</f>
        <v>3606778.58</v>
      </c>
      <c r="E80" s="91">
        <f>E75+E60+E47</f>
        <v>3606778.58</v>
      </c>
      <c r="F80" s="86">
        <f>D80-E80</f>
        <v>0</v>
      </c>
      <c r="G80" s="23"/>
      <c r="H80" s="337"/>
      <c r="I80" s="90" t="s">
        <v>24</v>
      </c>
      <c r="J80" s="91">
        <f>'REGULARIZARE TRIM I 2023'!J80+'APRILIE 2023'!D80</f>
        <v>15815685.709999999</v>
      </c>
      <c r="K80" s="91">
        <f>'REGULARIZARE TRIM I 2023'!K80+'APRILIE 2023'!E80</f>
        <v>15692864.379999999</v>
      </c>
      <c r="L80" s="86">
        <f>'REGULARIZARE TRIM I 2023'!L80+'APRILIE 2023'!F80</f>
        <v>122821.32999999981</v>
      </c>
      <c r="M80" s="23"/>
      <c r="N80" s="23"/>
      <c r="O80" s="23"/>
    </row>
    <row r="81" spans="1:16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23"/>
      <c r="O81" s="23"/>
      <c r="P81" s="23"/>
    </row>
    <row r="82" spans="1:16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4"/>
      <c r="O82" s="4"/>
    </row>
    <row r="83" spans="1:16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4"/>
      <c r="O83" s="4"/>
    </row>
    <row r="84" spans="1:16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4"/>
      <c r="O84" s="11"/>
    </row>
    <row r="85" spans="1:16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4"/>
      <c r="O85" s="11"/>
    </row>
    <row r="86" spans="1:16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4"/>
      <c r="O86" s="11"/>
    </row>
    <row r="87" spans="1:16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4"/>
      <c r="O87" s="11"/>
    </row>
    <row r="88" spans="1:16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4"/>
      <c r="O88" s="11"/>
    </row>
    <row r="89" spans="1:16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11"/>
    </row>
    <row r="90" spans="1:16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6"/>
      <c r="O90" s="10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0"/>
  <sheetViews>
    <sheetView topLeftCell="A31" zoomScale="96" zoomScaleNormal="96" workbookViewId="0">
      <selection activeCell="B34" sqref="B34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100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7" t="s">
        <v>99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38">
        <v>1</v>
      </c>
      <c r="B10" s="139" t="s">
        <v>38</v>
      </c>
      <c r="C10" s="140"/>
      <c r="D10" s="141">
        <v>10250478.939999999</v>
      </c>
      <c r="E10" s="141">
        <v>10010246.99</v>
      </c>
      <c r="F10" s="142">
        <f t="shared" ref="F10:F17" si="0">D10-E10</f>
        <v>240231.94999999925</v>
      </c>
      <c r="G10" s="142">
        <v>0</v>
      </c>
      <c r="H10" s="142">
        <f t="shared" ref="H10:H17" si="1">E10+G10</f>
        <v>10010246.99</v>
      </c>
      <c r="I10" s="143">
        <f t="shared" ref="I10:I17" si="2">F10-G10</f>
        <v>240231.94999999925</v>
      </c>
      <c r="J10" s="127"/>
      <c r="K10" s="14"/>
      <c r="L10" s="14"/>
      <c r="M10" s="14"/>
      <c r="N10" s="14"/>
      <c r="O10" s="3"/>
    </row>
    <row r="11" spans="1:15" s="1" customFormat="1" x14ac:dyDescent="0.25">
      <c r="A11" s="144"/>
      <c r="B11" s="145" t="s">
        <v>31</v>
      </c>
      <c r="C11" s="146"/>
      <c r="D11" s="147">
        <v>0</v>
      </c>
      <c r="E11" s="147">
        <v>36246.159999999996</v>
      </c>
      <c r="F11" s="148">
        <f t="shared" si="0"/>
        <v>-36246.159999999996</v>
      </c>
      <c r="G11" s="148">
        <v>0</v>
      </c>
      <c r="H11" s="148">
        <f t="shared" si="1"/>
        <v>36246.159999999996</v>
      </c>
      <c r="I11" s="149">
        <f t="shared" si="2"/>
        <v>-36246.159999999996</v>
      </c>
      <c r="J11" s="127"/>
      <c r="K11" s="14"/>
      <c r="L11" s="14"/>
      <c r="M11" s="14"/>
      <c r="N11" s="14"/>
      <c r="O11" s="3"/>
    </row>
    <row r="12" spans="1:15" s="1" customFormat="1" x14ac:dyDescent="0.25">
      <c r="A12" s="144"/>
      <c r="B12" s="145" t="s">
        <v>49</v>
      </c>
      <c r="C12" s="150" t="s">
        <v>101</v>
      </c>
      <c r="D12" s="147">
        <v>0</v>
      </c>
      <c r="E12" s="147">
        <v>0</v>
      </c>
      <c r="F12" s="148">
        <f t="shared" si="0"/>
        <v>0</v>
      </c>
      <c r="G12" s="148">
        <v>203785.38</v>
      </c>
      <c r="H12" s="148">
        <f t="shared" si="1"/>
        <v>203785.38</v>
      </c>
      <c r="I12" s="149">
        <f t="shared" si="2"/>
        <v>-203785.38</v>
      </c>
      <c r="J12" s="127"/>
      <c r="K12" s="14"/>
      <c r="L12" s="14"/>
      <c r="M12" s="14"/>
      <c r="N12" s="14"/>
      <c r="O12" s="3"/>
    </row>
    <row r="13" spans="1:15" s="1" customFormat="1" x14ac:dyDescent="0.25">
      <c r="A13" s="144"/>
      <c r="B13" s="145" t="s">
        <v>50</v>
      </c>
      <c r="C13" s="146"/>
      <c r="D13" s="147">
        <v>0</v>
      </c>
      <c r="E13" s="147">
        <v>0</v>
      </c>
      <c r="F13" s="148">
        <f t="shared" si="0"/>
        <v>0</v>
      </c>
      <c r="G13" s="148">
        <v>0</v>
      </c>
      <c r="H13" s="148">
        <f t="shared" si="1"/>
        <v>0</v>
      </c>
      <c r="I13" s="149">
        <f t="shared" si="2"/>
        <v>0</v>
      </c>
      <c r="J13" s="127"/>
      <c r="K13" s="14"/>
      <c r="L13" s="14"/>
      <c r="M13" s="14"/>
      <c r="N13" s="14"/>
      <c r="O13" s="3"/>
    </row>
    <row r="14" spans="1:15" s="1" customFormat="1" x14ac:dyDescent="0.25">
      <c r="A14" s="144"/>
      <c r="B14" s="145" t="s">
        <v>51</v>
      </c>
      <c r="C14" s="146"/>
      <c r="D14" s="147">
        <v>0</v>
      </c>
      <c r="E14" s="147">
        <v>0</v>
      </c>
      <c r="F14" s="148">
        <f t="shared" si="0"/>
        <v>0</v>
      </c>
      <c r="G14" s="148">
        <v>0</v>
      </c>
      <c r="H14" s="148">
        <f t="shared" si="1"/>
        <v>0</v>
      </c>
      <c r="I14" s="149">
        <f t="shared" si="2"/>
        <v>0</v>
      </c>
      <c r="J14" s="127"/>
      <c r="K14" s="14"/>
      <c r="L14" s="14"/>
      <c r="M14" s="14"/>
      <c r="N14" s="14"/>
      <c r="O14" s="3"/>
    </row>
    <row r="15" spans="1:15" s="1" customFormat="1" x14ac:dyDescent="0.25">
      <c r="A15" s="144"/>
      <c r="B15" s="145" t="s">
        <v>52</v>
      </c>
      <c r="C15" s="146"/>
      <c r="D15" s="147">
        <v>0</v>
      </c>
      <c r="E15" s="147">
        <v>0</v>
      </c>
      <c r="F15" s="147">
        <f t="shared" si="0"/>
        <v>0</v>
      </c>
      <c r="G15" s="148">
        <v>0</v>
      </c>
      <c r="H15" s="148">
        <f t="shared" si="1"/>
        <v>0</v>
      </c>
      <c r="I15" s="149">
        <f t="shared" si="2"/>
        <v>0</v>
      </c>
      <c r="J15" s="127"/>
      <c r="K15" s="14"/>
      <c r="L15" s="14"/>
      <c r="M15" s="14"/>
      <c r="N15" s="14"/>
      <c r="O15" s="3"/>
    </row>
    <row r="16" spans="1:15" s="1" customFormat="1" x14ac:dyDescent="0.25">
      <c r="A16" s="144"/>
      <c r="B16" s="151" t="s">
        <v>53</v>
      </c>
      <c r="C16" s="146"/>
      <c r="D16" s="147">
        <v>0</v>
      </c>
      <c r="E16" s="147">
        <v>0</v>
      </c>
      <c r="F16" s="147">
        <f t="shared" si="0"/>
        <v>0</v>
      </c>
      <c r="G16" s="148">
        <v>0</v>
      </c>
      <c r="H16" s="148">
        <f t="shared" si="1"/>
        <v>0</v>
      </c>
      <c r="I16" s="149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152"/>
      <c r="B17" s="153" t="s">
        <v>102</v>
      </c>
      <c r="C17" s="154" t="s">
        <v>105</v>
      </c>
      <c r="D17" s="155">
        <v>0</v>
      </c>
      <c r="E17" s="155">
        <v>0</v>
      </c>
      <c r="F17" s="155">
        <f t="shared" si="0"/>
        <v>0</v>
      </c>
      <c r="G17" s="156">
        <v>203160</v>
      </c>
      <c r="H17" s="156">
        <f t="shared" si="1"/>
        <v>203160</v>
      </c>
      <c r="I17" s="157">
        <f t="shared" si="2"/>
        <v>-203160</v>
      </c>
      <c r="J17" s="127"/>
      <c r="K17" s="14"/>
      <c r="L17" s="14"/>
      <c r="M17" s="14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10250478.939999999</v>
      </c>
      <c r="E18" s="160">
        <v>10046493.15</v>
      </c>
      <c r="F18" s="160">
        <f>SUM(F10:F17)</f>
        <v>203985.78999999925</v>
      </c>
      <c r="G18" s="160">
        <f>SUM(G10:G17)</f>
        <v>406945.38</v>
      </c>
      <c r="H18" s="160">
        <f>SUM(H10:H17)</f>
        <v>10453438.530000001</v>
      </c>
      <c r="I18" s="160">
        <f>SUM(I10:I17)</f>
        <v>-202959.59000000075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/>
      <c r="D19" s="39">
        <v>292519.69</v>
      </c>
      <c r="E19" s="39">
        <v>239588.56</v>
      </c>
      <c r="F19" s="39">
        <f>D19-E19</f>
        <v>52931.130000000005</v>
      </c>
      <c r="G19" s="40">
        <v>0</v>
      </c>
      <c r="H19" s="40">
        <f>E19+G19</f>
        <v>239588.56</v>
      </c>
      <c r="I19" s="40">
        <f>F19-G19</f>
        <v>52931.130000000005</v>
      </c>
      <c r="J19" s="14"/>
      <c r="K19" s="14"/>
      <c r="L19" s="13"/>
      <c r="M19" s="14"/>
      <c r="N19" s="3"/>
    </row>
    <row r="20" spans="1:16" s="2" customFormat="1" x14ac:dyDescent="0.25">
      <c r="A20" s="103">
        <v>3</v>
      </c>
      <c r="B20" s="114" t="s">
        <v>58</v>
      </c>
      <c r="C20" s="42"/>
      <c r="D20" s="44">
        <v>146675.32999999999</v>
      </c>
      <c r="E20" s="56">
        <v>73716.210000000006</v>
      </c>
      <c r="F20" s="44">
        <f t="shared" ref="F20:F25" si="3">D20-E20</f>
        <v>72959.119999999981</v>
      </c>
      <c r="G20" s="45">
        <v>0</v>
      </c>
      <c r="H20" s="45">
        <f t="shared" ref="H20:H25" si="4">E20+G20</f>
        <v>73716.210000000006</v>
      </c>
      <c r="I20" s="45">
        <f t="shared" ref="I20:I25" si="5">F20-G20</f>
        <v>72959.119999999981</v>
      </c>
      <c r="J20" s="14"/>
      <c r="K20" s="14"/>
      <c r="L20" s="14"/>
      <c r="M20" s="14"/>
      <c r="N20" s="3"/>
    </row>
    <row r="21" spans="1:16" s="1" customFormat="1" x14ac:dyDescent="0.25">
      <c r="A21" s="103"/>
      <c r="B21" s="114" t="s">
        <v>60</v>
      </c>
      <c r="C21" s="42" t="s">
        <v>103</v>
      </c>
      <c r="D21" s="44">
        <v>0</v>
      </c>
      <c r="E21" s="56">
        <v>0</v>
      </c>
      <c r="F21" s="45">
        <f t="shared" si="3"/>
        <v>0</v>
      </c>
      <c r="G21" s="45">
        <v>168.66</v>
      </c>
      <c r="H21" s="45">
        <f t="shared" si="4"/>
        <v>168.66</v>
      </c>
      <c r="I21" s="45">
        <f t="shared" si="5"/>
        <v>-168.66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61</v>
      </c>
      <c r="C22" s="122"/>
      <c r="D22" s="44">
        <v>0</v>
      </c>
      <c r="E22" s="56">
        <v>0</v>
      </c>
      <c r="F22" s="44">
        <f t="shared" si="3"/>
        <v>0</v>
      </c>
      <c r="G22" s="45">
        <v>0</v>
      </c>
      <c r="H22" s="44">
        <f t="shared" si="4"/>
        <v>0</v>
      </c>
      <c r="I22" s="45">
        <f t="shared" si="5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62</v>
      </c>
      <c r="C23" s="122"/>
      <c r="D23" s="44">
        <v>0</v>
      </c>
      <c r="E23" s="56">
        <v>0</v>
      </c>
      <c r="F23" s="44">
        <f t="shared" si="3"/>
        <v>0</v>
      </c>
      <c r="G23" s="45">
        <v>0</v>
      </c>
      <c r="H23" s="44">
        <f t="shared" si="4"/>
        <v>0</v>
      </c>
      <c r="I23" s="45">
        <f t="shared" si="5"/>
        <v>0</v>
      </c>
      <c r="J23" s="14"/>
      <c r="K23" s="14"/>
      <c r="L23" s="14"/>
      <c r="M23" s="14"/>
      <c r="N23" s="3"/>
      <c r="O23" s="2"/>
      <c r="P23" s="2"/>
    </row>
    <row r="24" spans="1:16" s="1" customFormat="1" x14ac:dyDescent="0.25">
      <c r="A24" s="103"/>
      <c r="B24" s="114" t="s">
        <v>63</v>
      </c>
      <c r="C24" s="122"/>
      <c r="D24" s="44">
        <v>0</v>
      </c>
      <c r="E24" s="56">
        <v>0</v>
      </c>
      <c r="F24" s="44">
        <f t="shared" si="3"/>
        <v>0</v>
      </c>
      <c r="G24" s="45">
        <v>0</v>
      </c>
      <c r="H24" s="44">
        <f t="shared" si="4"/>
        <v>0</v>
      </c>
      <c r="I24" s="45">
        <f t="shared" si="5"/>
        <v>0</v>
      </c>
      <c r="J24" s="14"/>
      <c r="K24" s="14"/>
      <c r="L24" s="14"/>
      <c r="M24" s="14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23"/>
      <c r="D25" s="50">
        <v>0</v>
      </c>
      <c r="E25" s="61">
        <v>0</v>
      </c>
      <c r="F25" s="50">
        <f t="shared" si="3"/>
        <v>0</v>
      </c>
      <c r="G25" s="51">
        <v>0</v>
      </c>
      <c r="H25" s="50">
        <f t="shared" si="4"/>
        <v>0</v>
      </c>
      <c r="I25" s="51">
        <f t="shared" si="5"/>
        <v>0</v>
      </c>
      <c r="J25" s="14"/>
      <c r="K25" s="14"/>
      <c r="L25" s="14"/>
      <c r="M25" s="14"/>
      <c r="N25" s="3"/>
      <c r="O25" s="2"/>
      <c r="P25" s="2"/>
    </row>
    <row r="26" spans="1:16" s="1" customFormat="1" ht="18" customHeight="1" thickBot="1" x14ac:dyDescent="0.3">
      <c r="A26" s="76"/>
      <c r="B26" s="53" t="s">
        <v>65</v>
      </c>
      <c r="C26" s="124"/>
      <c r="D26" s="54">
        <f>SUM(D19:D25)</f>
        <v>439195.02</v>
      </c>
      <c r="E26" s="54">
        <v>313304.77</v>
      </c>
      <c r="F26" s="54">
        <f t="shared" ref="F26:I26" si="6">SUM(F19:F25)</f>
        <v>125890.24999999999</v>
      </c>
      <c r="G26" s="54">
        <f t="shared" si="6"/>
        <v>168.66</v>
      </c>
      <c r="H26" s="54">
        <f t="shared" si="6"/>
        <v>313473.43</v>
      </c>
      <c r="I26" s="54">
        <f t="shared" si="6"/>
        <v>125721.58999999998</v>
      </c>
      <c r="J26" s="125"/>
      <c r="K26" s="125"/>
      <c r="L26" s="14"/>
      <c r="M26" s="14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10"/>
      <c r="D27" s="55">
        <v>1466365.53</v>
      </c>
      <c r="E27" s="56">
        <v>1319019.0499999998</v>
      </c>
      <c r="F27" s="57">
        <f>D27-E27</f>
        <v>147346.48000000021</v>
      </c>
      <c r="G27" s="57">
        <v>0</v>
      </c>
      <c r="H27" s="57">
        <f t="shared" ref="H27:H33" si="7">E27+G27</f>
        <v>1319019.0499999998</v>
      </c>
      <c r="I27" s="58">
        <f>F27-G27</f>
        <v>147346.48000000021</v>
      </c>
      <c r="J27" s="127"/>
      <c r="K27" s="14"/>
      <c r="L27" s="14"/>
      <c r="M27" s="13"/>
      <c r="N27" s="14"/>
      <c r="O27" s="3"/>
    </row>
    <row r="28" spans="1:16" s="1" customFormat="1" x14ac:dyDescent="0.25">
      <c r="A28" s="103"/>
      <c r="B28" s="117" t="s">
        <v>30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7" t="s">
        <v>43</v>
      </c>
      <c r="C29" s="107"/>
      <c r="D29" s="43">
        <v>0</v>
      </c>
      <c r="E29" s="44">
        <v>0</v>
      </c>
      <c r="F29" s="45">
        <f>D29-E29</f>
        <v>0</v>
      </c>
      <c r="G29" s="45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49</v>
      </c>
      <c r="C30" s="107" t="s">
        <v>104</v>
      </c>
      <c r="D30" s="43">
        <v>0</v>
      </c>
      <c r="E30" s="44">
        <v>0</v>
      </c>
      <c r="F30" s="45">
        <f t="shared" ref="F30:F33" si="9">D30-E30</f>
        <v>0</v>
      </c>
      <c r="G30" s="45">
        <v>154.79</v>
      </c>
      <c r="H30" s="45">
        <f t="shared" si="7"/>
        <v>154.79</v>
      </c>
      <c r="I30" s="46">
        <f t="shared" si="8"/>
        <v>-154.79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50</v>
      </c>
      <c r="C31" s="107"/>
      <c r="D31" s="43">
        <v>0</v>
      </c>
      <c r="E31" s="44">
        <v>0</v>
      </c>
      <c r="F31" s="44">
        <f t="shared" si="9"/>
        <v>0</v>
      </c>
      <c r="G31" s="45">
        <v>0</v>
      </c>
      <c r="H31" s="44">
        <f t="shared" si="7"/>
        <v>0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s="1" customFormat="1" x14ac:dyDescent="0.25">
      <c r="A32" s="103"/>
      <c r="B32" s="114" t="s">
        <v>51</v>
      </c>
      <c r="C32" s="107"/>
      <c r="D32" s="43">
        <v>0</v>
      </c>
      <c r="E32" s="44">
        <v>0</v>
      </c>
      <c r="F32" s="44">
        <f t="shared" si="9"/>
        <v>0</v>
      </c>
      <c r="G32" s="45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20" s="1" customFormat="1" ht="15.75" thickBot="1" x14ac:dyDescent="0.3">
      <c r="A33" s="72"/>
      <c r="B33" s="114" t="s">
        <v>52</v>
      </c>
      <c r="C33" s="109"/>
      <c r="D33" s="49">
        <v>0</v>
      </c>
      <c r="E33" s="50">
        <v>0</v>
      </c>
      <c r="F33" s="50">
        <f t="shared" si="9"/>
        <v>0</v>
      </c>
      <c r="G33" s="51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20" s="1" customFormat="1" ht="27" thickBot="1" x14ac:dyDescent="0.3">
      <c r="A34" s="63"/>
      <c r="B34" s="115" t="s">
        <v>34</v>
      </c>
      <c r="C34" s="111"/>
      <c r="D34" s="60">
        <f>SUM(D27:D33)</f>
        <v>1466365.53</v>
      </c>
      <c r="E34" s="61">
        <v>1319019.0499999998</v>
      </c>
      <c r="F34" s="61">
        <f t="shared" ref="F34:I34" si="10">SUM(F27:F33)</f>
        <v>147346.48000000021</v>
      </c>
      <c r="G34" s="61">
        <f t="shared" si="10"/>
        <v>154.79</v>
      </c>
      <c r="H34" s="61">
        <f t="shared" si="10"/>
        <v>1319173.8399999999</v>
      </c>
      <c r="I34" s="62">
        <f t="shared" si="10"/>
        <v>147191.69000000021</v>
      </c>
      <c r="J34" s="127"/>
      <c r="K34" s="125"/>
      <c r="L34" s="125"/>
      <c r="M34" s="14"/>
      <c r="N34" s="14"/>
      <c r="O34" s="3"/>
    </row>
    <row r="35" spans="1:20" s="1" customFormat="1" ht="15.75" thickBot="1" x14ac:dyDescent="0.3">
      <c r="A35" s="63"/>
      <c r="B35" s="59" t="s">
        <v>8</v>
      </c>
      <c r="C35" s="112"/>
      <c r="D35" s="64">
        <f>D34+D18+D26</f>
        <v>12156039.489999998</v>
      </c>
      <c r="E35" s="64">
        <v>11678816.970000001</v>
      </c>
      <c r="F35" s="64">
        <f>F34+F18+F26</f>
        <v>477222.51999999944</v>
      </c>
      <c r="G35" s="64">
        <f>G34+G18+G26</f>
        <v>407268.82999999996</v>
      </c>
      <c r="H35" s="64">
        <f>H34+H18+H26</f>
        <v>12086085.800000001</v>
      </c>
      <c r="I35" s="77">
        <f>I34+I18+I26</f>
        <v>69953.689999999435</v>
      </c>
      <c r="J35" s="14"/>
      <c r="K35" s="14"/>
      <c r="L35" s="14"/>
      <c r="M35" s="14"/>
      <c r="N35" s="14"/>
      <c r="O35" s="3"/>
    </row>
    <row r="36" spans="1:20" s="9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4"/>
      <c r="O36" s="8"/>
    </row>
    <row r="37" spans="1:20" s="1" customFormat="1" ht="15.75" customHeight="1" thickBot="1" x14ac:dyDescent="0.3">
      <c r="A37" s="4"/>
      <c r="B37" s="313" t="s">
        <v>106</v>
      </c>
      <c r="C37" s="314"/>
      <c r="D37" s="314"/>
      <c r="E37" s="314"/>
      <c r="F37" s="315"/>
      <c r="H37" s="313" t="s">
        <v>107</v>
      </c>
      <c r="I37" s="314"/>
      <c r="J37" s="314"/>
      <c r="K37" s="314"/>
      <c r="L37" s="315"/>
      <c r="M37" s="130"/>
      <c r="N37" s="130"/>
      <c r="O37" s="130"/>
      <c r="P37" s="9"/>
      <c r="Q37" s="9"/>
      <c r="R37" s="9"/>
      <c r="S37" s="9"/>
      <c r="T37" s="9"/>
    </row>
    <row r="38" spans="1:20" s="15" customFormat="1" ht="20.25" customHeight="1" thickBot="1" x14ac:dyDescent="0.3">
      <c r="A38" s="18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19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19"/>
      <c r="O38" s="19"/>
      <c r="P38" s="130"/>
      <c r="Q38" s="130"/>
      <c r="R38" s="130"/>
      <c r="S38" s="130"/>
      <c r="T38" s="130"/>
    </row>
    <row r="39" spans="1:20" s="1" customFormat="1" ht="15.75" thickBot="1" x14ac:dyDescent="0.3">
      <c r="A39" s="6"/>
      <c r="B39" s="342"/>
      <c r="C39" s="13" t="s">
        <v>23</v>
      </c>
      <c r="D39" s="66">
        <v>17</v>
      </c>
      <c r="E39" s="66">
        <v>73</v>
      </c>
      <c r="F39" s="67">
        <f>D39-E39</f>
        <v>-56</v>
      </c>
      <c r="G39" s="5"/>
      <c r="H39" s="345"/>
      <c r="I39" s="13" t="s">
        <v>23</v>
      </c>
      <c r="J39" s="66">
        <f>'MAR 2023 SPZI REALIZ'!J38+'REGULARIZARE TRIM I 2023'!D39</f>
        <v>3472</v>
      </c>
      <c r="K39" s="66">
        <f>'MAR 2023 SPZI REALIZ'!K38+'REGULARIZARE TRIM I 2023'!E39</f>
        <v>3426</v>
      </c>
      <c r="L39" s="66">
        <f>'MAR 2023 SPZI REALIZ'!L38+'REGULARIZARE TRIM I 2023'!F39</f>
        <v>46</v>
      </c>
      <c r="M39" s="5"/>
      <c r="N39" s="5"/>
      <c r="O39" s="5"/>
      <c r="P39" s="9"/>
      <c r="Q39" s="9"/>
      <c r="R39" s="9"/>
      <c r="S39" s="9"/>
      <c r="T39" s="9"/>
    </row>
    <row r="40" spans="1:20" s="1" customFormat="1" ht="15.75" thickBot="1" x14ac:dyDescent="0.3">
      <c r="A40" s="6"/>
      <c r="B40" s="343"/>
      <c r="C40" s="68" t="s">
        <v>24</v>
      </c>
      <c r="D40" s="69">
        <v>0</v>
      </c>
      <c r="E40" s="69">
        <v>0</v>
      </c>
      <c r="F40" s="70">
        <f t="shared" ref="F40:F46" si="11">D40-E40</f>
        <v>0</v>
      </c>
      <c r="G40" s="5"/>
      <c r="H40" s="346"/>
      <c r="I40" s="68" t="s">
        <v>24</v>
      </c>
      <c r="J40" s="74">
        <f>'MAR 2023 SPZI REALIZ'!J39+'REGULARIZARE TRIM I 2023'!D40</f>
        <v>10350567.199999999</v>
      </c>
      <c r="K40" s="74">
        <f>'MAR 2023 SPZI REALIZ'!K39+'REGULARIZARE TRIM I 2023'!E40</f>
        <v>10046493.149999999</v>
      </c>
      <c r="L40" s="74">
        <f>'MAR 2023 SPZI REALIZ'!L39+'REGULARIZARE TRIM I 2023'!F40</f>
        <v>304074.05000000028</v>
      </c>
      <c r="M40" s="5"/>
      <c r="N40" s="5"/>
      <c r="O40" s="5"/>
      <c r="P40" s="9"/>
      <c r="Q40" s="9"/>
      <c r="R40" s="9"/>
      <c r="S40" s="9"/>
      <c r="T40" s="9"/>
    </row>
    <row r="41" spans="1:20" s="1" customFormat="1" ht="15.75" thickBot="1" x14ac:dyDescent="0.3">
      <c r="A41" s="6"/>
      <c r="B41" s="47" t="s">
        <v>49</v>
      </c>
      <c r="C41" s="63" t="s">
        <v>24</v>
      </c>
      <c r="D41" s="71">
        <v>22532.66</v>
      </c>
      <c r="E41" s="71">
        <v>203785.38</v>
      </c>
      <c r="F41" s="67">
        <f t="shared" si="11"/>
        <v>-181252.72</v>
      </c>
      <c r="G41" s="5"/>
      <c r="H41" s="47" t="s">
        <v>49</v>
      </c>
      <c r="I41" s="72" t="s">
        <v>24</v>
      </c>
      <c r="J41" s="66">
        <f>'MAR 2023 SPZI REALIZ'!J40+'REGULARIZARE TRIM I 2023'!D41</f>
        <v>22532.66</v>
      </c>
      <c r="K41" s="66">
        <f>'MAR 2023 SPZI REALIZ'!K40+'REGULARIZARE TRIM I 2023'!E41</f>
        <v>203785.38</v>
      </c>
      <c r="L41" s="66">
        <f>'MAR 2023 SPZI REALIZ'!L40+'REGULARIZARE TRIM I 2023'!F41</f>
        <v>-181252.72</v>
      </c>
      <c r="M41" s="5"/>
      <c r="N41" s="5"/>
      <c r="O41" s="5"/>
      <c r="P41" s="9"/>
      <c r="Q41" s="9"/>
      <c r="R41" s="9"/>
      <c r="S41" s="9"/>
      <c r="T41" s="9"/>
    </row>
    <row r="42" spans="1:20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5"/>
      <c r="H42" s="47" t="s">
        <v>50</v>
      </c>
      <c r="I42" s="72" t="s">
        <v>24</v>
      </c>
      <c r="J42" s="66">
        <f>'MAR 2023 SPZI REALIZ'!J41+'REGULARIZARE TRIM I 2023'!D42</f>
        <v>0</v>
      </c>
      <c r="K42" s="66">
        <f>'MAR 2023 SPZI REALIZ'!K41+'REGULARIZARE TRIM I 2023'!E42</f>
        <v>0</v>
      </c>
      <c r="L42" s="66">
        <f>'MAR 2023 SPZI REALIZ'!L41+'REGULARIZARE TRIM I 2023'!F42</f>
        <v>0</v>
      </c>
      <c r="M42" s="5"/>
      <c r="N42" s="5"/>
      <c r="O42" s="5"/>
      <c r="P42" s="9"/>
      <c r="Q42" s="9"/>
      <c r="R42" s="9"/>
      <c r="S42" s="9"/>
      <c r="T42" s="9"/>
    </row>
    <row r="43" spans="1:20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5"/>
      <c r="H43" s="47" t="s">
        <v>51</v>
      </c>
      <c r="I43" s="72" t="s">
        <v>24</v>
      </c>
      <c r="J43" s="66">
        <f>'MAR 2023 SPZI REALIZ'!J42+'REGULARIZARE TRIM I 2023'!D43</f>
        <v>0</v>
      </c>
      <c r="K43" s="66">
        <f>'MAR 2023 SPZI REALIZ'!K42+'REGULARIZARE TRIM I 2023'!E43</f>
        <v>0</v>
      </c>
      <c r="L43" s="66">
        <f>'MAR 2023 SPZI REALIZ'!L42+'REGULARIZARE TRIM I 2023'!F43</f>
        <v>0</v>
      </c>
      <c r="M43" s="5"/>
      <c r="N43" s="5"/>
      <c r="O43" s="5"/>
      <c r="P43" s="9"/>
      <c r="Q43" s="9"/>
      <c r="R43" s="9"/>
      <c r="S43" s="9"/>
      <c r="T43" s="9"/>
    </row>
    <row r="44" spans="1:20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5"/>
      <c r="H44" s="47" t="s">
        <v>52</v>
      </c>
      <c r="I44" s="72" t="s">
        <v>24</v>
      </c>
      <c r="J44" s="66">
        <f>'MAR 2023 SPZI REALIZ'!J43+'REGULARIZARE TRIM I 2023'!D44</f>
        <v>0</v>
      </c>
      <c r="K44" s="66">
        <f>'MAR 2023 SPZI REALIZ'!K43+'REGULARIZARE TRIM I 2023'!E44</f>
        <v>0</v>
      </c>
      <c r="L44" s="66">
        <f>'MAR 2023 SPZI REALIZ'!L43+'REGULARIZARE TRIM I 2023'!F44</f>
        <v>0</v>
      </c>
      <c r="M44" s="5"/>
      <c r="N44" s="5"/>
      <c r="O44" s="5"/>
      <c r="P44" s="9"/>
      <c r="Q44" s="9"/>
      <c r="R44" s="9"/>
      <c r="S44" s="9"/>
      <c r="T44" s="9"/>
    </row>
    <row r="45" spans="1:20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5"/>
      <c r="H45" s="48" t="s">
        <v>53</v>
      </c>
      <c r="I45" s="63" t="s">
        <v>24</v>
      </c>
      <c r="J45" s="66">
        <f>'MAR 2023 SPZI REALIZ'!J44+'REGULARIZARE TRIM I 2023'!D45</f>
        <v>0</v>
      </c>
      <c r="K45" s="66">
        <f>'MAR 2023 SPZI REALIZ'!K44+'REGULARIZARE TRIM I 2023'!E45</f>
        <v>0</v>
      </c>
      <c r="L45" s="66">
        <f>'MAR 2023 SPZI REALIZ'!L44+'REGULARIZARE TRIM I 2023'!F45</f>
        <v>0</v>
      </c>
      <c r="M45" s="5"/>
      <c r="N45" s="5"/>
      <c r="O45" s="5"/>
      <c r="P45" s="9"/>
      <c r="Q45" s="9"/>
      <c r="R45" s="9"/>
      <c r="S45" s="9"/>
      <c r="T45" s="9"/>
    </row>
    <row r="46" spans="1:20" s="1" customFormat="1" ht="15.75" thickBot="1" x14ac:dyDescent="0.3">
      <c r="A46" s="6"/>
      <c r="B46" s="153" t="s">
        <v>102</v>
      </c>
      <c r="C46" s="63" t="s">
        <v>24</v>
      </c>
      <c r="D46" s="71">
        <v>203160</v>
      </c>
      <c r="E46" s="71">
        <v>203160</v>
      </c>
      <c r="F46" s="67">
        <f t="shared" si="11"/>
        <v>0</v>
      </c>
      <c r="G46" s="5"/>
      <c r="H46" s="161" t="s">
        <v>102</v>
      </c>
      <c r="I46" s="63" t="s">
        <v>24</v>
      </c>
      <c r="J46" s="66">
        <v>203160</v>
      </c>
      <c r="K46" s="66">
        <v>203160</v>
      </c>
      <c r="L46" s="66">
        <v>0</v>
      </c>
      <c r="M46" s="5"/>
      <c r="N46" s="5"/>
      <c r="O46" s="5"/>
      <c r="P46" s="9"/>
      <c r="Q46" s="9"/>
      <c r="R46" s="9"/>
      <c r="S46" s="9"/>
      <c r="T46" s="9"/>
    </row>
    <row r="47" spans="1:20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225692.66</v>
      </c>
      <c r="E47" s="69">
        <f>SUM(E40:E46)</f>
        <v>406945.38</v>
      </c>
      <c r="F47" s="69">
        <f>SUM(F40:F46)</f>
        <v>-181252.72</v>
      </c>
      <c r="G47" s="5"/>
      <c r="H47" s="73" t="s">
        <v>32</v>
      </c>
      <c r="I47" s="68" t="s">
        <v>24</v>
      </c>
      <c r="J47" s="69">
        <f>SUM(J40:J46)</f>
        <v>10576259.859999999</v>
      </c>
      <c r="K47" s="69">
        <f t="shared" ref="K47:L47" si="12">SUM(K40:K46)</f>
        <v>10453438.529999999</v>
      </c>
      <c r="L47" s="69">
        <f t="shared" si="12"/>
        <v>122821.33000000028</v>
      </c>
      <c r="M47" s="5"/>
      <c r="N47" s="5"/>
      <c r="O47" s="5"/>
      <c r="P47" s="9"/>
      <c r="Q47" s="9"/>
      <c r="R47" s="9"/>
      <c r="S47" s="9"/>
      <c r="T47" s="9"/>
    </row>
    <row r="48" spans="1:20" s="9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5"/>
      <c r="O48" s="5"/>
    </row>
    <row r="49" spans="1:19" s="9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19"/>
      <c r="O49" s="19"/>
      <c r="P49" s="19"/>
      <c r="Q49" s="19"/>
    </row>
    <row r="50" spans="1:19" s="9" customFormat="1" ht="15.75" thickBot="1" x14ac:dyDescent="0.3">
      <c r="A50" s="6"/>
      <c r="B50" s="338" t="s">
        <v>57</v>
      </c>
      <c r="C50" s="76" t="s">
        <v>23</v>
      </c>
      <c r="D50" s="77">
        <v>0</v>
      </c>
      <c r="E50" s="77">
        <v>0</v>
      </c>
      <c r="F50" s="77">
        <f>D50-E50</f>
        <v>0</v>
      </c>
      <c r="G50" s="5"/>
      <c r="H50" s="95" t="s">
        <v>57</v>
      </c>
      <c r="I50" s="76" t="s">
        <v>23</v>
      </c>
      <c r="J50" s="77">
        <f>'MAR 2023 SPZI REALIZ'!J48+'REGULARIZARE TRIM I 2023'!D50</f>
        <v>109</v>
      </c>
      <c r="K50" s="77">
        <f>'MAR 2023 SPZI REALIZ'!K48+'REGULARIZARE TRIM I 2023'!E50</f>
        <v>109</v>
      </c>
      <c r="L50" s="77">
        <f>'MAR 2023 SPZI REALIZ'!L48+'REGULARIZARE TRIM I 2023'!F50</f>
        <v>0</v>
      </c>
      <c r="M50" s="5"/>
      <c r="N50" s="5"/>
      <c r="O50" s="5"/>
      <c r="P50" s="5"/>
      <c r="Q50" s="5"/>
      <c r="S50" s="131"/>
    </row>
    <row r="51" spans="1:19" s="9" customFormat="1" ht="15.75" thickBot="1" x14ac:dyDescent="0.3">
      <c r="A51" s="6"/>
      <c r="B51" s="339"/>
      <c r="C51" s="63" t="s">
        <v>24</v>
      </c>
      <c r="D51" s="69">
        <v>168.66</v>
      </c>
      <c r="E51" s="69">
        <v>168.66</v>
      </c>
      <c r="F51" s="69">
        <f t="shared" ref="F51:F60" si="13">D51-E51</f>
        <v>0</v>
      </c>
      <c r="G51" s="5"/>
      <c r="H51" s="98"/>
      <c r="I51" s="63" t="s">
        <v>24</v>
      </c>
      <c r="J51" s="69">
        <f>'MAR 2023 SPZI REALIZ'!J49+'REGULARIZARE TRIM I 2023'!D51</f>
        <v>239757.22</v>
      </c>
      <c r="K51" s="69">
        <f>'MAR 2023 SPZI REALIZ'!K49+'REGULARIZARE TRIM I 2023'!E51</f>
        <v>239757.22</v>
      </c>
      <c r="L51" s="69">
        <f>'MAR 2023 SPZI REALIZ'!L49+'REGULARIZARE TRIM I 2023'!F51</f>
        <v>0</v>
      </c>
      <c r="M51" s="5"/>
      <c r="N51" s="5"/>
      <c r="O51" s="5"/>
      <c r="P51" s="5"/>
      <c r="Q51" s="5"/>
    </row>
    <row r="52" spans="1:19" s="9" customFormat="1" ht="15.75" thickBot="1" x14ac:dyDescent="0.3">
      <c r="A52" s="6"/>
      <c r="B52" s="338" t="s">
        <v>58</v>
      </c>
      <c r="C52" s="76" t="s">
        <v>59</v>
      </c>
      <c r="D52" s="54">
        <v>0</v>
      </c>
      <c r="E52" s="54">
        <v>0</v>
      </c>
      <c r="F52" s="77">
        <v>0</v>
      </c>
      <c r="G52" s="5"/>
      <c r="H52" s="95" t="s">
        <v>58</v>
      </c>
      <c r="I52" s="76" t="s">
        <v>59</v>
      </c>
      <c r="J52" s="54" t="s">
        <v>96</v>
      </c>
      <c r="K52" s="54" t="s">
        <v>96</v>
      </c>
      <c r="L52" s="54">
        <v>0</v>
      </c>
      <c r="M52" s="136"/>
      <c r="N52" s="136"/>
      <c r="O52" s="136"/>
      <c r="P52" s="136"/>
      <c r="Q52" s="5"/>
    </row>
    <row r="53" spans="1:19" s="9" customFormat="1" ht="15.75" thickBot="1" x14ac:dyDescent="0.3">
      <c r="A53" s="6"/>
      <c r="B53" s="339"/>
      <c r="C53" s="63" t="s">
        <v>24</v>
      </c>
      <c r="D53" s="69">
        <v>0</v>
      </c>
      <c r="E53" s="69">
        <v>0</v>
      </c>
      <c r="F53" s="69">
        <f t="shared" si="13"/>
        <v>0</v>
      </c>
      <c r="G53" s="5"/>
      <c r="H53" s="98"/>
      <c r="I53" s="63" t="s">
        <v>24</v>
      </c>
      <c r="J53" s="69">
        <f>'MAR 2023 SPZI REALIZ'!J51+'REGULARIZARE TRIM I 2023'!D53</f>
        <v>73716.210000000006</v>
      </c>
      <c r="K53" s="69">
        <f>'MAR 2023 SPZI REALIZ'!K51+'REGULARIZARE TRIM I 2023'!E53</f>
        <v>73716.210000000006</v>
      </c>
      <c r="L53" s="69">
        <f>'MAR 2023 SPZI REALIZ'!L51+'REGULARIZARE TRIM I 2023'!F53</f>
        <v>0</v>
      </c>
      <c r="M53" s="5"/>
      <c r="N53" s="5"/>
      <c r="O53" s="5"/>
      <c r="P53" s="5"/>
      <c r="Q53" s="5"/>
    </row>
    <row r="54" spans="1:19" s="9" customFormat="1" ht="15.75" thickBot="1" x14ac:dyDescent="0.3">
      <c r="A54" s="6"/>
      <c r="B54" s="99" t="s">
        <v>56</v>
      </c>
      <c r="C54" s="84" t="s">
        <v>24</v>
      </c>
      <c r="D54" s="69">
        <v>0</v>
      </c>
      <c r="E54" s="69">
        <v>0</v>
      </c>
      <c r="F54" s="69">
        <f t="shared" si="13"/>
        <v>0</v>
      </c>
      <c r="G54" s="5"/>
      <c r="H54" s="99" t="s">
        <v>56</v>
      </c>
      <c r="I54" s="84" t="s">
        <v>24</v>
      </c>
      <c r="J54" s="69">
        <f>'MAR 2023 SPZI REALIZ'!J52+'REGULARIZARE TRIM I 2023'!D54</f>
        <v>313304.77</v>
      </c>
      <c r="K54" s="69">
        <f>'MAR 2023 SPZI REALIZ'!K52+'REGULARIZARE TRIM I 2023'!E54</f>
        <v>313304.77</v>
      </c>
      <c r="L54" s="69">
        <f>'MAR 2023 SPZI REALIZ'!L52+'REGULARIZARE TRIM I 2023'!F54</f>
        <v>0</v>
      </c>
      <c r="M54" s="5"/>
      <c r="N54" s="5"/>
      <c r="O54" s="5"/>
      <c r="P54" s="5"/>
      <c r="Q54" s="5"/>
    </row>
    <row r="55" spans="1:19" s="9" customFormat="1" ht="15.75" thickBot="1" x14ac:dyDescent="0.3">
      <c r="A55" s="6"/>
      <c r="B55" s="47" t="s">
        <v>60</v>
      </c>
      <c r="C55" s="72" t="s">
        <v>24</v>
      </c>
      <c r="D55" s="51">
        <f>D51+D53</f>
        <v>168.66</v>
      </c>
      <c r="E55" s="51">
        <f>E51+E53</f>
        <v>168.66</v>
      </c>
      <c r="F55" s="77">
        <f t="shared" si="13"/>
        <v>0</v>
      </c>
      <c r="G55" s="5"/>
      <c r="H55" s="47" t="s">
        <v>60</v>
      </c>
      <c r="I55" s="72" t="s">
        <v>24</v>
      </c>
      <c r="J55" s="77">
        <f>'MAR 2023 SPZI REALIZ'!J53+'REGULARIZARE TRIM I 2023'!D55</f>
        <v>168.66</v>
      </c>
      <c r="K55" s="77">
        <f>'MAR 2023 SPZI REALIZ'!K53+'REGULARIZARE TRIM I 2023'!E55</f>
        <v>168.66</v>
      </c>
      <c r="L55" s="77">
        <f>'MAR 2023 SPZI REALIZ'!L53+'REGULARIZARE TRIM I 2023'!F55</f>
        <v>0</v>
      </c>
      <c r="M55" s="5"/>
      <c r="N55" s="5"/>
      <c r="O55" s="5"/>
      <c r="P55" s="5"/>
      <c r="Q55" s="5"/>
    </row>
    <row r="56" spans="1:19" s="9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3"/>
        <v>0</v>
      </c>
      <c r="G56" s="5"/>
      <c r="H56" s="47" t="s">
        <v>61</v>
      </c>
      <c r="I56" s="72" t="s">
        <v>24</v>
      </c>
      <c r="J56" s="77">
        <f>'MAR 2023 SPZI REALIZ'!J54+'REGULARIZARE TRIM I 2023'!D56</f>
        <v>0</v>
      </c>
      <c r="K56" s="77">
        <f>'MAR 2023 SPZI REALIZ'!K54+'REGULARIZARE TRIM I 2023'!E56</f>
        <v>0</v>
      </c>
      <c r="L56" s="77">
        <f>'MAR 2023 SPZI REALIZ'!L54+'REGULARIZARE TRIM I 2023'!F56</f>
        <v>0</v>
      </c>
      <c r="M56" s="5"/>
      <c r="N56" s="5"/>
      <c r="O56" s="5"/>
      <c r="P56" s="5"/>
      <c r="Q56" s="5"/>
    </row>
    <row r="57" spans="1:19" s="9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3"/>
        <v>0</v>
      </c>
      <c r="G57" s="5"/>
      <c r="H57" s="47" t="s">
        <v>62</v>
      </c>
      <c r="I57" s="72" t="s">
        <v>24</v>
      </c>
      <c r="J57" s="77">
        <f>'MAR 2023 SPZI REALIZ'!J55+'REGULARIZARE TRIM I 2023'!D57</f>
        <v>0</v>
      </c>
      <c r="K57" s="77">
        <f>'MAR 2023 SPZI REALIZ'!K55+'REGULARIZARE TRIM I 2023'!E57</f>
        <v>0</v>
      </c>
      <c r="L57" s="77">
        <f>'MAR 2023 SPZI REALIZ'!L55+'REGULARIZARE TRIM I 2023'!F57</f>
        <v>0</v>
      </c>
      <c r="M57" s="5"/>
      <c r="N57" s="5"/>
      <c r="O57" s="5"/>
      <c r="P57" s="5"/>
      <c r="Q57" s="5"/>
    </row>
    <row r="58" spans="1:19" s="9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3"/>
        <v>0</v>
      </c>
      <c r="G58" s="5"/>
      <c r="H58" s="47" t="s">
        <v>63</v>
      </c>
      <c r="I58" s="72" t="s">
        <v>24</v>
      </c>
      <c r="J58" s="77">
        <f>'MAR 2023 SPZI REALIZ'!J56+'REGULARIZARE TRIM I 2023'!D58</f>
        <v>0</v>
      </c>
      <c r="K58" s="77">
        <f>'MAR 2023 SPZI REALIZ'!K56+'REGULARIZARE TRIM I 2023'!E58</f>
        <v>0</v>
      </c>
      <c r="L58" s="77">
        <f>'MAR 2023 SPZI REALIZ'!L56+'REGULARIZARE TRIM I 2023'!F58</f>
        <v>0</v>
      </c>
      <c r="M58" s="5"/>
      <c r="N58" s="5"/>
      <c r="O58" s="5"/>
      <c r="P58" s="5"/>
      <c r="Q58" s="5"/>
    </row>
    <row r="59" spans="1:19" s="9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3"/>
        <v>0</v>
      </c>
      <c r="G59" s="5"/>
      <c r="H59" s="48" t="s">
        <v>64</v>
      </c>
      <c r="I59" s="72" t="s">
        <v>24</v>
      </c>
      <c r="J59" s="77">
        <f>'MAR 2023 SPZI REALIZ'!J57+'REGULARIZARE TRIM I 2023'!D59</f>
        <v>0</v>
      </c>
      <c r="K59" s="77">
        <f>'MAR 2023 SPZI REALIZ'!K57+'REGULARIZARE TRIM I 2023'!E59</f>
        <v>0</v>
      </c>
      <c r="L59" s="77">
        <f>'MAR 2023 SPZI REALIZ'!L57+'REGULARIZARE TRIM I 2023'!F59</f>
        <v>0</v>
      </c>
      <c r="M59" s="5"/>
      <c r="N59" s="5"/>
      <c r="O59" s="5"/>
      <c r="P59" s="5"/>
      <c r="Q59" s="5"/>
    </row>
    <row r="60" spans="1:19" s="9" customFormat="1" ht="15.75" thickBot="1" x14ac:dyDescent="0.3">
      <c r="A60" s="6"/>
      <c r="B60" s="99" t="s">
        <v>65</v>
      </c>
      <c r="C60" s="84" t="s">
        <v>24</v>
      </c>
      <c r="D60" s="100">
        <f>SUM(D54:D59)</f>
        <v>168.66</v>
      </c>
      <c r="E60" s="100">
        <f>SUM(E54:E59)</f>
        <v>168.66</v>
      </c>
      <c r="F60" s="69">
        <f t="shared" si="13"/>
        <v>0</v>
      </c>
      <c r="G60" s="5"/>
      <c r="H60" s="99" t="s">
        <v>65</v>
      </c>
      <c r="I60" s="84" t="s">
        <v>24</v>
      </c>
      <c r="J60" s="69">
        <f>'MAR 2023 SPZI REALIZ'!J58+'REGULARIZARE TRIM I 2023'!D60</f>
        <v>313473.43</v>
      </c>
      <c r="K60" s="69">
        <f>'MAR 2023 SPZI REALIZ'!K58+'REGULARIZARE TRIM I 2023'!E60</f>
        <v>313473.43</v>
      </c>
      <c r="L60" s="69">
        <f>'MAR 2023 SPZI REALIZ'!L58+'REGULARIZARE TRIM I 2023'!F60</f>
        <v>0</v>
      </c>
      <c r="M60" s="5"/>
      <c r="N60" s="5"/>
      <c r="O60" s="5"/>
      <c r="P60" s="5"/>
      <c r="Q60" s="5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4"/>
      <c r="L61" s="5"/>
      <c r="M61" s="5"/>
      <c r="N61" s="5"/>
      <c r="O61" s="5"/>
      <c r="P61" s="5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5"/>
      <c r="O62" s="5"/>
      <c r="P62" s="5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1</v>
      </c>
      <c r="E63" s="77">
        <v>1</v>
      </c>
      <c r="F63" s="78">
        <f>D63-E63</f>
        <v>0</v>
      </c>
      <c r="G63" s="14"/>
      <c r="H63" s="338" t="s">
        <v>20</v>
      </c>
      <c r="I63" s="53" t="s">
        <v>23</v>
      </c>
      <c r="J63" s="77">
        <f>'MAR 2023 SPZI REALIZ'!J61+'REGULARIZARE TRIM I 2023'!D63</f>
        <v>2834</v>
      </c>
      <c r="K63" s="77">
        <f>'MAR 2023 SPZI REALIZ'!K61+'REGULARIZARE TRIM I 2023'!E63</f>
        <v>2834</v>
      </c>
      <c r="L63" s="77">
        <f>'MAR 2023 SPZI REALIZ'!L61+'REGULARIZARE TRIM I 2023'!F63</f>
        <v>0</v>
      </c>
      <c r="M63" s="5"/>
      <c r="N63" s="5"/>
      <c r="O63" s="5"/>
      <c r="P63" s="5"/>
    </row>
    <row r="64" spans="1:19" s="9" customFormat="1" ht="15.75" thickBot="1" x14ac:dyDescent="0.3">
      <c r="A64" s="6"/>
      <c r="B64" s="340"/>
      <c r="C64" s="79" t="s">
        <v>24</v>
      </c>
      <c r="D64" s="80">
        <v>154.79</v>
      </c>
      <c r="E64" s="80">
        <v>154.79</v>
      </c>
      <c r="F64" s="81">
        <f t="shared" ref="F64:F75" si="14">D64-E64</f>
        <v>0</v>
      </c>
      <c r="G64" s="14"/>
      <c r="H64" s="340"/>
      <c r="I64" s="90" t="s">
        <v>24</v>
      </c>
      <c r="J64" s="69">
        <f>'MAR 2023 SPZI REALIZ'!J62+'REGULARIZARE TRIM I 2023'!D64</f>
        <v>1134009.1499999999</v>
      </c>
      <c r="K64" s="69">
        <f>'MAR 2023 SPZI REALIZ'!K62+'REGULARIZARE TRIM I 2023'!E64</f>
        <v>1134009.1499999999</v>
      </c>
      <c r="L64" s="69">
        <f>'MAR 2023 SPZI REALIZ'!L62+'REGULARIZARE TRIM I 2023'!F64</f>
        <v>0</v>
      </c>
      <c r="M64" s="5"/>
      <c r="N64" s="5"/>
      <c r="O64" s="5"/>
      <c r="P64" s="5"/>
    </row>
    <row r="65" spans="1:16" s="9" customFormat="1" ht="15.75" thickBot="1" x14ac:dyDescent="0.3">
      <c r="A65" s="6"/>
      <c r="B65" s="340"/>
      <c r="C65" s="76" t="s">
        <v>25</v>
      </c>
      <c r="D65" s="77">
        <v>0</v>
      </c>
      <c r="E65" s="77">
        <v>0</v>
      </c>
      <c r="F65" s="78">
        <f t="shared" si="14"/>
        <v>0</v>
      </c>
      <c r="G65" s="14"/>
      <c r="H65" s="340"/>
      <c r="I65" s="53" t="s">
        <v>25</v>
      </c>
      <c r="J65" s="77">
        <f>'MAR 2023 SPZI REALIZ'!J63+'REGULARIZARE TRIM I 2023'!D65</f>
        <v>593</v>
      </c>
      <c r="K65" s="77">
        <f>'MAR 2023 SPZI REALIZ'!K63+'REGULARIZARE TRIM I 2023'!E65</f>
        <v>593</v>
      </c>
      <c r="L65" s="77">
        <f>'MAR 2023 SPZI REALIZ'!L63+'REGULARIZARE TRIM I 2023'!F65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40"/>
      <c r="C66" s="79" t="s">
        <v>24</v>
      </c>
      <c r="D66" s="80">
        <v>0</v>
      </c>
      <c r="E66" s="80">
        <v>0</v>
      </c>
      <c r="F66" s="81">
        <f t="shared" si="14"/>
        <v>0</v>
      </c>
      <c r="G66" s="14"/>
      <c r="H66" s="340"/>
      <c r="I66" s="90" t="s">
        <v>24</v>
      </c>
      <c r="J66" s="69">
        <f>'MAR 2023 SPZI REALIZ'!J64+'REGULARIZARE TRIM I 2023'!D66</f>
        <v>185164.69</v>
      </c>
      <c r="K66" s="69">
        <f>'MAR 2023 SPZI REALIZ'!K64+'REGULARIZARE TRIM I 2023'!E66</f>
        <v>185164.69</v>
      </c>
      <c r="L66" s="69">
        <f>'MAR 2023 SPZI REALIZ'!L64+'REGULARIZARE TRIM I 2023'!F66</f>
        <v>0</v>
      </c>
      <c r="M66" s="5"/>
      <c r="N66" s="5"/>
      <c r="O66" s="5"/>
      <c r="P66" s="5"/>
    </row>
    <row r="67" spans="1:16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4"/>
        <v>0</v>
      </c>
      <c r="G67" s="14"/>
      <c r="H67" s="340"/>
      <c r="I67" s="82" t="s">
        <v>44</v>
      </c>
      <c r="J67" s="77">
        <f>'MAR 2023 SPZI REALIZ'!J65+'REGULARIZARE TRIM I 2023'!D67</f>
        <v>0</v>
      </c>
      <c r="K67" s="77">
        <f>'MAR 2023 SPZI REALIZ'!K65+'REGULARIZARE TRIM I 2023'!E67</f>
        <v>0</v>
      </c>
      <c r="L67" s="77">
        <f>'MAR 2023 SPZI REALIZ'!L65+'REGULARIZARE TRIM I 2023'!F67</f>
        <v>0</v>
      </c>
      <c r="M67" s="5"/>
      <c r="N67" s="5"/>
      <c r="O67" s="5"/>
      <c r="P67" s="5"/>
    </row>
    <row r="68" spans="1:16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4"/>
        <v>0</v>
      </c>
      <c r="G68" s="14"/>
      <c r="H68" s="339"/>
      <c r="I68" s="90" t="s">
        <v>24</v>
      </c>
      <c r="J68" s="69">
        <f>'MAR 2023 SPZI REALIZ'!J66+'REGULARIZARE TRIM I 2023'!D68</f>
        <v>0</v>
      </c>
      <c r="K68" s="69">
        <f>'MAR 2023 SPZI REALIZ'!K66+'REGULARIZARE TRIM I 2023'!E68</f>
        <v>0</v>
      </c>
      <c r="L68" s="69">
        <f>'MAR 2023 SPZI REALIZ'!L66+'REGULARIZARE TRIM I 2023'!F68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83" t="s">
        <v>20</v>
      </c>
      <c r="C69" s="84" t="s">
        <v>24</v>
      </c>
      <c r="D69" s="69">
        <v>0</v>
      </c>
      <c r="E69" s="69">
        <v>0</v>
      </c>
      <c r="F69" s="69">
        <f t="shared" ref="F69" si="15">F64+F66+F68</f>
        <v>0</v>
      </c>
      <c r="G69" s="14"/>
      <c r="H69" s="83" t="s">
        <v>20</v>
      </c>
      <c r="I69" s="92" t="s">
        <v>24</v>
      </c>
      <c r="J69" s="69">
        <f>'MAR 2023 SPZI REALIZ'!J67+'REGULARIZARE TRIM I 2023'!D69</f>
        <v>1319019.05</v>
      </c>
      <c r="K69" s="69">
        <f>'MAR 2023 SPZI REALIZ'!K67+'REGULARIZARE TRIM I 2023'!E69</f>
        <v>1319019.05</v>
      </c>
      <c r="L69" s="69">
        <f>'MAR 2023 SPZI REALIZ'!L67+'REGULARIZARE TRIM I 2023'!F69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49</v>
      </c>
      <c r="C70" s="72" t="s">
        <v>24</v>
      </c>
      <c r="D70" s="77">
        <f>D64+D66+D68</f>
        <v>154.79</v>
      </c>
      <c r="E70" s="77">
        <f>E64+E66+E68</f>
        <v>154.79</v>
      </c>
      <c r="F70" s="78">
        <f t="shared" si="14"/>
        <v>0</v>
      </c>
      <c r="G70" s="14"/>
      <c r="H70" s="47" t="s">
        <v>49</v>
      </c>
      <c r="I70" s="93" t="s">
        <v>24</v>
      </c>
      <c r="J70" s="77">
        <f>'MAR 2023 SPZI REALIZ'!J68+'REGULARIZARE TRIM I 2023'!D70</f>
        <v>154.79</v>
      </c>
      <c r="K70" s="77">
        <f>'MAR 2023 SPZI REALIZ'!K68+'REGULARIZARE TRIM I 2023'!E70</f>
        <v>154.79</v>
      </c>
      <c r="L70" s="77">
        <f>'MAR 2023 SPZI REALIZ'!L68+'REGULARIZARE TRIM I 2023'!F70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4"/>
        <v>0</v>
      </c>
      <c r="G71" s="14"/>
      <c r="H71" s="47" t="s">
        <v>50</v>
      </c>
      <c r="I71" s="93" t="s">
        <v>24</v>
      </c>
      <c r="J71" s="77">
        <f>'MAR 2023 SPZI REALIZ'!J69+'REGULARIZARE TRIM I 2023'!D71</f>
        <v>0</v>
      </c>
      <c r="K71" s="77">
        <f>'MAR 2023 SPZI REALIZ'!K69+'REGULARIZARE TRIM I 2023'!E71</f>
        <v>0</v>
      </c>
      <c r="L71" s="77">
        <f>'MAR 2023 SPZI REALIZ'!L69+'REGULARIZARE TRIM I 2023'!F71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4"/>
        <v>0</v>
      </c>
      <c r="G72" s="14"/>
      <c r="H72" s="47" t="s">
        <v>51</v>
      </c>
      <c r="I72" s="93" t="s">
        <v>24</v>
      </c>
      <c r="J72" s="77">
        <f>'MAR 2023 SPZI REALIZ'!J70+'REGULARIZARE TRIM I 2023'!D72</f>
        <v>0</v>
      </c>
      <c r="K72" s="77">
        <f>'MAR 2023 SPZI REALIZ'!K70+'REGULARIZARE TRIM I 2023'!E72</f>
        <v>0</v>
      </c>
      <c r="L72" s="77">
        <f>'MAR 2023 SPZI REALIZ'!L70+'REGULARIZARE TRIM I 2023'!F72</f>
        <v>0</v>
      </c>
      <c r="M72" s="5"/>
      <c r="N72" s="5"/>
      <c r="O72" s="5"/>
      <c r="P72" s="5"/>
    </row>
    <row r="73" spans="1:16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4"/>
        <v>0</v>
      </c>
      <c r="G73" s="14"/>
      <c r="H73" s="47" t="s">
        <v>52</v>
      </c>
      <c r="I73" s="93" t="s">
        <v>24</v>
      </c>
      <c r="J73" s="77">
        <f>'MAR 2023 SPZI REALIZ'!J71+'REGULARIZARE TRIM I 2023'!D73</f>
        <v>0</v>
      </c>
      <c r="K73" s="77">
        <f>'MAR 2023 SPZI REALIZ'!K71+'REGULARIZARE TRIM I 2023'!E73</f>
        <v>0</v>
      </c>
      <c r="L73" s="77">
        <f>'MAR 2023 SPZI REALIZ'!L71+'REGULARIZARE TRIM I 2023'!F73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4"/>
        <v>0</v>
      </c>
      <c r="G74" s="14"/>
      <c r="H74" s="48" t="s">
        <v>53</v>
      </c>
      <c r="I74" s="93" t="s">
        <v>24</v>
      </c>
      <c r="J74" s="77">
        <f>'MAR 2023 SPZI REALIZ'!J72+'REGULARIZARE TRIM I 2023'!D74</f>
        <v>0</v>
      </c>
      <c r="K74" s="77">
        <f>'MAR 2023 SPZI REALIZ'!K72+'REGULARIZARE TRIM I 2023'!E74</f>
        <v>0</v>
      </c>
      <c r="L74" s="77">
        <f>'MAR 2023 SPZI REALIZ'!L72+'REGULARIZARE TRIM I 2023'!F74</f>
        <v>0</v>
      </c>
      <c r="M74" s="5"/>
      <c r="N74" s="5"/>
      <c r="O74" s="5"/>
      <c r="P74" s="5"/>
    </row>
    <row r="75" spans="1:16" s="9" customFormat="1" ht="27" thickBot="1" x14ac:dyDescent="0.3">
      <c r="A75" s="4"/>
      <c r="B75" s="73" t="s">
        <v>34</v>
      </c>
      <c r="C75" s="84" t="s">
        <v>24</v>
      </c>
      <c r="D75" s="69">
        <f>SUM(D69:D74)</f>
        <v>154.79</v>
      </c>
      <c r="E75" s="69">
        <f t="shared" ref="E75" si="16">SUM(E69:E74)</f>
        <v>154.79</v>
      </c>
      <c r="F75" s="81">
        <f t="shared" si="14"/>
        <v>0</v>
      </c>
      <c r="G75" s="14"/>
      <c r="H75" s="73" t="s">
        <v>34</v>
      </c>
      <c r="I75" s="92" t="s">
        <v>24</v>
      </c>
      <c r="J75" s="69">
        <f>'MAR 2023 SPZI REALIZ'!J73+'REGULARIZARE TRIM I 2023'!D75</f>
        <v>1319173.8400000001</v>
      </c>
      <c r="K75" s="69">
        <f>'MAR 2023 SPZI REALIZ'!K73+'REGULARIZARE TRIM I 2023'!E75</f>
        <v>1319173.8400000001</v>
      </c>
      <c r="L75" s="69">
        <f>'MAR 2023 SPZI REALIZ'!L73+'REGULARIZARE TRIM I 2023'!F75</f>
        <v>0</v>
      </c>
      <c r="M75" s="5"/>
      <c r="N75" s="5"/>
      <c r="O75" s="5"/>
      <c r="P75" s="5"/>
    </row>
    <row r="76" spans="1:16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5"/>
      <c r="O76" s="5"/>
      <c r="P76" s="5"/>
    </row>
    <row r="77" spans="1:16" s="9" customFormat="1" ht="15.75" customHeight="1" thickBot="1" x14ac:dyDescent="0.3">
      <c r="A77" s="4"/>
      <c r="B77" s="313" t="s">
        <v>106</v>
      </c>
      <c r="C77" s="314"/>
      <c r="D77" s="314"/>
      <c r="E77" s="314"/>
      <c r="F77" s="315"/>
      <c r="G77" s="1"/>
      <c r="H77" s="313" t="s">
        <v>107</v>
      </c>
      <c r="I77" s="314"/>
      <c r="J77" s="314"/>
      <c r="K77" s="314"/>
      <c r="L77" s="315"/>
      <c r="M77" s="130"/>
      <c r="N77" s="130"/>
      <c r="P77" s="21"/>
    </row>
    <row r="78" spans="1:16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19"/>
      <c r="O78" s="19"/>
      <c r="P78" s="4"/>
    </row>
    <row r="79" spans="1:16" s="9" customFormat="1" ht="15.75" thickBot="1" x14ac:dyDescent="0.3">
      <c r="A79" s="4"/>
      <c r="B79" s="336"/>
      <c r="C79" s="53" t="s">
        <v>23</v>
      </c>
      <c r="D79" s="88">
        <f>D67+D65+D63+D39+D50+6</f>
        <v>24</v>
      </c>
      <c r="E79" s="88">
        <f>E67+E65+E63+E39+E50+6</f>
        <v>80</v>
      </c>
      <c r="F79" s="85">
        <f>D79-E79</f>
        <v>-56</v>
      </c>
      <c r="G79" s="23"/>
      <c r="H79" s="336"/>
      <c r="I79" s="53" t="s">
        <v>23</v>
      </c>
      <c r="J79" s="88">
        <f>'MAR 2023 SPZI REALIZ'!J77+'REGULARIZARE TRIM I 2023'!D79</f>
        <v>7032</v>
      </c>
      <c r="K79" s="88">
        <f>'MAR 2023 SPZI REALIZ'!K77+'REGULARIZARE TRIM I 2023'!E79</f>
        <v>6986</v>
      </c>
      <c r="L79" s="85">
        <f>'MAR 2023 SPZI REALIZ'!L77+'REGULARIZARE TRIM I 2023'!F79</f>
        <v>46</v>
      </c>
      <c r="M79" s="23"/>
      <c r="N79" s="23"/>
      <c r="O79" s="23"/>
    </row>
    <row r="80" spans="1:16" s="9" customFormat="1" ht="15.75" thickBot="1" x14ac:dyDescent="0.3">
      <c r="A80" s="4"/>
      <c r="B80" s="337"/>
      <c r="C80" s="90" t="s">
        <v>24</v>
      </c>
      <c r="D80" s="91">
        <f>D75+D60+D47</f>
        <v>226016.11000000002</v>
      </c>
      <c r="E80" s="91">
        <f>E75+E60+E47</f>
        <v>407268.83</v>
      </c>
      <c r="F80" s="86">
        <f>D80-E80</f>
        <v>-181252.72</v>
      </c>
      <c r="G80" s="23"/>
      <c r="H80" s="337"/>
      <c r="I80" s="90" t="s">
        <v>24</v>
      </c>
      <c r="J80" s="91">
        <f>'MAR 2023 SPZI REALIZ'!J78+'REGULARIZARE TRIM I 2023'!D80</f>
        <v>12208907.129999999</v>
      </c>
      <c r="K80" s="91">
        <f>'MAR 2023 SPZI REALIZ'!K78+'REGULARIZARE TRIM I 2023'!E80</f>
        <v>12086085.799999999</v>
      </c>
      <c r="L80" s="86">
        <f>'MAR 2023 SPZI REALIZ'!L78+'REGULARIZARE TRIM I 2023'!F80</f>
        <v>122821.32999999981</v>
      </c>
      <c r="M80" s="23"/>
      <c r="N80" s="23"/>
      <c r="O80" s="23"/>
    </row>
    <row r="81" spans="1:16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23"/>
      <c r="O81" s="23"/>
      <c r="P81" s="23"/>
    </row>
    <row r="82" spans="1:16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4"/>
      <c r="O82" s="4"/>
    </row>
    <row r="83" spans="1:16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4"/>
      <c r="O83" s="4"/>
    </row>
    <row r="84" spans="1:16" s="9" customFormat="1" x14ac:dyDescent="0.25">
      <c r="A84" s="4"/>
      <c r="B84" s="94"/>
      <c r="C84" s="13"/>
      <c r="D84" s="94"/>
      <c r="E84" s="94"/>
      <c r="F84" s="13"/>
      <c r="G84" s="4"/>
      <c r="H84" s="4"/>
      <c r="I84" s="4"/>
      <c r="J84" s="4"/>
      <c r="K84" s="5"/>
      <c r="L84" s="5"/>
      <c r="M84" s="5"/>
      <c r="N84" s="4"/>
      <c r="O84" s="11"/>
    </row>
    <row r="85" spans="1:16" s="9" customFormat="1" x14ac:dyDescent="0.25">
      <c r="A85" s="4"/>
      <c r="B85" s="13"/>
      <c r="C85" s="13"/>
      <c r="D85" s="14"/>
      <c r="E85" s="14"/>
      <c r="F85" s="14"/>
      <c r="G85" s="5"/>
      <c r="H85" s="5"/>
      <c r="I85" s="4"/>
      <c r="J85" s="5"/>
      <c r="K85" s="5"/>
      <c r="L85" s="5"/>
      <c r="M85" s="5"/>
      <c r="N85" s="4"/>
      <c r="O85" s="11"/>
    </row>
    <row r="86" spans="1:16" s="9" customFormat="1" x14ac:dyDescent="0.25">
      <c r="A86" s="4"/>
      <c r="B86" s="13"/>
      <c r="C86" s="13"/>
      <c r="D86" s="13"/>
      <c r="E86" s="13"/>
      <c r="F86" s="13"/>
      <c r="G86" s="4"/>
      <c r="H86" s="5"/>
      <c r="I86" s="4"/>
      <c r="J86" s="5"/>
      <c r="K86" s="4"/>
      <c r="L86" s="4"/>
      <c r="M86" s="5"/>
      <c r="N86" s="4"/>
      <c r="O86" s="11"/>
    </row>
    <row r="87" spans="1:16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4"/>
      <c r="O87" s="11"/>
    </row>
    <row r="88" spans="1:16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4"/>
      <c r="O88" s="11"/>
    </row>
    <row r="89" spans="1:16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11"/>
    </row>
    <row r="90" spans="1:16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6"/>
      <c r="O90" s="10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88"/>
  <sheetViews>
    <sheetView topLeftCell="A10" zoomScale="96" zoomScaleNormal="96" workbookViewId="0">
      <selection activeCell="B33" sqref="B3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0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20" s="1" customFormat="1" ht="16.5" customHeight="1" x14ac:dyDescent="0.25">
      <c r="A6" s="13"/>
      <c r="B6" s="310" t="s">
        <v>97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20" s="1" customFormat="1" ht="15.75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4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87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20" s="2" customFormat="1" x14ac:dyDescent="0.25">
      <c r="A10" s="102">
        <v>1</v>
      </c>
      <c r="B10" s="113" t="s">
        <v>38</v>
      </c>
      <c r="C10" s="106"/>
      <c r="D10" s="38">
        <v>10250478.939999999</v>
      </c>
      <c r="E10" s="39">
        <v>10010246.99</v>
      </c>
      <c r="F10" s="40">
        <f t="shared" ref="F10:F16" si="0">D10-E10</f>
        <v>240231.94999999925</v>
      </c>
      <c r="G10" s="40">
        <v>0</v>
      </c>
      <c r="H10" s="40">
        <f t="shared" ref="H10:H16" si="1">E10+G10</f>
        <v>10010246.99</v>
      </c>
      <c r="I10" s="41">
        <f t="shared" ref="I10:I16" si="2">F10-G10</f>
        <v>240231.94999999925</v>
      </c>
      <c r="J10" s="127"/>
      <c r="K10" s="14"/>
      <c r="L10" s="14"/>
      <c r="M10" s="14"/>
      <c r="N10" s="14"/>
      <c r="O10" s="3"/>
    </row>
    <row r="11" spans="1:20" s="1" customFormat="1" x14ac:dyDescent="0.25">
      <c r="A11" s="103"/>
      <c r="B11" s="114" t="s">
        <v>31</v>
      </c>
      <c r="C11" s="107"/>
      <c r="D11" s="43">
        <v>0</v>
      </c>
      <c r="E11" s="44">
        <v>36246.159999999996</v>
      </c>
      <c r="F11" s="45">
        <f t="shared" si="0"/>
        <v>-36246.159999999996</v>
      </c>
      <c r="G11" s="45">
        <v>0</v>
      </c>
      <c r="H11" s="45">
        <f t="shared" si="1"/>
        <v>36246.159999999996</v>
      </c>
      <c r="I11" s="46">
        <f t="shared" si="2"/>
        <v>-36246.159999999996</v>
      </c>
      <c r="J11" s="127"/>
      <c r="K11" s="14"/>
      <c r="L11" s="14"/>
      <c r="M11" s="14"/>
      <c r="N11" s="14"/>
      <c r="O11" s="3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118"/>
      <c r="B17" s="116" t="s">
        <v>32</v>
      </c>
      <c r="C17" s="121"/>
      <c r="D17" s="119">
        <f>SUM(D10:D16)</f>
        <v>10250478.939999999</v>
      </c>
      <c r="E17" s="119">
        <v>10046493.15</v>
      </c>
      <c r="F17" s="119">
        <f t="shared" ref="F17:I17" si="3">SUM(F10:F16)</f>
        <v>203985.78999999925</v>
      </c>
      <c r="G17" s="119">
        <f t="shared" si="3"/>
        <v>0</v>
      </c>
      <c r="H17" s="119">
        <f t="shared" si="3"/>
        <v>10046493.15</v>
      </c>
      <c r="I17" s="119">
        <f t="shared" si="3"/>
        <v>203985.78999999925</v>
      </c>
      <c r="J17" s="127"/>
      <c r="K17" s="125"/>
      <c r="L17" s="125"/>
      <c r="M17" s="14"/>
      <c r="N17" s="14"/>
      <c r="O17" s="3"/>
    </row>
    <row r="18" spans="1:16" s="2" customFormat="1" x14ac:dyDescent="0.25">
      <c r="A18" s="102">
        <v>2</v>
      </c>
      <c r="B18" s="113" t="s">
        <v>57</v>
      </c>
      <c r="C18" s="37"/>
      <c r="D18" s="39">
        <v>292519.69</v>
      </c>
      <c r="E18" s="39">
        <v>239588.56</v>
      </c>
      <c r="F18" s="39">
        <f>D18-E18</f>
        <v>52931.130000000005</v>
      </c>
      <c r="G18" s="40">
        <v>0</v>
      </c>
      <c r="H18" s="40">
        <f>E18+G18</f>
        <v>239588.56</v>
      </c>
      <c r="I18" s="40">
        <f>F18-G18</f>
        <v>52931.130000000005</v>
      </c>
      <c r="J18" s="14"/>
      <c r="K18" s="14"/>
      <c r="L18" s="13"/>
      <c r="M18" s="14"/>
      <c r="N18" s="3"/>
    </row>
    <row r="19" spans="1:16" s="2" customFormat="1" x14ac:dyDescent="0.25">
      <c r="A19" s="103">
        <v>3</v>
      </c>
      <c r="B19" s="114" t="s">
        <v>58</v>
      </c>
      <c r="C19" s="42"/>
      <c r="D19" s="44">
        <v>146675.32999999999</v>
      </c>
      <c r="E19" s="56">
        <v>73716.210000000006</v>
      </c>
      <c r="F19" s="44">
        <f t="shared" ref="F19:F24" si="4">D19-E19</f>
        <v>72959.119999999981</v>
      </c>
      <c r="G19" s="45">
        <v>0</v>
      </c>
      <c r="H19" s="45">
        <f t="shared" ref="H19:H24" si="5">E19+G19</f>
        <v>73716.210000000006</v>
      </c>
      <c r="I19" s="45">
        <f t="shared" ref="I19:I24" si="6">F19-G19</f>
        <v>72959.119999999981</v>
      </c>
      <c r="J19" s="14"/>
      <c r="K19" s="14"/>
      <c r="L19" s="14"/>
      <c r="M19" s="14"/>
      <c r="N19" s="3"/>
    </row>
    <row r="20" spans="1:16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2"/>
      <c r="P20" s="2"/>
    </row>
    <row r="21" spans="1:16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2"/>
      <c r="P23" s="2"/>
    </row>
    <row r="24" spans="1:16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2"/>
      <c r="P24" s="2"/>
    </row>
    <row r="25" spans="1:16" s="1" customFormat="1" ht="18" customHeight="1" thickBot="1" x14ac:dyDescent="0.3">
      <c r="A25" s="76"/>
      <c r="B25" s="53" t="s">
        <v>65</v>
      </c>
      <c r="C25" s="124"/>
      <c r="D25" s="54">
        <f>SUM(D18:D24)</f>
        <v>439195.02</v>
      </c>
      <c r="E25" s="54">
        <v>313304.77</v>
      </c>
      <c r="F25" s="54">
        <f t="shared" ref="F25:I25" si="7">SUM(F18:F24)</f>
        <v>125890.24999999999</v>
      </c>
      <c r="G25" s="54">
        <f t="shared" si="7"/>
        <v>0</v>
      </c>
      <c r="H25" s="54">
        <f t="shared" si="7"/>
        <v>313304.77</v>
      </c>
      <c r="I25" s="54">
        <f t="shared" si="7"/>
        <v>125890.24999999999</v>
      </c>
      <c r="J25" s="125"/>
      <c r="K25" s="125"/>
      <c r="L25" s="14"/>
      <c r="M25" s="14"/>
      <c r="N25" s="3"/>
      <c r="O25" s="2"/>
      <c r="P25" s="2"/>
    </row>
    <row r="26" spans="1:16" s="1" customFormat="1" x14ac:dyDescent="0.25">
      <c r="A26" s="104">
        <v>4</v>
      </c>
      <c r="B26" s="120" t="s">
        <v>37</v>
      </c>
      <c r="C26" s="110" t="s">
        <v>98</v>
      </c>
      <c r="D26" s="55">
        <v>1466365.53</v>
      </c>
      <c r="E26" s="56">
        <v>1164526.6499999999</v>
      </c>
      <c r="F26" s="57">
        <f>D26-E26</f>
        <v>301838.88000000012</v>
      </c>
      <c r="G26" s="57">
        <v>154492.4</v>
      </c>
      <c r="H26" s="57">
        <f t="shared" ref="H26:H32" si="8">E26+G26</f>
        <v>1319019.0499999998</v>
      </c>
      <c r="I26" s="58">
        <f>F26-G26</f>
        <v>147346.48000000013</v>
      </c>
      <c r="J26" s="127"/>
      <c r="K26" s="14"/>
      <c r="L26" s="14"/>
      <c r="M26" s="13"/>
      <c r="N26" s="14"/>
      <c r="O26" s="3"/>
    </row>
    <row r="27" spans="1:16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3"/>
    </row>
    <row r="28" spans="1:16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3"/>
    </row>
    <row r="32" spans="1:16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3"/>
    </row>
    <row r="33" spans="1:19" s="1" customFormat="1" ht="27" thickBot="1" x14ac:dyDescent="0.3">
      <c r="A33" s="63"/>
      <c r="B33" s="115" t="s">
        <v>34</v>
      </c>
      <c r="C33" s="111"/>
      <c r="D33" s="60">
        <f>SUM(D26:D32)</f>
        <v>1466365.53</v>
      </c>
      <c r="E33" s="61">
        <v>1164526.6499999999</v>
      </c>
      <c r="F33" s="61">
        <f t="shared" ref="F33:I33" si="11">SUM(F26:F32)</f>
        <v>301838.88000000012</v>
      </c>
      <c r="G33" s="61">
        <f t="shared" si="11"/>
        <v>154492.4</v>
      </c>
      <c r="H33" s="61">
        <f t="shared" si="11"/>
        <v>1319019.0499999998</v>
      </c>
      <c r="I33" s="62">
        <f t="shared" si="11"/>
        <v>147346.48000000013</v>
      </c>
      <c r="J33" s="127"/>
      <c r="K33" s="125"/>
      <c r="L33" s="125"/>
      <c r="M33" s="14"/>
      <c r="N33" s="14"/>
      <c r="O33" s="3"/>
    </row>
    <row r="34" spans="1:19" s="1" customFormat="1" ht="15.75" thickBot="1" x14ac:dyDescent="0.3">
      <c r="A34" s="63"/>
      <c r="B34" s="59" t="s">
        <v>8</v>
      </c>
      <c r="C34" s="112"/>
      <c r="D34" s="64">
        <f>D33+D17+D25</f>
        <v>12156039.489999998</v>
      </c>
      <c r="E34" s="64">
        <v>11524324.57</v>
      </c>
      <c r="F34" s="64">
        <f t="shared" ref="F34:I34" si="12">F33+F17+F25</f>
        <v>631714.91999999934</v>
      </c>
      <c r="G34" s="64">
        <f t="shared" si="12"/>
        <v>154492.4</v>
      </c>
      <c r="H34" s="64">
        <f t="shared" si="12"/>
        <v>11678816.969999999</v>
      </c>
      <c r="I34" s="77">
        <f t="shared" si="12"/>
        <v>477222.51999999938</v>
      </c>
      <c r="J34" s="14"/>
      <c r="K34" s="14"/>
      <c r="L34" s="14"/>
      <c r="M34" s="14"/>
      <c r="N34" s="14"/>
      <c r="O34" s="3"/>
    </row>
    <row r="35" spans="1:19" s="9" customFormat="1" ht="15.75" thickBot="1" x14ac:dyDescent="0.3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4"/>
      <c r="N35" s="4"/>
      <c r="O35" s="8"/>
    </row>
    <row r="36" spans="1:19" s="1" customFormat="1" ht="15.75" customHeight="1" thickBot="1" x14ac:dyDescent="0.3">
      <c r="A36" s="4"/>
      <c r="B36" s="313" t="s">
        <v>89</v>
      </c>
      <c r="C36" s="314"/>
      <c r="D36" s="314"/>
      <c r="E36" s="314"/>
      <c r="F36" s="315"/>
      <c r="G36" s="9"/>
      <c r="H36" s="313" t="s">
        <v>90</v>
      </c>
      <c r="I36" s="314"/>
      <c r="J36" s="314"/>
      <c r="K36" s="314"/>
      <c r="L36" s="315"/>
      <c r="M36" s="130"/>
      <c r="N36" s="130"/>
      <c r="O36" s="130"/>
      <c r="P36" s="9"/>
      <c r="Q36" s="9"/>
      <c r="R36" s="9"/>
    </row>
    <row r="37" spans="1:19" s="15" customFormat="1" ht="20.25" customHeight="1" thickBot="1" x14ac:dyDescent="0.3">
      <c r="A37" s="18"/>
      <c r="B37" s="341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19"/>
      <c r="H37" s="344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19"/>
      <c r="N37" s="19"/>
      <c r="O37" s="19"/>
      <c r="P37" s="130"/>
      <c r="Q37" s="130"/>
      <c r="R37" s="130"/>
    </row>
    <row r="38" spans="1:19" s="1" customFormat="1" ht="15.75" thickBot="1" x14ac:dyDescent="0.3">
      <c r="A38" s="6"/>
      <c r="B38" s="342"/>
      <c r="C38" s="13" t="s">
        <v>23</v>
      </c>
      <c r="D38" s="66">
        <v>1271</v>
      </c>
      <c r="E38" s="66">
        <v>1169</v>
      </c>
      <c r="F38" s="67">
        <f>D38-E38</f>
        <v>102</v>
      </c>
      <c r="G38" s="5"/>
      <c r="H38" s="345"/>
      <c r="I38" s="13" t="s">
        <v>23</v>
      </c>
      <c r="J38" s="66">
        <f>'FEB 2023 LIMVALCTR '!J38+'MAR 2023 SPZI REALIZ'!D38</f>
        <v>3455</v>
      </c>
      <c r="K38" s="66">
        <f>'FEB 2023 LIMVALCTR '!K38+'MAR 2023 SPZI REALIZ'!E38</f>
        <v>3353</v>
      </c>
      <c r="L38" s="66">
        <f>'FEB 2023 LIMVALCTR '!L38+'MAR 2023 SPZI REALIZ'!F38</f>
        <v>102</v>
      </c>
      <c r="M38" s="5"/>
      <c r="N38" s="5"/>
      <c r="O38" s="5"/>
      <c r="P38" s="9"/>
      <c r="Q38" s="9"/>
      <c r="R38" s="9"/>
    </row>
    <row r="39" spans="1:19" s="1" customFormat="1" ht="15.75" thickBot="1" x14ac:dyDescent="0.3">
      <c r="A39" s="6"/>
      <c r="B39" s="343"/>
      <c r="C39" s="68" t="s">
        <v>24</v>
      </c>
      <c r="D39" s="69">
        <v>3750814.35</v>
      </c>
      <c r="E39" s="69">
        <v>3446740.3</v>
      </c>
      <c r="F39" s="70">
        <f t="shared" ref="F39:F45" si="13">D39-E39</f>
        <v>304074.05000000028</v>
      </c>
      <c r="G39" s="5"/>
      <c r="H39" s="346"/>
      <c r="I39" s="68" t="s">
        <v>24</v>
      </c>
      <c r="J39" s="74">
        <f>'FEB 2023 LIMVALCTR '!J39+'MAR 2023 SPZI REALIZ'!D39</f>
        <v>10350567.199999999</v>
      </c>
      <c r="K39" s="74">
        <f>'FEB 2023 LIMVALCTR '!K39+'MAR 2023 SPZI REALIZ'!E39</f>
        <v>10046493.149999999</v>
      </c>
      <c r="L39" s="74">
        <f>'FEB 2023 LIMVALCTR '!L39+'MAR 2023 SPZI REALIZ'!F39</f>
        <v>304074.05000000028</v>
      </c>
      <c r="M39" s="5"/>
      <c r="N39" s="5"/>
      <c r="O39" s="5"/>
      <c r="P39" s="9"/>
      <c r="Q39" s="9"/>
      <c r="R39" s="9"/>
    </row>
    <row r="40" spans="1:19" s="1" customFormat="1" ht="15.75" thickBot="1" x14ac:dyDescent="0.3">
      <c r="A40" s="6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5"/>
      <c r="H40" s="47" t="s">
        <v>49</v>
      </c>
      <c r="I40" s="72" t="s">
        <v>24</v>
      </c>
      <c r="J40" s="66">
        <f>'FEB 2023 LIMVALCTR '!J40+'MAR 2023 SPZI REALIZ'!D40</f>
        <v>0</v>
      </c>
      <c r="K40" s="66">
        <f>'FEB 2023 LIMVALCTR '!K40+'MAR 2023 SPZI REALIZ'!E40</f>
        <v>0</v>
      </c>
      <c r="L40" s="66">
        <f>'FEB 2023 LIMVALCTR '!L40+'MAR 2023 SPZI REALIZ'!F40</f>
        <v>0</v>
      </c>
      <c r="M40" s="5"/>
      <c r="N40" s="5"/>
      <c r="O40" s="5"/>
      <c r="P40" s="9"/>
      <c r="Q40" s="9"/>
      <c r="R40" s="9"/>
    </row>
    <row r="41" spans="1:19" s="1" customFormat="1" ht="15.75" thickBot="1" x14ac:dyDescent="0.3">
      <c r="A41" s="6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5"/>
      <c r="H41" s="47" t="s">
        <v>50</v>
      </c>
      <c r="I41" s="72" t="s">
        <v>24</v>
      </c>
      <c r="J41" s="66">
        <f>'FEB 2023 LIMVALCTR '!J41+'MAR 2023 SPZI REALIZ'!D41</f>
        <v>0</v>
      </c>
      <c r="K41" s="66">
        <f>'FEB 2023 LIMVALCTR '!K41+'MAR 2023 SPZI REALIZ'!E41</f>
        <v>0</v>
      </c>
      <c r="L41" s="66">
        <f>'FEB 2023 LIMVALCTR '!L41+'MAR 2023 SPZI REALIZ'!F41</f>
        <v>0</v>
      </c>
      <c r="M41" s="5"/>
      <c r="N41" s="5"/>
      <c r="O41" s="5"/>
      <c r="P41" s="9"/>
      <c r="Q41" s="9"/>
      <c r="R41" s="9"/>
    </row>
    <row r="42" spans="1:19" s="1" customFormat="1" ht="15.75" thickBot="1" x14ac:dyDescent="0.3">
      <c r="A42" s="6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5"/>
      <c r="H42" s="47" t="s">
        <v>51</v>
      </c>
      <c r="I42" s="72" t="s">
        <v>24</v>
      </c>
      <c r="J42" s="66">
        <f>'FEB 2023 LIMVALCTR '!J42+'MAR 2023 SPZI REALIZ'!D42</f>
        <v>0</v>
      </c>
      <c r="K42" s="66">
        <f>'FEB 2023 LIMVALCTR '!K42+'MAR 2023 SPZI REALIZ'!E42</f>
        <v>0</v>
      </c>
      <c r="L42" s="66">
        <f>'FEB 2023 LIMVALCTR '!L42+'MAR 2023 SPZI REALIZ'!F42</f>
        <v>0</v>
      </c>
      <c r="M42" s="5"/>
      <c r="N42" s="5"/>
      <c r="O42" s="5"/>
      <c r="P42" s="9"/>
      <c r="Q42" s="9"/>
      <c r="R42" s="9"/>
    </row>
    <row r="43" spans="1:19" s="1" customFormat="1" ht="15.75" thickBot="1" x14ac:dyDescent="0.3">
      <c r="A43" s="6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5"/>
      <c r="H43" s="47" t="s">
        <v>52</v>
      </c>
      <c r="I43" s="72" t="s">
        <v>24</v>
      </c>
      <c r="J43" s="66">
        <f>'FEB 2023 LIMVALCTR '!J43+'MAR 2023 SPZI REALIZ'!D43</f>
        <v>0</v>
      </c>
      <c r="K43" s="66">
        <f>'FEB 2023 LIMVALCTR '!K43+'MAR 2023 SPZI REALIZ'!E43</f>
        <v>0</v>
      </c>
      <c r="L43" s="66">
        <f>'FEB 2023 LIMVALCTR '!L43+'MAR 2023 SPZI REALIZ'!F43</f>
        <v>0</v>
      </c>
      <c r="M43" s="5"/>
      <c r="N43" s="5"/>
      <c r="O43" s="5"/>
      <c r="P43" s="9"/>
      <c r="Q43" s="9"/>
      <c r="R43" s="9"/>
    </row>
    <row r="44" spans="1:19" s="1" customFormat="1" ht="15.75" thickBot="1" x14ac:dyDescent="0.3">
      <c r="A44" s="6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5"/>
      <c r="H44" s="48" t="s">
        <v>53</v>
      </c>
      <c r="I44" s="63" t="s">
        <v>24</v>
      </c>
      <c r="J44" s="66">
        <f>'FEB 2023 LIMVALCTR '!J44+'MAR 2023 SPZI REALIZ'!D44</f>
        <v>0</v>
      </c>
      <c r="K44" s="66">
        <f>'FEB 2023 LIMVALCTR '!K44+'MAR 2023 SPZI REALIZ'!E44</f>
        <v>0</v>
      </c>
      <c r="L44" s="66">
        <f>'FEB 2023 LIMVALCTR '!L44+'MAR 2023 SPZI REALIZ'!F44</f>
        <v>0</v>
      </c>
      <c r="M44" s="5"/>
      <c r="N44" s="5"/>
      <c r="O44" s="5"/>
      <c r="P44" s="9"/>
      <c r="Q44" s="9"/>
      <c r="R44" s="9"/>
    </row>
    <row r="45" spans="1:19" s="1" customFormat="1" ht="15.75" thickBot="1" x14ac:dyDescent="0.3">
      <c r="A45" s="6"/>
      <c r="B45" s="73" t="s">
        <v>32</v>
      </c>
      <c r="C45" s="68" t="s">
        <v>24</v>
      </c>
      <c r="D45" s="69">
        <f t="shared" ref="D45" si="14">SUM(D39:D44)</f>
        <v>3750814.35</v>
      </c>
      <c r="E45" s="69">
        <f t="shared" ref="E45" si="15">SUM(E39:E44)</f>
        <v>3446740.3</v>
      </c>
      <c r="F45" s="69">
        <f t="shared" si="13"/>
        <v>304074.05000000028</v>
      </c>
      <c r="G45" s="5"/>
      <c r="H45" s="73" t="s">
        <v>32</v>
      </c>
      <c r="I45" s="68" t="s">
        <v>24</v>
      </c>
      <c r="J45" s="69">
        <f>'FEB 2023 LIMVALCTR '!J45+'MAR 2023 SPZI REALIZ'!D45</f>
        <v>10350567.199999999</v>
      </c>
      <c r="K45" s="69">
        <f>'FEB 2023 LIMVALCTR '!K45+'MAR 2023 SPZI REALIZ'!E45</f>
        <v>10046493.149999999</v>
      </c>
      <c r="L45" s="69">
        <f>'FEB 2023 LIMVALCTR '!L45+'MAR 2023 SPZI REALIZ'!F45</f>
        <v>304074.05000000028</v>
      </c>
      <c r="M45" s="5"/>
      <c r="N45" s="5"/>
      <c r="O45" s="5"/>
      <c r="P45" s="9"/>
      <c r="Q45" s="9"/>
      <c r="R45" s="9"/>
    </row>
    <row r="46" spans="1:19" s="9" customFormat="1" ht="15.75" thickBot="1" x14ac:dyDescent="0.3">
      <c r="A46" s="6"/>
      <c r="B46" s="7"/>
      <c r="C46" s="4"/>
      <c r="D46" s="5"/>
      <c r="E46" s="5"/>
      <c r="F46" s="5"/>
      <c r="G46" s="5"/>
      <c r="H46" s="7"/>
      <c r="I46" s="4"/>
      <c r="J46" s="5"/>
      <c r="K46" s="5"/>
      <c r="L46" s="5"/>
      <c r="M46" s="5"/>
      <c r="N46" s="5"/>
      <c r="O46" s="5"/>
    </row>
    <row r="47" spans="1:19" s="9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19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19"/>
      <c r="N47" s="19"/>
      <c r="O47" s="19"/>
      <c r="P47" s="19"/>
      <c r="Q47" s="19"/>
    </row>
    <row r="48" spans="1:19" s="9" customFormat="1" ht="15.75" thickBot="1" x14ac:dyDescent="0.3">
      <c r="A48" s="6"/>
      <c r="B48" s="338" t="s">
        <v>57</v>
      </c>
      <c r="C48" s="76" t="s">
        <v>23</v>
      </c>
      <c r="D48" s="77">
        <v>45</v>
      </c>
      <c r="E48" s="77">
        <v>45</v>
      </c>
      <c r="F48" s="77">
        <f>D48-E48</f>
        <v>0</v>
      </c>
      <c r="G48" s="5"/>
      <c r="H48" s="95" t="s">
        <v>57</v>
      </c>
      <c r="I48" s="76" t="s">
        <v>23</v>
      </c>
      <c r="J48" s="77">
        <f>'FEB 2023 LIMVALCTR '!J48+'MAR 2023 SPZI REALIZ'!D48</f>
        <v>109</v>
      </c>
      <c r="K48" s="77">
        <f>'FEB 2023 LIMVALCTR '!K48+'MAR 2023 SPZI REALIZ'!E48</f>
        <v>109</v>
      </c>
      <c r="L48" s="77">
        <f>'FEB 2023 LIMVALCTR '!L48+'MAR 2023 SPZI REALIZ'!F48</f>
        <v>0</v>
      </c>
      <c r="M48" s="5"/>
      <c r="N48" s="5"/>
      <c r="O48" s="5"/>
      <c r="P48" s="5"/>
      <c r="Q48" s="5"/>
      <c r="S48" s="131"/>
    </row>
    <row r="49" spans="1:17" s="9" customFormat="1" ht="15.75" thickBot="1" x14ac:dyDescent="0.3">
      <c r="A49" s="6"/>
      <c r="B49" s="339"/>
      <c r="C49" s="63" t="s">
        <v>24</v>
      </c>
      <c r="D49" s="69">
        <v>99509.4</v>
      </c>
      <c r="E49" s="69">
        <v>99509.4</v>
      </c>
      <c r="F49" s="69">
        <f t="shared" ref="F49:F58" si="16">D49-E49</f>
        <v>0</v>
      </c>
      <c r="G49" s="5"/>
      <c r="H49" s="98"/>
      <c r="I49" s="63" t="s">
        <v>24</v>
      </c>
      <c r="J49" s="69">
        <f>'FEB 2023 LIMVALCTR '!J49+'MAR 2023 SPZI REALIZ'!D49</f>
        <v>239588.56</v>
      </c>
      <c r="K49" s="69">
        <f>'FEB 2023 LIMVALCTR '!K49+'MAR 2023 SPZI REALIZ'!E49</f>
        <v>239588.56</v>
      </c>
      <c r="L49" s="69">
        <f>'FEB 2023 LIMVALCTR '!L49+'MAR 2023 SPZI REALIZ'!F49</f>
        <v>0</v>
      </c>
      <c r="M49" s="5"/>
      <c r="N49" s="5"/>
      <c r="O49" s="5"/>
      <c r="P49" s="5"/>
      <c r="Q49" s="5"/>
    </row>
    <row r="50" spans="1:17" s="9" customFormat="1" ht="15.75" thickBot="1" x14ac:dyDescent="0.3">
      <c r="A50" s="6"/>
      <c r="B50" s="338" t="s">
        <v>58</v>
      </c>
      <c r="C50" s="76" t="s">
        <v>59</v>
      </c>
      <c r="D50" s="54" t="s">
        <v>95</v>
      </c>
      <c r="E50" s="54" t="s">
        <v>95</v>
      </c>
      <c r="F50" s="77">
        <v>0</v>
      </c>
      <c r="G50" s="5"/>
      <c r="H50" s="95" t="s">
        <v>58</v>
      </c>
      <c r="I50" s="76" t="s">
        <v>59</v>
      </c>
      <c r="J50" s="54" t="s">
        <v>96</v>
      </c>
      <c r="K50" s="54" t="s">
        <v>96</v>
      </c>
      <c r="L50" s="54">
        <v>0</v>
      </c>
      <c r="M50" s="136"/>
      <c r="N50" s="136"/>
      <c r="O50" s="136"/>
      <c r="P50" s="136"/>
      <c r="Q50" s="5"/>
    </row>
    <row r="51" spans="1:17" s="9" customFormat="1" ht="15.75" thickBot="1" x14ac:dyDescent="0.3">
      <c r="A51" s="6"/>
      <c r="B51" s="339"/>
      <c r="C51" s="63" t="s">
        <v>24</v>
      </c>
      <c r="D51" s="69">
        <v>19923.3</v>
      </c>
      <c r="E51" s="69">
        <v>19923.3</v>
      </c>
      <c r="F51" s="69">
        <f t="shared" si="16"/>
        <v>0</v>
      </c>
      <c r="G51" s="5"/>
      <c r="H51" s="98"/>
      <c r="I51" s="63" t="s">
        <v>24</v>
      </c>
      <c r="J51" s="77">
        <f>'FEB 2023 LIMVALCTR '!J51+'MAR 2023 SPZI REALIZ'!D51</f>
        <v>73716.210000000006</v>
      </c>
      <c r="K51" s="77">
        <f>'FEB 2023 LIMVALCTR '!K51+'MAR 2023 SPZI REALIZ'!E51</f>
        <v>73716.210000000006</v>
      </c>
      <c r="L51" s="77">
        <f>'FEB 2023 LIMVALCTR '!L51+'MAR 2023 SPZI REALIZ'!F51</f>
        <v>0</v>
      </c>
      <c r="M51" s="5"/>
      <c r="N51" s="5"/>
      <c r="O51" s="5"/>
      <c r="P51" s="5"/>
      <c r="Q51" s="5"/>
    </row>
    <row r="52" spans="1:17" s="9" customFormat="1" ht="15.75" thickBot="1" x14ac:dyDescent="0.3">
      <c r="A52" s="6"/>
      <c r="B52" s="99" t="s">
        <v>56</v>
      </c>
      <c r="C52" s="84" t="s">
        <v>24</v>
      </c>
      <c r="D52" s="69">
        <f>D49+D51</f>
        <v>119432.7</v>
      </c>
      <c r="E52" s="69">
        <f>E49+E51</f>
        <v>119432.7</v>
      </c>
      <c r="F52" s="69">
        <f t="shared" si="16"/>
        <v>0</v>
      </c>
      <c r="G52" s="5"/>
      <c r="H52" s="99" t="s">
        <v>56</v>
      </c>
      <c r="I52" s="84" t="s">
        <v>24</v>
      </c>
      <c r="J52" s="69">
        <f>'FEB 2023 LIMVALCTR '!J52+'MAR 2023 SPZI REALIZ'!D52</f>
        <v>313304.77</v>
      </c>
      <c r="K52" s="69">
        <f>'FEB 2023 LIMVALCTR '!K52+'MAR 2023 SPZI REALIZ'!E52</f>
        <v>313304.77</v>
      </c>
      <c r="L52" s="69">
        <f>'FEB 2023 LIMVALCTR '!L52+'MAR 2023 SPZI REALIZ'!F52</f>
        <v>0</v>
      </c>
      <c r="M52" s="5"/>
      <c r="N52" s="5"/>
      <c r="O52" s="5"/>
      <c r="P52" s="5"/>
      <c r="Q52" s="5"/>
    </row>
    <row r="53" spans="1:17" s="9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5"/>
      <c r="H53" s="47" t="s">
        <v>60</v>
      </c>
      <c r="I53" s="72" t="s">
        <v>24</v>
      </c>
      <c r="J53" s="77">
        <f>'FEB 2023 LIMVALCTR '!J53+'MAR 2023 SPZI REALIZ'!D53</f>
        <v>0</v>
      </c>
      <c r="K53" s="77">
        <f>'FEB 2023 LIMVALCTR '!K53+'MAR 2023 SPZI REALIZ'!E53</f>
        <v>0</v>
      </c>
      <c r="L53" s="77">
        <f>'FEB 2023 LIMVALCTR '!L53+'MAR 2023 SPZI REALIZ'!F53</f>
        <v>0</v>
      </c>
      <c r="M53" s="5"/>
      <c r="N53" s="5"/>
      <c r="O53" s="5"/>
      <c r="P53" s="5"/>
      <c r="Q53" s="5"/>
    </row>
    <row r="54" spans="1:17" s="9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5"/>
      <c r="H54" s="47" t="s">
        <v>61</v>
      </c>
      <c r="I54" s="72" t="s">
        <v>24</v>
      </c>
      <c r="J54" s="77">
        <f>'FEB 2023 LIMVALCTR '!J54+'MAR 2023 SPZI REALIZ'!D54</f>
        <v>0</v>
      </c>
      <c r="K54" s="77">
        <f>'FEB 2023 LIMVALCTR '!K54+'MAR 2023 SPZI REALIZ'!E54</f>
        <v>0</v>
      </c>
      <c r="L54" s="77">
        <f>'FEB 2023 LIMVALCTR '!L54+'MAR 2023 SPZI REALIZ'!F54</f>
        <v>0</v>
      </c>
      <c r="M54" s="5"/>
      <c r="N54" s="5"/>
      <c r="O54" s="5"/>
      <c r="P54" s="5"/>
      <c r="Q54" s="5"/>
    </row>
    <row r="55" spans="1:17" s="9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5"/>
      <c r="H55" s="47" t="s">
        <v>62</v>
      </c>
      <c r="I55" s="72" t="s">
        <v>24</v>
      </c>
      <c r="J55" s="77">
        <f>'FEB 2023 LIMVALCTR '!J55+'MAR 2023 SPZI REALIZ'!D55</f>
        <v>0</v>
      </c>
      <c r="K55" s="77">
        <f>'FEB 2023 LIMVALCTR '!K55+'MAR 2023 SPZI REALIZ'!E55</f>
        <v>0</v>
      </c>
      <c r="L55" s="77">
        <f>'FEB 2023 LIMVALCTR '!L55+'MAR 2023 SPZI REALIZ'!F55</f>
        <v>0</v>
      </c>
      <c r="M55" s="5"/>
      <c r="N55" s="5"/>
      <c r="O55" s="5"/>
      <c r="P55" s="5"/>
      <c r="Q55" s="5"/>
    </row>
    <row r="56" spans="1:17" s="9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5"/>
      <c r="H56" s="47" t="s">
        <v>63</v>
      </c>
      <c r="I56" s="72" t="s">
        <v>24</v>
      </c>
      <c r="J56" s="77">
        <f>'FEB 2023 LIMVALCTR '!J56+'MAR 2023 SPZI REALIZ'!D56</f>
        <v>0</v>
      </c>
      <c r="K56" s="77">
        <f>'FEB 2023 LIMVALCTR '!K56+'MAR 2023 SPZI REALIZ'!E56</f>
        <v>0</v>
      </c>
      <c r="L56" s="77">
        <f>'FEB 2023 LIMVALCTR '!L56+'MAR 2023 SPZI REALIZ'!F56</f>
        <v>0</v>
      </c>
      <c r="M56" s="5"/>
      <c r="N56" s="5"/>
      <c r="O56" s="5"/>
      <c r="P56" s="5"/>
      <c r="Q56" s="5"/>
    </row>
    <row r="57" spans="1:17" s="9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5"/>
      <c r="H57" s="48" t="s">
        <v>64</v>
      </c>
      <c r="I57" s="72" t="s">
        <v>24</v>
      </c>
      <c r="J57" s="77">
        <f>'FEB 2023 LIMVALCTR '!J57+'MAR 2023 SPZI REALIZ'!D57</f>
        <v>0</v>
      </c>
      <c r="K57" s="77">
        <f>'FEB 2023 LIMVALCTR '!K57+'MAR 2023 SPZI REALIZ'!E57</f>
        <v>0</v>
      </c>
      <c r="L57" s="77">
        <f>'FEB 2023 LIMVALCTR '!L57+'MAR 2023 SPZI REALIZ'!F57</f>
        <v>0</v>
      </c>
      <c r="M57" s="5"/>
      <c r="N57" s="5"/>
      <c r="O57" s="5"/>
      <c r="P57" s="5"/>
      <c r="Q57" s="5"/>
    </row>
    <row r="58" spans="1:17" s="9" customFormat="1" ht="15.75" thickBot="1" x14ac:dyDescent="0.3">
      <c r="A58" s="6"/>
      <c r="B58" s="99" t="s">
        <v>65</v>
      </c>
      <c r="C58" s="84" t="s">
        <v>24</v>
      </c>
      <c r="D58" s="100">
        <f t="shared" ref="D58:E58" si="17">SUM(D52:D57)</f>
        <v>119432.7</v>
      </c>
      <c r="E58" s="100">
        <f t="shared" si="17"/>
        <v>119432.7</v>
      </c>
      <c r="F58" s="69">
        <f t="shared" si="16"/>
        <v>0</v>
      </c>
      <c r="G58" s="5"/>
      <c r="H58" s="99" t="s">
        <v>65</v>
      </c>
      <c r="I58" s="84" t="s">
        <v>24</v>
      </c>
      <c r="J58" s="69">
        <f>'FEB 2023 LIMVALCTR '!J58+'MAR 2023 SPZI REALIZ'!D58</f>
        <v>313304.77</v>
      </c>
      <c r="K58" s="69">
        <f>'FEB 2023 LIMVALCTR '!K58+'MAR 2023 SPZI REALIZ'!E58</f>
        <v>313304.77</v>
      </c>
      <c r="L58" s="69">
        <f>'FEB 2023 LIMVALCTR '!L58+'MAR 2023 SPZI REALIZ'!F58</f>
        <v>0</v>
      </c>
      <c r="M58" s="5"/>
      <c r="N58" s="5"/>
      <c r="O58" s="5"/>
      <c r="P58" s="5"/>
      <c r="Q58" s="5"/>
    </row>
    <row r="59" spans="1:17" s="9" customFormat="1" ht="15.75" thickBot="1" x14ac:dyDescent="0.3">
      <c r="A59" s="6"/>
      <c r="B59" s="7"/>
      <c r="C59" s="4"/>
      <c r="D59" s="5"/>
      <c r="E59" s="5"/>
      <c r="F59" s="5"/>
      <c r="G59" s="5"/>
      <c r="H59" s="5"/>
      <c r="J59" s="7"/>
      <c r="K59" s="4"/>
      <c r="L59" s="5"/>
      <c r="M59" s="5"/>
      <c r="N59" s="5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5"/>
      <c r="N60" s="5"/>
      <c r="O60" s="5"/>
      <c r="P60" s="5"/>
    </row>
    <row r="61" spans="1:17" s="9" customFormat="1" ht="15.75" thickBot="1" x14ac:dyDescent="0.3">
      <c r="A61" s="6"/>
      <c r="B61" s="338" t="s">
        <v>20</v>
      </c>
      <c r="C61" s="76" t="s">
        <v>23</v>
      </c>
      <c r="D61" s="77">
        <v>1102</v>
      </c>
      <c r="E61" s="77">
        <v>1102</v>
      </c>
      <c r="F61" s="78">
        <f>D61-E61</f>
        <v>0</v>
      </c>
      <c r="G61" s="5"/>
      <c r="H61" s="338" t="s">
        <v>20</v>
      </c>
      <c r="I61" s="53" t="s">
        <v>23</v>
      </c>
      <c r="J61" s="77">
        <f>'FEB 2023 LIMVALCTR '!J61+'MAR 2023 SPZI REALIZ'!D61</f>
        <v>2833</v>
      </c>
      <c r="K61" s="77">
        <f>'FEB 2023 LIMVALCTR '!K61+'MAR 2023 SPZI REALIZ'!E61</f>
        <v>2833</v>
      </c>
      <c r="L61" s="77">
        <f>'FEB 2023 LIMVALCTR '!L61+'MAR 2023 SPZI REALIZ'!F61</f>
        <v>0</v>
      </c>
      <c r="M61" s="5"/>
      <c r="N61" s="5"/>
      <c r="O61" s="5"/>
      <c r="P61" s="5"/>
    </row>
    <row r="62" spans="1:17" s="9" customFormat="1" ht="15.75" thickBot="1" x14ac:dyDescent="0.3">
      <c r="A62" s="6"/>
      <c r="B62" s="340"/>
      <c r="C62" s="79" t="s">
        <v>24</v>
      </c>
      <c r="D62" s="80">
        <v>443806.68</v>
      </c>
      <c r="E62" s="80">
        <v>443806.68</v>
      </c>
      <c r="F62" s="81">
        <f t="shared" ref="F62:F73" si="18">D62-E62</f>
        <v>0</v>
      </c>
      <c r="G62" s="5"/>
      <c r="H62" s="340"/>
      <c r="I62" s="90" t="s">
        <v>24</v>
      </c>
      <c r="J62" s="69">
        <f>'FEB 2023 LIMVALCTR '!J62+'MAR 2023 SPZI REALIZ'!D62</f>
        <v>1133854.3599999999</v>
      </c>
      <c r="K62" s="69">
        <f>'FEB 2023 LIMVALCTR '!K62+'MAR 2023 SPZI REALIZ'!E62</f>
        <v>1133854.3599999999</v>
      </c>
      <c r="L62" s="69">
        <f>'FEB 2023 LIMVALCTR '!L62+'MAR 2023 SPZI REALIZ'!F62</f>
        <v>0</v>
      </c>
      <c r="M62" s="5"/>
      <c r="N62" s="5"/>
      <c r="O62" s="5"/>
      <c r="P62" s="5"/>
    </row>
    <row r="63" spans="1:17" s="9" customFormat="1" ht="15.75" thickBot="1" x14ac:dyDescent="0.3">
      <c r="A63" s="6"/>
      <c r="B63" s="340"/>
      <c r="C63" s="76" t="s">
        <v>25</v>
      </c>
      <c r="D63" s="77">
        <v>229</v>
      </c>
      <c r="E63" s="77">
        <v>229</v>
      </c>
      <c r="F63" s="78">
        <f t="shared" si="18"/>
        <v>0</v>
      </c>
      <c r="G63" s="5"/>
      <c r="H63" s="340"/>
      <c r="I63" s="53" t="s">
        <v>25</v>
      </c>
      <c r="J63" s="77">
        <f>'FEB 2023 LIMVALCTR '!J63+'MAR 2023 SPZI REALIZ'!D63</f>
        <v>593</v>
      </c>
      <c r="K63" s="77">
        <f>'FEB 2023 LIMVALCTR '!K63+'MAR 2023 SPZI REALIZ'!E63</f>
        <v>593</v>
      </c>
      <c r="L63" s="77">
        <f>'FEB 2023 LIMVALCTR '!L63+'MAR 2023 SPZI REALIZ'!F63</f>
        <v>0</v>
      </c>
      <c r="M63" s="5"/>
      <c r="N63" s="5"/>
      <c r="O63" s="5"/>
      <c r="P63" s="5"/>
    </row>
    <row r="64" spans="1:17" s="9" customFormat="1" ht="15.75" thickBot="1" x14ac:dyDescent="0.3">
      <c r="A64" s="6"/>
      <c r="B64" s="340"/>
      <c r="C64" s="79" t="s">
        <v>24</v>
      </c>
      <c r="D64" s="80">
        <v>73066.37</v>
      </c>
      <c r="E64" s="80">
        <v>73066.37</v>
      </c>
      <c r="F64" s="81">
        <f t="shared" si="18"/>
        <v>0</v>
      </c>
      <c r="G64" s="5"/>
      <c r="H64" s="340"/>
      <c r="I64" s="90" t="s">
        <v>24</v>
      </c>
      <c r="J64" s="69">
        <f>'FEB 2023 LIMVALCTR '!J64+'MAR 2023 SPZI REALIZ'!D64</f>
        <v>185164.69</v>
      </c>
      <c r="K64" s="69">
        <f>'FEB 2023 LIMVALCTR '!K64+'MAR 2023 SPZI REALIZ'!E64</f>
        <v>185164.69</v>
      </c>
      <c r="L64" s="69">
        <f>'FEB 2023 LIMVALCTR '!L64+'MAR 2023 SPZI REALIZ'!F64</f>
        <v>0</v>
      </c>
      <c r="M64" s="5"/>
      <c r="N64" s="5"/>
      <c r="O64" s="5"/>
      <c r="P64" s="5"/>
    </row>
    <row r="65" spans="1:16" s="9" customFormat="1" ht="27" thickBot="1" x14ac:dyDescent="0.3">
      <c r="A65" s="6"/>
      <c r="B65" s="340"/>
      <c r="C65" s="82" t="s">
        <v>44</v>
      </c>
      <c r="D65" s="77">
        <v>0</v>
      </c>
      <c r="E65" s="77">
        <v>0</v>
      </c>
      <c r="F65" s="78">
        <f t="shared" si="18"/>
        <v>0</v>
      </c>
      <c r="G65" s="5"/>
      <c r="H65" s="340"/>
      <c r="I65" s="82" t="s">
        <v>44</v>
      </c>
      <c r="J65" s="77">
        <f>'FEB 2023 LIMVALCTR '!J65+'MAR 2023 SPZI REALIZ'!D65</f>
        <v>0</v>
      </c>
      <c r="K65" s="77">
        <f>'FEB 2023 LIMVALCTR '!K65+'MAR 2023 SPZI REALIZ'!E65</f>
        <v>0</v>
      </c>
      <c r="L65" s="77">
        <f>'FEB 2023 LIMVALCTR '!L65+'MAR 2023 SPZI REALIZ'!F65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39"/>
      <c r="C66" s="79" t="s">
        <v>24</v>
      </c>
      <c r="D66" s="80">
        <v>0</v>
      </c>
      <c r="E66" s="80">
        <v>0</v>
      </c>
      <c r="F66" s="81">
        <f t="shared" si="18"/>
        <v>0</v>
      </c>
      <c r="G66" s="5"/>
      <c r="H66" s="339"/>
      <c r="I66" s="90" t="s">
        <v>24</v>
      </c>
      <c r="J66" s="69">
        <f>'FEB 2023 LIMVALCTR '!J66+'MAR 2023 SPZI REALIZ'!D66</f>
        <v>0</v>
      </c>
      <c r="K66" s="69">
        <f>'FEB 2023 LIMVALCTR '!K66+'MAR 2023 SPZI REALIZ'!E66</f>
        <v>0</v>
      </c>
      <c r="L66" s="69">
        <f>'FEB 2023 LIMVALCTR '!L66+'MAR 2023 SPZI REALIZ'!F66</f>
        <v>0</v>
      </c>
      <c r="M66" s="5"/>
      <c r="N66" s="5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516873.05</v>
      </c>
      <c r="E67" s="69">
        <f t="shared" ref="E67:F67" si="19">E62+E64+E66</f>
        <v>516873.05</v>
      </c>
      <c r="F67" s="69">
        <f t="shared" si="19"/>
        <v>0</v>
      </c>
      <c r="G67" s="5"/>
      <c r="H67" s="83" t="s">
        <v>20</v>
      </c>
      <c r="I67" s="92" t="s">
        <v>24</v>
      </c>
      <c r="J67" s="69">
        <f>'FEB 2023 LIMVALCTR '!J67+'MAR 2023 SPZI REALIZ'!D67</f>
        <v>1319019.05</v>
      </c>
      <c r="K67" s="69">
        <f>'FEB 2023 LIMVALCTR '!K67+'MAR 2023 SPZI REALIZ'!E67</f>
        <v>1319019.05</v>
      </c>
      <c r="L67" s="69">
        <f>'FEB 2023 LIMVALCTR '!L67+'MAR 2023 SPZI REALIZ'!F67</f>
        <v>0</v>
      </c>
      <c r="M67" s="5"/>
      <c r="N67" s="5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5"/>
      <c r="H68" s="47" t="s">
        <v>49</v>
      </c>
      <c r="I68" s="93" t="s">
        <v>24</v>
      </c>
      <c r="J68" s="77">
        <f>'FEB 2023 LIMVALCTR '!J68+'MAR 2023 SPZI REALIZ'!D68</f>
        <v>0</v>
      </c>
      <c r="K68" s="77">
        <f>'FEB 2023 LIMVALCTR '!K68+'MAR 2023 SPZI REALIZ'!E68</f>
        <v>0</v>
      </c>
      <c r="L68" s="77">
        <f>'FEB 2023 LIMVALCTR '!L68+'MAR 2023 SPZI REALIZ'!F68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5"/>
      <c r="H69" s="47" t="s">
        <v>50</v>
      </c>
      <c r="I69" s="93" t="s">
        <v>24</v>
      </c>
      <c r="J69" s="77">
        <f>'FEB 2023 LIMVALCTR '!J69+'MAR 2023 SPZI REALIZ'!D69</f>
        <v>0</v>
      </c>
      <c r="K69" s="77">
        <f>'FEB 2023 LIMVALCTR '!K69+'MAR 2023 SPZI REALIZ'!E69</f>
        <v>0</v>
      </c>
      <c r="L69" s="77">
        <f>'FEB 2023 LIMVALCTR '!L69+'MAR 2023 SPZI REALIZ'!F69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5"/>
      <c r="H70" s="47" t="s">
        <v>51</v>
      </c>
      <c r="I70" s="93" t="s">
        <v>24</v>
      </c>
      <c r="J70" s="77">
        <f>'FEB 2023 LIMVALCTR '!J70+'MAR 2023 SPZI REALIZ'!D70</f>
        <v>0</v>
      </c>
      <c r="K70" s="77">
        <f>'FEB 2023 LIMVALCTR '!K70+'MAR 2023 SPZI REALIZ'!E70</f>
        <v>0</v>
      </c>
      <c r="L70" s="77">
        <f>'FEB 2023 LIMVALCTR '!L70+'MAR 2023 SPZI REALIZ'!F70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5"/>
      <c r="H71" s="47" t="s">
        <v>52</v>
      </c>
      <c r="I71" s="93" t="s">
        <v>24</v>
      </c>
      <c r="J71" s="77">
        <f>'FEB 2023 LIMVALCTR '!J71+'MAR 2023 SPZI REALIZ'!D71</f>
        <v>0</v>
      </c>
      <c r="K71" s="77">
        <f>'FEB 2023 LIMVALCTR '!K71+'MAR 2023 SPZI REALIZ'!E71</f>
        <v>0</v>
      </c>
      <c r="L71" s="77">
        <f>'FEB 2023 LIMVALCTR '!L71+'MAR 2023 SPZI REALIZ'!F71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5"/>
      <c r="H72" s="48" t="s">
        <v>53</v>
      </c>
      <c r="I72" s="93" t="s">
        <v>24</v>
      </c>
      <c r="J72" s="77">
        <f>'FEB 2023 LIMVALCTR '!J72+'MAR 2023 SPZI REALIZ'!D72</f>
        <v>0</v>
      </c>
      <c r="K72" s="77">
        <f>'FEB 2023 LIMVALCTR '!K72+'MAR 2023 SPZI REALIZ'!E72</f>
        <v>0</v>
      </c>
      <c r="L72" s="77">
        <f>'FEB 2023 LIMVALCTR '!L72+'MAR 2023 SPZI REALIZ'!F72</f>
        <v>0</v>
      </c>
      <c r="M72" s="5"/>
      <c r="N72" s="5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516873.05</v>
      </c>
      <c r="E73" s="69">
        <f t="shared" ref="E73" si="20">SUM(E67:E72)</f>
        <v>516873.05</v>
      </c>
      <c r="F73" s="81">
        <f t="shared" si="18"/>
        <v>0</v>
      </c>
      <c r="G73" s="5"/>
      <c r="H73" s="73" t="s">
        <v>34</v>
      </c>
      <c r="I73" s="92" t="s">
        <v>24</v>
      </c>
      <c r="J73" s="69">
        <f>'FEB 2023 LIMVALCTR '!J73+'MAR 2023 SPZI REALIZ'!D73</f>
        <v>1319019.05</v>
      </c>
      <c r="K73" s="69">
        <f>'FEB 2023 LIMVALCTR '!K73+'MAR 2023 SPZI REALIZ'!E73</f>
        <v>1319019.05</v>
      </c>
      <c r="L73" s="69">
        <f>'FEB 2023 LIMVALCTR '!L73+'MAR 2023 SPZI REALIZ'!F73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7"/>
      <c r="C74" s="4"/>
      <c r="D74" s="5"/>
      <c r="E74" s="5"/>
      <c r="F74" s="5"/>
      <c r="G74" s="5"/>
      <c r="H74" s="7"/>
      <c r="I74" s="4"/>
      <c r="J74" s="5"/>
      <c r="K74" s="5"/>
      <c r="L74" s="5"/>
      <c r="M74" s="5"/>
      <c r="N74" s="5"/>
      <c r="O74" s="5"/>
      <c r="P74" s="5"/>
    </row>
    <row r="75" spans="1:16" s="9" customFormat="1" ht="15.75" customHeight="1" thickBot="1" x14ac:dyDescent="0.3">
      <c r="A75" s="4"/>
      <c r="B75" s="313" t="s">
        <v>89</v>
      </c>
      <c r="C75" s="314"/>
      <c r="D75" s="314"/>
      <c r="E75" s="314"/>
      <c r="F75" s="315"/>
      <c r="H75" s="313" t="s">
        <v>90</v>
      </c>
      <c r="I75" s="314"/>
      <c r="J75" s="314"/>
      <c r="K75" s="314"/>
      <c r="L75" s="315"/>
      <c r="M75" s="130"/>
      <c r="N75" s="130"/>
      <c r="P75" s="21"/>
    </row>
    <row r="76" spans="1:16" s="9" customFormat="1" ht="18.75" customHeight="1" thickBot="1" x14ac:dyDescent="0.3">
      <c r="A76" s="4"/>
      <c r="B76" s="335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35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19"/>
      <c r="N76" s="19"/>
      <c r="O76" s="19"/>
      <c r="P76" s="4"/>
    </row>
    <row r="77" spans="1:16" s="9" customFormat="1" ht="15.75" thickBot="1" x14ac:dyDescent="0.3">
      <c r="A77" s="4"/>
      <c r="B77" s="336"/>
      <c r="C77" s="53" t="s">
        <v>23</v>
      </c>
      <c r="D77" s="88">
        <f>D65+D63+D61+D38+D48+6</f>
        <v>2653</v>
      </c>
      <c r="E77" s="88">
        <f>E65+E63+E61+E38+E48+6</f>
        <v>2551</v>
      </c>
      <c r="F77" s="85">
        <f>D77-E77</f>
        <v>102</v>
      </c>
      <c r="G77" s="23"/>
      <c r="H77" s="336"/>
      <c r="I77" s="53" t="s">
        <v>23</v>
      </c>
      <c r="J77" s="88">
        <f>'FEB 2023 LIMVALCTR '!J77+'MAR 2023 SPZI REALIZ'!D77</f>
        <v>7008</v>
      </c>
      <c r="K77" s="88">
        <f>'FEB 2023 LIMVALCTR '!K77+'MAR 2023 SPZI REALIZ'!E77</f>
        <v>6906</v>
      </c>
      <c r="L77" s="85">
        <f>'FEB 2023 LIMVALCTR '!L77+'MAR 2023 SPZI REALIZ'!F77</f>
        <v>102</v>
      </c>
      <c r="M77" s="23"/>
      <c r="N77" s="23"/>
      <c r="O77" s="23"/>
    </row>
    <row r="78" spans="1:16" s="9" customFormat="1" ht="15.75" thickBot="1" x14ac:dyDescent="0.3">
      <c r="A78" s="4"/>
      <c r="B78" s="337"/>
      <c r="C78" s="90" t="s">
        <v>24</v>
      </c>
      <c r="D78" s="91">
        <f>D73+D58+D45</f>
        <v>4387120.0999999996</v>
      </c>
      <c r="E78" s="91">
        <f>E73+E58+E45</f>
        <v>4083046.05</v>
      </c>
      <c r="F78" s="86">
        <f>D78-E78</f>
        <v>304074.04999999981</v>
      </c>
      <c r="G78" s="23"/>
      <c r="H78" s="337"/>
      <c r="I78" s="90" t="s">
        <v>24</v>
      </c>
      <c r="J78" s="91">
        <f>'FEB 2023 LIMVALCTR '!J78+'MAR 2023 SPZI REALIZ'!D78</f>
        <v>11982891.02</v>
      </c>
      <c r="K78" s="91">
        <f>'FEB 2023 LIMVALCTR '!K78+'MAR 2023 SPZI REALIZ'!E78</f>
        <v>11678816.969999999</v>
      </c>
      <c r="L78" s="86">
        <f>'FEB 2023 LIMVALCTR '!L78+'MAR 2023 SPZI REALIZ'!F78</f>
        <v>304074.04999999981</v>
      </c>
      <c r="M78" s="23"/>
      <c r="N78" s="23"/>
      <c r="O78" s="23"/>
    </row>
    <row r="79" spans="1:16" s="9" customFormat="1" x14ac:dyDescent="0.25">
      <c r="A79" s="4"/>
      <c r="B79" s="101"/>
      <c r="C79" s="22"/>
      <c r="D79" s="22"/>
      <c r="E79" s="22"/>
      <c r="F79" s="22"/>
      <c r="G79" s="19"/>
      <c r="H79" s="19"/>
      <c r="I79" s="7"/>
      <c r="K79" s="19"/>
      <c r="L79" s="19"/>
      <c r="M79" s="23"/>
      <c r="N79" s="23"/>
      <c r="O79" s="23"/>
      <c r="P79" s="23"/>
    </row>
    <row r="80" spans="1:16" s="9" customFormat="1" x14ac:dyDescent="0.25">
      <c r="A80" s="4"/>
      <c r="B80" s="94" t="s">
        <v>26</v>
      </c>
      <c r="C80" s="13"/>
      <c r="D80" s="14"/>
      <c r="E80" s="14"/>
      <c r="F80" s="14"/>
      <c r="G80" s="5"/>
      <c r="H80" s="5"/>
      <c r="I80" s="5"/>
      <c r="J80" s="5"/>
      <c r="K80" s="5"/>
      <c r="L80" s="5"/>
      <c r="M80" s="4"/>
      <c r="N80" s="4"/>
      <c r="O80" s="4"/>
    </row>
    <row r="81" spans="1:15" s="9" customFormat="1" x14ac:dyDescent="0.25">
      <c r="A81" s="4"/>
      <c r="B81" s="94" t="s">
        <v>29</v>
      </c>
      <c r="C81" s="13"/>
      <c r="D81" s="94"/>
      <c r="E81" s="94"/>
      <c r="F81" s="13"/>
      <c r="G81" s="4"/>
      <c r="H81" s="4"/>
      <c r="I81" s="4"/>
      <c r="J81" s="4"/>
      <c r="K81" s="5"/>
      <c r="L81" s="5"/>
      <c r="M81" s="5"/>
      <c r="N81" s="4"/>
      <c r="O81" s="4"/>
    </row>
    <row r="82" spans="1:15" s="9" customFormat="1" x14ac:dyDescent="0.25">
      <c r="A82" s="4"/>
      <c r="B82" s="17"/>
      <c r="C82" s="4"/>
      <c r="D82" s="17"/>
      <c r="E82" s="17"/>
      <c r="F82" s="4"/>
      <c r="G82" s="4"/>
      <c r="H82" s="4"/>
      <c r="I82" s="4"/>
      <c r="J82" s="4"/>
      <c r="K82" s="5"/>
      <c r="L82" s="5"/>
      <c r="M82" s="5"/>
      <c r="N82" s="4"/>
      <c r="O82" s="11"/>
    </row>
    <row r="83" spans="1:15" s="9" customFormat="1" x14ac:dyDescent="0.25">
      <c r="A83" s="4"/>
      <c r="B83" s="4"/>
      <c r="C83" s="4"/>
      <c r="D83" s="5"/>
      <c r="E83" s="5"/>
      <c r="F83" s="5"/>
      <c r="G83" s="5"/>
      <c r="H83" s="5"/>
      <c r="I83" s="4"/>
      <c r="J83" s="5"/>
      <c r="K83" s="5"/>
      <c r="L83" s="5"/>
      <c r="M83" s="5"/>
      <c r="N83" s="4"/>
      <c r="O83" s="11"/>
    </row>
    <row r="84" spans="1:15" s="9" customFormat="1" x14ac:dyDescent="0.25">
      <c r="A84" s="4"/>
      <c r="B84" s="4"/>
      <c r="C84" s="4"/>
      <c r="D84" s="4"/>
      <c r="E84" s="4"/>
      <c r="F84" s="4"/>
      <c r="G84" s="4"/>
      <c r="H84" s="5"/>
      <c r="I84" s="4"/>
      <c r="J84" s="5"/>
      <c r="K84" s="4"/>
      <c r="L84" s="4"/>
      <c r="M84" s="5"/>
      <c r="N84" s="4"/>
      <c r="O84" s="11"/>
    </row>
    <row r="85" spans="1:15" s="9" customFormat="1" x14ac:dyDescent="0.25">
      <c r="A85" s="4"/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5"/>
      <c r="N85" s="4"/>
      <c r="O85" s="11"/>
    </row>
    <row r="86" spans="1:15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5"/>
      <c r="N86" s="4"/>
      <c r="O86" s="11"/>
    </row>
    <row r="87" spans="1:15" s="9" customFormat="1" x14ac:dyDescent="0.2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  <c r="O87" s="11"/>
    </row>
    <row r="88" spans="1:15" s="9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  <c r="N88" s="6"/>
      <c r="O88" s="10"/>
    </row>
  </sheetData>
  <mergeCells count="14">
    <mergeCell ref="B76:B78"/>
    <mergeCell ref="H76:H78"/>
    <mergeCell ref="B48:B49"/>
    <mergeCell ref="B50:B51"/>
    <mergeCell ref="B61:B66"/>
    <mergeCell ref="H61:H66"/>
    <mergeCell ref="B75:F75"/>
    <mergeCell ref="H75:L75"/>
    <mergeCell ref="B5:J5"/>
    <mergeCell ref="B6:K6"/>
    <mergeCell ref="B36:F36"/>
    <mergeCell ref="H36:L36"/>
    <mergeCell ref="B37:B39"/>
    <mergeCell ref="H37:H39"/>
  </mergeCells>
  <pageMargins left="0.19685039370078741" right="0.19685039370078741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88"/>
  <sheetViews>
    <sheetView topLeftCell="A13" zoomScale="96" zoomScaleNormal="96" workbookViewId="0">
      <selection activeCell="B33" sqref="B3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0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20" s="1" customFormat="1" ht="16.5" customHeight="1" x14ac:dyDescent="0.25">
      <c r="A6" s="13"/>
      <c r="B6" s="310" t="s">
        <v>88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20" s="1" customFormat="1" ht="15.75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4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87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20" s="2" customFormat="1" x14ac:dyDescent="0.25">
      <c r="A10" s="102">
        <v>1</v>
      </c>
      <c r="B10" s="113" t="s">
        <v>38</v>
      </c>
      <c r="C10" s="106" t="s">
        <v>91</v>
      </c>
      <c r="D10" s="38">
        <v>10250478.939999999</v>
      </c>
      <c r="E10" s="39">
        <v>8303724.0300000003</v>
      </c>
      <c r="F10" s="40">
        <f t="shared" ref="F10:F16" si="0">D10-E10</f>
        <v>1946754.9099999992</v>
      </c>
      <c r="G10" s="40">
        <v>1706522.96</v>
      </c>
      <c r="H10" s="40">
        <f t="shared" ref="H10:H16" si="1">E10+G10</f>
        <v>10010246.99</v>
      </c>
      <c r="I10" s="41">
        <f t="shared" ref="I10:I16" si="2">F10-G10</f>
        <v>240231.94999999925</v>
      </c>
      <c r="J10" s="127"/>
      <c r="K10" s="14"/>
      <c r="L10" s="14"/>
      <c r="M10" s="14"/>
      <c r="N10" s="14"/>
      <c r="O10" s="3"/>
    </row>
    <row r="11" spans="1:20" s="1" customFormat="1" x14ac:dyDescent="0.25">
      <c r="A11" s="103"/>
      <c r="B11" s="114" t="s">
        <v>31</v>
      </c>
      <c r="C11" s="107" t="s">
        <v>92</v>
      </c>
      <c r="D11" s="43">
        <v>0</v>
      </c>
      <c r="E11" s="44">
        <v>22393.78</v>
      </c>
      <c r="F11" s="45">
        <f t="shared" si="0"/>
        <v>-22393.78</v>
      </c>
      <c r="G11" s="45">
        <v>13852.38</v>
      </c>
      <c r="H11" s="45">
        <f t="shared" si="1"/>
        <v>36246.159999999996</v>
      </c>
      <c r="I11" s="46">
        <f t="shared" si="2"/>
        <v>-36246.159999999996</v>
      </c>
      <c r="J11" s="127"/>
      <c r="K11" s="14"/>
      <c r="L11" s="14"/>
      <c r="M11" s="14"/>
      <c r="N11" s="14"/>
      <c r="O11" s="3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118"/>
      <c r="B17" s="116" t="s">
        <v>32</v>
      </c>
      <c r="C17" s="121"/>
      <c r="D17" s="119">
        <f>SUM(D10:D16)</f>
        <v>10250478.939999999</v>
      </c>
      <c r="E17" s="119">
        <v>8326117.8100000005</v>
      </c>
      <c r="F17" s="119">
        <f t="shared" ref="F17:I17" si="3">SUM(F10:F16)</f>
        <v>1924361.1299999992</v>
      </c>
      <c r="G17" s="119">
        <f t="shared" si="3"/>
        <v>1720375.3399999999</v>
      </c>
      <c r="H17" s="119">
        <f t="shared" si="3"/>
        <v>10046493.15</v>
      </c>
      <c r="I17" s="119">
        <f t="shared" si="3"/>
        <v>203985.78999999925</v>
      </c>
      <c r="J17" s="127"/>
      <c r="K17" s="125"/>
      <c r="L17" s="125"/>
      <c r="M17" s="14"/>
      <c r="N17" s="14"/>
      <c r="O17" s="3"/>
    </row>
    <row r="18" spans="1:16" s="2" customFormat="1" x14ac:dyDescent="0.25">
      <c r="A18" s="102">
        <v>2</v>
      </c>
      <c r="B18" s="113" t="s">
        <v>57</v>
      </c>
      <c r="C18" s="37" t="s">
        <v>93</v>
      </c>
      <c r="D18" s="39">
        <v>292519.69</v>
      </c>
      <c r="E18" s="39">
        <v>140079.16</v>
      </c>
      <c r="F18" s="39">
        <f>D18-E18</f>
        <v>152440.53</v>
      </c>
      <c r="G18" s="40">
        <v>99509.4</v>
      </c>
      <c r="H18" s="40">
        <f>E18+G18</f>
        <v>239588.56</v>
      </c>
      <c r="I18" s="40">
        <f>F18-G18</f>
        <v>52931.130000000005</v>
      </c>
      <c r="J18" s="14"/>
      <c r="K18" s="14"/>
      <c r="L18" s="13"/>
      <c r="M18" s="14"/>
      <c r="N18" s="3"/>
    </row>
    <row r="19" spans="1:16" s="2" customFormat="1" x14ac:dyDescent="0.25">
      <c r="A19" s="103">
        <v>3</v>
      </c>
      <c r="B19" s="114" t="s">
        <v>58</v>
      </c>
      <c r="C19" s="42" t="s">
        <v>93</v>
      </c>
      <c r="D19" s="44">
        <v>146675.32999999999</v>
      </c>
      <c r="E19" s="56">
        <v>53792.91</v>
      </c>
      <c r="F19" s="44">
        <f t="shared" ref="F19:F24" si="4">D19-E19</f>
        <v>92882.419999999984</v>
      </c>
      <c r="G19" s="45">
        <v>19923.3</v>
      </c>
      <c r="H19" s="45">
        <f t="shared" ref="H19:H24" si="5">E19+G19</f>
        <v>73716.210000000006</v>
      </c>
      <c r="I19" s="45">
        <f t="shared" ref="I19:I24" si="6">F19-G19</f>
        <v>72959.119999999981</v>
      </c>
      <c r="J19" s="14"/>
      <c r="K19" s="14"/>
      <c r="L19" s="14"/>
      <c r="M19" s="14"/>
      <c r="N19" s="3"/>
    </row>
    <row r="20" spans="1:16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2"/>
      <c r="P20" s="2"/>
    </row>
    <row r="21" spans="1:16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2"/>
      <c r="P23" s="2"/>
    </row>
    <row r="24" spans="1:16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2"/>
      <c r="P24" s="2"/>
    </row>
    <row r="25" spans="1:16" s="1" customFormat="1" ht="18" customHeight="1" thickBot="1" x14ac:dyDescent="0.3">
      <c r="A25" s="76"/>
      <c r="B25" s="53" t="s">
        <v>65</v>
      </c>
      <c r="C25" s="124"/>
      <c r="D25" s="54">
        <f>SUM(D18:D24)</f>
        <v>439195.02</v>
      </c>
      <c r="E25" s="54">
        <v>193872.07</v>
      </c>
      <c r="F25" s="54">
        <f t="shared" ref="F25:I25" si="7">SUM(F18:F24)</f>
        <v>245322.94999999998</v>
      </c>
      <c r="G25" s="54">
        <f t="shared" si="7"/>
        <v>119432.7</v>
      </c>
      <c r="H25" s="54">
        <f t="shared" si="7"/>
        <v>313304.77</v>
      </c>
      <c r="I25" s="54">
        <f t="shared" si="7"/>
        <v>125890.24999999999</v>
      </c>
      <c r="J25" s="125"/>
      <c r="K25" s="125"/>
      <c r="L25" s="14"/>
      <c r="M25" s="14"/>
      <c r="N25" s="3"/>
      <c r="O25" s="2"/>
      <c r="P25" s="2"/>
    </row>
    <row r="26" spans="1:16" s="1" customFormat="1" x14ac:dyDescent="0.25">
      <c r="A26" s="104">
        <v>4</v>
      </c>
      <c r="B26" s="120" t="s">
        <v>37</v>
      </c>
      <c r="C26" s="110" t="s">
        <v>94</v>
      </c>
      <c r="D26" s="55">
        <v>1311873.1299999999</v>
      </c>
      <c r="E26" s="56">
        <v>802146</v>
      </c>
      <c r="F26" s="57">
        <f>D26-E26</f>
        <v>509727.12999999989</v>
      </c>
      <c r="G26" s="57">
        <v>362380.65</v>
      </c>
      <c r="H26" s="57">
        <f t="shared" ref="H26:H32" si="8">E26+G26</f>
        <v>1164526.6499999999</v>
      </c>
      <c r="I26" s="58">
        <f>F26-G26</f>
        <v>147346.47999999986</v>
      </c>
      <c r="J26" s="127"/>
      <c r="K26" s="14"/>
      <c r="L26" s="14"/>
      <c r="M26" s="13"/>
      <c r="N26" s="14"/>
      <c r="O26" s="3"/>
    </row>
    <row r="27" spans="1:16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3"/>
    </row>
    <row r="28" spans="1:16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3"/>
    </row>
    <row r="32" spans="1:16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3"/>
    </row>
    <row r="33" spans="1:19" s="1" customFormat="1" ht="27" thickBot="1" x14ac:dyDescent="0.3">
      <c r="A33" s="63"/>
      <c r="B33" s="115" t="s">
        <v>34</v>
      </c>
      <c r="C33" s="111"/>
      <c r="D33" s="60">
        <f>SUM(D26:D32)</f>
        <v>1311873.1299999999</v>
      </c>
      <c r="E33" s="61">
        <v>802146</v>
      </c>
      <c r="F33" s="61">
        <f t="shared" ref="F33:I33" si="11">SUM(F26:F32)</f>
        <v>509727.12999999989</v>
      </c>
      <c r="G33" s="61">
        <f t="shared" si="11"/>
        <v>362380.65</v>
      </c>
      <c r="H33" s="61">
        <f t="shared" si="11"/>
        <v>1164526.6499999999</v>
      </c>
      <c r="I33" s="62">
        <f t="shared" si="11"/>
        <v>147346.47999999986</v>
      </c>
      <c r="J33" s="127"/>
      <c r="K33" s="125"/>
      <c r="L33" s="125"/>
      <c r="M33" s="14"/>
      <c r="N33" s="14"/>
      <c r="O33" s="3"/>
    </row>
    <row r="34" spans="1:19" s="1" customFormat="1" ht="15.75" thickBot="1" x14ac:dyDescent="0.3">
      <c r="A34" s="63"/>
      <c r="B34" s="59" t="s">
        <v>8</v>
      </c>
      <c r="C34" s="112"/>
      <c r="D34" s="64">
        <f>D33+D17+D25</f>
        <v>12001547.09</v>
      </c>
      <c r="E34" s="64">
        <v>9322135.8800000008</v>
      </c>
      <c r="F34" s="64">
        <f t="shared" ref="F34:I34" si="12">F33+F17+F25</f>
        <v>2679411.209999999</v>
      </c>
      <c r="G34" s="64">
        <f t="shared" si="12"/>
        <v>2202188.69</v>
      </c>
      <c r="H34" s="64">
        <f t="shared" si="12"/>
        <v>11524324.57</v>
      </c>
      <c r="I34" s="77">
        <f t="shared" si="12"/>
        <v>477222.51999999909</v>
      </c>
      <c r="J34" s="14"/>
      <c r="K34" s="14"/>
      <c r="L34" s="14"/>
      <c r="M34" s="14"/>
      <c r="N34" s="14"/>
      <c r="O34" s="3"/>
    </row>
    <row r="35" spans="1:19" s="9" customFormat="1" ht="15.75" thickBot="1" x14ac:dyDescent="0.3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4"/>
      <c r="N35" s="4"/>
      <c r="O35" s="8"/>
    </row>
    <row r="36" spans="1:19" s="1" customFormat="1" ht="15.75" customHeight="1" thickBot="1" x14ac:dyDescent="0.3">
      <c r="A36" s="4"/>
      <c r="B36" s="313" t="s">
        <v>89</v>
      </c>
      <c r="C36" s="314"/>
      <c r="D36" s="314"/>
      <c r="E36" s="314"/>
      <c r="F36" s="315"/>
      <c r="G36" s="9"/>
      <c r="H36" s="313" t="s">
        <v>90</v>
      </c>
      <c r="I36" s="314"/>
      <c r="J36" s="314"/>
      <c r="K36" s="314"/>
      <c r="L36" s="315"/>
      <c r="M36" s="130"/>
      <c r="N36" s="130"/>
      <c r="O36" s="130"/>
      <c r="P36" s="9"/>
      <c r="Q36" s="9"/>
      <c r="R36" s="9"/>
    </row>
    <row r="37" spans="1:19" s="15" customFormat="1" ht="20.25" customHeight="1" thickBot="1" x14ac:dyDescent="0.3">
      <c r="A37" s="18"/>
      <c r="B37" s="341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19"/>
      <c r="H37" s="344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19"/>
      <c r="N37" s="19"/>
      <c r="O37" s="19"/>
      <c r="P37" s="130"/>
      <c r="Q37" s="130"/>
      <c r="R37" s="130"/>
    </row>
    <row r="38" spans="1:19" s="1" customFormat="1" ht="15.75" thickBot="1" x14ac:dyDescent="0.3">
      <c r="A38" s="6"/>
      <c r="B38" s="342"/>
      <c r="C38" s="13" t="s">
        <v>23</v>
      </c>
      <c r="D38" s="66">
        <v>1271</v>
      </c>
      <c r="E38" s="66">
        <v>1169</v>
      </c>
      <c r="F38" s="67">
        <f>D38-E38</f>
        <v>102</v>
      </c>
      <c r="G38" s="5"/>
      <c r="H38" s="345"/>
      <c r="I38" s="13" t="s">
        <v>23</v>
      </c>
      <c r="J38" s="66">
        <f>'FEB 2023 LIMVALCTR '!J38+'MAR 2023 LIMVALCTR '!D38</f>
        <v>3455</v>
      </c>
      <c r="K38" s="66">
        <f>'FEB 2023 LIMVALCTR '!K38+'MAR 2023 LIMVALCTR '!E38</f>
        <v>3353</v>
      </c>
      <c r="L38" s="66">
        <f>'FEB 2023 LIMVALCTR '!L38+'MAR 2023 LIMVALCTR '!F38</f>
        <v>102</v>
      </c>
      <c r="M38" s="5"/>
      <c r="N38" s="5"/>
      <c r="O38" s="5"/>
      <c r="P38" s="9"/>
      <c r="Q38" s="9"/>
      <c r="R38" s="9"/>
    </row>
    <row r="39" spans="1:19" s="1" customFormat="1" ht="15.75" thickBot="1" x14ac:dyDescent="0.3">
      <c r="A39" s="6"/>
      <c r="B39" s="343"/>
      <c r="C39" s="68" t="s">
        <v>24</v>
      </c>
      <c r="D39" s="69">
        <v>3750814.35</v>
      </c>
      <c r="E39" s="69">
        <v>3446740.3</v>
      </c>
      <c r="F39" s="70">
        <f t="shared" ref="F39:F45" si="13">D39-E39</f>
        <v>304074.05000000028</v>
      </c>
      <c r="G39" s="5"/>
      <c r="H39" s="346"/>
      <c r="I39" s="68" t="s">
        <v>24</v>
      </c>
      <c r="J39" s="74">
        <f>'FEB 2023 LIMVALCTR '!J39+'MAR 2023 LIMVALCTR '!D39</f>
        <v>10350567.199999999</v>
      </c>
      <c r="K39" s="74">
        <f>'FEB 2023 LIMVALCTR '!K39+'MAR 2023 LIMVALCTR '!E39</f>
        <v>10046493.149999999</v>
      </c>
      <c r="L39" s="74">
        <f>'FEB 2023 LIMVALCTR '!L39+'MAR 2023 LIMVALCTR '!F39</f>
        <v>304074.05000000028</v>
      </c>
      <c r="M39" s="5"/>
      <c r="N39" s="5"/>
      <c r="O39" s="5"/>
      <c r="P39" s="9"/>
      <c r="Q39" s="9"/>
      <c r="R39" s="9"/>
    </row>
    <row r="40" spans="1:19" s="1" customFormat="1" ht="15.75" thickBot="1" x14ac:dyDescent="0.3">
      <c r="A40" s="6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5"/>
      <c r="H40" s="47" t="s">
        <v>49</v>
      </c>
      <c r="I40" s="72" t="s">
        <v>24</v>
      </c>
      <c r="J40" s="66">
        <f>'FEB 2023 LIMVALCTR '!J40+'MAR 2023 LIMVALCTR '!D40</f>
        <v>0</v>
      </c>
      <c r="K40" s="66">
        <f>'FEB 2023 LIMVALCTR '!K40+'MAR 2023 LIMVALCTR '!E40</f>
        <v>0</v>
      </c>
      <c r="L40" s="66">
        <f>'FEB 2023 LIMVALCTR '!L40+'MAR 2023 LIMVALCTR '!F40</f>
        <v>0</v>
      </c>
      <c r="M40" s="5"/>
      <c r="N40" s="5"/>
      <c r="O40" s="5"/>
      <c r="P40" s="9"/>
      <c r="Q40" s="9"/>
      <c r="R40" s="9"/>
    </row>
    <row r="41" spans="1:19" s="1" customFormat="1" ht="15.75" thickBot="1" x14ac:dyDescent="0.3">
      <c r="A41" s="6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5"/>
      <c r="H41" s="47" t="s">
        <v>50</v>
      </c>
      <c r="I41" s="72" t="s">
        <v>24</v>
      </c>
      <c r="J41" s="66">
        <f>'FEB 2023 LIMVALCTR '!J41+'MAR 2023 LIMVALCTR '!D41</f>
        <v>0</v>
      </c>
      <c r="K41" s="66">
        <f>'FEB 2023 LIMVALCTR '!K41+'MAR 2023 LIMVALCTR '!E41</f>
        <v>0</v>
      </c>
      <c r="L41" s="66">
        <f>'FEB 2023 LIMVALCTR '!L41+'MAR 2023 LIMVALCTR '!F41</f>
        <v>0</v>
      </c>
      <c r="M41" s="5"/>
      <c r="N41" s="5"/>
      <c r="O41" s="5"/>
      <c r="P41" s="9"/>
      <c r="Q41" s="9"/>
      <c r="R41" s="9"/>
    </row>
    <row r="42" spans="1:19" s="1" customFormat="1" ht="15.75" thickBot="1" x14ac:dyDescent="0.3">
      <c r="A42" s="6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5"/>
      <c r="H42" s="47" t="s">
        <v>51</v>
      </c>
      <c r="I42" s="72" t="s">
        <v>24</v>
      </c>
      <c r="J42" s="66">
        <f>'FEB 2023 LIMVALCTR '!J42+'MAR 2023 LIMVALCTR '!D42</f>
        <v>0</v>
      </c>
      <c r="K42" s="66">
        <f>'FEB 2023 LIMVALCTR '!K42+'MAR 2023 LIMVALCTR '!E42</f>
        <v>0</v>
      </c>
      <c r="L42" s="66">
        <f>'FEB 2023 LIMVALCTR '!L42+'MAR 2023 LIMVALCTR '!F42</f>
        <v>0</v>
      </c>
      <c r="M42" s="5"/>
      <c r="N42" s="5"/>
      <c r="O42" s="5"/>
      <c r="P42" s="9"/>
      <c r="Q42" s="9"/>
      <c r="R42" s="9"/>
    </row>
    <row r="43" spans="1:19" s="1" customFormat="1" ht="15.75" thickBot="1" x14ac:dyDescent="0.3">
      <c r="A43" s="6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5"/>
      <c r="H43" s="47" t="s">
        <v>52</v>
      </c>
      <c r="I43" s="72" t="s">
        <v>24</v>
      </c>
      <c r="J43" s="66">
        <f>'FEB 2023 LIMVALCTR '!J43+'MAR 2023 LIMVALCTR '!D43</f>
        <v>0</v>
      </c>
      <c r="K43" s="66">
        <f>'FEB 2023 LIMVALCTR '!K43+'MAR 2023 LIMVALCTR '!E43</f>
        <v>0</v>
      </c>
      <c r="L43" s="66">
        <f>'FEB 2023 LIMVALCTR '!L43+'MAR 2023 LIMVALCTR '!F43</f>
        <v>0</v>
      </c>
      <c r="M43" s="5"/>
      <c r="N43" s="5"/>
      <c r="O43" s="5"/>
      <c r="P43" s="9"/>
      <c r="Q43" s="9"/>
      <c r="R43" s="9"/>
    </row>
    <row r="44" spans="1:19" s="1" customFormat="1" ht="15.75" thickBot="1" x14ac:dyDescent="0.3">
      <c r="A44" s="6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5"/>
      <c r="H44" s="48" t="s">
        <v>53</v>
      </c>
      <c r="I44" s="63" t="s">
        <v>24</v>
      </c>
      <c r="J44" s="66">
        <f>'FEB 2023 LIMVALCTR '!J44+'MAR 2023 LIMVALCTR '!D44</f>
        <v>0</v>
      </c>
      <c r="K44" s="66">
        <f>'FEB 2023 LIMVALCTR '!K44+'MAR 2023 LIMVALCTR '!E44</f>
        <v>0</v>
      </c>
      <c r="L44" s="66">
        <f>'FEB 2023 LIMVALCTR '!L44+'MAR 2023 LIMVALCTR '!F44</f>
        <v>0</v>
      </c>
      <c r="M44" s="5"/>
      <c r="N44" s="5"/>
      <c r="O44" s="5"/>
      <c r="P44" s="9"/>
      <c r="Q44" s="9"/>
      <c r="R44" s="9"/>
    </row>
    <row r="45" spans="1:19" s="1" customFormat="1" ht="15.75" thickBot="1" x14ac:dyDescent="0.3">
      <c r="A45" s="6"/>
      <c r="B45" s="73" t="s">
        <v>32</v>
      </c>
      <c r="C45" s="68" t="s">
        <v>24</v>
      </c>
      <c r="D45" s="69">
        <f t="shared" ref="D45" si="14">SUM(D39:D44)</f>
        <v>3750814.35</v>
      </c>
      <c r="E45" s="69">
        <f t="shared" ref="E45" si="15">SUM(E39:E44)</f>
        <v>3446740.3</v>
      </c>
      <c r="F45" s="69">
        <f t="shared" si="13"/>
        <v>304074.05000000028</v>
      </c>
      <c r="G45" s="5"/>
      <c r="H45" s="73" t="s">
        <v>32</v>
      </c>
      <c r="I45" s="68" t="s">
        <v>24</v>
      </c>
      <c r="J45" s="69">
        <f>'FEB 2023 LIMVALCTR '!J45+'MAR 2023 LIMVALCTR '!D45</f>
        <v>10350567.199999999</v>
      </c>
      <c r="K45" s="69">
        <f>'FEB 2023 LIMVALCTR '!K45+'MAR 2023 LIMVALCTR '!E45</f>
        <v>10046493.149999999</v>
      </c>
      <c r="L45" s="69">
        <f>'FEB 2023 LIMVALCTR '!L45+'MAR 2023 LIMVALCTR '!F45</f>
        <v>304074.05000000028</v>
      </c>
      <c r="M45" s="5"/>
      <c r="N45" s="5"/>
      <c r="O45" s="5"/>
      <c r="P45" s="9"/>
      <c r="Q45" s="9"/>
      <c r="R45" s="9"/>
    </row>
    <row r="46" spans="1:19" s="9" customFormat="1" ht="15.75" thickBot="1" x14ac:dyDescent="0.3">
      <c r="A46" s="6"/>
      <c r="B46" s="7"/>
      <c r="C46" s="4"/>
      <c r="D46" s="5"/>
      <c r="E46" s="5"/>
      <c r="F46" s="5"/>
      <c r="G46" s="5"/>
      <c r="H46" s="7"/>
      <c r="I46" s="4"/>
      <c r="J46" s="5"/>
      <c r="K46" s="5"/>
      <c r="L46" s="5"/>
      <c r="M46" s="5"/>
      <c r="N46" s="5"/>
      <c r="O46" s="5"/>
    </row>
    <row r="47" spans="1:19" s="9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19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19"/>
      <c r="N47" s="19"/>
      <c r="O47" s="19"/>
      <c r="P47" s="19"/>
      <c r="Q47" s="19"/>
    </row>
    <row r="48" spans="1:19" s="9" customFormat="1" ht="15.75" thickBot="1" x14ac:dyDescent="0.3">
      <c r="A48" s="6"/>
      <c r="B48" s="338" t="s">
        <v>57</v>
      </c>
      <c r="C48" s="76" t="s">
        <v>23</v>
      </c>
      <c r="D48" s="77">
        <v>45</v>
      </c>
      <c r="E48" s="77">
        <v>45</v>
      </c>
      <c r="F48" s="77">
        <f>D48-E48</f>
        <v>0</v>
      </c>
      <c r="G48" s="5"/>
      <c r="H48" s="95" t="s">
        <v>57</v>
      </c>
      <c r="I48" s="76" t="s">
        <v>23</v>
      </c>
      <c r="J48" s="77">
        <f>'FEB 2023 LIMVALCTR '!J48+'MAR 2023 LIMVALCTR '!D48</f>
        <v>109</v>
      </c>
      <c r="K48" s="77">
        <f>'FEB 2023 LIMVALCTR '!K48+'MAR 2023 LIMVALCTR '!E48</f>
        <v>109</v>
      </c>
      <c r="L48" s="77">
        <f>'FEB 2023 LIMVALCTR '!L48+'MAR 2023 LIMVALCTR '!F48</f>
        <v>0</v>
      </c>
      <c r="M48" s="5"/>
      <c r="N48" s="5"/>
      <c r="O48" s="5"/>
      <c r="P48" s="5"/>
      <c r="Q48" s="5"/>
      <c r="S48" s="131"/>
    </row>
    <row r="49" spans="1:17" s="9" customFormat="1" ht="15.75" thickBot="1" x14ac:dyDescent="0.3">
      <c r="A49" s="6"/>
      <c r="B49" s="339"/>
      <c r="C49" s="63" t="s">
        <v>24</v>
      </c>
      <c r="D49" s="69">
        <v>99509.4</v>
      </c>
      <c r="E49" s="69">
        <v>99509.4</v>
      </c>
      <c r="F49" s="69">
        <f t="shared" ref="F49:F58" si="16">D49-E49</f>
        <v>0</v>
      </c>
      <c r="G49" s="5"/>
      <c r="H49" s="98"/>
      <c r="I49" s="63" t="s">
        <v>24</v>
      </c>
      <c r="J49" s="69">
        <f>'FEB 2023 LIMVALCTR '!J49+'MAR 2023 LIMVALCTR '!D49</f>
        <v>239588.56</v>
      </c>
      <c r="K49" s="69">
        <f>'FEB 2023 LIMVALCTR '!K49+'MAR 2023 LIMVALCTR '!E49</f>
        <v>239588.56</v>
      </c>
      <c r="L49" s="69">
        <f>'FEB 2023 LIMVALCTR '!L49+'MAR 2023 LIMVALCTR '!F49</f>
        <v>0</v>
      </c>
      <c r="M49" s="5"/>
      <c r="N49" s="5"/>
      <c r="O49" s="5"/>
      <c r="P49" s="5"/>
      <c r="Q49" s="5"/>
    </row>
    <row r="50" spans="1:17" s="9" customFormat="1" ht="15.75" thickBot="1" x14ac:dyDescent="0.3">
      <c r="A50" s="6"/>
      <c r="B50" s="338" t="s">
        <v>58</v>
      </c>
      <c r="C50" s="76" t="s">
        <v>59</v>
      </c>
      <c r="D50" s="54" t="s">
        <v>95</v>
      </c>
      <c r="E50" s="54" t="s">
        <v>95</v>
      </c>
      <c r="F50" s="77">
        <v>0</v>
      </c>
      <c r="G50" s="5"/>
      <c r="H50" s="95" t="s">
        <v>58</v>
      </c>
      <c r="I50" s="76" t="s">
        <v>59</v>
      </c>
      <c r="J50" s="54" t="s">
        <v>96</v>
      </c>
      <c r="K50" s="54" t="s">
        <v>96</v>
      </c>
      <c r="L50" s="54">
        <v>0</v>
      </c>
      <c r="M50" s="136"/>
      <c r="N50" s="136"/>
      <c r="O50" s="136"/>
      <c r="P50" s="136"/>
      <c r="Q50" s="5"/>
    </row>
    <row r="51" spans="1:17" s="9" customFormat="1" ht="15.75" thickBot="1" x14ac:dyDescent="0.3">
      <c r="A51" s="6"/>
      <c r="B51" s="339"/>
      <c r="C51" s="63" t="s">
        <v>24</v>
      </c>
      <c r="D51" s="69">
        <v>19923.3</v>
      </c>
      <c r="E51" s="69">
        <v>19923.3</v>
      </c>
      <c r="F51" s="69">
        <f t="shared" si="16"/>
        <v>0</v>
      </c>
      <c r="G51" s="5"/>
      <c r="H51" s="98"/>
      <c r="I51" s="63" t="s">
        <v>24</v>
      </c>
      <c r="J51" s="77">
        <f>'FEB 2023 LIMVALCTR '!J51+'MAR 2023 LIMVALCTR '!D51</f>
        <v>73716.210000000006</v>
      </c>
      <c r="K51" s="77">
        <f>'FEB 2023 LIMVALCTR '!K51+'MAR 2023 LIMVALCTR '!E51</f>
        <v>73716.210000000006</v>
      </c>
      <c r="L51" s="77">
        <f>'FEB 2023 LIMVALCTR '!L51+'MAR 2023 LIMVALCTR '!F51</f>
        <v>0</v>
      </c>
      <c r="M51" s="5"/>
      <c r="N51" s="5"/>
      <c r="O51" s="5"/>
      <c r="P51" s="5"/>
      <c r="Q51" s="5"/>
    </row>
    <row r="52" spans="1:17" s="9" customFormat="1" ht="15.75" thickBot="1" x14ac:dyDescent="0.3">
      <c r="A52" s="6"/>
      <c r="B52" s="99" t="s">
        <v>56</v>
      </c>
      <c r="C52" s="84" t="s">
        <v>24</v>
      </c>
      <c r="D52" s="69">
        <f>D49+D51</f>
        <v>119432.7</v>
      </c>
      <c r="E52" s="69">
        <f>E49+E51</f>
        <v>119432.7</v>
      </c>
      <c r="F52" s="69">
        <f t="shared" si="16"/>
        <v>0</v>
      </c>
      <c r="G52" s="5"/>
      <c r="H52" s="99" t="s">
        <v>56</v>
      </c>
      <c r="I52" s="84" t="s">
        <v>24</v>
      </c>
      <c r="J52" s="69">
        <f>'FEB 2023 LIMVALCTR '!J52+'MAR 2023 LIMVALCTR '!D52</f>
        <v>313304.77</v>
      </c>
      <c r="K52" s="69">
        <f>'FEB 2023 LIMVALCTR '!K52+'MAR 2023 LIMVALCTR '!E52</f>
        <v>313304.77</v>
      </c>
      <c r="L52" s="69">
        <f>'FEB 2023 LIMVALCTR '!L52+'MAR 2023 LIMVALCTR '!F52</f>
        <v>0</v>
      </c>
      <c r="M52" s="5"/>
      <c r="N52" s="5"/>
      <c r="O52" s="5"/>
      <c r="P52" s="5"/>
      <c r="Q52" s="5"/>
    </row>
    <row r="53" spans="1:17" s="9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5"/>
      <c r="H53" s="47" t="s">
        <v>60</v>
      </c>
      <c r="I53" s="72" t="s">
        <v>24</v>
      </c>
      <c r="J53" s="77">
        <f>'FEB 2023 LIMVALCTR '!J53+'MAR 2023 LIMVALCTR '!D53</f>
        <v>0</v>
      </c>
      <c r="K53" s="77">
        <f>'FEB 2023 LIMVALCTR '!K53+'MAR 2023 LIMVALCTR '!E53</f>
        <v>0</v>
      </c>
      <c r="L53" s="77">
        <f>'FEB 2023 LIMVALCTR '!L53+'MAR 2023 LIMVALCTR '!F53</f>
        <v>0</v>
      </c>
      <c r="M53" s="5"/>
      <c r="N53" s="5"/>
      <c r="O53" s="5"/>
      <c r="P53" s="5"/>
      <c r="Q53" s="5"/>
    </row>
    <row r="54" spans="1:17" s="9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5"/>
      <c r="H54" s="47" t="s">
        <v>61</v>
      </c>
      <c r="I54" s="72" t="s">
        <v>24</v>
      </c>
      <c r="J54" s="77">
        <f>'FEB 2023 LIMVALCTR '!J54+'MAR 2023 LIMVALCTR '!D54</f>
        <v>0</v>
      </c>
      <c r="K54" s="77">
        <f>'FEB 2023 LIMVALCTR '!K54+'MAR 2023 LIMVALCTR '!E54</f>
        <v>0</v>
      </c>
      <c r="L54" s="77">
        <f>'FEB 2023 LIMVALCTR '!L54+'MAR 2023 LIMVALCTR '!F54</f>
        <v>0</v>
      </c>
      <c r="M54" s="5"/>
      <c r="N54" s="5"/>
      <c r="O54" s="5"/>
      <c r="P54" s="5"/>
      <c r="Q54" s="5"/>
    </row>
    <row r="55" spans="1:17" s="9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5"/>
      <c r="H55" s="47" t="s">
        <v>62</v>
      </c>
      <c r="I55" s="72" t="s">
        <v>24</v>
      </c>
      <c r="J55" s="77">
        <f>'FEB 2023 LIMVALCTR '!J55+'MAR 2023 LIMVALCTR '!D55</f>
        <v>0</v>
      </c>
      <c r="K55" s="77">
        <f>'FEB 2023 LIMVALCTR '!K55+'MAR 2023 LIMVALCTR '!E55</f>
        <v>0</v>
      </c>
      <c r="L55" s="77">
        <f>'FEB 2023 LIMVALCTR '!L55+'MAR 2023 LIMVALCTR '!F55</f>
        <v>0</v>
      </c>
      <c r="M55" s="5"/>
      <c r="N55" s="5"/>
      <c r="O55" s="5"/>
      <c r="P55" s="5"/>
      <c r="Q55" s="5"/>
    </row>
    <row r="56" spans="1:17" s="9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5"/>
      <c r="H56" s="47" t="s">
        <v>63</v>
      </c>
      <c r="I56" s="72" t="s">
        <v>24</v>
      </c>
      <c r="J56" s="77">
        <f>'FEB 2023 LIMVALCTR '!J56+'MAR 2023 LIMVALCTR '!D56</f>
        <v>0</v>
      </c>
      <c r="K56" s="77">
        <f>'FEB 2023 LIMVALCTR '!K56+'MAR 2023 LIMVALCTR '!E56</f>
        <v>0</v>
      </c>
      <c r="L56" s="77">
        <f>'FEB 2023 LIMVALCTR '!L56+'MAR 2023 LIMVALCTR '!F56</f>
        <v>0</v>
      </c>
      <c r="M56" s="5"/>
      <c r="N56" s="5"/>
      <c r="O56" s="5"/>
      <c r="P56" s="5"/>
      <c r="Q56" s="5"/>
    </row>
    <row r="57" spans="1:17" s="9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5"/>
      <c r="H57" s="48" t="s">
        <v>64</v>
      </c>
      <c r="I57" s="72" t="s">
        <v>24</v>
      </c>
      <c r="J57" s="77">
        <f>'FEB 2023 LIMVALCTR '!J57+'MAR 2023 LIMVALCTR '!D57</f>
        <v>0</v>
      </c>
      <c r="K57" s="77">
        <f>'FEB 2023 LIMVALCTR '!K57+'MAR 2023 LIMVALCTR '!E57</f>
        <v>0</v>
      </c>
      <c r="L57" s="77">
        <f>'FEB 2023 LIMVALCTR '!L57+'MAR 2023 LIMVALCTR '!F57</f>
        <v>0</v>
      </c>
      <c r="M57" s="5"/>
      <c r="N57" s="5"/>
      <c r="O57" s="5"/>
      <c r="P57" s="5"/>
      <c r="Q57" s="5"/>
    </row>
    <row r="58" spans="1:17" s="9" customFormat="1" ht="15.75" thickBot="1" x14ac:dyDescent="0.3">
      <c r="A58" s="6"/>
      <c r="B58" s="99" t="s">
        <v>65</v>
      </c>
      <c r="C58" s="84" t="s">
        <v>24</v>
      </c>
      <c r="D58" s="100">
        <f t="shared" ref="D58:E58" si="17">SUM(D52:D57)</f>
        <v>119432.7</v>
      </c>
      <c r="E58" s="100">
        <f t="shared" si="17"/>
        <v>119432.7</v>
      </c>
      <c r="F58" s="69">
        <f t="shared" si="16"/>
        <v>0</v>
      </c>
      <c r="G58" s="5"/>
      <c r="H58" s="99" t="s">
        <v>65</v>
      </c>
      <c r="I58" s="84" t="s">
        <v>24</v>
      </c>
      <c r="J58" s="69">
        <f>'FEB 2023 LIMVALCTR '!J58+'MAR 2023 LIMVALCTR '!D58</f>
        <v>313304.77</v>
      </c>
      <c r="K58" s="69">
        <f>'FEB 2023 LIMVALCTR '!K58+'MAR 2023 LIMVALCTR '!E58</f>
        <v>313304.77</v>
      </c>
      <c r="L58" s="69">
        <f>'FEB 2023 LIMVALCTR '!L58+'MAR 2023 LIMVALCTR '!F58</f>
        <v>0</v>
      </c>
      <c r="M58" s="5"/>
      <c r="N58" s="5"/>
      <c r="O58" s="5"/>
      <c r="P58" s="5"/>
      <c r="Q58" s="5"/>
    </row>
    <row r="59" spans="1:17" s="9" customFormat="1" ht="15.75" thickBot="1" x14ac:dyDescent="0.3">
      <c r="A59" s="6"/>
      <c r="B59" s="7"/>
      <c r="C59" s="4"/>
      <c r="D59" s="5"/>
      <c r="E59" s="5"/>
      <c r="F59" s="5"/>
      <c r="G59" s="5"/>
      <c r="H59" s="5"/>
      <c r="J59" s="7"/>
      <c r="K59" s="4"/>
      <c r="L59" s="5"/>
      <c r="M59" s="5"/>
      <c r="N59" s="5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5"/>
      <c r="N60" s="5"/>
      <c r="O60" s="5"/>
      <c r="P60" s="5"/>
    </row>
    <row r="61" spans="1:17" s="9" customFormat="1" ht="15.75" thickBot="1" x14ac:dyDescent="0.3">
      <c r="A61" s="6"/>
      <c r="B61" s="338" t="s">
        <v>20</v>
      </c>
      <c r="C61" s="76" t="s">
        <v>23</v>
      </c>
      <c r="D61" s="77">
        <v>1102</v>
      </c>
      <c r="E61" s="77">
        <v>799</v>
      </c>
      <c r="F61" s="78">
        <f>D61-E61</f>
        <v>303</v>
      </c>
      <c r="G61" s="5"/>
      <c r="H61" s="338" t="s">
        <v>20</v>
      </c>
      <c r="I61" s="53" t="s">
        <v>23</v>
      </c>
      <c r="J61" s="77">
        <f>'FEB 2023 LIMVALCTR '!J61+'MAR 2023 LIMVALCTR '!D61</f>
        <v>2833</v>
      </c>
      <c r="K61" s="77">
        <f>'FEB 2023 LIMVALCTR '!K61+'MAR 2023 LIMVALCTR '!E61</f>
        <v>2530</v>
      </c>
      <c r="L61" s="77">
        <f>'FEB 2023 LIMVALCTR '!L61+'MAR 2023 LIMVALCTR '!F61</f>
        <v>303</v>
      </c>
      <c r="M61" s="5"/>
      <c r="N61" s="5"/>
      <c r="O61" s="5"/>
      <c r="P61" s="5"/>
    </row>
    <row r="62" spans="1:17" s="9" customFormat="1" ht="15.75" thickBot="1" x14ac:dyDescent="0.3">
      <c r="A62" s="6"/>
      <c r="B62" s="340"/>
      <c r="C62" s="79" t="s">
        <v>24</v>
      </c>
      <c r="D62" s="80">
        <v>443806.68</v>
      </c>
      <c r="E62" s="80">
        <v>322445.40999999997</v>
      </c>
      <c r="F62" s="81">
        <f t="shared" ref="F62:F73" si="18">D62-E62</f>
        <v>121361.27000000002</v>
      </c>
      <c r="G62" s="5"/>
      <c r="H62" s="340"/>
      <c r="I62" s="90" t="s">
        <v>24</v>
      </c>
      <c r="J62" s="69">
        <f>'FEB 2023 LIMVALCTR '!J62+'MAR 2023 LIMVALCTR '!D62</f>
        <v>1133854.3599999999</v>
      </c>
      <c r="K62" s="69">
        <f>'FEB 2023 LIMVALCTR '!K62+'MAR 2023 LIMVALCTR '!E62</f>
        <v>1012493.0899999999</v>
      </c>
      <c r="L62" s="69">
        <f>'FEB 2023 LIMVALCTR '!L62+'MAR 2023 LIMVALCTR '!F62</f>
        <v>121361.27000000002</v>
      </c>
      <c r="M62" s="5"/>
      <c r="N62" s="5"/>
      <c r="O62" s="5"/>
      <c r="P62" s="5"/>
    </row>
    <row r="63" spans="1:17" s="9" customFormat="1" ht="15.75" thickBot="1" x14ac:dyDescent="0.3">
      <c r="A63" s="6"/>
      <c r="B63" s="340"/>
      <c r="C63" s="76" t="s">
        <v>25</v>
      </c>
      <c r="D63" s="77">
        <v>229</v>
      </c>
      <c r="E63" s="77">
        <v>115</v>
      </c>
      <c r="F63" s="78">
        <f t="shared" si="18"/>
        <v>114</v>
      </c>
      <c r="G63" s="5"/>
      <c r="H63" s="340"/>
      <c r="I63" s="53" t="s">
        <v>25</v>
      </c>
      <c r="J63" s="77">
        <f>'FEB 2023 LIMVALCTR '!J63+'MAR 2023 LIMVALCTR '!D63</f>
        <v>593</v>
      </c>
      <c r="K63" s="77">
        <f>'FEB 2023 LIMVALCTR '!K63+'MAR 2023 LIMVALCTR '!E63</f>
        <v>479</v>
      </c>
      <c r="L63" s="77">
        <f>'FEB 2023 LIMVALCTR '!L63+'MAR 2023 LIMVALCTR '!F63</f>
        <v>114</v>
      </c>
      <c r="M63" s="5"/>
      <c r="N63" s="5"/>
      <c r="O63" s="5"/>
      <c r="P63" s="5"/>
    </row>
    <row r="64" spans="1:17" s="9" customFormat="1" ht="15.75" thickBot="1" x14ac:dyDescent="0.3">
      <c r="A64" s="6"/>
      <c r="B64" s="340"/>
      <c r="C64" s="79" t="s">
        <v>24</v>
      </c>
      <c r="D64" s="80">
        <v>73066.37</v>
      </c>
      <c r="E64" s="80">
        <v>39935.24</v>
      </c>
      <c r="F64" s="81">
        <f t="shared" si="18"/>
        <v>33131.129999999997</v>
      </c>
      <c r="G64" s="5"/>
      <c r="H64" s="340"/>
      <c r="I64" s="90" t="s">
        <v>24</v>
      </c>
      <c r="J64" s="69">
        <f>'FEB 2023 LIMVALCTR '!J64+'MAR 2023 LIMVALCTR '!D64</f>
        <v>185164.69</v>
      </c>
      <c r="K64" s="69">
        <f>'FEB 2023 LIMVALCTR '!K64+'MAR 2023 LIMVALCTR '!E64</f>
        <v>152033.56</v>
      </c>
      <c r="L64" s="69">
        <f>'FEB 2023 LIMVALCTR '!L64+'MAR 2023 LIMVALCTR '!F64</f>
        <v>33131.129999999997</v>
      </c>
      <c r="M64" s="5"/>
      <c r="N64" s="5"/>
      <c r="O64" s="5"/>
      <c r="P64" s="5"/>
    </row>
    <row r="65" spans="1:16" s="9" customFormat="1" ht="27" thickBot="1" x14ac:dyDescent="0.3">
      <c r="A65" s="6"/>
      <c r="B65" s="340"/>
      <c r="C65" s="82" t="s">
        <v>44</v>
      </c>
      <c r="D65" s="77">
        <v>0</v>
      </c>
      <c r="E65" s="77">
        <v>0</v>
      </c>
      <c r="F65" s="78">
        <f t="shared" si="18"/>
        <v>0</v>
      </c>
      <c r="G65" s="5"/>
      <c r="H65" s="340"/>
      <c r="I65" s="82" t="s">
        <v>44</v>
      </c>
      <c r="J65" s="77">
        <f>'FEB 2023 LIMVALCTR '!J65+'MAR 2023 LIMVALCTR '!D65</f>
        <v>0</v>
      </c>
      <c r="K65" s="77">
        <f>'FEB 2023 LIMVALCTR '!K65+'MAR 2023 LIMVALCTR '!E65</f>
        <v>0</v>
      </c>
      <c r="L65" s="77">
        <f>'FEB 2023 LIMVALCTR '!L65+'MAR 2023 LIMVALCTR 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39"/>
      <c r="C66" s="79" t="s">
        <v>24</v>
      </c>
      <c r="D66" s="80">
        <v>0</v>
      </c>
      <c r="E66" s="80">
        <v>0</v>
      </c>
      <c r="F66" s="81">
        <f t="shared" si="18"/>
        <v>0</v>
      </c>
      <c r="G66" s="5"/>
      <c r="H66" s="339"/>
      <c r="I66" s="90" t="s">
        <v>24</v>
      </c>
      <c r="J66" s="69">
        <f>'FEB 2023 LIMVALCTR '!J66+'MAR 2023 LIMVALCTR '!D66</f>
        <v>0</v>
      </c>
      <c r="K66" s="69">
        <f>'FEB 2023 LIMVALCTR '!K66+'MAR 2023 LIMVALCTR '!E66</f>
        <v>0</v>
      </c>
      <c r="L66" s="69">
        <f>'FEB 2023 LIMVALCTR '!L66+'MAR 2023 LIMVALCTR '!F66</f>
        <v>0</v>
      </c>
      <c r="M66" s="5"/>
      <c r="N66" s="5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516873.05</v>
      </c>
      <c r="E67" s="69">
        <f t="shared" ref="E67:F67" si="19">E62+E64+E66</f>
        <v>362380.64999999997</v>
      </c>
      <c r="F67" s="69">
        <f t="shared" si="19"/>
        <v>154492.40000000002</v>
      </c>
      <c r="G67" s="5"/>
      <c r="H67" s="83" t="s">
        <v>20</v>
      </c>
      <c r="I67" s="92" t="s">
        <v>24</v>
      </c>
      <c r="J67" s="69">
        <f>'FEB 2023 LIMVALCTR '!J67+'MAR 2023 LIMVALCTR '!D67</f>
        <v>1319019.05</v>
      </c>
      <c r="K67" s="69">
        <f>'FEB 2023 LIMVALCTR '!K67+'MAR 2023 LIMVALCTR '!E67</f>
        <v>1164526.6499999999</v>
      </c>
      <c r="L67" s="69">
        <f>'FEB 2023 LIMVALCTR '!L67+'MAR 2023 LIMVALCTR '!F67</f>
        <v>154492.40000000002</v>
      </c>
      <c r="M67" s="5"/>
      <c r="N67" s="5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5"/>
      <c r="H68" s="47" t="s">
        <v>49</v>
      </c>
      <c r="I68" s="93" t="s">
        <v>24</v>
      </c>
      <c r="J68" s="77">
        <f>'FEB 2023 LIMVALCTR '!J68+'MAR 2023 LIMVALCTR '!D68</f>
        <v>0</v>
      </c>
      <c r="K68" s="77">
        <f>'FEB 2023 LIMVALCTR '!K68+'MAR 2023 LIMVALCTR '!E68</f>
        <v>0</v>
      </c>
      <c r="L68" s="77">
        <f>'FEB 2023 LIMVALCTR '!L68+'MAR 2023 LIMVALCTR 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5"/>
      <c r="H69" s="47" t="s">
        <v>50</v>
      </c>
      <c r="I69" s="93" t="s">
        <v>24</v>
      </c>
      <c r="J69" s="77">
        <f>'FEB 2023 LIMVALCTR '!J69+'MAR 2023 LIMVALCTR '!D69</f>
        <v>0</v>
      </c>
      <c r="K69" s="77">
        <f>'FEB 2023 LIMVALCTR '!K69+'MAR 2023 LIMVALCTR '!E69</f>
        <v>0</v>
      </c>
      <c r="L69" s="77">
        <f>'FEB 2023 LIMVALCTR '!L69+'MAR 2023 LIMVALCTR 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5"/>
      <c r="H70" s="47" t="s">
        <v>51</v>
      </c>
      <c r="I70" s="93" t="s">
        <v>24</v>
      </c>
      <c r="J70" s="77">
        <f>'FEB 2023 LIMVALCTR '!J70+'MAR 2023 LIMVALCTR '!D70</f>
        <v>0</v>
      </c>
      <c r="K70" s="77">
        <f>'FEB 2023 LIMVALCTR '!K70+'MAR 2023 LIMVALCTR '!E70</f>
        <v>0</v>
      </c>
      <c r="L70" s="77">
        <f>'FEB 2023 LIMVALCTR '!L70+'MAR 2023 LIMVALCTR 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5"/>
      <c r="H71" s="47" t="s">
        <v>52</v>
      </c>
      <c r="I71" s="93" t="s">
        <v>24</v>
      </c>
      <c r="J71" s="77">
        <f>'FEB 2023 LIMVALCTR '!J71+'MAR 2023 LIMVALCTR '!D71</f>
        <v>0</v>
      </c>
      <c r="K71" s="77">
        <f>'FEB 2023 LIMVALCTR '!K71+'MAR 2023 LIMVALCTR '!E71</f>
        <v>0</v>
      </c>
      <c r="L71" s="77">
        <f>'FEB 2023 LIMVALCTR '!L71+'MAR 2023 LIMVALCTR 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5"/>
      <c r="H72" s="48" t="s">
        <v>53</v>
      </c>
      <c r="I72" s="93" t="s">
        <v>24</v>
      </c>
      <c r="J72" s="77">
        <f>'FEB 2023 LIMVALCTR '!J72+'MAR 2023 LIMVALCTR '!D72</f>
        <v>0</v>
      </c>
      <c r="K72" s="77">
        <f>'FEB 2023 LIMVALCTR '!K72+'MAR 2023 LIMVALCTR '!E72</f>
        <v>0</v>
      </c>
      <c r="L72" s="77">
        <f>'FEB 2023 LIMVALCTR '!L72+'MAR 2023 LIMVALCTR '!F72</f>
        <v>0</v>
      </c>
      <c r="M72" s="5"/>
      <c r="N72" s="5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516873.05</v>
      </c>
      <c r="E73" s="69">
        <f t="shared" ref="E73" si="20">SUM(E67:E72)</f>
        <v>362380.64999999997</v>
      </c>
      <c r="F73" s="81">
        <f t="shared" si="18"/>
        <v>154492.40000000002</v>
      </c>
      <c r="G73" s="5"/>
      <c r="H73" s="73" t="s">
        <v>34</v>
      </c>
      <c r="I73" s="92" t="s">
        <v>24</v>
      </c>
      <c r="J73" s="69">
        <f>'FEB 2023 LIMVALCTR '!J73+'MAR 2023 LIMVALCTR '!D73</f>
        <v>1319019.05</v>
      </c>
      <c r="K73" s="69">
        <f>'FEB 2023 LIMVALCTR '!K73+'MAR 2023 LIMVALCTR '!E73</f>
        <v>1164526.6499999999</v>
      </c>
      <c r="L73" s="69">
        <f>'FEB 2023 LIMVALCTR '!L73+'MAR 2023 LIMVALCTR '!F73</f>
        <v>154492.40000000002</v>
      </c>
      <c r="M73" s="5"/>
      <c r="N73" s="5"/>
      <c r="O73" s="5"/>
      <c r="P73" s="5"/>
    </row>
    <row r="74" spans="1:16" s="9" customFormat="1" ht="15.75" thickBot="1" x14ac:dyDescent="0.3">
      <c r="A74" s="4"/>
      <c r="B74" s="7"/>
      <c r="C74" s="4"/>
      <c r="D74" s="5"/>
      <c r="E74" s="5"/>
      <c r="F74" s="5"/>
      <c r="G74" s="5"/>
      <c r="H74" s="7"/>
      <c r="I74" s="4"/>
      <c r="J74" s="5"/>
      <c r="K74" s="5"/>
      <c r="L74" s="5"/>
      <c r="M74" s="5"/>
      <c r="N74" s="5"/>
      <c r="O74" s="5"/>
      <c r="P74" s="5"/>
    </row>
    <row r="75" spans="1:16" s="9" customFormat="1" ht="15.75" customHeight="1" thickBot="1" x14ac:dyDescent="0.3">
      <c r="A75" s="4"/>
      <c r="B75" s="313" t="s">
        <v>89</v>
      </c>
      <c r="C75" s="314"/>
      <c r="D75" s="314"/>
      <c r="E75" s="314"/>
      <c r="F75" s="315"/>
      <c r="H75" s="313" t="s">
        <v>90</v>
      </c>
      <c r="I75" s="314"/>
      <c r="J75" s="314"/>
      <c r="K75" s="314"/>
      <c r="L75" s="315"/>
      <c r="M75" s="130"/>
      <c r="N75" s="130"/>
      <c r="P75" s="21"/>
    </row>
    <row r="76" spans="1:16" s="9" customFormat="1" ht="18.75" customHeight="1" thickBot="1" x14ac:dyDescent="0.3">
      <c r="A76" s="4"/>
      <c r="B76" s="335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35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19"/>
      <c r="N76" s="19"/>
      <c r="O76" s="19"/>
      <c r="P76" s="4"/>
    </row>
    <row r="77" spans="1:16" s="9" customFormat="1" ht="15.75" thickBot="1" x14ac:dyDescent="0.3">
      <c r="A77" s="4"/>
      <c r="B77" s="336"/>
      <c r="C77" s="53" t="s">
        <v>23</v>
      </c>
      <c r="D77" s="88">
        <f>D65+D63+D61+D38+D48+6</f>
        <v>2653</v>
      </c>
      <c r="E77" s="88">
        <f>E65+E63+E61+E38+E48+6</f>
        <v>2134</v>
      </c>
      <c r="F77" s="85">
        <f>D77-E77</f>
        <v>519</v>
      </c>
      <c r="G77" s="23"/>
      <c r="H77" s="336"/>
      <c r="I77" s="53" t="s">
        <v>23</v>
      </c>
      <c r="J77" s="88">
        <f>'FEB 2023 LIMVALCTR '!J77+'MAR 2023 LIMVALCTR '!D77</f>
        <v>7008</v>
      </c>
      <c r="K77" s="88">
        <f>'FEB 2023 LIMVALCTR '!K77+'MAR 2023 LIMVALCTR '!E77</f>
        <v>6489</v>
      </c>
      <c r="L77" s="85">
        <f>'FEB 2023 LIMVALCTR '!L77+'MAR 2023 LIMVALCTR '!F77</f>
        <v>519</v>
      </c>
      <c r="M77" s="23"/>
      <c r="N77" s="23"/>
      <c r="O77" s="23"/>
    </row>
    <row r="78" spans="1:16" s="9" customFormat="1" ht="15.75" thickBot="1" x14ac:dyDescent="0.3">
      <c r="A78" s="4"/>
      <c r="B78" s="337"/>
      <c r="C78" s="90" t="s">
        <v>24</v>
      </c>
      <c r="D78" s="91">
        <f>D73+D58+D45</f>
        <v>4387120.0999999996</v>
      </c>
      <c r="E78" s="91">
        <f>E73+E58+E45</f>
        <v>3928553.65</v>
      </c>
      <c r="F78" s="86">
        <f>D78-E78</f>
        <v>458566.44999999972</v>
      </c>
      <c r="G78" s="23"/>
      <c r="H78" s="337"/>
      <c r="I78" s="90" t="s">
        <v>24</v>
      </c>
      <c r="J78" s="91">
        <f>'FEB 2023 LIMVALCTR '!J78+'MAR 2023 LIMVALCTR '!D78</f>
        <v>11982891.02</v>
      </c>
      <c r="K78" s="91">
        <f>'FEB 2023 LIMVALCTR '!K78+'MAR 2023 LIMVALCTR '!E78</f>
        <v>11524324.57</v>
      </c>
      <c r="L78" s="86">
        <f>'FEB 2023 LIMVALCTR '!L78+'MAR 2023 LIMVALCTR '!F78</f>
        <v>458566.44999999972</v>
      </c>
      <c r="M78" s="23"/>
      <c r="N78" s="23"/>
      <c r="O78" s="23"/>
    </row>
    <row r="79" spans="1:16" s="9" customFormat="1" x14ac:dyDescent="0.25">
      <c r="A79" s="4"/>
      <c r="B79" s="101"/>
      <c r="C79" s="22"/>
      <c r="D79" s="22"/>
      <c r="E79" s="22"/>
      <c r="F79" s="22"/>
      <c r="G79" s="19"/>
      <c r="H79" s="19"/>
      <c r="I79" s="7"/>
      <c r="K79" s="19"/>
      <c r="L79" s="19"/>
      <c r="M79" s="23"/>
      <c r="N79" s="23"/>
      <c r="O79" s="23"/>
      <c r="P79" s="23"/>
    </row>
    <row r="80" spans="1:16" s="9" customFormat="1" x14ac:dyDescent="0.25">
      <c r="A80" s="4"/>
      <c r="B80" s="94" t="s">
        <v>26</v>
      </c>
      <c r="C80" s="13"/>
      <c r="D80" s="14"/>
      <c r="E80" s="14"/>
      <c r="F80" s="14"/>
      <c r="G80" s="5"/>
      <c r="H80" s="5"/>
      <c r="I80" s="5"/>
      <c r="J80" s="5"/>
      <c r="K80" s="5"/>
      <c r="L80" s="5"/>
      <c r="M80" s="4"/>
      <c r="N80" s="4"/>
      <c r="O80" s="4"/>
    </row>
    <row r="81" spans="1:15" s="9" customFormat="1" x14ac:dyDescent="0.25">
      <c r="A81" s="4"/>
      <c r="B81" s="94" t="s">
        <v>29</v>
      </c>
      <c r="C81" s="13"/>
      <c r="D81" s="94"/>
      <c r="E81" s="94"/>
      <c r="F81" s="13"/>
      <c r="G81" s="4"/>
      <c r="H81" s="4"/>
      <c r="I81" s="4"/>
      <c r="J81" s="4"/>
      <c r="K81" s="5"/>
      <c r="L81" s="5"/>
      <c r="M81" s="5"/>
      <c r="N81" s="4"/>
      <c r="O81" s="4"/>
    </row>
    <row r="82" spans="1:15" s="9" customFormat="1" x14ac:dyDescent="0.25">
      <c r="A82" s="4"/>
      <c r="B82" s="17"/>
      <c r="C82" s="4"/>
      <c r="D82" s="17"/>
      <c r="E82" s="17"/>
      <c r="F82" s="4"/>
      <c r="G82" s="4"/>
      <c r="H82" s="4"/>
      <c r="I82" s="4"/>
      <c r="J82" s="4"/>
      <c r="K82" s="5"/>
      <c r="L82" s="5"/>
      <c r="M82" s="5"/>
      <c r="N82" s="4"/>
      <c r="O82" s="11"/>
    </row>
    <row r="83" spans="1:15" s="9" customFormat="1" x14ac:dyDescent="0.25">
      <c r="A83" s="4"/>
      <c r="B83" s="4"/>
      <c r="C83" s="4"/>
      <c r="D83" s="5"/>
      <c r="E83" s="5"/>
      <c r="F83" s="5"/>
      <c r="G83" s="5"/>
      <c r="H83" s="5"/>
      <c r="I83" s="4"/>
      <c r="J83" s="5"/>
      <c r="K83" s="5"/>
      <c r="L83" s="5"/>
      <c r="M83" s="5"/>
      <c r="N83" s="4"/>
      <c r="O83" s="11"/>
    </row>
    <row r="84" spans="1:15" s="9" customFormat="1" x14ac:dyDescent="0.25">
      <c r="A84" s="4"/>
      <c r="B84" s="4"/>
      <c r="C84" s="4"/>
      <c r="D84" s="4"/>
      <c r="E84" s="4"/>
      <c r="F84" s="4"/>
      <c r="G84" s="4"/>
      <c r="H84" s="5"/>
      <c r="I84" s="4"/>
      <c r="J84" s="5"/>
      <c r="K84" s="4"/>
      <c r="L84" s="4"/>
      <c r="M84" s="5"/>
      <c r="N84" s="4"/>
      <c r="O84" s="11"/>
    </row>
    <row r="85" spans="1:15" s="9" customFormat="1" x14ac:dyDescent="0.25">
      <c r="A85" s="4"/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5"/>
      <c r="N85" s="4"/>
      <c r="O85" s="11"/>
    </row>
    <row r="86" spans="1:15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5"/>
      <c r="N86" s="4"/>
      <c r="O86" s="11"/>
    </row>
    <row r="87" spans="1:15" s="9" customFormat="1" x14ac:dyDescent="0.2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  <c r="O87" s="11"/>
    </row>
    <row r="88" spans="1:15" s="9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  <c r="N88" s="6"/>
      <c r="O88" s="10"/>
    </row>
  </sheetData>
  <mergeCells count="14">
    <mergeCell ref="B5:J5"/>
    <mergeCell ref="B6:K6"/>
    <mergeCell ref="B36:F36"/>
    <mergeCell ref="H36:L36"/>
    <mergeCell ref="B37:B39"/>
    <mergeCell ref="H37:H39"/>
    <mergeCell ref="B76:B78"/>
    <mergeCell ref="H76:H78"/>
    <mergeCell ref="B48:B49"/>
    <mergeCell ref="B50:B51"/>
    <mergeCell ref="B61:B66"/>
    <mergeCell ref="H61:H66"/>
    <mergeCell ref="B75:F75"/>
    <mergeCell ref="H75:L75"/>
  </mergeCells>
  <pageMargins left="0.19685039370078741" right="0.19685039370078741" top="0" bottom="0" header="0" footer="0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88"/>
  <sheetViews>
    <sheetView topLeftCell="A7" zoomScale="96" zoomScaleNormal="96" workbookViewId="0">
      <selection activeCell="B33" sqref="B33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8"/>
      <c r="P1" s="9"/>
      <c r="Q1" s="9"/>
      <c r="R1" s="9"/>
      <c r="S1" s="9"/>
      <c r="T1" s="9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8"/>
      <c r="P2" s="9"/>
      <c r="Q2" s="9"/>
      <c r="R2" s="9"/>
      <c r="S2" s="9"/>
      <c r="T2" s="9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8"/>
      <c r="P3" s="9"/>
      <c r="Q3" s="9"/>
      <c r="R3" s="9"/>
      <c r="S3" s="9"/>
      <c r="T3" s="9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9"/>
      <c r="Q4" s="9"/>
      <c r="R4" s="9"/>
      <c r="S4" s="9"/>
      <c r="T4" s="9"/>
    </row>
    <row r="5" spans="1:20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8"/>
      <c r="P5" s="9"/>
      <c r="Q5" s="9"/>
      <c r="R5" s="9"/>
      <c r="S5" s="9"/>
      <c r="T5" s="9"/>
    </row>
    <row r="6" spans="1:20" s="1" customFormat="1" ht="16.5" customHeight="1" x14ac:dyDescent="0.25">
      <c r="A6" s="13"/>
      <c r="B6" s="310" t="s">
        <v>84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8"/>
      <c r="P6" s="9"/>
      <c r="Q6" s="9"/>
      <c r="R6" s="9"/>
      <c r="S6" s="9"/>
      <c r="T6" s="9"/>
    </row>
    <row r="7" spans="1:20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8"/>
      <c r="P8" s="10"/>
      <c r="Q8" s="10"/>
      <c r="R8" s="10"/>
      <c r="S8" s="10"/>
      <c r="T8" s="10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85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8"/>
      <c r="P9" s="10"/>
      <c r="Q9" s="10"/>
      <c r="R9" s="10"/>
      <c r="S9" s="10"/>
      <c r="T9" s="10"/>
    </row>
    <row r="10" spans="1:20" s="2" customFormat="1" x14ac:dyDescent="0.25">
      <c r="A10" s="102">
        <v>1</v>
      </c>
      <c r="B10" s="113" t="s">
        <v>38</v>
      </c>
      <c r="C10" s="106" t="s">
        <v>86</v>
      </c>
      <c r="D10" s="38">
        <v>10250478.939999999</v>
      </c>
      <c r="E10" s="39">
        <v>6577359.0700000003</v>
      </c>
      <c r="F10" s="40">
        <f t="shared" ref="F10:F16" si="0">D10-E10</f>
        <v>3673119.8699999992</v>
      </c>
      <c r="G10" s="40">
        <v>1726364.96</v>
      </c>
      <c r="H10" s="40">
        <f t="shared" ref="H10:H16" si="1">E10+G10</f>
        <v>8303724.0300000003</v>
      </c>
      <c r="I10" s="41">
        <f t="shared" ref="I10:I16" si="2">F10-G10</f>
        <v>1946754.9099999992</v>
      </c>
      <c r="J10" s="127"/>
      <c r="K10" s="14"/>
      <c r="L10" s="14"/>
      <c r="M10" s="14"/>
      <c r="N10" s="14"/>
      <c r="O10" s="8"/>
      <c r="P10" s="10"/>
      <c r="Q10" s="10"/>
      <c r="R10" s="10"/>
      <c r="S10" s="10"/>
      <c r="T10" s="10"/>
    </row>
    <row r="11" spans="1:20" s="1" customFormat="1" x14ac:dyDescent="0.25">
      <c r="A11" s="103"/>
      <c r="B11" s="114" t="s">
        <v>31</v>
      </c>
      <c r="C11" s="107"/>
      <c r="D11" s="43">
        <v>0</v>
      </c>
      <c r="E11" s="44">
        <v>22393.78</v>
      </c>
      <c r="F11" s="45">
        <f t="shared" si="0"/>
        <v>-22393.78</v>
      </c>
      <c r="G11" s="45">
        <v>0</v>
      </c>
      <c r="H11" s="45">
        <f t="shared" si="1"/>
        <v>22393.78</v>
      </c>
      <c r="I11" s="46">
        <f t="shared" si="2"/>
        <v>-22393.78</v>
      </c>
      <c r="J11" s="127"/>
      <c r="K11" s="14"/>
      <c r="L11" s="14"/>
      <c r="M11" s="14"/>
      <c r="N11" s="14"/>
      <c r="O11" s="8"/>
      <c r="P11" s="9"/>
      <c r="Q11" s="9"/>
      <c r="R11" s="9"/>
      <c r="S11" s="9"/>
      <c r="T11" s="9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8"/>
      <c r="P12" s="9"/>
      <c r="Q12" s="9"/>
      <c r="R12" s="9"/>
      <c r="S12" s="9"/>
      <c r="T12" s="9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8"/>
      <c r="P13" s="9"/>
      <c r="Q13" s="9"/>
      <c r="R13" s="9"/>
      <c r="S13" s="9"/>
      <c r="T13" s="9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8"/>
      <c r="P14" s="9"/>
      <c r="Q14" s="9"/>
      <c r="R14" s="9"/>
      <c r="S14" s="9"/>
      <c r="T14" s="9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8"/>
      <c r="P15" s="9"/>
      <c r="Q15" s="9"/>
      <c r="R15" s="9"/>
      <c r="S15" s="9"/>
      <c r="T15" s="9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8"/>
      <c r="P16" s="9"/>
      <c r="Q16" s="9"/>
      <c r="R16" s="9"/>
      <c r="S16" s="9"/>
      <c r="T16" s="9"/>
    </row>
    <row r="17" spans="1:20" s="1" customFormat="1" ht="15.75" thickBot="1" x14ac:dyDescent="0.3">
      <c r="A17" s="118"/>
      <c r="B17" s="116" t="s">
        <v>32</v>
      </c>
      <c r="C17" s="121"/>
      <c r="D17" s="119">
        <f>SUM(D10:D16)</f>
        <v>10250478.939999999</v>
      </c>
      <c r="E17" s="119">
        <v>6599752.8500000006</v>
      </c>
      <c r="F17" s="119">
        <f t="shared" ref="F17:I17" si="3">SUM(F10:F16)</f>
        <v>3650726.0899999994</v>
      </c>
      <c r="G17" s="119">
        <f t="shared" si="3"/>
        <v>1726364.96</v>
      </c>
      <c r="H17" s="119">
        <f t="shared" si="3"/>
        <v>8326117.8100000005</v>
      </c>
      <c r="I17" s="119">
        <f t="shared" si="3"/>
        <v>1924361.1299999992</v>
      </c>
      <c r="J17" s="127"/>
      <c r="K17" s="125"/>
      <c r="L17" s="125"/>
      <c r="M17" s="14"/>
      <c r="N17" s="14"/>
      <c r="O17" s="8"/>
      <c r="P17" s="9"/>
      <c r="Q17" s="9"/>
      <c r="R17" s="9"/>
      <c r="S17" s="9"/>
      <c r="T17" s="9"/>
    </row>
    <row r="18" spans="1:20" s="2" customFormat="1" x14ac:dyDescent="0.25">
      <c r="A18" s="102">
        <v>2</v>
      </c>
      <c r="B18" s="113" t="s">
        <v>57</v>
      </c>
      <c r="C18" s="37"/>
      <c r="D18" s="39">
        <v>292519.69</v>
      </c>
      <c r="E18" s="39">
        <v>140079.16</v>
      </c>
      <c r="F18" s="39">
        <f>D18-E18</f>
        <v>152440.53</v>
      </c>
      <c r="G18" s="40">
        <v>0</v>
      </c>
      <c r="H18" s="40">
        <f>E18+G18</f>
        <v>140079.16</v>
      </c>
      <c r="I18" s="40">
        <f>F18-G18</f>
        <v>152440.53</v>
      </c>
      <c r="J18" s="14"/>
      <c r="K18" s="14"/>
      <c r="L18" s="13"/>
      <c r="M18" s="14"/>
      <c r="N18" s="3"/>
      <c r="O18" s="10"/>
      <c r="P18" s="10"/>
      <c r="Q18" s="10"/>
      <c r="R18" s="10"/>
      <c r="S18" s="10"/>
      <c r="T18" s="10"/>
    </row>
    <row r="19" spans="1:20" s="2" customFormat="1" x14ac:dyDescent="0.25">
      <c r="A19" s="103">
        <v>3</v>
      </c>
      <c r="B19" s="114" t="s">
        <v>58</v>
      </c>
      <c r="C19" s="42"/>
      <c r="D19" s="44">
        <v>146675.32999999999</v>
      </c>
      <c r="E19" s="56">
        <v>53792.91</v>
      </c>
      <c r="F19" s="44">
        <f t="shared" ref="F19:F24" si="4">D19-E19</f>
        <v>92882.419999999984</v>
      </c>
      <c r="G19" s="45">
        <v>0</v>
      </c>
      <c r="H19" s="45">
        <f t="shared" ref="H19:H24" si="5">E19+G19</f>
        <v>53792.91</v>
      </c>
      <c r="I19" s="45">
        <f t="shared" ref="I19:I24" si="6">F19-G19</f>
        <v>92882.419999999984</v>
      </c>
      <c r="J19" s="14"/>
      <c r="K19" s="14"/>
      <c r="L19" s="14"/>
      <c r="M19" s="14"/>
      <c r="N19" s="3"/>
      <c r="O19" s="10"/>
      <c r="P19" s="10"/>
      <c r="Q19" s="10"/>
      <c r="R19" s="10"/>
      <c r="S19" s="10"/>
      <c r="T19" s="10"/>
    </row>
    <row r="20" spans="1:20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10"/>
      <c r="P20" s="10"/>
      <c r="Q20" s="9"/>
      <c r="R20" s="9"/>
      <c r="S20" s="9"/>
      <c r="T20" s="9"/>
    </row>
    <row r="21" spans="1:20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10"/>
      <c r="P21" s="10"/>
      <c r="Q21" s="9"/>
      <c r="R21" s="9"/>
      <c r="S21" s="9"/>
      <c r="T21" s="9"/>
    </row>
    <row r="22" spans="1:20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10"/>
      <c r="P22" s="10"/>
      <c r="Q22" s="9"/>
      <c r="R22" s="9"/>
      <c r="S22" s="9"/>
      <c r="T22" s="9"/>
    </row>
    <row r="23" spans="1:20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10"/>
      <c r="P23" s="10"/>
      <c r="Q23" s="9"/>
      <c r="R23" s="9"/>
      <c r="S23" s="9"/>
      <c r="T23" s="9"/>
    </row>
    <row r="24" spans="1:20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10"/>
      <c r="P24" s="10"/>
      <c r="Q24" s="9"/>
      <c r="R24" s="9"/>
      <c r="S24" s="9"/>
      <c r="T24" s="9"/>
    </row>
    <row r="25" spans="1:20" s="1" customFormat="1" ht="18" customHeight="1" thickBot="1" x14ac:dyDescent="0.3">
      <c r="A25" s="76"/>
      <c r="B25" s="53" t="s">
        <v>65</v>
      </c>
      <c r="C25" s="124"/>
      <c r="D25" s="54">
        <f>SUM(D18:D24)</f>
        <v>439195.02</v>
      </c>
      <c r="E25" s="54">
        <v>193872.07</v>
      </c>
      <c r="F25" s="54">
        <f t="shared" ref="F25:I25" si="7">SUM(F18:F24)</f>
        <v>245322.94999999998</v>
      </c>
      <c r="G25" s="54">
        <f t="shared" si="7"/>
        <v>0</v>
      </c>
      <c r="H25" s="54">
        <f t="shared" si="7"/>
        <v>193872.07</v>
      </c>
      <c r="I25" s="54">
        <f t="shared" si="7"/>
        <v>245322.94999999998</v>
      </c>
      <c r="J25" s="125"/>
      <c r="K25" s="125"/>
      <c r="L25" s="14"/>
      <c r="M25" s="14"/>
      <c r="N25" s="3"/>
      <c r="O25" s="10"/>
      <c r="P25" s="10"/>
      <c r="Q25" s="9"/>
      <c r="R25" s="9"/>
      <c r="S25" s="9"/>
      <c r="T25" s="9"/>
    </row>
    <row r="26" spans="1:20" s="1" customFormat="1" x14ac:dyDescent="0.25">
      <c r="A26" s="104">
        <v>4</v>
      </c>
      <c r="B26" s="120" t="s">
        <v>37</v>
      </c>
      <c r="C26" s="110"/>
      <c r="D26" s="55">
        <v>1311873.1299999999</v>
      </c>
      <c r="E26" s="56">
        <v>802146</v>
      </c>
      <c r="F26" s="57">
        <f>D26-E26</f>
        <v>509727.12999999989</v>
      </c>
      <c r="G26" s="57">
        <v>0</v>
      </c>
      <c r="H26" s="57">
        <f t="shared" ref="H26:H32" si="8">E26+G26</f>
        <v>802146</v>
      </c>
      <c r="I26" s="58">
        <f>F26-G26</f>
        <v>509727.12999999989</v>
      </c>
      <c r="J26" s="127"/>
      <c r="K26" s="14"/>
      <c r="L26" s="14"/>
      <c r="M26" s="13"/>
      <c r="N26" s="14"/>
      <c r="O26" s="8"/>
      <c r="P26" s="9"/>
      <c r="Q26" s="9"/>
      <c r="R26" s="9"/>
      <c r="S26" s="9"/>
      <c r="T26" s="9"/>
    </row>
    <row r="27" spans="1:20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8"/>
      <c r="P27" s="9"/>
      <c r="Q27" s="9"/>
      <c r="R27" s="9"/>
      <c r="S27" s="9"/>
      <c r="T27" s="9"/>
    </row>
    <row r="28" spans="1:20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8"/>
      <c r="P28" s="9"/>
      <c r="Q28" s="9"/>
      <c r="R28" s="9"/>
      <c r="S28" s="9"/>
      <c r="T28" s="9"/>
    </row>
    <row r="29" spans="1:20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8"/>
      <c r="P29" s="9"/>
      <c r="Q29" s="9"/>
      <c r="R29" s="9"/>
      <c r="S29" s="9"/>
      <c r="T29" s="9"/>
    </row>
    <row r="30" spans="1:20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8"/>
      <c r="P30" s="9"/>
      <c r="Q30" s="9"/>
      <c r="R30" s="9"/>
      <c r="S30" s="9"/>
      <c r="T30" s="9"/>
    </row>
    <row r="31" spans="1:20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8"/>
      <c r="P31" s="9"/>
      <c r="Q31" s="9"/>
      <c r="R31" s="9"/>
      <c r="S31" s="9"/>
      <c r="T31" s="9"/>
    </row>
    <row r="32" spans="1:20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8"/>
      <c r="P32" s="9"/>
      <c r="Q32" s="9"/>
      <c r="R32" s="9"/>
      <c r="S32" s="9"/>
      <c r="T32" s="9"/>
    </row>
    <row r="33" spans="1:20" s="1" customFormat="1" ht="27" thickBot="1" x14ac:dyDescent="0.3">
      <c r="A33" s="63"/>
      <c r="B33" s="115" t="s">
        <v>34</v>
      </c>
      <c r="C33" s="111"/>
      <c r="D33" s="60">
        <f>SUM(D26:D32)</f>
        <v>1311873.1299999999</v>
      </c>
      <c r="E33" s="61">
        <v>802146</v>
      </c>
      <c r="F33" s="61">
        <f t="shared" ref="F33:I33" si="11">SUM(F26:F32)</f>
        <v>509727.12999999989</v>
      </c>
      <c r="G33" s="61">
        <f t="shared" si="11"/>
        <v>0</v>
      </c>
      <c r="H33" s="61">
        <f t="shared" si="11"/>
        <v>802146</v>
      </c>
      <c r="I33" s="62">
        <f t="shared" si="11"/>
        <v>509727.12999999989</v>
      </c>
      <c r="J33" s="127"/>
      <c r="K33" s="125"/>
      <c r="L33" s="125"/>
      <c r="M33" s="14"/>
      <c r="N33" s="14"/>
      <c r="O33" s="8"/>
      <c r="P33" s="9"/>
      <c r="Q33" s="9"/>
      <c r="R33" s="9"/>
      <c r="S33" s="9"/>
      <c r="T33" s="9"/>
    </row>
    <row r="34" spans="1:20" s="1" customFormat="1" ht="15.75" thickBot="1" x14ac:dyDescent="0.3">
      <c r="A34" s="63"/>
      <c r="B34" s="59" t="s">
        <v>8</v>
      </c>
      <c r="C34" s="112"/>
      <c r="D34" s="64">
        <f>D33+D17+D25</f>
        <v>12001547.09</v>
      </c>
      <c r="E34" s="64">
        <v>7595770.9200000009</v>
      </c>
      <c r="F34" s="64">
        <f t="shared" ref="F34:I34" si="12">F33+F17+F25</f>
        <v>4405776.169999999</v>
      </c>
      <c r="G34" s="64">
        <f t="shared" si="12"/>
        <v>1726364.96</v>
      </c>
      <c r="H34" s="64">
        <f t="shared" si="12"/>
        <v>9322135.8800000008</v>
      </c>
      <c r="I34" s="77">
        <f t="shared" si="12"/>
        <v>2679411.209999999</v>
      </c>
      <c r="J34" s="14"/>
      <c r="K34" s="14"/>
      <c r="L34" s="14"/>
      <c r="M34" s="14"/>
      <c r="N34" s="14"/>
      <c r="O34" s="8"/>
      <c r="P34" s="9"/>
      <c r="Q34" s="9"/>
      <c r="R34" s="9"/>
      <c r="S34" s="9"/>
      <c r="T34" s="9"/>
    </row>
    <row r="35" spans="1:20" s="9" customFormat="1" ht="15.75" thickBot="1" x14ac:dyDescent="0.3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13"/>
      <c r="O35" s="8"/>
    </row>
    <row r="36" spans="1:20" s="1" customFormat="1" ht="15.75" customHeight="1" thickBot="1" x14ac:dyDescent="0.3">
      <c r="A36" s="13"/>
      <c r="B36" s="313" t="s">
        <v>76</v>
      </c>
      <c r="C36" s="314"/>
      <c r="D36" s="314"/>
      <c r="E36" s="314"/>
      <c r="F36" s="315"/>
      <c r="H36" s="313" t="s">
        <v>77</v>
      </c>
      <c r="I36" s="314"/>
      <c r="J36" s="314"/>
      <c r="K36" s="314"/>
      <c r="L36" s="315"/>
      <c r="M36" s="15"/>
      <c r="N36" s="15"/>
      <c r="O36" s="130"/>
      <c r="P36" s="9"/>
      <c r="Q36" s="9"/>
      <c r="R36" s="9"/>
    </row>
    <row r="37" spans="1:20" s="15" customFormat="1" ht="20.25" customHeight="1" thickBot="1" x14ac:dyDescent="0.3">
      <c r="A37" s="133"/>
      <c r="B37" s="341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22"/>
      <c r="H37" s="344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19"/>
      <c r="P37" s="130"/>
      <c r="Q37" s="130"/>
      <c r="R37" s="130"/>
    </row>
    <row r="38" spans="1:20" s="1" customFormat="1" ht="15.75" thickBot="1" x14ac:dyDescent="0.3">
      <c r="A38" s="129"/>
      <c r="B38" s="342"/>
      <c r="C38" s="13" t="s">
        <v>23</v>
      </c>
      <c r="D38" s="66">
        <v>1082</v>
      </c>
      <c r="E38" s="66">
        <v>1082</v>
      </c>
      <c r="F38" s="67">
        <f>D38-E38</f>
        <v>0</v>
      </c>
      <c r="G38" s="14"/>
      <c r="H38" s="345"/>
      <c r="I38" s="13" t="s">
        <v>23</v>
      </c>
      <c r="J38" s="66">
        <f>'IAN 2022 LIMVALCTR '!J38+'01-15 MAR 2023 LIMVALCTR '!D38</f>
        <v>2184</v>
      </c>
      <c r="K38" s="66">
        <f>'IAN 2022 LIMVALCTR '!K38+'01-15 MAR 2023 LIMVALCTR '!E38</f>
        <v>2184</v>
      </c>
      <c r="L38" s="66">
        <f>'IAN 2022 LIMVALCTR '!L38+'01-15 MAR 2023 LIMVALCTR '!F38</f>
        <v>0</v>
      </c>
      <c r="M38" s="14"/>
      <c r="N38" s="14"/>
      <c r="O38" s="5"/>
      <c r="P38" s="9"/>
      <c r="Q38" s="9"/>
      <c r="R38" s="9"/>
    </row>
    <row r="39" spans="1:20" s="1" customFormat="1" ht="15.75" thickBot="1" x14ac:dyDescent="0.3">
      <c r="A39" s="129"/>
      <c r="B39" s="343"/>
      <c r="C39" s="68" t="s">
        <v>24</v>
      </c>
      <c r="D39" s="69">
        <v>3298851.71</v>
      </c>
      <c r="E39" s="69">
        <v>3298851.71</v>
      </c>
      <c r="F39" s="70">
        <f t="shared" ref="F39:F45" si="13">D39-E39</f>
        <v>0</v>
      </c>
      <c r="G39" s="14"/>
      <c r="H39" s="346"/>
      <c r="I39" s="68" t="s">
        <v>24</v>
      </c>
      <c r="J39" s="74">
        <f>'IAN 2022 LIMVALCTR '!J39+'01-15 MAR 2023 LIMVALCTR '!D39</f>
        <v>6599752.8499999996</v>
      </c>
      <c r="K39" s="74">
        <f>'IAN 2022 LIMVALCTR '!K39+'01-15 MAR 2023 LIMVALCTR '!E39</f>
        <v>6599752.8499999996</v>
      </c>
      <c r="L39" s="74">
        <f>'IAN 2022 LIMVALCTR '!L39+'01-15 MAR 2023 LIMVALCTR '!F39</f>
        <v>0</v>
      </c>
      <c r="M39" s="14"/>
      <c r="N39" s="14"/>
      <c r="O39" s="5"/>
      <c r="P39" s="9"/>
      <c r="Q39" s="9"/>
      <c r="R39" s="9"/>
    </row>
    <row r="40" spans="1:20" s="1" customFormat="1" ht="15.75" thickBot="1" x14ac:dyDescent="0.3">
      <c r="A40" s="129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14"/>
      <c r="H40" s="47" t="s">
        <v>49</v>
      </c>
      <c r="I40" s="72" t="s">
        <v>24</v>
      </c>
      <c r="J40" s="66">
        <f>'IAN 2022 LIMVALCTR '!J40+'01-15 MAR 2023 LIMVALCTR '!D40</f>
        <v>0</v>
      </c>
      <c r="K40" s="66">
        <f>'IAN 2022 LIMVALCTR '!K40+'01-15 MAR 2023 LIMVALCTR '!E40</f>
        <v>0</v>
      </c>
      <c r="L40" s="66">
        <f>'IAN 2022 LIMVALCTR '!L40+'01-15 MAR 2023 LIMVALCTR '!F40</f>
        <v>0</v>
      </c>
      <c r="M40" s="14"/>
      <c r="N40" s="14"/>
      <c r="O40" s="5"/>
      <c r="P40" s="9"/>
      <c r="Q40" s="9"/>
      <c r="R40" s="9"/>
    </row>
    <row r="41" spans="1:20" s="1" customFormat="1" ht="15.75" thickBot="1" x14ac:dyDescent="0.3">
      <c r="A41" s="129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14"/>
      <c r="H41" s="47" t="s">
        <v>50</v>
      </c>
      <c r="I41" s="72" t="s">
        <v>24</v>
      </c>
      <c r="J41" s="66">
        <f>'IAN 2022 LIMVALCTR '!J41+'01-15 MAR 2023 LIMVALCTR '!D41</f>
        <v>0</v>
      </c>
      <c r="K41" s="66">
        <f>'IAN 2022 LIMVALCTR '!K41+'01-15 MAR 2023 LIMVALCTR '!E41</f>
        <v>0</v>
      </c>
      <c r="L41" s="66">
        <f>'IAN 2022 LIMVALCTR '!L41+'01-15 MAR 2023 LIMVALCTR '!F41</f>
        <v>0</v>
      </c>
      <c r="M41" s="14"/>
      <c r="N41" s="14"/>
      <c r="O41" s="5"/>
      <c r="P41" s="9"/>
      <c r="Q41" s="9"/>
      <c r="R41" s="9"/>
    </row>
    <row r="42" spans="1:20" s="1" customFormat="1" ht="15.75" thickBot="1" x14ac:dyDescent="0.3">
      <c r="A42" s="129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14"/>
      <c r="H42" s="47" t="s">
        <v>51</v>
      </c>
      <c r="I42" s="72" t="s">
        <v>24</v>
      </c>
      <c r="J42" s="66">
        <f>'IAN 2022 LIMVALCTR '!J42+'01-15 MAR 2023 LIMVALCTR '!D42</f>
        <v>0</v>
      </c>
      <c r="K42" s="66">
        <f>'IAN 2022 LIMVALCTR '!K42+'01-15 MAR 2023 LIMVALCTR '!E42</f>
        <v>0</v>
      </c>
      <c r="L42" s="66">
        <f>'IAN 2022 LIMVALCTR '!L42+'01-15 MAR 2023 LIMVALCTR '!F42</f>
        <v>0</v>
      </c>
      <c r="M42" s="14"/>
      <c r="N42" s="14"/>
      <c r="O42" s="5"/>
      <c r="P42" s="9"/>
      <c r="Q42" s="9"/>
      <c r="R42" s="9"/>
    </row>
    <row r="43" spans="1:20" s="1" customFormat="1" ht="15.75" thickBot="1" x14ac:dyDescent="0.3">
      <c r="A43" s="129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14"/>
      <c r="H43" s="47" t="s">
        <v>52</v>
      </c>
      <c r="I43" s="72" t="s">
        <v>24</v>
      </c>
      <c r="J43" s="66">
        <f>'IAN 2022 LIMVALCTR '!J43+'01-15 MAR 2023 LIMVALCTR '!D43</f>
        <v>0</v>
      </c>
      <c r="K43" s="66">
        <f>'IAN 2022 LIMVALCTR '!K43+'01-15 MAR 2023 LIMVALCTR '!E43</f>
        <v>0</v>
      </c>
      <c r="L43" s="66">
        <f>'IAN 2022 LIMVALCTR '!L43+'01-15 MAR 2023 LIMVALCTR '!F43</f>
        <v>0</v>
      </c>
      <c r="M43" s="14"/>
      <c r="N43" s="14"/>
      <c r="O43" s="5"/>
      <c r="P43" s="9"/>
      <c r="Q43" s="9"/>
      <c r="R43" s="9"/>
    </row>
    <row r="44" spans="1:20" s="1" customFormat="1" ht="15.75" thickBot="1" x14ac:dyDescent="0.3">
      <c r="A44" s="129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14"/>
      <c r="H44" s="48" t="s">
        <v>53</v>
      </c>
      <c r="I44" s="63" t="s">
        <v>24</v>
      </c>
      <c r="J44" s="66">
        <f>'IAN 2022 LIMVALCTR '!J44+'01-15 MAR 2023 LIMVALCTR '!D44</f>
        <v>0</v>
      </c>
      <c r="K44" s="66">
        <f>'IAN 2022 LIMVALCTR '!K44+'01-15 MAR 2023 LIMVALCTR '!E44</f>
        <v>0</v>
      </c>
      <c r="L44" s="66">
        <f>'IAN 2022 LIMVALCTR '!L44+'01-15 MAR 2023 LIMVALCTR '!F44</f>
        <v>0</v>
      </c>
      <c r="M44" s="14"/>
      <c r="N44" s="14"/>
      <c r="O44" s="5"/>
      <c r="P44" s="9"/>
      <c r="Q44" s="9"/>
      <c r="R44" s="9"/>
    </row>
    <row r="45" spans="1:20" s="1" customFormat="1" ht="15.75" thickBot="1" x14ac:dyDescent="0.3">
      <c r="A45" s="129"/>
      <c r="B45" s="73" t="s">
        <v>32</v>
      </c>
      <c r="C45" s="68" t="s">
        <v>24</v>
      </c>
      <c r="D45" s="69">
        <f t="shared" ref="D45" si="14">SUM(D39:D44)</f>
        <v>3298851.71</v>
      </c>
      <c r="E45" s="69">
        <f t="shared" ref="E45" si="15">SUM(E39:E44)</f>
        <v>3298851.71</v>
      </c>
      <c r="F45" s="69">
        <f t="shared" si="13"/>
        <v>0</v>
      </c>
      <c r="G45" s="14"/>
      <c r="H45" s="73" t="s">
        <v>32</v>
      </c>
      <c r="I45" s="68" t="s">
        <v>24</v>
      </c>
      <c r="J45" s="69">
        <f>'IAN 2022 LIMVALCTR '!J45+'01-15 MAR 2023 LIMVALCTR '!D45</f>
        <v>6599752.8499999996</v>
      </c>
      <c r="K45" s="69">
        <f>'IAN 2022 LIMVALCTR '!K45+'01-15 MAR 2023 LIMVALCTR '!E45</f>
        <v>6599752.8499999996</v>
      </c>
      <c r="L45" s="69">
        <f>'IAN 2022 LIMVALCTR '!L45+'01-15 MAR 2023 LIMVALCTR '!F45</f>
        <v>0</v>
      </c>
      <c r="M45" s="14"/>
      <c r="N45" s="14"/>
      <c r="O45" s="5"/>
      <c r="P45" s="9"/>
      <c r="Q45" s="9"/>
      <c r="R45" s="9"/>
    </row>
    <row r="46" spans="1:20" s="9" customFormat="1" ht="15.75" thickBot="1" x14ac:dyDescent="0.3">
      <c r="A46" s="129"/>
      <c r="B46" s="101"/>
      <c r="C46" s="13"/>
      <c r="D46" s="14"/>
      <c r="E46" s="14"/>
      <c r="F46" s="14"/>
      <c r="G46" s="14"/>
      <c r="H46" s="101"/>
      <c r="I46" s="13"/>
      <c r="J46" s="14"/>
      <c r="K46" s="14"/>
      <c r="L46" s="14"/>
      <c r="M46" s="14"/>
      <c r="N46" s="14"/>
      <c r="O46" s="5"/>
    </row>
    <row r="47" spans="1:20" s="9" customFormat="1" ht="15.75" thickBot="1" x14ac:dyDescent="0.3">
      <c r="A47" s="129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22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22"/>
      <c r="N47" s="22"/>
      <c r="O47" s="19"/>
      <c r="P47" s="19"/>
      <c r="Q47" s="19"/>
    </row>
    <row r="48" spans="1:20" s="9" customFormat="1" ht="15.75" thickBot="1" x14ac:dyDescent="0.3">
      <c r="A48" s="129"/>
      <c r="B48" s="338" t="s">
        <v>57</v>
      </c>
      <c r="C48" s="76" t="s">
        <v>23</v>
      </c>
      <c r="D48" s="77">
        <v>31</v>
      </c>
      <c r="E48" s="77">
        <v>31</v>
      </c>
      <c r="F48" s="77">
        <f>D48-E48</f>
        <v>0</v>
      </c>
      <c r="G48" s="14"/>
      <c r="H48" s="95" t="s">
        <v>57</v>
      </c>
      <c r="I48" s="76" t="s">
        <v>23</v>
      </c>
      <c r="J48" s="77">
        <f>'IAN 2022 LIMVALCTR '!J48+'01-15 MAR 2023 LIMVALCTR '!D48</f>
        <v>64</v>
      </c>
      <c r="K48" s="77">
        <f>'IAN 2022 LIMVALCTR '!K48+'01-15 MAR 2023 LIMVALCTR '!E48</f>
        <v>64</v>
      </c>
      <c r="L48" s="77">
        <f>'IAN 2022 LIMVALCTR '!L48+'01-15 MAR 2023 LIMVALCTR '!F48</f>
        <v>0</v>
      </c>
      <c r="M48" s="14"/>
      <c r="N48" s="14"/>
      <c r="O48" s="5"/>
      <c r="P48" s="5"/>
      <c r="Q48" s="5"/>
      <c r="S48" s="131"/>
    </row>
    <row r="49" spans="1:17" s="9" customFormat="1" ht="15.75" thickBot="1" x14ac:dyDescent="0.3">
      <c r="A49" s="129"/>
      <c r="B49" s="339"/>
      <c r="C49" s="63" t="s">
        <v>24</v>
      </c>
      <c r="D49" s="69">
        <v>68187.83</v>
      </c>
      <c r="E49" s="69">
        <v>68187.83</v>
      </c>
      <c r="F49" s="69">
        <f t="shared" ref="F49:F58" si="16">D49-E49</f>
        <v>0</v>
      </c>
      <c r="G49" s="14"/>
      <c r="H49" s="98"/>
      <c r="I49" s="63" t="s">
        <v>24</v>
      </c>
      <c r="J49" s="69">
        <f>'IAN 2022 LIMVALCTR '!J49+'01-15 MAR 2023 LIMVALCTR '!D49</f>
        <v>140079.16</v>
      </c>
      <c r="K49" s="69">
        <f>'IAN 2022 LIMVALCTR '!K49+'01-15 MAR 2023 LIMVALCTR '!E49</f>
        <v>140079.16</v>
      </c>
      <c r="L49" s="69">
        <f>'IAN 2022 LIMVALCTR '!L49+'01-15 MAR 2023 LIMVALCTR '!F49</f>
        <v>0</v>
      </c>
      <c r="M49" s="14"/>
      <c r="N49" s="14"/>
      <c r="O49" s="5"/>
      <c r="P49" s="5"/>
      <c r="Q49" s="5"/>
    </row>
    <row r="50" spans="1:17" s="9" customFormat="1" ht="15.75" thickBot="1" x14ac:dyDescent="0.3">
      <c r="A50" s="129"/>
      <c r="B50" s="338" t="s">
        <v>58</v>
      </c>
      <c r="C50" s="76" t="s">
        <v>59</v>
      </c>
      <c r="D50" s="54" t="s">
        <v>82</v>
      </c>
      <c r="E50" s="54" t="s">
        <v>82</v>
      </c>
      <c r="F50" s="77">
        <v>0</v>
      </c>
      <c r="G50" s="14"/>
      <c r="H50" s="95" t="s">
        <v>58</v>
      </c>
      <c r="I50" s="76" t="s">
        <v>59</v>
      </c>
      <c r="J50" s="54" t="s">
        <v>83</v>
      </c>
      <c r="K50" s="54" t="s">
        <v>83</v>
      </c>
      <c r="L50" s="77">
        <f>'IAN 2022 LIMVALCTR '!L50+'01-15 MAR 2023 LIMVALCTR '!F50</f>
        <v>0</v>
      </c>
      <c r="M50" s="125"/>
      <c r="N50" s="125"/>
      <c r="O50" s="136"/>
      <c r="P50" s="136"/>
      <c r="Q50" s="5"/>
    </row>
    <row r="51" spans="1:17" s="9" customFormat="1" ht="15.75" thickBot="1" x14ac:dyDescent="0.3">
      <c r="A51" s="129"/>
      <c r="B51" s="339"/>
      <c r="C51" s="63" t="s">
        <v>24</v>
      </c>
      <c r="D51" s="69">
        <v>21915.63</v>
      </c>
      <c r="E51" s="69">
        <v>21915.63</v>
      </c>
      <c r="F51" s="69">
        <f t="shared" si="16"/>
        <v>0</v>
      </c>
      <c r="G51" s="14"/>
      <c r="H51" s="98"/>
      <c r="I51" s="63" t="s">
        <v>24</v>
      </c>
      <c r="J51" s="69">
        <f>'IAN 2022 LIMVALCTR '!J51+'01-15 MAR 2023 LIMVALCTR '!D51</f>
        <v>53792.91</v>
      </c>
      <c r="K51" s="69">
        <f>'IAN 2022 LIMVALCTR '!K51+'01-15 MAR 2023 LIMVALCTR '!E51</f>
        <v>53792.91</v>
      </c>
      <c r="L51" s="69">
        <f>'IAN 2022 LIMVALCTR '!L51+'01-15 MAR 2023 LIMVALCTR '!F51</f>
        <v>0</v>
      </c>
      <c r="M51" s="14"/>
      <c r="N51" s="14"/>
      <c r="O51" s="5"/>
      <c r="P51" s="5"/>
      <c r="Q51" s="5"/>
    </row>
    <row r="52" spans="1:17" s="9" customFormat="1" ht="15.75" thickBot="1" x14ac:dyDescent="0.3">
      <c r="A52" s="129"/>
      <c r="B52" s="99" t="s">
        <v>56</v>
      </c>
      <c r="C52" s="84" t="s">
        <v>24</v>
      </c>
      <c r="D52" s="69">
        <f>D49+D51</f>
        <v>90103.46</v>
      </c>
      <c r="E52" s="69">
        <f>E49+E51</f>
        <v>90103.46</v>
      </c>
      <c r="F52" s="69">
        <f t="shared" si="16"/>
        <v>0</v>
      </c>
      <c r="G52" s="14"/>
      <c r="H52" s="99" t="s">
        <v>56</v>
      </c>
      <c r="I52" s="84" t="s">
        <v>24</v>
      </c>
      <c r="J52" s="69">
        <f>'IAN 2022 LIMVALCTR '!J52+'01-15 MAR 2023 LIMVALCTR '!D52</f>
        <v>193872.07</v>
      </c>
      <c r="K52" s="69">
        <f>'IAN 2022 LIMVALCTR '!K52+'01-15 MAR 2023 LIMVALCTR '!E52</f>
        <v>193872.07</v>
      </c>
      <c r="L52" s="69">
        <f>'IAN 2022 LIMVALCTR '!L52+'01-15 MAR 2023 LIMVALCTR '!F52</f>
        <v>0</v>
      </c>
      <c r="M52" s="14"/>
      <c r="N52" s="14"/>
      <c r="O52" s="5"/>
      <c r="P52" s="5"/>
      <c r="Q52" s="5"/>
    </row>
    <row r="53" spans="1:17" s="9" customFormat="1" ht="15.75" thickBot="1" x14ac:dyDescent="0.3">
      <c r="A53" s="129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14"/>
      <c r="H53" s="47" t="s">
        <v>60</v>
      </c>
      <c r="I53" s="72" t="s">
        <v>24</v>
      </c>
      <c r="J53" s="77">
        <f>'IAN 2022 LIMVALCTR '!J53+'01-15 MAR 2023 LIMVALCTR '!D53</f>
        <v>0</v>
      </c>
      <c r="K53" s="77">
        <f>'IAN 2022 LIMVALCTR '!K53+'01-15 MAR 2023 LIMVALCTR '!E53</f>
        <v>0</v>
      </c>
      <c r="L53" s="77">
        <f>'IAN 2022 LIMVALCTR '!L53+'01-15 MAR 2023 LIMVALCTR '!F53</f>
        <v>0</v>
      </c>
      <c r="M53" s="14"/>
      <c r="N53" s="14"/>
      <c r="O53" s="5"/>
      <c r="P53" s="5"/>
      <c r="Q53" s="5"/>
    </row>
    <row r="54" spans="1:17" s="9" customFormat="1" ht="15.75" thickBot="1" x14ac:dyDescent="0.3">
      <c r="A54" s="129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14"/>
      <c r="H54" s="47" t="s">
        <v>61</v>
      </c>
      <c r="I54" s="72" t="s">
        <v>24</v>
      </c>
      <c r="J54" s="77">
        <f>'IAN 2022 LIMVALCTR '!J54+'01-15 MAR 2023 LIMVALCTR '!D54</f>
        <v>0</v>
      </c>
      <c r="K54" s="77">
        <f>'IAN 2022 LIMVALCTR '!K54+'01-15 MAR 2023 LIMVALCTR '!E54</f>
        <v>0</v>
      </c>
      <c r="L54" s="77">
        <f>'IAN 2022 LIMVALCTR '!L54+'01-15 MAR 2023 LIMVALCTR '!F54</f>
        <v>0</v>
      </c>
      <c r="M54" s="14"/>
      <c r="N54" s="14"/>
      <c r="O54" s="5"/>
      <c r="P54" s="5"/>
      <c r="Q54" s="5"/>
    </row>
    <row r="55" spans="1:17" s="9" customFormat="1" ht="15.75" thickBot="1" x14ac:dyDescent="0.3">
      <c r="A55" s="129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14"/>
      <c r="H55" s="47" t="s">
        <v>62</v>
      </c>
      <c r="I55" s="72" t="s">
        <v>24</v>
      </c>
      <c r="J55" s="77">
        <f>'IAN 2022 LIMVALCTR '!J55+'01-15 MAR 2023 LIMVALCTR '!D55</f>
        <v>0</v>
      </c>
      <c r="K55" s="77">
        <f>'IAN 2022 LIMVALCTR '!K55+'01-15 MAR 2023 LIMVALCTR '!E55</f>
        <v>0</v>
      </c>
      <c r="L55" s="77">
        <f>'IAN 2022 LIMVALCTR '!L55+'01-15 MAR 2023 LIMVALCTR '!F55</f>
        <v>0</v>
      </c>
      <c r="M55" s="14"/>
      <c r="N55" s="14"/>
      <c r="O55" s="5"/>
      <c r="P55" s="5"/>
      <c r="Q55" s="5"/>
    </row>
    <row r="56" spans="1:17" s="9" customFormat="1" ht="15.75" thickBot="1" x14ac:dyDescent="0.3">
      <c r="A56" s="129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14"/>
      <c r="H56" s="47" t="s">
        <v>63</v>
      </c>
      <c r="I56" s="72" t="s">
        <v>24</v>
      </c>
      <c r="J56" s="77">
        <f>'IAN 2022 LIMVALCTR '!J56+'01-15 MAR 2023 LIMVALCTR '!D56</f>
        <v>0</v>
      </c>
      <c r="K56" s="77">
        <f>'IAN 2022 LIMVALCTR '!K56+'01-15 MAR 2023 LIMVALCTR '!E56</f>
        <v>0</v>
      </c>
      <c r="L56" s="77">
        <f>'IAN 2022 LIMVALCTR '!L56+'01-15 MAR 2023 LIMVALCTR '!F56</f>
        <v>0</v>
      </c>
      <c r="M56" s="14"/>
      <c r="N56" s="14"/>
      <c r="O56" s="5"/>
      <c r="P56" s="5"/>
      <c r="Q56" s="5"/>
    </row>
    <row r="57" spans="1:17" s="9" customFormat="1" ht="15.75" thickBot="1" x14ac:dyDescent="0.3">
      <c r="A57" s="129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14"/>
      <c r="H57" s="48" t="s">
        <v>64</v>
      </c>
      <c r="I57" s="72" t="s">
        <v>24</v>
      </c>
      <c r="J57" s="77">
        <f>'IAN 2022 LIMVALCTR '!J57+'01-15 MAR 2023 LIMVALCTR '!D57</f>
        <v>0</v>
      </c>
      <c r="K57" s="77">
        <f>'IAN 2022 LIMVALCTR '!K57+'01-15 MAR 2023 LIMVALCTR '!E57</f>
        <v>0</v>
      </c>
      <c r="L57" s="77">
        <f>'IAN 2022 LIMVALCTR '!L57+'01-15 MAR 2023 LIMVALCTR '!F57</f>
        <v>0</v>
      </c>
      <c r="M57" s="14"/>
      <c r="N57" s="14"/>
      <c r="O57" s="5"/>
      <c r="P57" s="5"/>
      <c r="Q57" s="5"/>
    </row>
    <row r="58" spans="1:17" s="9" customFormat="1" ht="15.75" thickBot="1" x14ac:dyDescent="0.3">
      <c r="A58" s="129"/>
      <c r="B58" s="99" t="s">
        <v>65</v>
      </c>
      <c r="C58" s="84" t="s">
        <v>24</v>
      </c>
      <c r="D58" s="100">
        <f t="shared" ref="D58:E58" si="17">SUM(D52:D57)</f>
        <v>90103.46</v>
      </c>
      <c r="E58" s="100">
        <f t="shared" si="17"/>
        <v>90103.46</v>
      </c>
      <c r="F58" s="69">
        <f t="shared" si="16"/>
        <v>0</v>
      </c>
      <c r="G58" s="14"/>
      <c r="H58" s="99" t="s">
        <v>65</v>
      </c>
      <c r="I58" s="84" t="s">
        <v>24</v>
      </c>
      <c r="J58" s="69">
        <f>'IAN 2022 LIMVALCTR '!J58+'01-15 MAR 2023 LIMVALCTR '!D58</f>
        <v>193872.07</v>
      </c>
      <c r="K58" s="69">
        <f>'IAN 2022 LIMVALCTR '!K58+'01-15 MAR 2023 LIMVALCTR '!E58</f>
        <v>193872.07</v>
      </c>
      <c r="L58" s="69">
        <f>'IAN 2022 LIMVALCTR '!L58+'01-15 MAR 2023 LIMVALCTR '!F58</f>
        <v>0</v>
      </c>
      <c r="M58" s="14"/>
      <c r="N58" s="14"/>
      <c r="O58" s="5"/>
      <c r="P58" s="5"/>
      <c r="Q58" s="5"/>
    </row>
    <row r="59" spans="1:17" s="9" customFormat="1" ht="15.75" thickBot="1" x14ac:dyDescent="0.3">
      <c r="A59" s="129"/>
      <c r="B59" s="101"/>
      <c r="C59" s="13"/>
      <c r="D59" s="14"/>
      <c r="E59" s="14"/>
      <c r="F59" s="14"/>
      <c r="G59" s="14"/>
      <c r="H59" s="14"/>
      <c r="I59" s="1"/>
      <c r="J59" s="101"/>
      <c r="K59" s="13"/>
      <c r="L59" s="14"/>
      <c r="M59" s="14"/>
      <c r="N59" s="14"/>
      <c r="O59" s="5"/>
      <c r="P59" s="5"/>
    </row>
    <row r="60" spans="1:17" s="9" customFormat="1" ht="18.75" customHeight="1" thickBot="1" x14ac:dyDescent="0.3">
      <c r="A60" s="129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22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14"/>
      <c r="N60" s="14"/>
      <c r="O60" s="5"/>
      <c r="P60" s="5"/>
    </row>
    <row r="61" spans="1:17" s="9" customFormat="1" ht="15.75" thickBot="1" x14ac:dyDescent="0.3">
      <c r="A61" s="129"/>
      <c r="B61" s="338" t="s">
        <v>20</v>
      </c>
      <c r="C61" s="76" t="s">
        <v>23</v>
      </c>
      <c r="D61" s="77">
        <v>858</v>
      </c>
      <c r="E61" s="77">
        <v>858</v>
      </c>
      <c r="F61" s="78">
        <f>D61-E61</f>
        <v>0</v>
      </c>
      <c r="G61" s="14"/>
      <c r="H61" s="338" t="s">
        <v>20</v>
      </c>
      <c r="I61" s="53" t="s">
        <v>23</v>
      </c>
      <c r="J61" s="77">
        <f>'IAN 2022 LIMVALCTR '!J61+'01-15 MAR 2023 LIMVALCTR '!D61</f>
        <v>1731</v>
      </c>
      <c r="K61" s="77">
        <f>'IAN 2022 LIMVALCTR '!K61+'01-15 MAR 2023 LIMVALCTR '!E61</f>
        <v>1731</v>
      </c>
      <c r="L61" s="77">
        <f>'IAN 2022 LIMVALCTR '!L61+'01-15 MAR 2023 LIMVALCTR '!F61</f>
        <v>0</v>
      </c>
      <c r="M61" s="14"/>
      <c r="N61" s="14"/>
      <c r="O61" s="5"/>
      <c r="P61" s="5"/>
    </row>
    <row r="62" spans="1:17" s="9" customFormat="1" ht="15.75" thickBot="1" x14ac:dyDescent="0.3">
      <c r="A62" s="129"/>
      <c r="B62" s="340"/>
      <c r="C62" s="79" t="s">
        <v>24</v>
      </c>
      <c r="D62" s="80">
        <v>342060.29</v>
      </c>
      <c r="E62" s="80">
        <v>342060.29</v>
      </c>
      <c r="F62" s="81">
        <f t="shared" ref="F62:F73" si="18">D62-E62</f>
        <v>0</v>
      </c>
      <c r="G62" s="14"/>
      <c r="H62" s="340"/>
      <c r="I62" s="90" t="s">
        <v>24</v>
      </c>
      <c r="J62" s="69">
        <f>'IAN 2022 LIMVALCTR '!J62+'01-15 MAR 2023 LIMVALCTR '!D62</f>
        <v>690047.67999999993</v>
      </c>
      <c r="K62" s="69">
        <f>'IAN 2022 LIMVALCTR '!K62+'01-15 MAR 2023 LIMVALCTR '!E62</f>
        <v>690047.67999999993</v>
      </c>
      <c r="L62" s="69">
        <f>'IAN 2022 LIMVALCTR '!L62+'01-15 MAR 2023 LIMVALCTR '!F62</f>
        <v>0</v>
      </c>
      <c r="M62" s="14"/>
      <c r="N62" s="14"/>
      <c r="O62" s="5"/>
      <c r="P62" s="5"/>
    </row>
    <row r="63" spans="1:17" s="9" customFormat="1" ht="15.75" thickBot="1" x14ac:dyDescent="0.3">
      <c r="A63" s="129"/>
      <c r="B63" s="340"/>
      <c r="C63" s="76" t="s">
        <v>25</v>
      </c>
      <c r="D63" s="77">
        <v>182</v>
      </c>
      <c r="E63" s="77">
        <v>182</v>
      </c>
      <c r="F63" s="78">
        <f t="shared" si="18"/>
        <v>0</v>
      </c>
      <c r="G63" s="14"/>
      <c r="H63" s="340"/>
      <c r="I63" s="53" t="s">
        <v>25</v>
      </c>
      <c r="J63" s="77">
        <f>'IAN 2022 LIMVALCTR '!J63+'01-15 MAR 2023 LIMVALCTR '!D63</f>
        <v>364</v>
      </c>
      <c r="K63" s="77">
        <f>'IAN 2022 LIMVALCTR '!K63+'01-15 MAR 2023 LIMVALCTR '!E63</f>
        <v>364</v>
      </c>
      <c r="L63" s="77">
        <f>'IAN 2022 LIMVALCTR '!L63+'01-15 MAR 2023 LIMVALCTR '!F63</f>
        <v>0</v>
      </c>
      <c r="M63" s="14"/>
      <c r="N63" s="14"/>
      <c r="O63" s="5"/>
      <c r="P63" s="5"/>
    </row>
    <row r="64" spans="1:17" s="9" customFormat="1" ht="15.75" thickBot="1" x14ac:dyDescent="0.3">
      <c r="A64" s="129"/>
      <c r="B64" s="340"/>
      <c r="C64" s="79" t="s">
        <v>24</v>
      </c>
      <c r="D64" s="80">
        <v>54222.85</v>
      </c>
      <c r="E64" s="80">
        <v>54222.85</v>
      </c>
      <c r="F64" s="81">
        <f t="shared" si="18"/>
        <v>0</v>
      </c>
      <c r="G64" s="14"/>
      <c r="H64" s="340"/>
      <c r="I64" s="90" t="s">
        <v>24</v>
      </c>
      <c r="J64" s="69">
        <f>'IAN 2022 LIMVALCTR '!J64+'01-15 MAR 2023 LIMVALCTR '!D64</f>
        <v>112098.32</v>
      </c>
      <c r="K64" s="69">
        <f>'IAN 2022 LIMVALCTR '!K64+'01-15 MAR 2023 LIMVALCTR '!E64</f>
        <v>112098.32</v>
      </c>
      <c r="L64" s="69">
        <f>'IAN 2022 LIMVALCTR '!L64+'01-15 MAR 2023 LIMVALCTR '!F64</f>
        <v>0</v>
      </c>
      <c r="M64" s="14"/>
      <c r="N64" s="14"/>
      <c r="O64" s="5"/>
      <c r="P64" s="5"/>
    </row>
    <row r="65" spans="1:16" s="9" customFormat="1" ht="27" thickBot="1" x14ac:dyDescent="0.3">
      <c r="A65" s="129"/>
      <c r="B65" s="340"/>
      <c r="C65" s="82" t="s">
        <v>44</v>
      </c>
      <c r="D65" s="77">
        <v>0</v>
      </c>
      <c r="E65" s="77">
        <v>0</v>
      </c>
      <c r="F65" s="78">
        <f t="shared" si="18"/>
        <v>0</v>
      </c>
      <c r="G65" s="14"/>
      <c r="H65" s="340"/>
      <c r="I65" s="82" t="s">
        <v>44</v>
      </c>
      <c r="J65" s="77">
        <f>'IAN 2022 LIMVALCTR '!J65+'01-15 MAR 2023 LIMVALCTR '!D65</f>
        <v>0</v>
      </c>
      <c r="K65" s="77">
        <f>'IAN 2022 LIMVALCTR '!K65+'01-15 MAR 2023 LIMVALCTR '!E65</f>
        <v>0</v>
      </c>
      <c r="L65" s="77">
        <f>'IAN 2022 LIMVALCTR '!L65+'01-15 MAR 2023 LIMVALCTR '!F65</f>
        <v>0</v>
      </c>
      <c r="M65" s="14"/>
      <c r="N65" s="14"/>
      <c r="O65" s="5"/>
      <c r="P65" s="5"/>
    </row>
    <row r="66" spans="1:16" s="9" customFormat="1" ht="15.75" thickBot="1" x14ac:dyDescent="0.3">
      <c r="A66" s="129"/>
      <c r="B66" s="339"/>
      <c r="C66" s="79" t="s">
        <v>24</v>
      </c>
      <c r="D66" s="80">
        <v>0</v>
      </c>
      <c r="E66" s="80">
        <v>0</v>
      </c>
      <c r="F66" s="81">
        <f t="shared" si="18"/>
        <v>0</v>
      </c>
      <c r="G66" s="14"/>
      <c r="H66" s="339"/>
      <c r="I66" s="90" t="s">
        <v>24</v>
      </c>
      <c r="J66" s="69">
        <f>'IAN 2022 LIMVALCTR '!J66+'01-15 MAR 2023 LIMVALCTR '!D66</f>
        <v>0</v>
      </c>
      <c r="K66" s="69">
        <f>'IAN 2022 LIMVALCTR '!K66+'01-15 MAR 2023 LIMVALCTR '!E66</f>
        <v>0</v>
      </c>
      <c r="L66" s="69">
        <f>'IAN 2022 LIMVALCTR '!L66+'01-15 MAR 2023 LIMVALCTR '!F66</f>
        <v>0</v>
      </c>
      <c r="M66" s="14"/>
      <c r="N66" s="14"/>
      <c r="O66" s="5"/>
      <c r="P66" s="5"/>
    </row>
    <row r="67" spans="1:16" s="9" customFormat="1" ht="15.75" thickBot="1" x14ac:dyDescent="0.3">
      <c r="A67" s="13"/>
      <c r="B67" s="83" t="s">
        <v>20</v>
      </c>
      <c r="C67" s="84" t="s">
        <v>24</v>
      </c>
      <c r="D67" s="69">
        <f>D62+D64+D66</f>
        <v>396283.13999999996</v>
      </c>
      <c r="E67" s="69">
        <f t="shared" ref="E67:F67" si="19">E62+E64+E66</f>
        <v>396283.13999999996</v>
      </c>
      <c r="F67" s="69">
        <f t="shared" si="19"/>
        <v>0</v>
      </c>
      <c r="G67" s="14"/>
      <c r="H67" s="83" t="s">
        <v>20</v>
      </c>
      <c r="I67" s="92" t="s">
        <v>24</v>
      </c>
      <c r="J67" s="69">
        <f>'IAN 2022 LIMVALCTR '!J67+'01-15 MAR 2023 LIMVALCTR '!D67</f>
        <v>802146</v>
      </c>
      <c r="K67" s="69">
        <f>'IAN 2022 LIMVALCTR '!K67+'01-15 MAR 2023 LIMVALCTR '!E67</f>
        <v>802146</v>
      </c>
      <c r="L67" s="69">
        <f>'IAN 2022 LIMVALCTR '!L67+'01-15 MAR 2023 LIMVALCTR '!F67</f>
        <v>0</v>
      </c>
      <c r="M67" s="14"/>
      <c r="N67" s="14"/>
      <c r="O67" s="5"/>
      <c r="P67" s="5"/>
    </row>
    <row r="68" spans="1:16" s="9" customFormat="1" ht="15.75" thickBot="1" x14ac:dyDescent="0.3">
      <c r="A68" s="13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14"/>
      <c r="H68" s="47" t="s">
        <v>49</v>
      </c>
      <c r="I68" s="93" t="s">
        <v>24</v>
      </c>
      <c r="J68" s="77">
        <f>'IAN 2022 LIMVALCTR '!J68+'01-15 MAR 2023 LIMVALCTR '!D68</f>
        <v>0</v>
      </c>
      <c r="K68" s="77">
        <f>'IAN 2022 LIMVALCTR '!K68+'01-15 MAR 2023 LIMVALCTR '!E68</f>
        <v>0</v>
      </c>
      <c r="L68" s="77">
        <f>'IAN 2022 LIMVALCTR '!L68+'01-15 MAR 2023 LIMVALCTR '!F68</f>
        <v>0</v>
      </c>
      <c r="M68" s="14"/>
      <c r="N68" s="14"/>
      <c r="O68" s="5"/>
      <c r="P68" s="5"/>
    </row>
    <row r="69" spans="1:16" s="9" customFormat="1" ht="15.75" thickBot="1" x14ac:dyDescent="0.3">
      <c r="A69" s="13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14"/>
      <c r="H69" s="47" t="s">
        <v>50</v>
      </c>
      <c r="I69" s="93" t="s">
        <v>24</v>
      </c>
      <c r="J69" s="77">
        <f>'IAN 2022 LIMVALCTR '!J69+'01-15 MAR 2023 LIMVALCTR '!D69</f>
        <v>0</v>
      </c>
      <c r="K69" s="77">
        <f>'IAN 2022 LIMVALCTR '!K69+'01-15 MAR 2023 LIMVALCTR '!E69</f>
        <v>0</v>
      </c>
      <c r="L69" s="77">
        <f>'IAN 2022 LIMVALCTR '!L69+'01-15 MAR 2023 LIMVALCTR '!F69</f>
        <v>0</v>
      </c>
      <c r="M69" s="14"/>
      <c r="N69" s="14"/>
      <c r="O69" s="5"/>
      <c r="P69" s="5"/>
    </row>
    <row r="70" spans="1:16" s="9" customFormat="1" ht="15.75" thickBot="1" x14ac:dyDescent="0.3">
      <c r="A70" s="13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14"/>
      <c r="H70" s="47" t="s">
        <v>51</v>
      </c>
      <c r="I70" s="93" t="s">
        <v>24</v>
      </c>
      <c r="J70" s="77">
        <f>'IAN 2022 LIMVALCTR '!J70+'01-15 MAR 2023 LIMVALCTR '!D70</f>
        <v>0</v>
      </c>
      <c r="K70" s="77">
        <f>'IAN 2022 LIMVALCTR '!K70+'01-15 MAR 2023 LIMVALCTR '!E70</f>
        <v>0</v>
      </c>
      <c r="L70" s="77">
        <f>'IAN 2022 LIMVALCTR '!L70+'01-15 MAR 2023 LIMVALCTR '!F70</f>
        <v>0</v>
      </c>
      <c r="M70" s="14"/>
      <c r="N70" s="14"/>
      <c r="O70" s="5"/>
      <c r="P70" s="5"/>
    </row>
    <row r="71" spans="1:16" s="9" customFormat="1" ht="15.75" thickBot="1" x14ac:dyDescent="0.3">
      <c r="A71" s="13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14"/>
      <c r="H71" s="47" t="s">
        <v>52</v>
      </c>
      <c r="I71" s="93" t="s">
        <v>24</v>
      </c>
      <c r="J71" s="77">
        <f>'IAN 2022 LIMVALCTR '!J71+'01-15 MAR 2023 LIMVALCTR '!D71</f>
        <v>0</v>
      </c>
      <c r="K71" s="77">
        <f>'IAN 2022 LIMVALCTR '!K71+'01-15 MAR 2023 LIMVALCTR '!E71</f>
        <v>0</v>
      </c>
      <c r="L71" s="77">
        <f>'IAN 2022 LIMVALCTR '!L71+'01-15 MAR 2023 LIMVALCTR '!F71</f>
        <v>0</v>
      </c>
      <c r="M71" s="14"/>
      <c r="N71" s="14"/>
      <c r="O71" s="5"/>
      <c r="P71" s="5"/>
    </row>
    <row r="72" spans="1:16" s="9" customFormat="1" ht="15.75" thickBot="1" x14ac:dyDescent="0.3">
      <c r="A72" s="13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14"/>
      <c r="H72" s="48" t="s">
        <v>53</v>
      </c>
      <c r="I72" s="93" t="s">
        <v>24</v>
      </c>
      <c r="J72" s="77">
        <f>'IAN 2022 LIMVALCTR '!J72+'01-15 MAR 2023 LIMVALCTR '!D72</f>
        <v>0</v>
      </c>
      <c r="K72" s="77">
        <f>'IAN 2022 LIMVALCTR '!K72+'01-15 MAR 2023 LIMVALCTR '!E72</f>
        <v>0</v>
      </c>
      <c r="L72" s="77">
        <f>'IAN 2022 LIMVALCTR '!L72+'01-15 MAR 2023 LIMVALCTR '!F72</f>
        <v>0</v>
      </c>
      <c r="M72" s="14"/>
      <c r="N72" s="14"/>
      <c r="O72" s="5"/>
      <c r="P72" s="5"/>
    </row>
    <row r="73" spans="1:16" s="9" customFormat="1" ht="27" thickBot="1" x14ac:dyDescent="0.3">
      <c r="A73" s="13"/>
      <c r="B73" s="73" t="s">
        <v>34</v>
      </c>
      <c r="C73" s="84" t="s">
        <v>24</v>
      </c>
      <c r="D73" s="69">
        <f>SUM(D67:D72)</f>
        <v>396283.13999999996</v>
      </c>
      <c r="E73" s="69">
        <f t="shared" ref="E73" si="20">SUM(E67:E72)</f>
        <v>396283.13999999996</v>
      </c>
      <c r="F73" s="81">
        <f t="shared" si="18"/>
        <v>0</v>
      </c>
      <c r="G73" s="14"/>
      <c r="H73" s="73" t="s">
        <v>34</v>
      </c>
      <c r="I73" s="92" t="s">
        <v>24</v>
      </c>
      <c r="J73" s="69">
        <f>'IAN 2022 LIMVALCTR '!J73+'01-15 MAR 2023 LIMVALCTR '!D73</f>
        <v>802146</v>
      </c>
      <c r="K73" s="69">
        <f>'IAN 2022 LIMVALCTR '!K73+'01-15 MAR 2023 LIMVALCTR '!E73</f>
        <v>802146</v>
      </c>
      <c r="L73" s="69">
        <f>'IAN 2022 LIMVALCTR '!L73+'01-15 MAR 2023 LIMVALCTR '!F73</f>
        <v>0</v>
      </c>
      <c r="M73" s="14"/>
      <c r="N73" s="14"/>
      <c r="O73" s="5"/>
      <c r="P73" s="5"/>
    </row>
    <row r="74" spans="1:16" s="9" customFormat="1" ht="15.75" thickBot="1" x14ac:dyDescent="0.3">
      <c r="A74" s="13"/>
      <c r="B74" s="101"/>
      <c r="C74" s="13"/>
      <c r="D74" s="14"/>
      <c r="E74" s="14"/>
      <c r="F74" s="14"/>
      <c r="G74" s="14"/>
      <c r="H74" s="101"/>
      <c r="I74" s="13"/>
      <c r="J74" s="14"/>
      <c r="K74" s="14"/>
      <c r="L74" s="14"/>
      <c r="M74" s="14"/>
      <c r="N74" s="14"/>
      <c r="O74" s="5"/>
      <c r="P74" s="5"/>
    </row>
    <row r="75" spans="1:16" s="9" customFormat="1" ht="15.75" customHeight="1" thickBot="1" x14ac:dyDescent="0.3">
      <c r="A75" s="13"/>
      <c r="B75" s="313" t="s">
        <v>76</v>
      </c>
      <c r="C75" s="314"/>
      <c r="D75" s="314"/>
      <c r="E75" s="314"/>
      <c r="F75" s="315"/>
      <c r="G75" s="1"/>
      <c r="H75" s="313" t="s">
        <v>77</v>
      </c>
      <c r="I75" s="314"/>
      <c r="J75" s="314"/>
      <c r="K75" s="314"/>
      <c r="L75" s="315"/>
      <c r="M75" s="15"/>
      <c r="N75" s="15"/>
      <c r="P75" s="21"/>
    </row>
    <row r="76" spans="1:16" s="9" customFormat="1" ht="18.75" customHeight="1" thickBot="1" x14ac:dyDescent="0.3">
      <c r="A76" s="13"/>
      <c r="B76" s="335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22"/>
      <c r="H76" s="335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22"/>
      <c r="N76" s="22"/>
      <c r="O76" s="19"/>
      <c r="P76" s="4"/>
    </row>
    <row r="77" spans="1:16" s="9" customFormat="1" ht="15.75" thickBot="1" x14ac:dyDescent="0.3">
      <c r="A77" s="13"/>
      <c r="B77" s="336"/>
      <c r="C77" s="53" t="s">
        <v>23</v>
      </c>
      <c r="D77" s="88">
        <f>D65+D63+D61+D38+D48+6</f>
        <v>2159</v>
      </c>
      <c r="E77" s="88">
        <f>E65+E63+E61+E38+E48+6</f>
        <v>2159</v>
      </c>
      <c r="F77" s="85">
        <f>D77-E77</f>
        <v>0</v>
      </c>
      <c r="G77" s="128"/>
      <c r="H77" s="336"/>
      <c r="I77" s="53" t="s">
        <v>23</v>
      </c>
      <c r="J77" s="88">
        <f>'IAN 2022 LIMVALCTR '!J77+'01-15 MAR 2023 LIMVALCTR '!D77</f>
        <v>4355</v>
      </c>
      <c r="K77" s="88">
        <f>'IAN 2022 LIMVALCTR '!K77+'01-15 MAR 2023 LIMVALCTR '!E77</f>
        <v>4355</v>
      </c>
      <c r="L77" s="85">
        <f>'IAN 2022 LIMVALCTR '!L77+'01-15 MAR 2023 LIMVALCTR '!F77</f>
        <v>0</v>
      </c>
      <c r="M77" s="128"/>
      <c r="N77" s="128"/>
      <c r="O77" s="23"/>
    </row>
    <row r="78" spans="1:16" s="9" customFormat="1" ht="15.75" thickBot="1" x14ac:dyDescent="0.3">
      <c r="A78" s="13"/>
      <c r="B78" s="337"/>
      <c r="C78" s="90" t="s">
        <v>24</v>
      </c>
      <c r="D78" s="91">
        <f>D73+D58+D45</f>
        <v>3785238.31</v>
      </c>
      <c r="E78" s="91">
        <f>E73+E58+E45</f>
        <v>3785238.31</v>
      </c>
      <c r="F78" s="86">
        <f>D78-E78</f>
        <v>0</v>
      </c>
      <c r="G78" s="128"/>
      <c r="H78" s="337"/>
      <c r="I78" s="90" t="s">
        <v>24</v>
      </c>
      <c r="J78" s="91">
        <f>'IAN 2022 LIMVALCTR '!J78+'01-15 MAR 2023 LIMVALCTR '!D78</f>
        <v>7595770.9199999999</v>
      </c>
      <c r="K78" s="91">
        <f>'IAN 2022 LIMVALCTR '!K78+'01-15 MAR 2023 LIMVALCTR '!E78</f>
        <v>7595770.9199999999</v>
      </c>
      <c r="L78" s="86">
        <f>'IAN 2022 LIMVALCTR '!L78+'01-15 MAR 2023 LIMVALCTR '!F78</f>
        <v>0</v>
      </c>
      <c r="M78" s="128"/>
      <c r="N78" s="128"/>
      <c r="O78" s="23"/>
    </row>
    <row r="79" spans="1:16" s="9" customFormat="1" x14ac:dyDescent="0.25">
      <c r="A79" s="13"/>
      <c r="B79" s="101"/>
      <c r="C79" s="22"/>
      <c r="D79" s="22"/>
      <c r="E79" s="22"/>
      <c r="F79" s="22"/>
      <c r="G79" s="22"/>
      <c r="H79" s="22"/>
      <c r="I79" s="101"/>
      <c r="J79" s="1"/>
      <c r="K79" s="22"/>
      <c r="L79" s="22"/>
      <c r="M79" s="128"/>
      <c r="N79" s="128"/>
      <c r="O79" s="23"/>
      <c r="P79" s="23"/>
    </row>
    <row r="80" spans="1:16" s="9" customFormat="1" x14ac:dyDescent="0.25">
      <c r="A80" s="13"/>
      <c r="B80" s="94" t="s">
        <v>26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4"/>
    </row>
    <row r="81" spans="1:15" s="9" customFormat="1" x14ac:dyDescent="0.25">
      <c r="A81" s="13"/>
      <c r="B81" s="94" t="s">
        <v>29</v>
      </c>
      <c r="C81" s="13"/>
      <c r="D81" s="94"/>
      <c r="E81" s="94"/>
      <c r="F81" s="13"/>
      <c r="G81" s="13"/>
      <c r="H81" s="13"/>
      <c r="I81" s="13"/>
      <c r="J81" s="13"/>
      <c r="K81" s="14"/>
      <c r="L81" s="14"/>
      <c r="M81" s="14"/>
      <c r="N81" s="13"/>
      <c r="O81" s="4"/>
    </row>
    <row r="82" spans="1:15" s="9" customFormat="1" x14ac:dyDescent="0.25">
      <c r="A82" s="13"/>
      <c r="B82" s="94"/>
      <c r="C82" s="13"/>
      <c r="D82" s="94"/>
      <c r="E82" s="94"/>
      <c r="F82" s="13"/>
      <c r="G82" s="13"/>
      <c r="H82" s="13"/>
      <c r="I82" s="13"/>
      <c r="J82" s="13"/>
      <c r="K82" s="14"/>
      <c r="L82" s="14"/>
      <c r="M82" s="14"/>
      <c r="N82" s="13"/>
      <c r="O82" s="11"/>
    </row>
    <row r="83" spans="1:15" s="9" customFormat="1" x14ac:dyDescent="0.25">
      <c r="A83" s="13"/>
      <c r="B83" s="13"/>
      <c r="C83" s="13"/>
      <c r="D83" s="14"/>
      <c r="E83" s="14"/>
      <c r="F83" s="14"/>
      <c r="G83" s="14"/>
      <c r="H83" s="14"/>
      <c r="I83" s="13"/>
      <c r="J83" s="14"/>
      <c r="K83" s="14"/>
      <c r="L83" s="14"/>
      <c r="M83" s="14"/>
      <c r="N83" s="13"/>
      <c r="O83" s="11"/>
    </row>
    <row r="84" spans="1:15" s="9" customFormat="1" x14ac:dyDescent="0.25">
      <c r="A84" s="13"/>
      <c r="B84" s="13"/>
      <c r="C84" s="13"/>
      <c r="D84" s="13"/>
      <c r="E84" s="13"/>
      <c r="F84" s="13"/>
      <c r="G84" s="13"/>
      <c r="H84" s="14"/>
      <c r="I84" s="13"/>
      <c r="J84" s="14"/>
      <c r="K84" s="13"/>
      <c r="L84" s="13"/>
      <c r="M84" s="14"/>
      <c r="N84" s="13"/>
      <c r="O84" s="11"/>
    </row>
    <row r="85" spans="1:15" s="9" customFormat="1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4"/>
      <c r="N85" s="13"/>
      <c r="O85" s="11"/>
    </row>
    <row r="86" spans="1:15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4"/>
      <c r="N86" s="13"/>
      <c r="O86" s="11"/>
    </row>
    <row r="87" spans="1:15" s="9" customForma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3"/>
      <c r="O87" s="11"/>
    </row>
    <row r="88" spans="1:15" s="9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4"/>
      <c r="N88" s="129"/>
      <c r="O88" s="10"/>
    </row>
  </sheetData>
  <mergeCells count="14">
    <mergeCell ref="B76:B78"/>
    <mergeCell ref="H76:H78"/>
    <mergeCell ref="B48:B49"/>
    <mergeCell ref="B50:B51"/>
    <mergeCell ref="B61:B66"/>
    <mergeCell ref="H61:H66"/>
    <mergeCell ref="B75:F75"/>
    <mergeCell ref="H75:L75"/>
    <mergeCell ref="B5:J5"/>
    <mergeCell ref="B6:K6"/>
    <mergeCell ref="B36:F36"/>
    <mergeCell ref="H36:L36"/>
    <mergeCell ref="B37:B39"/>
    <mergeCell ref="H37:H39"/>
  </mergeCells>
  <pageMargins left="0.19685039370078741" right="0.19685039370078741" top="0" bottom="0" header="0" footer="0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88"/>
  <sheetViews>
    <sheetView topLeftCell="A7" zoomScale="96" zoomScaleNormal="96" workbookViewId="0">
      <selection activeCell="B33" sqref="B33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4"/>
      <c r="O1" s="8"/>
      <c r="P1" s="9"/>
      <c r="Q1" s="9"/>
      <c r="R1" s="9"/>
      <c r="S1" s="9"/>
      <c r="T1" s="9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4"/>
      <c r="O2" s="8"/>
      <c r="P2" s="9"/>
      <c r="Q2" s="9"/>
      <c r="R2" s="9"/>
      <c r="S2" s="9"/>
      <c r="T2" s="9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4"/>
      <c r="O3" s="8"/>
      <c r="P3" s="9"/>
      <c r="Q3" s="9"/>
      <c r="R3" s="9"/>
      <c r="S3" s="9"/>
      <c r="T3" s="9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"/>
      <c r="O4" s="8"/>
      <c r="P4" s="9"/>
      <c r="Q4" s="9"/>
      <c r="R4" s="9"/>
      <c r="S4" s="9"/>
      <c r="T4" s="9"/>
    </row>
    <row r="5" spans="1:20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4"/>
      <c r="O5" s="8"/>
      <c r="P5" s="9"/>
      <c r="Q5" s="9"/>
      <c r="R5" s="9"/>
      <c r="S5" s="9"/>
      <c r="T5" s="9"/>
    </row>
    <row r="6" spans="1:20" s="1" customFormat="1" ht="16.5" customHeight="1" x14ac:dyDescent="0.25">
      <c r="A6" s="13"/>
      <c r="B6" s="310" t="s">
        <v>74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4"/>
      <c r="O6" s="8"/>
      <c r="P6" s="9"/>
      <c r="Q6" s="9"/>
      <c r="R6" s="9"/>
      <c r="S6" s="9"/>
      <c r="T6" s="9"/>
    </row>
    <row r="7" spans="1:20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4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4"/>
      <c r="O8" s="8"/>
      <c r="P8" s="10"/>
      <c r="Q8" s="10"/>
      <c r="R8" s="10"/>
      <c r="S8" s="10"/>
      <c r="T8" s="10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75</v>
      </c>
      <c r="H9" s="35" t="s">
        <v>17</v>
      </c>
      <c r="I9" s="36" t="s">
        <v>18</v>
      </c>
      <c r="J9" s="126"/>
      <c r="K9" s="126"/>
      <c r="L9" s="126"/>
      <c r="M9" s="13"/>
      <c r="N9" s="5"/>
      <c r="O9" s="8"/>
      <c r="P9" s="10"/>
      <c r="Q9" s="10"/>
      <c r="R9" s="10"/>
      <c r="S9" s="10"/>
      <c r="T9" s="10"/>
    </row>
    <row r="10" spans="1:20" s="2" customFormat="1" x14ac:dyDescent="0.25">
      <c r="A10" s="102">
        <v>1</v>
      </c>
      <c r="B10" s="113" t="s">
        <v>38</v>
      </c>
      <c r="C10" s="106" t="s">
        <v>78</v>
      </c>
      <c r="D10" s="38">
        <v>6803732.96</v>
      </c>
      <c r="E10" s="39">
        <v>5111299.4400000004</v>
      </c>
      <c r="F10" s="40">
        <f t="shared" ref="F10:F16" si="0">D10-E10</f>
        <v>1692433.5199999996</v>
      </c>
      <c r="G10" s="40">
        <v>1466059.63</v>
      </c>
      <c r="H10" s="40">
        <f t="shared" ref="H10:H16" si="1">E10+G10</f>
        <v>6577359.0700000003</v>
      </c>
      <c r="I10" s="41">
        <f t="shared" ref="I10:I16" si="2">F10-G10</f>
        <v>226373.88999999966</v>
      </c>
      <c r="J10" s="127"/>
      <c r="K10" s="14"/>
      <c r="L10" s="14"/>
      <c r="M10" s="14"/>
      <c r="N10" s="5"/>
      <c r="O10" s="8"/>
      <c r="P10" s="10"/>
      <c r="Q10" s="10"/>
      <c r="R10" s="10"/>
      <c r="S10" s="10"/>
      <c r="T10" s="10"/>
    </row>
    <row r="11" spans="1:20" s="1" customFormat="1" x14ac:dyDescent="0.25">
      <c r="A11" s="103"/>
      <c r="B11" s="114" t="s">
        <v>31</v>
      </c>
      <c r="C11" s="107" t="s">
        <v>79</v>
      </c>
      <c r="D11" s="43">
        <v>0</v>
      </c>
      <c r="E11" s="44">
        <v>20685.5</v>
      </c>
      <c r="F11" s="45">
        <f t="shared" si="0"/>
        <v>-20685.5</v>
      </c>
      <c r="G11" s="45">
        <v>1708.28</v>
      </c>
      <c r="H11" s="45">
        <f t="shared" si="1"/>
        <v>22393.78</v>
      </c>
      <c r="I11" s="46">
        <f t="shared" si="2"/>
        <v>-22393.78</v>
      </c>
      <c r="J11" s="127"/>
      <c r="K11" s="14"/>
      <c r="L11" s="14"/>
      <c r="M11" s="14"/>
      <c r="N11" s="5"/>
      <c r="O11" s="8"/>
      <c r="P11" s="9"/>
      <c r="Q11" s="9"/>
      <c r="R11" s="9"/>
      <c r="S11" s="9"/>
      <c r="T11" s="9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5"/>
      <c r="O12" s="8"/>
      <c r="P12" s="9"/>
      <c r="Q12" s="9"/>
      <c r="R12" s="9"/>
      <c r="S12" s="9"/>
      <c r="T12" s="9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5"/>
      <c r="O13" s="8"/>
      <c r="P13" s="9"/>
      <c r="Q13" s="9"/>
      <c r="R13" s="9"/>
      <c r="S13" s="9"/>
      <c r="T13" s="9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5"/>
      <c r="O14" s="8"/>
      <c r="P14" s="9"/>
      <c r="Q14" s="9"/>
      <c r="R14" s="9"/>
      <c r="S14" s="9"/>
      <c r="T14" s="9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5"/>
      <c r="O15" s="8"/>
      <c r="P15" s="9"/>
      <c r="Q15" s="9"/>
      <c r="R15" s="9"/>
      <c r="S15" s="9"/>
      <c r="T15" s="9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5"/>
      <c r="O16" s="8"/>
      <c r="P16" s="9"/>
      <c r="Q16" s="9"/>
      <c r="R16" s="9"/>
      <c r="S16" s="9"/>
      <c r="T16" s="9"/>
    </row>
    <row r="17" spans="1:20" s="1" customFormat="1" ht="15.75" thickBot="1" x14ac:dyDescent="0.3">
      <c r="A17" s="118"/>
      <c r="B17" s="116" t="s">
        <v>32</v>
      </c>
      <c r="C17" s="121"/>
      <c r="D17" s="119">
        <f>SUM(D10:D16)</f>
        <v>6803732.96</v>
      </c>
      <c r="E17" s="119">
        <v>5131984.9400000004</v>
      </c>
      <c r="F17" s="119">
        <f t="shared" ref="F17:I17" si="3">SUM(F10:F16)</f>
        <v>1671748.0199999996</v>
      </c>
      <c r="G17" s="119">
        <f t="shared" si="3"/>
        <v>1467767.91</v>
      </c>
      <c r="H17" s="119">
        <f t="shared" si="3"/>
        <v>6599752.8500000006</v>
      </c>
      <c r="I17" s="119">
        <f t="shared" si="3"/>
        <v>203980.10999999967</v>
      </c>
      <c r="J17" s="127"/>
      <c r="K17" s="125"/>
      <c r="L17" s="125"/>
      <c r="M17" s="14"/>
      <c r="N17" s="5"/>
      <c r="O17" s="8"/>
      <c r="P17" s="9"/>
      <c r="Q17" s="9"/>
      <c r="R17" s="9"/>
      <c r="S17" s="9"/>
      <c r="T17" s="9"/>
    </row>
    <row r="18" spans="1:20" s="2" customFormat="1" x14ac:dyDescent="0.25">
      <c r="A18" s="102">
        <v>2</v>
      </c>
      <c r="B18" s="113" t="s">
        <v>57</v>
      </c>
      <c r="C18" s="37" t="s">
        <v>80</v>
      </c>
      <c r="D18" s="39">
        <v>195013.13</v>
      </c>
      <c r="E18" s="39">
        <v>71891.33</v>
      </c>
      <c r="F18" s="39">
        <f>D18-E18</f>
        <v>123121.8</v>
      </c>
      <c r="G18" s="40">
        <v>68187.83</v>
      </c>
      <c r="H18" s="40">
        <f>E18+G18</f>
        <v>140079.16</v>
      </c>
      <c r="I18" s="40">
        <f>F18-G18</f>
        <v>54933.97</v>
      </c>
      <c r="J18" s="14"/>
      <c r="K18" s="14"/>
      <c r="L18" s="13"/>
      <c r="M18" s="14"/>
      <c r="N18" s="8"/>
      <c r="O18" s="10"/>
      <c r="P18" s="10"/>
      <c r="Q18" s="10"/>
      <c r="R18" s="10"/>
      <c r="S18" s="10"/>
      <c r="T18" s="10"/>
    </row>
    <row r="19" spans="1:20" s="2" customFormat="1" x14ac:dyDescent="0.25">
      <c r="A19" s="103">
        <v>3</v>
      </c>
      <c r="B19" s="114" t="s">
        <v>58</v>
      </c>
      <c r="C19" s="42" t="s">
        <v>80</v>
      </c>
      <c r="D19" s="44">
        <v>97783.56</v>
      </c>
      <c r="E19" s="56">
        <v>31877.279999999999</v>
      </c>
      <c r="F19" s="44">
        <f t="shared" ref="F19:F24" si="4">D19-E19</f>
        <v>65906.28</v>
      </c>
      <c r="G19" s="45">
        <v>21915.63</v>
      </c>
      <c r="H19" s="45">
        <f t="shared" ref="H19:H24" si="5">E19+G19</f>
        <v>53792.91</v>
      </c>
      <c r="I19" s="45">
        <f t="shared" ref="I19:I24" si="6">F19-G19</f>
        <v>43990.649999999994</v>
      </c>
      <c r="J19" s="14"/>
      <c r="K19" s="14"/>
      <c r="L19" s="14"/>
      <c r="M19" s="14"/>
      <c r="N19" s="8"/>
      <c r="O19" s="10"/>
      <c r="P19" s="10"/>
      <c r="Q19" s="10"/>
      <c r="R19" s="10"/>
      <c r="S19" s="10"/>
      <c r="T19" s="10"/>
    </row>
    <row r="20" spans="1:20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8"/>
      <c r="O20" s="10"/>
      <c r="P20" s="10"/>
      <c r="Q20" s="9"/>
      <c r="R20" s="9"/>
      <c r="S20" s="9"/>
      <c r="T20" s="9"/>
    </row>
    <row r="21" spans="1:20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8"/>
      <c r="O21" s="10"/>
      <c r="P21" s="10"/>
      <c r="Q21" s="9"/>
      <c r="R21" s="9"/>
      <c r="S21" s="9"/>
      <c r="T21" s="9"/>
    </row>
    <row r="22" spans="1:20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8"/>
      <c r="O22" s="10"/>
      <c r="P22" s="10"/>
      <c r="Q22" s="9"/>
      <c r="R22" s="9"/>
      <c r="S22" s="9"/>
      <c r="T22" s="9"/>
    </row>
    <row r="23" spans="1:20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8"/>
      <c r="O23" s="10"/>
      <c r="P23" s="10"/>
      <c r="Q23" s="9"/>
      <c r="R23" s="9"/>
      <c r="S23" s="9"/>
      <c r="T23" s="9"/>
    </row>
    <row r="24" spans="1:20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8"/>
      <c r="O24" s="10"/>
      <c r="P24" s="10"/>
      <c r="Q24" s="9"/>
      <c r="R24" s="9"/>
      <c r="S24" s="9"/>
      <c r="T24" s="9"/>
    </row>
    <row r="25" spans="1:20" s="1" customFormat="1" ht="18" customHeight="1" thickBot="1" x14ac:dyDescent="0.3">
      <c r="A25" s="76"/>
      <c r="B25" s="53" t="s">
        <v>65</v>
      </c>
      <c r="C25" s="124"/>
      <c r="D25" s="54">
        <f>SUM(D18:D24)</f>
        <v>292796.69</v>
      </c>
      <c r="E25" s="54">
        <v>103768.61</v>
      </c>
      <c r="F25" s="54">
        <f t="shared" ref="F25:I25" si="7">SUM(F18:F24)</f>
        <v>189028.08000000002</v>
      </c>
      <c r="G25" s="54">
        <f t="shared" si="7"/>
        <v>90103.46</v>
      </c>
      <c r="H25" s="54">
        <f t="shared" si="7"/>
        <v>193872.07</v>
      </c>
      <c r="I25" s="54">
        <f t="shared" si="7"/>
        <v>98924.62</v>
      </c>
      <c r="J25" s="125"/>
      <c r="K25" s="125"/>
      <c r="L25" s="14"/>
      <c r="M25" s="14"/>
      <c r="N25" s="8"/>
      <c r="O25" s="10"/>
      <c r="P25" s="10"/>
      <c r="Q25" s="9"/>
      <c r="R25" s="9"/>
      <c r="S25" s="9"/>
      <c r="T25" s="9"/>
    </row>
    <row r="26" spans="1:20" s="1" customFormat="1" x14ac:dyDescent="0.25">
      <c r="A26" s="104">
        <v>4</v>
      </c>
      <c r="B26" s="120" t="s">
        <v>37</v>
      </c>
      <c r="C26" s="110" t="s">
        <v>81</v>
      </c>
      <c r="D26" s="55">
        <v>949492.18</v>
      </c>
      <c r="E26" s="56">
        <v>405862.86</v>
      </c>
      <c r="F26" s="57">
        <f>D26-E26</f>
        <v>543629.32000000007</v>
      </c>
      <c r="G26" s="57">
        <v>396283.14</v>
      </c>
      <c r="H26" s="57">
        <f t="shared" ref="H26:H32" si="8">E26+G26</f>
        <v>802146</v>
      </c>
      <c r="I26" s="58">
        <f>F26-G26</f>
        <v>147346.18000000005</v>
      </c>
      <c r="J26" s="127"/>
      <c r="K26" s="14"/>
      <c r="L26" s="14"/>
      <c r="M26" s="13"/>
      <c r="N26" s="5"/>
      <c r="O26" s="8"/>
      <c r="P26" s="9"/>
      <c r="Q26" s="9"/>
      <c r="R26" s="9"/>
      <c r="S26" s="9"/>
      <c r="T26" s="9"/>
    </row>
    <row r="27" spans="1:20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5"/>
      <c r="O27" s="8"/>
      <c r="P27" s="9"/>
      <c r="Q27" s="9"/>
      <c r="R27" s="9"/>
      <c r="S27" s="9"/>
      <c r="T27" s="9"/>
    </row>
    <row r="28" spans="1:20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5"/>
      <c r="O28" s="8"/>
      <c r="P28" s="9"/>
      <c r="Q28" s="9"/>
      <c r="R28" s="9"/>
      <c r="S28" s="9"/>
      <c r="T28" s="9"/>
    </row>
    <row r="29" spans="1:20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5"/>
      <c r="O29" s="8"/>
      <c r="P29" s="9"/>
      <c r="Q29" s="9"/>
      <c r="R29" s="9"/>
      <c r="S29" s="9"/>
      <c r="T29" s="9"/>
    </row>
    <row r="30" spans="1:20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5"/>
      <c r="O30" s="8"/>
      <c r="P30" s="9"/>
      <c r="Q30" s="9"/>
      <c r="R30" s="9"/>
      <c r="S30" s="9"/>
      <c r="T30" s="9"/>
    </row>
    <row r="31" spans="1:20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5"/>
      <c r="O31" s="8"/>
      <c r="P31" s="9"/>
      <c r="Q31" s="9"/>
      <c r="R31" s="9"/>
      <c r="S31" s="9"/>
      <c r="T31" s="9"/>
    </row>
    <row r="32" spans="1:20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5"/>
      <c r="O32" s="8"/>
      <c r="P32" s="9"/>
      <c r="Q32" s="9"/>
      <c r="R32" s="9"/>
      <c r="S32" s="9"/>
      <c r="T32" s="9"/>
    </row>
    <row r="33" spans="1:20" s="1" customFormat="1" ht="27" thickBot="1" x14ac:dyDescent="0.3">
      <c r="A33" s="63"/>
      <c r="B33" s="115" t="s">
        <v>34</v>
      </c>
      <c r="C33" s="111"/>
      <c r="D33" s="60">
        <f>SUM(D26:D32)</f>
        <v>949492.18</v>
      </c>
      <c r="E33" s="61">
        <v>405862.86</v>
      </c>
      <c r="F33" s="61">
        <f t="shared" ref="F33:I33" si="11">SUM(F26:F32)</f>
        <v>543629.32000000007</v>
      </c>
      <c r="G33" s="61">
        <f t="shared" si="11"/>
        <v>396283.14</v>
      </c>
      <c r="H33" s="61">
        <f t="shared" si="11"/>
        <v>802146</v>
      </c>
      <c r="I33" s="62">
        <f t="shared" si="11"/>
        <v>147346.18000000005</v>
      </c>
      <c r="J33" s="127"/>
      <c r="K33" s="125"/>
      <c r="L33" s="125"/>
      <c r="M33" s="14"/>
      <c r="N33" s="5"/>
      <c r="O33" s="8"/>
      <c r="P33" s="9"/>
      <c r="Q33" s="9"/>
      <c r="R33" s="9"/>
      <c r="S33" s="9"/>
      <c r="T33" s="9"/>
    </row>
    <row r="34" spans="1:20" s="1" customFormat="1" ht="15.75" thickBot="1" x14ac:dyDescent="0.3">
      <c r="A34" s="63"/>
      <c r="B34" s="59" t="s">
        <v>8</v>
      </c>
      <c r="C34" s="112"/>
      <c r="D34" s="64">
        <f>D33+D17+D25</f>
        <v>8046021.8300000001</v>
      </c>
      <c r="E34" s="64">
        <v>5641616.4100000011</v>
      </c>
      <c r="F34" s="64">
        <f t="shared" ref="F34:I34" si="12">F33+F17+F25</f>
        <v>2404405.42</v>
      </c>
      <c r="G34" s="64">
        <f t="shared" si="12"/>
        <v>1954154.5099999998</v>
      </c>
      <c r="H34" s="64">
        <f t="shared" si="12"/>
        <v>7595770.9200000009</v>
      </c>
      <c r="I34" s="77">
        <f t="shared" si="12"/>
        <v>450250.90999999968</v>
      </c>
      <c r="J34" s="14"/>
      <c r="K34" s="14"/>
      <c r="L34" s="14"/>
      <c r="M34" s="14"/>
      <c r="N34" s="5"/>
      <c r="O34" s="8"/>
      <c r="P34" s="9"/>
      <c r="Q34" s="9"/>
      <c r="R34" s="9"/>
      <c r="S34" s="9"/>
      <c r="T34" s="9"/>
    </row>
    <row r="35" spans="1:20" s="9" customFormat="1" ht="15.75" thickBot="1" x14ac:dyDescent="0.3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4"/>
      <c r="O35" s="8"/>
    </row>
    <row r="36" spans="1:20" s="1" customFormat="1" ht="15.75" customHeight="1" thickBot="1" x14ac:dyDescent="0.3">
      <c r="A36" s="13"/>
      <c r="B36" s="313" t="s">
        <v>76</v>
      </c>
      <c r="C36" s="314"/>
      <c r="D36" s="314"/>
      <c r="E36" s="314"/>
      <c r="F36" s="315"/>
      <c r="H36" s="313" t="s">
        <v>77</v>
      </c>
      <c r="I36" s="314"/>
      <c r="J36" s="314"/>
      <c r="K36" s="314"/>
      <c r="L36" s="315"/>
      <c r="M36" s="15"/>
      <c r="N36" s="15"/>
      <c r="O36" s="15"/>
    </row>
    <row r="37" spans="1:20" s="15" customFormat="1" ht="20.25" customHeight="1" thickBot="1" x14ac:dyDescent="0.3">
      <c r="A37" s="133"/>
      <c r="B37" s="341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22"/>
      <c r="H37" s="344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22"/>
    </row>
    <row r="38" spans="1:20" s="1" customFormat="1" ht="15.75" thickBot="1" x14ac:dyDescent="0.3">
      <c r="A38" s="129"/>
      <c r="B38" s="342"/>
      <c r="C38" s="13" t="s">
        <v>23</v>
      </c>
      <c r="D38" s="66">
        <v>1082</v>
      </c>
      <c r="E38" s="66">
        <v>1082</v>
      </c>
      <c r="F38" s="67">
        <f>D38-E38</f>
        <v>0</v>
      </c>
      <c r="G38" s="14"/>
      <c r="H38" s="345"/>
      <c r="I38" s="13" t="s">
        <v>23</v>
      </c>
      <c r="J38" s="66">
        <f>'IAN 2022 LIMVALCTR '!J38+'FEB 2023 LIMVALCTR '!D38</f>
        <v>2184</v>
      </c>
      <c r="K38" s="66">
        <f>'IAN 2022 LIMVALCTR '!K38+'FEB 2023 LIMVALCTR '!E38</f>
        <v>2184</v>
      </c>
      <c r="L38" s="66">
        <f>'IAN 2022 LIMVALCTR '!L38+'FEB 2023 LIMVALCTR '!F38</f>
        <v>0</v>
      </c>
      <c r="M38" s="14"/>
      <c r="N38" s="14"/>
      <c r="O38" s="14"/>
    </row>
    <row r="39" spans="1:20" s="1" customFormat="1" ht="15.75" thickBot="1" x14ac:dyDescent="0.3">
      <c r="A39" s="129"/>
      <c r="B39" s="343"/>
      <c r="C39" s="68" t="s">
        <v>24</v>
      </c>
      <c r="D39" s="69">
        <v>3298851.71</v>
      </c>
      <c r="E39" s="69">
        <v>3298851.71</v>
      </c>
      <c r="F39" s="70">
        <f t="shared" ref="F39:F45" si="13">D39-E39</f>
        <v>0</v>
      </c>
      <c r="G39" s="14"/>
      <c r="H39" s="346"/>
      <c r="I39" s="68" t="s">
        <v>24</v>
      </c>
      <c r="J39" s="74">
        <f>'IAN 2022 LIMVALCTR '!J39+'FEB 2023 LIMVALCTR '!D39</f>
        <v>6599752.8499999996</v>
      </c>
      <c r="K39" s="74">
        <f>'IAN 2022 LIMVALCTR '!K39+'FEB 2023 LIMVALCTR '!E39</f>
        <v>6599752.8499999996</v>
      </c>
      <c r="L39" s="74">
        <f>'IAN 2022 LIMVALCTR '!L39+'FEB 2023 LIMVALCTR '!F39</f>
        <v>0</v>
      </c>
      <c r="M39" s="14"/>
      <c r="N39" s="14"/>
      <c r="O39" s="14"/>
    </row>
    <row r="40" spans="1:20" s="1" customFormat="1" ht="15.75" thickBot="1" x14ac:dyDescent="0.3">
      <c r="A40" s="129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14"/>
      <c r="H40" s="47" t="s">
        <v>49</v>
      </c>
      <c r="I40" s="72" t="s">
        <v>24</v>
      </c>
      <c r="J40" s="66">
        <f>'IAN 2022 LIMVALCTR '!J40+'FEB 2023 LIMVALCTR '!D40</f>
        <v>0</v>
      </c>
      <c r="K40" s="66">
        <f>'IAN 2022 LIMVALCTR '!K40+'FEB 2023 LIMVALCTR '!E40</f>
        <v>0</v>
      </c>
      <c r="L40" s="66">
        <f>'IAN 2022 LIMVALCTR '!L40+'FEB 2023 LIMVALCTR '!F40</f>
        <v>0</v>
      </c>
      <c r="M40" s="14"/>
      <c r="N40" s="14"/>
      <c r="O40" s="14"/>
    </row>
    <row r="41" spans="1:20" s="1" customFormat="1" ht="15.75" thickBot="1" x14ac:dyDescent="0.3">
      <c r="A41" s="129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14"/>
      <c r="H41" s="47" t="s">
        <v>50</v>
      </c>
      <c r="I41" s="72" t="s">
        <v>24</v>
      </c>
      <c r="J41" s="66">
        <f>'IAN 2022 LIMVALCTR '!J41+'FEB 2023 LIMVALCTR '!D41</f>
        <v>0</v>
      </c>
      <c r="K41" s="66">
        <f>'IAN 2022 LIMVALCTR '!K41+'FEB 2023 LIMVALCTR '!E41</f>
        <v>0</v>
      </c>
      <c r="L41" s="66">
        <f>'IAN 2022 LIMVALCTR '!L41+'FEB 2023 LIMVALCTR '!F41</f>
        <v>0</v>
      </c>
      <c r="M41" s="14"/>
      <c r="N41" s="14"/>
      <c r="O41" s="14"/>
    </row>
    <row r="42" spans="1:20" s="1" customFormat="1" ht="15.75" thickBot="1" x14ac:dyDescent="0.3">
      <c r="A42" s="129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14"/>
      <c r="H42" s="47" t="s">
        <v>51</v>
      </c>
      <c r="I42" s="72" t="s">
        <v>24</v>
      </c>
      <c r="J42" s="66">
        <f>'IAN 2022 LIMVALCTR '!J42+'FEB 2023 LIMVALCTR '!D42</f>
        <v>0</v>
      </c>
      <c r="K42" s="66">
        <f>'IAN 2022 LIMVALCTR '!K42+'FEB 2023 LIMVALCTR '!E42</f>
        <v>0</v>
      </c>
      <c r="L42" s="66">
        <f>'IAN 2022 LIMVALCTR '!L42+'FEB 2023 LIMVALCTR '!F42</f>
        <v>0</v>
      </c>
      <c r="M42" s="14"/>
      <c r="N42" s="14"/>
      <c r="O42" s="14"/>
    </row>
    <row r="43" spans="1:20" s="1" customFormat="1" ht="15.75" thickBot="1" x14ac:dyDescent="0.3">
      <c r="A43" s="129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14"/>
      <c r="H43" s="47" t="s">
        <v>52</v>
      </c>
      <c r="I43" s="72" t="s">
        <v>24</v>
      </c>
      <c r="J43" s="66">
        <f>'IAN 2022 LIMVALCTR '!J43+'FEB 2023 LIMVALCTR '!D43</f>
        <v>0</v>
      </c>
      <c r="K43" s="66">
        <f>'IAN 2022 LIMVALCTR '!K43+'FEB 2023 LIMVALCTR '!E43</f>
        <v>0</v>
      </c>
      <c r="L43" s="66">
        <f>'IAN 2022 LIMVALCTR '!L43+'FEB 2023 LIMVALCTR '!F43</f>
        <v>0</v>
      </c>
      <c r="M43" s="14"/>
      <c r="N43" s="14"/>
      <c r="O43" s="14"/>
    </row>
    <row r="44" spans="1:20" s="1" customFormat="1" ht="15.75" thickBot="1" x14ac:dyDescent="0.3">
      <c r="A44" s="129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14"/>
      <c r="H44" s="48" t="s">
        <v>53</v>
      </c>
      <c r="I44" s="63" t="s">
        <v>24</v>
      </c>
      <c r="J44" s="66">
        <f>'IAN 2022 LIMVALCTR '!J44+'FEB 2023 LIMVALCTR '!D44</f>
        <v>0</v>
      </c>
      <c r="K44" s="66">
        <f>'IAN 2022 LIMVALCTR '!K44+'FEB 2023 LIMVALCTR '!E44</f>
        <v>0</v>
      </c>
      <c r="L44" s="66">
        <f>'IAN 2022 LIMVALCTR '!L44+'FEB 2023 LIMVALCTR '!F44</f>
        <v>0</v>
      </c>
      <c r="M44" s="14"/>
      <c r="N44" s="14"/>
      <c r="O44" s="14"/>
    </row>
    <row r="45" spans="1:20" s="1" customFormat="1" ht="15.75" thickBot="1" x14ac:dyDescent="0.3">
      <c r="A45" s="129"/>
      <c r="B45" s="73" t="s">
        <v>32</v>
      </c>
      <c r="C45" s="68" t="s">
        <v>24</v>
      </c>
      <c r="D45" s="69">
        <f t="shared" ref="D45" si="14">SUM(D39:D44)</f>
        <v>3298851.71</v>
      </c>
      <c r="E45" s="69">
        <f t="shared" ref="E45" si="15">SUM(E39:E44)</f>
        <v>3298851.71</v>
      </c>
      <c r="F45" s="69">
        <f t="shared" si="13"/>
        <v>0</v>
      </c>
      <c r="G45" s="14"/>
      <c r="H45" s="73" t="s">
        <v>32</v>
      </c>
      <c r="I45" s="68" t="s">
        <v>24</v>
      </c>
      <c r="J45" s="69">
        <f>'IAN 2022 LIMVALCTR '!J45+'FEB 2023 LIMVALCTR '!D45</f>
        <v>6599752.8499999996</v>
      </c>
      <c r="K45" s="69">
        <f>'IAN 2022 LIMVALCTR '!K45+'FEB 2023 LIMVALCTR '!E45</f>
        <v>6599752.8499999996</v>
      </c>
      <c r="L45" s="69">
        <f>'IAN 2022 LIMVALCTR '!L45+'FEB 2023 LIMVALCTR '!F45</f>
        <v>0</v>
      </c>
      <c r="M45" s="14"/>
      <c r="N45" s="14"/>
      <c r="O45" s="14"/>
    </row>
    <row r="46" spans="1:20" s="9" customFormat="1" ht="15.75" thickBot="1" x14ac:dyDescent="0.3">
      <c r="A46" s="6"/>
      <c r="B46" s="7"/>
      <c r="C46" s="4"/>
      <c r="D46" s="5"/>
      <c r="E46" s="5"/>
      <c r="F46" s="5"/>
      <c r="G46" s="5"/>
      <c r="H46" s="7"/>
      <c r="I46" s="4"/>
      <c r="J46" s="5"/>
      <c r="K46" s="5"/>
      <c r="L46" s="5"/>
      <c r="M46" s="5"/>
      <c r="N46" s="5"/>
      <c r="O46" s="5"/>
    </row>
    <row r="47" spans="1:20" s="9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19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19"/>
      <c r="N47" s="19"/>
      <c r="O47" s="19"/>
      <c r="P47" s="19"/>
      <c r="Q47" s="19"/>
    </row>
    <row r="48" spans="1:20" s="9" customFormat="1" ht="15.75" thickBot="1" x14ac:dyDescent="0.3">
      <c r="A48" s="6"/>
      <c r="B48" s="338" t="s">
        <v>57</v>
      </c>
      <c r="C48" s="76" t="s">
        <v>23</v>
      </c>
      <c r="D48" s="77">
        <v>31</v>
      </c>
      <c r="E48" s="77">
        <v>31</v>
      </c>
      <c r="F48" s="77">
        <f>D48-E48</f>
        <v>0</v>
      </c>
      <c r="G48" s="5"/>
      <c r="H48" s="95" t="s">
        <v>57</v>
      </c>
      <c r="I48" s="76" t="s">
        <v>23</v>
      </c>
      <c r="J48" s="77">
        <f>'IAN 2022 LIMVALCTR '!J48+'FEB 2023 LIMVALCTR '!D48</f>
        <v>64</v>
      </c>
      <c r="K48" s="77">
        <f>'IAN 2022 LIMVALCTR '!K48+'FEB 2023 LIMVALCTR '!E48</f>
        <v>64</v>
      </c>
      <c r="L48" s="77">
        <f>'IAN 2022 LIMVALCTR '!L48+'FEB 2023 LIMVALCTR '!F48</f>
        <v>0</v>
      </c>
      <c r="M48" s="5"/>
      <c r="N48" s="5"/>
      <c r="O48" s="5"/>
      <c r="P48" s="5"/>
      <c r="Q48" s="5"/>
      <c r="S48" s="131"/>
    </row>
    <row r="49" spans="1:17" s="9" customFormat="1" ht="15.75" thickBot="1" x14ac:dyDescent="0.3">
      <c r="A49" s="6"/>
      <c r="B49" s="339"/>
      <c r="C49" s="63" t="s">
        <v>24</v>
      </c>
      <c r="D49" s="69">
        <v>68187.83</v>
      </c>
      <c r="E49" s="69">
        <v>68187.83</v>
      </c>
      <c r="F49" s="69">
        <f t="shared" ref="F49:F58" si="16">D49-E49</f>
        <v>0</v>
      </c>
      <c r="G49" s="5"/>
      <c r="H49" s="98"/>
      <c r="I49" s="63" t="s">
        <v>24</v>
      </c>
      <c r="J49" s="69">
        <f>'IAN 2022 LIMVALCTR '!J49+'FEB 2023 LIMVALCTR '!D49</f>
        <v>140079.16</v>
      </c>
      <c r="K49" s="69">
        <f>'IAN 2022 LIMVALCTR '!K49+'FEB 2023 LIMVALCTR '!E49</f>
        <v>140079.16</v>
      </c>
      <c r="L49" s="69">
        <f>'IAN 2022 LIMVALCTR '!L49+'FEB 2023 LIMVALCTR '!F49</f>
        <v>0</v>
      </c>
      <c r="M49" s="5"/>
      <c r="N49" s="5"/>
      <c r="O49" s="5"/>
      <c r="P49" s="5"/>
      <c r="Q49" s="5"/>
    </row>
    <row r="50" spans="1:17" s="9" customFormat="1" ht="15.75" thickBot="1" x14ac:dyDescent="0.3">
      <c r="A50" s="6"/>
      <c r="B50" s="338" t="s">
        <v>58</v>
      </c>
      <c r="C50" s="76" t="s">
        <v>59</v>
      </c>
      <c r="D50" s="54" t="s">
        <v>82</v>
      </c>
      <c r="E50" s="54" t="s">
        <v>82</v>
      </c>
      <c r="F50" s="77">
        <v>0</v>
      </c>
      <c r="G50" s="5"/>
      <c r="H50" s="95" t="s">
        <v>58</v>
      </c>
      <c r="I50" s="76" t="s">
        <v>59</v>
      </c>
      <c r="J50" s="54" t="s">
        <v>83</v>
      </c>
      <c r="K50" s="54" t="s">
        <v>83</v>
      </c>
      <c r="L50" s="77">
        <f>'IAN 2022 LIMVALCTR '!L50+'FEB 2023 LIMVALCTR '!F50</f>
        <v>0</v>
      </c>
      <c r="M50" s="136"/>
      <c r="N50" s="136"/>
      <c r="O50" s="136"/>
      <c r="P50" s="136"/>
      <c r="Q50" s="5"/>
    </row>
    <row r="51" spans="1:17" s="9" customFormat="1" ht="15.75" thickBot="1" x14ac:dyDescent="0.3">
      <c r="A51" s="6"/>
      <c r="B51" s="339"/>
      <c r="C51" s="63" t="s">
        <v>24</v>
      </c>
      <c r="D51" s="69">
        <v>21915.63</v>
      </c>
      <c r="E51" s="69">
        <v>21915.63</v>
      </c>
      <c r="F51" s="69">
        <f t="shared" si="16"/>
        <v>0</v>
      </c>
      <c r="G51" s="5"/>
      <c r="H51" s="98"/>
      <c r="I51" s="63" t="s">
        <v>24</v>
      </c>
      <c r="J51" s="69">
        <f>'IAN 2022 LIMVALCTR '!J51+'FEB 2023 LIMVALCTR '!D51</f>
        <v>53792.91</v>
      </c>
      <c r="K51" s="69">
        <f>'IAN 2022 LIMVALCTR '!K51+'FEB 2023 LIMVALCTR '!E51</f>
        <v>53792.91</v>
      </c>
      <c r="L51" s="69">
        <f>'IAN 2022 LIMVALCTR '!L51+'FEB 2023 LIMVALCTR '!F51</f>
        <v>0</v>
      </c>
      <c r="M51" s="5"/>
      <c r="N51" s="5"/>
      <c r="O51" s="5"/>
      <c r="P51" s="5"/>
      <c r="Q51" s="5"/>
    </row>
    <row r="52" spans="1:17" s="9" customFormat="1" ht="15.75" thickBot="1" x14ac:dyDescent="0.3">
      <c r="A52" s="6"/>
      <c r="B52" s="99" t="s">
        <v>56</v>
      </c>
      <c r="C52" s="84" t="s">
        <v>24</v>
      </c>
      <c r="D52" s="69">
        <f>D49+D51</f>
        <v>90103.46</v>
      </c>
      <c r="E52" s="69">
        <f>E49+E51</f>
        <v>90103.46</v>
      </c>
      <c r="F52" s="69">
        <f t="shared" si="16"/>
        <v>0</v>
      </c>
      <c r="G52" s="5"/>
      <c r="H52" s="99" t="s">
        <v>56</v>
      </c>
      <c r="I52" s="84" t="s">
        <v>24</v>
      </c>
      <c r="J52" s="69">
        <f>'IAN 2022 LIMVALCTR '!J52+'FEB 2023 LIMVALCTR '!D52</f>
        <v>193872.07</v>
      </c>
      <c r="K52" s="69">
        <f>'IAN 2022 LIMVALCTR '!K52+'FEB 2023 LIMVALCTR '!E52</f>
        <v>193872.07</v>
      </c>
      <c r="L52" s="69">
        <f>'IAN 2022 LIMVALCTR '!L52+'FEB 2023 LIMVALCTR '!F52</f>
        <v>0</v>
      </c>
      <c r="M52" s="5"/>
      <c r="N52" s="5"/>
      <c r="O52" s="5"/>
      <c r="P52" s="5"/>
      <c r="Q52" s="5"/>
    </row>
    <row r="53" spans="1:17" s="9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5"/>
      <c r="H53" s="47" t="s">
        <v>60</v>
      </c>
      <c r="I53" s="72" t="s">
        <v>24</v>
      </c>
      <c r="J53" s="77">
        <f>'IAN 2022 LIMVALCTR '!J53+'FEB 2023 LIMVALCTR '!D53</f>
        <v>0</v>
      </c>
      <c r="K53" s="77">
        <f>'IAN 2022 LIMVALCTR '!K53+'FEB 2023 LIMVALCTR '!E53</f>
        <v>0</v>
      </c>
      <c r="L53" s="77">
        <f>'IAN 2022 LIMVALCTR '!L53+'FEB 2023 LIMVALCTR '!F53</f>
        <v>0</v>
      </c>
      <c r="M53" s="5"/>
      <c r="N53" s="5"/>
      <c r="O53" s="5"/>
      <c r="P53" s="5"/>
      <c r="Q53" s="5"/>
    </row>
    <row r="54" spans="1:17" s="9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5"/>
      <c r="H54" s="47" t="s">
        <v>61</v>
      </c>
      <c r="I54" s="72" t="s">
        <v>24</v>
      </c>
      <c r="J54" s="77">
        <f>'IAN 2022 LIMVALCTR '!J54+'FEB 2023 LIMVALCTR '!D54</f>
        <v>0</v>
      </c>
      <c r="K54" s="77">
        <f>'IAN 2022 LIMVALCTR '!K54+'FEB 2023 LIMVALCTR '!E54</f>
        <v>0</v>
      </c>
      <c r="L54" s="77">
        <f>'IAN 2022 LIMVALCTR '!L54+'FEB 2023 LIMVALCTR '!F54</f>
        <v>0</v>
      </c>
      <c r="M54" s="5"/>
      <c r="N54" s="5"/>
      <c r="O54" s="5"/>
      <c r="P54" s="5"/>
      <c r="Q54" s="5"/>
    </row>
    <row r="55" spans="1:17" s="9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5"/>
      <c r="H55" s="47" t="s">
        <v>62</v>
      </c>
      <c r="I55" s="72" t="s">
        <v>24</v>
      </c>
      <c r="J55" s="77">
        <f>'IAN 2022 LIMVALCTR '!J55+'FEB 2023 LIMVALCTR '!D55</f>
        <v>0</v>
      </c>
      <c r="K55" s="77">
        <f>'IAN 2022 LIMVALCTR '!K55+'FEB 2023 LIMVALCTR '!E55</f>
        <v>0</v>
      </c>
      <c r="L55" s="77">
        <f>'IAN 2022 LIMVALCTR '!L55+'FEB 2023 LIMVALCTR '!F55</f>
        <v>0</v>
      </c>
      <c r="M55" s="5"/>
      <c r="N55" s="5"/>
      <c r="O55" s="5"/>
      <c r="P55" s="5"/>
      <c r="Q55" s="5"/>
    </row>
    <row r="56" spans="1:17" s="9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5"/>
      <c r="H56" s="47" t="s">
        <v>63</v>
      </c>
      <c r="I56" s="72" t="s">
        <v>24</v>
      </c>
      <c r="J56" s="77">
        <f>'IAN 2022 LIMVALCTR '!J56+'FEB 2023 LIMVALCTR '!D56</f>
        <v>0</v>
      </c>
      <c r="K56" s="77">
        <f>'IAN 2022 LIMVALCTR '!K56+'FEB 2023 LIMVALCTR '!E56</f>
        <v>0</v>
      </c>
      <c r="L56" s="77">
        <f>'IAN 2022 LIMVALCTR '!L56+'FEB 2023 LIMVALCTR '!F56</f>
        <v>0</v>
      </c>
      <c r="M56" s="5"/>
      <c r="N56" s="5"/>
      <c r="O56" s="5"/>
      <c r="P56" s="5"/>
      <c r="Q56" s="5"/>
    </row>
    <row r="57" spans="1:17" s="9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5"/>
      <c r="H57" s="48" t="s">
        <v>64</v>
      </c>
      <c r="I57" s="72" t="s">
        <v>24</v>
      </c>
      <c r="J57" s="77">
        <f>'IAN 2022 LIMVALCTR '!J57+'FEB 2023 LIMVALCTR '!D57</f>
        <v>0</v>
      </c>
      <c r="K57" s="77">
        <f>'IAN 2022 LIMVALCTR '!K57+'FEB 2023 LIMVALCTR '!E57</f>
        <v>0</v>
      </c>
      <c r="L57" s="77">
        <f>'IAN 2022 LIMVALCTR '!L57+'FEB 2023 LIMVALCTR '!F57</f>
        <v>0</v>
      </c>
      <c r="M57" s="5"/>
      <c r="N57" s="5"/>
      <c r="O57" s="5"/>
      <c r="P57" s="5"/>
      <c r="Q57" s="5"/>
    </row>
    <row r="58" spans="1:17" s="9" customFormat="1" ht="15.75" thickBot="1" x14ac:dyDescent="0.3">
      <c r="A58" s="6"/>
      <c r="B58" s="99" t="s">
        <v>65</v>
      </c>
      <c r="C58" s="84" t="s">
        <v>24</v>
      </c>
      <c r="D58" s="100">
        <f t="shared" ref="D58:E58" si="17">SUM(D52:D57)</f>
        <v>90103.46</v>
      </c>
      <c r="E58" s="100">
        <f t="shared" si="17"/>
        <v>90103.46</v>
      </c>
      <c r="F58" s="69">
        <f t="shared" si="16"/>
        <v>0</v>
      </c>
      <c r="G58" s="5"/>
      <c r="H58" s="99" t="s">
        <v>65</v>
      </c>
      <c r="I58" s="84" t="s">
        <v>24</v>
      </c>
      <c r="J58" s="69">
        <f>'IAN 2022 LIMVALCTR '!J58+'FEB 2023 LIMVALCTR '!D58</f>
        <v>193872.07</v>
      </c>
      <c r="K58" s="69">
        <f>'IAN 2022 LIMVALCTR '!K58+'FEB 2023 LIMVALCTR '!E58</f>
        <v>193872.07</v>
      </c>
      <c r="L58" s="69">
        <f>'IAN 2022 LIMVALCTR '!L58+'FEB 2023 LIMVALCTR '!F58</f>
        <v>0</v>
      </c>
      <c r="M58" s="5"/>
      <c r="N58" s="5"/>
      <c r="O58" s="5"/>
      <c r="P58" s="5"/>
      <c r="Q58" s="5"/>
    </row>
    <row r="59" spans="1:17" s="9" customFormat="1" ht="15.75" thickBot="1" x14ac:dyDescent="0.3">
      <c r="A59" s="6"/>
      <c r="B59" s="7"/>
      <c r="C59" s="4"/>
      <c r="D59" s="5"/>
      <c r="E59" s="5"/>
      <c r="F59" s="5"/>
      <c r="G59" s="5"/>
      <c r="H59" s="5"/>
      <c r="J59" s="7"/>
      <c r="K59" s="4"/>
      <c r="L59" s="5"/>
      <c r="M59" s="5"/>
      <c r="N59" s="5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5"/>
      <c r="N60" s="5"/>
      <c r="O60" s="5"/>
      <c r="P60" s="5"/>
    </row>
    <row r="61" spans="1:17" s="9" customFormat="1" ht="15.75" thickBot="1" x14ac:dyDescent="0.3">
      <c r="A61" s="6"/>
      <c r="B61" s="338" t="s">
        <v>20</v>
      </c>
      <c r="C61" s="76" t="s">
        <v>23</v>
      </c>
      <c r="D61" s="77">
        <v>858</v>
      </c>
      <c r="E61" s="77">
        <v>858</v>
      </c>
      <c r="F61" s="78">
        <f>D61-E61</f>
        <v>0</v>
      </c>
      <c r="G61" s="5"/>
      <c r="H61" s="338" t="s">
        <v>20</v>
      </c>
      <c r="I61" s="53" t="s">
        <v>23</v>
      </c>
      <c r="J61" s="77">
        <f>'IAN 2022 LIMVALCTR '!J61+'FEB 2023 LIMVALCTR '!D61</f>
        <v>1731</v>
      </c>
      <c r="K61" s="77">
        <f>'IAN 2022 LIMVALCTR '!K61+'FEB 2023 LIMVALCTR '!E61</f>
        <v>1731</v>
      </c>
      <c r="L61" s="77">
        <f>'IAN 2022 LIMVALCTR '!L61+'FEB 2023 LIMVALCTR '!F61</f>
        <v>0</v>
      </c>
      <c r="M61" s="5"/>
      <c r="N61" s="5"/>
      <c r="O61" s="5"/>
      <c r="P61" s="5"/>
    </row>
    <row r="62" spans="1:17" s="9" customFormat="1" ht="15.75" thickBot="1" x14ac:dyDescent="0.3">
      <c r="A62" s="6"/>
      <c r="B62" s="340"/>
      <c r="C62" s="79" t="s">
        <v>24</v>
      </c>
      <c r="D62" s="80">
        <v>342060.29</v>
      </c>
      <c r="E62" s="80">
        <v>342060.29</v>
      </c>
      <c r="F62" s="81">
        <f t="shared" ref="F62:F73" si="18">D62-E62</f>
        <v>0</v>
      </c>
      <c r="G62" s="5"/>
      <c r="H62" s="340"/>
      <c r="I62" s="90" t="s">
        <v>24</v>
      </c>
      <c r="J62" s="69">
        <f>'IAN 2022 LIMVALCTR '!J62+'FEB 2023 LIMVALCTR '!D62</f>
        <v>690047.67999999993</v>
      </c>
      <c r="K62" s="69">
        <f>'IAN 2022 LIMVALCTR '!K62+'FEB 2023 LIMVALCTR '!E62</f>
        <v>690047.67999999993</v>
      </c>
      <c r="L62" s="69">
        <f>'IAN 2022 LIMVALCTR '!L62+'FEB 2023 LIMVALCTR '!F62</f>
        <v>0</v>
      </c>
      <c r="M62" s="5"/>
      <c r="N62" s="5"/>
      <c r="O62" s="5"/>
      <c r="P62" s="5"/>
    </row>
    <row r="63" spans="1:17" s="9" customFormat="1" ht="15.75" thickBot="1" x14ac:dyDescent="0.3">
      <c r="A63" s="6"/>
      <c r="B63" s="340"/>
      <c r="C63" s="76" t="s">
        <v>25</v>
      </c>
      <c r="D63" s="77">
        <v>182</v>
      </c>
      <c r="E63" s="77">
        <v>182</v>
      </c>
      <c r="F63" s="78">
        <f t="shared" si="18"/>
        <v>0</v>
      </c>
      <c r="G63" s="5"/>
      <c r="H63" s="340"/>
      <c r="I63" s="53" t="s">
        <v>25</v>
      </c>
      <c r="J63" s="77">
        <f>'IAN 2022 LIMVALCTR '!J63+'FEB 2023 LIMVALCTR '!D63</f>
        <v>364</v>
      </c>
      <c r="K63" s="77">
        <f>'IAN 2022 LIMVALCTR '!K63+'FEB 2023 LIMVALCTR '!E63</f>
        <v>364</v>
      </c>
      <c r="L63" s="77">
        <f>'IAN 2022 LIMVALCTR '!L63+'FEB 2023 LIMVALCTR '!F63</f>
        <v>0</v>
      </c>
      <c r="M63" s="5"/>
      <c r="N63" s="5"/>
      <c r="O63" s="5"/>
      <c r="P63" s="5"/>
    </row>
    <row r="64" spans="1:17" s="9" customFormat="1" ht="15.75" thickBot="1" x14ac:dyDescent="0.3">
      <c r="A64" s="6"/>
      <c r="B64" s="340"/>
      <c r="C64" s="79" t="s">
        <v>24</v>
      </c>
      <c r="D64" s="80">
        <v>54222.85</v>
      </c>
      <c r="E64" s="80">
        <v>54222.85</v>
      </c>
      <c r="F64" s="81">
        <f t="shared" si="18"/>
        <v>0</v>
      </c>
      <c r="G64" s="5"/>
      <c r="H64" s="340"/>
      <c r="I64" s="90" t="s">
        <v>24</v>
      </c>
      <c r="J64" s="69">
        <f>'IAN 2022 LIMVALCTR '!J64+'FEB 2023 LIMVALCTR '!D64</f>
        <v>112098.32</v>
      </c>
      <c r="K64" s="69">
        <f>'IAN 2022 LIMVALCTR '!K64+'FEB 2023 LIMVALCTR '!E64</f>
        <v>112098.32</v>
      </c>
      <c r="L64" s="69">
        <f>'IAN 2022 LIMVALCTR '!L64+'FEB 2023 LIMVALCTR '!F64</f>
        <v>0</v>
      </c>
      <c r="M64" s="5"/>
      <c r="N64" s="5"/>
      <c r="O64" s="5"/>
      <c r="P64" s="5"/>
    </row>
    <row r="65" spans="1:16" s="9" customFormat="1" ht="27" thickBot="1" x14ac:dyDescent="0.3">
      <c r="A65" s="6"/>
      <c r="B65" s="340"/>
      <c r="C65" s="82" t="s">
        <v>44</v>
      </c>
      <c r="D65" s="77">
        <v>0</v>
      </c>
      <c r="E65" s="77">
        <v>0</v>
      </c>
      <c r="F65" s="78">
        <f t="shared" si="18"/>
        <v>0</v>
      </c>
      <c r="G65" s="5"/>
      <c r="H65" s="340"/>
      <c r="I65" s="82" t="s">
        <v>44</v>
      </c>
      <c r="J65" s="77">
        <f>'IAN 2022 LIMVALCTR '!J65+'FEB 2023 LIMVALCTR '!D65</f>
        <v>0</v>
      </c>
      <c r="K65" s="77">
        <f>'IAN 2022 LIMVALCTR '!K65+'FEB 2023 LIMVALCTR '!E65</f>
        <v>0</v>
      </c>
      <c r="L65" s="77">
        <f>'IAN 2022 LIMVALCTR '!L65+'FEB 2023 LIMVALCTR 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39"/>
      <c r="C66" s="79" t="s">
        <v>24</v>
      </c>
      <c r="D66" s="80">
        <v>0</v>
      </c>
      <c r="E66" s="80">
        <v>0</v>
      </c>
      <c r="F66" s="81">
        <f t="shared" si="18"/>
        <v>0</v>
      </c>
      <c r="G66" s="5"/>
      <c r="H66" s="339"/>
      <c r="I66" s="90" t="s">
        <v>24</v>
      </c>
      <c r="J66" s="69">
        <f>'IAN 2022 LIMVALCTR '!J66+'FEB 2023 LIMVALCTR '!D66</f>
        <v>0</v>
      </c>
      <c r="K66" s="69">
        <f>'IAN 2022 LIMVALCTR '!K66+'FEB 2023 LIMVALCTR '!E66</f>
        <v>0</v>
      </c>
      <c r="L66" s="69">
        <f>'IAN 2022 LIMVALCTR '!L66+'FEB 2023 LIMVALCTR '!F66</f>
        <v>0</v>
      </c>
      <c r="M66" s="5"/>
      <c r="N66" s="5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396283.13999999996</v>
      </c>
      <c r="E67" s="69">
        <f t="shared" ref="E67:F67" si="19">E62+E64+E66</f>
        <v>396283.13999999996</v>
      </c>
      <c r="F67" s="69">
        <f t="shared" si="19"/>
        <v>0</v>
      </c>
      <c r="G67" s="5"/>
      <c r="H67" s="83" t="s">
        <v>20</v>
      </c>
      <c r="I67" s="92" t="s">
        <v>24</v>
      </c>
      <c r="J67" s="69">
        <f>'IAN 2022 LIMVALCTR '!J67+'FEB 2023 LIMVALCTR '!D67</f>
        <v>802146</v>
      </c>
      <c r="K67" s="69">
        <f>'IAN 2022 LIMVALCTR '!K67+'FEB 2023 LIMVALCTR '!E67</f>
        <v>802146</v>
      </c>
      <c r="L67" s="69">
        <f>'IAN 2022 LIMVALCTR '!L67+'FEB 2023 LIMVALCTR '!F67</f>
        <v>0</v>
      </c>
      <c r="M67" s="5"/>
      <c r="N67" s="5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5"/>
      <c r="H68" s="47" t="s">
        <v>49</v>
      </c>
      <c r="I68" s="93" t="s">
        <v>24</v>
      </c>
      <c r="J68" s="77">
        <f>'IAN 2022 LIMVALCTR '!J68+'FEB 2023 LIMVALCTR '!D68</f>
        <v>0</v>
      </c>
      <c r="K68" s="77">
        <f>'IAN 2022 LIMVALCTR '!K68+'FEB 2023 LIMVALCTR '!E68</f>
        <v>0</v>
      </c>
      <c r="L68" s="77">
        <f>'IAN 2022 LIMVALCTR '!L68+'FEB 2023 LIMVALCTR 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5"/>
      <c r="H69" s="47" t="s">
        <v>50</v>
      </c>
      <c r="I69" s="93" t="s">
        <v>24</v>
      </c>
      <c r="J69" s="77">
        <f>'IAN 2022 LIMVALCTR '!J69+'FEB 2023 LIMVALCTR '!D69</f>
        <v>0</v>
      </c>
      <c r="K69" s="77">
        <f>'IAN 2022 LIMVALCTR '!K69+'FEB 2023 LIMVALCTR '!E69</f>
        <v>0</v>
      </c>
      <c r="L69" s="77">
        <f>'IAN 2022 LIMVALCTR '!L69+'FEB 2023 LIMVALCTR 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5"/>
      <c r="H70" s="47" t="s">
        <v>51</v>
      </c>
      <c r="I70" s="93" t="s">
        <v>24</v>
      </c>
      <c r="J70" s="77">
        <f>'IAN 2022 LIMVALCTR '!J70+'FEB 2023 LIMVALCTR '!D70</f>
        <v>0</v>
      </c>
      <c r="K70" s="77">
        <f>'IAN 2022 LIMVALCTR '!K70+'FEB 2023 LIMVALCTR '!E70</f>
        <v>0</v>
      </c>
      <c r="L70" s="77">
        <f>'IAN 2022 LIMVALCTR '!L70+'FEB 2023 LIMVALCTR 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5"/>
      <c r="H71" s="47" t="s">
        <v>52</v>
      </c>
      <c r="I71" s="93" t="s">
        <v>24</v>
      </c>
      <c r="J71" s="77">
        <f>'IAN 2022 LIMVALCTR '!J71+'FEB 2023 LIMVALCTR '!D71</f>
        <v>0</v>
      </c>
      <c r="K71" s="77">
        <f>'IAN 2022 LIMVALCTR '!K71+'FEB 2023 LIMVALCTR '!E71</f>
        <v>0</v>
      </c>
      <c r="L71" s="77">
        <f>'IAN 2022 LIMVALCTR '!L71+'FEB 2023 LIMVALCTR 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5"/>
      <c r="H72" s="48" t="s">
        <v>53</v>
      </c>
      <c r="I72" s="93" t="s">
        <v>24</v>
      </c>
      <c r="J72" s="77">
        <f>'IAN 2022 LIMVALCTR '!J72+'FEB 2023 LIMVALCTR '!D72</f>
        <v>0</v>
      </c>
      <c r="K72" s="77">
        <f>'IAN 2022 LIMVALCTR '!K72+'FEB 2023 LIMVALCTR '!E72</f>
        <v>0</v>
      </c>
      <c r="L72" s="77">
        <f>'IAN 2022 LIMVALCTR '!L72+'FEB 2023 LIMVALCTR '!F72</f>
        <v>0</v>
      </c>
      <c r="M72" s="5"/>
      <c r="N72" s="5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396283.13999999996</v>
      </c>
      <c r="E73" s="69">
        <f t="shared" ref="E73" si="20">SUM(E67:E72)</f>
        <v>396283.13999999996</v>
      </c>
      <c r="F73" s="81">
        <f t="shared" si="18"/>
        <v>0</v>
      </c>
      <c r="G73" s="5"/>
      <c r="H73" s="73" t="s">
        <v>34</v>
      </c>
      <c r="I73" s="92" t="s">
        <v>24</v>
      </c>
      <c r="J73" s="69">
        <f>'IAN 2022 LIMVALCTR '!J73+'FEB 2023 LIMVALCTR '!D73</f>
        <v>802146</v>
      </c>
      <c r="K73" s="69">
        <f>'IAN 2022 LIMVALCTR '!K73+'FEB 2023 LIMVALCTR '!E73</f>
        <v>802146</v>
      </c>
      <c r="L73" s="69">
        <f>'IAN 2022 LIMVALCTR '!L73+'FEB 2023 LIMVALCTR 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7"/>
      <c r="C74" s="4"/>
      <c r="D74" s="5"/>
      <c r="E74" s="5"/>
      <c r="F74" s="5"/>
      <c r="G74" s="5"/>
      <c r="H74" s="7"/>
      <c r="I74" s="4"/>
      <c r="J74" s="5"/>
      <c r="K74" s="5"/>
      <c r="L74" s="5"/>
      <c r="M74" s="5"/>
      <c r="N74" s="5"/>
      <c r="O74" s="5"/>
      <c r="P74" s="5"/>
    </row>
    <row r="75" spans="1:16" s="9" customFormat="1" ht="15.75" customHeight="1" thickBot="1" x14ac:dyDescent="0.3">
      <c r="A75" s="4"/>
      <c r="B75" s="313" t="s">
        <v>76</v>
      </c>
      <c r="C75" s="314"/>
      <c r="D75" s="314"/>
      <c r="E75" s="314"/>
      <c r="F75" s="315"/>
      <c r="H75" s="313" t="s">
        <v>77</v>
      </c>
      <c r="I75" s="314"/>
      <c r="J75" s="314"/>
      <c r="K75" s="314"/>
      <c r="L75" s="315"/>
      <c r="M75" s="130"/>
      <c r="N75" s="130"/>
      <c r="P75" s="21"/>
    </row>
    <row r="76" spans="1:16" s="9" customFormat="1" ht="18.75" customHeight="1" thickBot="1" x14ac:dyDescent="0.3">
      <c r="A76" s="4"/>
      <c r="B76" s="335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35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19"/>
      <c r="N76" s="19"/>
      <c r="O76" s="19"/>
      <c r="P76" s="4"/>
    </row>
    <row r="77" spans="1:16" s="9" customFormat="1" ht="15.75" thickBot="1" x14ac:dyDescent="0.3">
      <c r="A77" s="4"/>
      <c r="B77" s="336"/>
      <c r="C77" s="53" t="s">
        <v>23</v>
      </c>
      <c r="D77" s="88">
        <f>D65+D63+D61+D38+D48+6</f>
        <v>2159</v>
      </c>
      <c r="E77" s="88">
        <f>E65+E63+E61+E38+E48+6</f>
        <v>2159</v>
      </c>
      <c r="F77" s="85">
        <f>D77-E77</f>
        <v>0</v>
      </c>
      <c r="G77" s="23"/>
      <c r="H77" s="336"/>
      <c r="I77" s="53" t="s">
        <v>23</v>
      </c>
      <c r="J77" s="88">
        <f>'IAN 2022 LIMVALCTR '!J77+'FEB 2023 LIMVALCTR '!D77</f>
        <v>4355</v>
      </c>
      <c r="K77" s="88">
        <f>'IAN 2022 LIMVALCTR '!K77+'FEB 2023 LIMVALCTR '!E77</f>
        <v>4355</v>
      </c>
      <c r="L77" s="85">
        <f>'IAN 2022 LIMVALCTR '!L77+'FEB 2023 LIMVALCTR '!F77</f>
        <v>0</v>
      </c>
      <c r="M77" s="23"/>
      <c r="N77" s="23"/>
      <c r="O77" s="23"/>
    </row>
    <row r="78" spans="1:16" s="9" customFormat="1" ht="15.75" thickBot="1" x14ac:dyDescent="0.3">
      <c r="A78" s="4"/>
      <c r="B78" s="337"/>
      <c r="C78" s="90" t="s">
        <v>24</v>
      </c>
      <c r="D78" s="91">
        <f>D73+D58+D45</f>
        <v>3785238.31</v>
      </c>
      <c r="E78" s="91">
        <f>E73+E58+E45</f>
        <v>3785238.31</v>
      </c>
      <c r="F78" s="86">
        <f>D78-E78</f>
        <v>0</v>
      </c>
      <c r="G78" s="23"/>
      <c r="H78" s="337"/>
      <c r="I78" s="90" t="s">
        <v>24</v>
      </c>
      <c r="J78" s="91">
        <f>'IAN 2022 LIMVALCTR '!J78+'FEB 2023 LIMVALCTR '!D78</f>
        <v>7595770.9199999999</v>
      </c>
      <c r="K78" s="91">
        <f>'IAN 2022 LIMVALCTR '!K78+'FEB 2023 LIMVALCTR '!E78</f>
        <v>7595770.9199999999</v>
      </c>
      <c r="L78" s="86">
        <f>'IAN 2022 LIMVALCTR '!L78+'FEB 2023 LIMVALCTR '!F78</f>
        <v>0</v>
      </c>
      <c r="M78" s="23"/>
      <c r="N78" s="23"/>
      <c r="O78" s="23"/>
    </row>
    <row r="79" spans="1:16" s="9" customFormat="1" x14ac:dyDescent="0.25">
      <c r="A79" s="4"/>
      <c r="B79" s="101"/>
      <c r="C79" s="22"/>
      <c r="D79" s="22"/>
      <c r="E79" s="22"/>
      <c r="F79" s="22"/>
      <c r="G79" s="19"/>
      <c r="H79" s="19"/>
      <c r="I79" s="7"/>
      <c r="K79" s="19"/>
      <c r="L79" s="19"/>
      <c r="M79" s="23"/>
      <c r="N79" s="23"/>
      <c r="O79" s="23"/>
      <c r="P79" s="23"/>
    </row>
    <row r="80" spans="1:16" s="9" customFormat="1" x14ac:dyDescent="0.25">
      <c r="A80" s="4"/>
      <c r="B80" s="94" t="s">
        <v>26</v>
      </c>
      <c r="C80" s="13"/>
      <c r="D80" s="14"/>
      <c r="E80" s="14"/>
      <c r="F80" s="14"/>
      <c r="G80" s="5"/>
      <c r="H80" s="5"/>
      <c r="I80" s="5"/>
      <c r="J80" s="5"/>
      <c r="K80" s="5"/>
      <c r="L80" s="5"/>
      <c r="M80" s="4"/>
      <c r="N80" s="4"/>
      <c r="O80" s="4"/>
    </row>
    <row r="81" spans="1:15" s="9" customFormat="1" x14ac:dyDescent="0.25">
      <c r="A81" s="4"/>
      <c r="B81" s="94" t="s">
        <v>29</v>
      </c>
      <c r="C81" s="13"/>
      <c r="D81" s="94"/>
      <c r="E81" s="94"/>
      <c r="F81" s="13"/>
      <c r="G81" s="4"/>
      <c r="H81" s="4"/>
      <c r="I81" s="4"/>
      <c r="J81" s="4"/>
      <c r="K81" s="5"/>
      <c r="L81" s="5"/>
      <c r="M81" s="5"/>
      <c r="N81" s="4"/>
      <c r="O81" s="4"/>
    </row>
    <row r="82" spans="1:15" s="9" customFormat="1" x14ac:dyDescent="0.25">
      <c r="A82" s="4"/>
      <c r="B82" s="17"/>
      <c r="C82" s="4"/>
      <c r="D82" s="17"/>
      <c r="E82" s="17"/>
      <c r="F82" s="4"/>
      <c r="G82" s="4"/>
      <c r="H82" s="4"/>
      <c r="I82" s="4"/>
      <c r="J82" s="4"/>
      <c r="K82" s="5"/>
      <c r="L82" s="5"/>
      <c r="M82" s="5"/>
      <c r="N82" s="4"/>
      <c r="O82" s="11"/>
    </row>
    <row r="83" spans="1:15" s="9" customFormat="1" x14ac:dyDescent="0.25">
      <c r="A83" s="4"/>
      <c r="B83" s="4"/>
      <c r="C83" s="4"/>
      <c r="D83" s="5"/>
      <c r="E83" s="5"/>
      <c r="F83" s="5"/>
      <c r="G83" s="5"/>
      <c r="H83" s="5"/>
      <c r="I83" s="4"/>
      <c r="J83" s="5"/>
      <c r="K83" s="5"/>
      <c r="L83" s="5"/>
      <c r="M83" s="5"/>
      <c r="N83" s="4"/>
      <c r="O83" s="11"/>
    </row>
    <row r="84" spans="1:15" s="9" customFormat="1" x14ac:dyDescent="0.25">
      <c r="A84" s="4"/>
      <c r="B84" s="4"/>
      <c r="C84" s="4"/>
      <c r="D84" s="4"/>
      <c r="E84" s="4"/>
      <c r="F84" s="4"/>
      <c r="G84" s="4"/>
      <c r="H84" s="5"/>
      <c r="I84" s="4"/>
      <c r="J84" s="5"/>
      <c r="K84" s="4"/>
      <c r="L84" s="4"/>
      <c r="M84" s="5"/>
      <c r="N84" s="4"/>
      <c r="O84" s="11"/>
    </row>
    <row r="85" spans="1:15" s="9" customFormat="1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4"/>
      <c r="N85" s="4"/>
      <c r="O85" s="11"/>
    </row>
    <row r="86" spans="1:15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4"/>
      <c r="N86" s="4"/>
      <c r="O86" s="11"/>
    </row>
    <row r="87" spans="1:15" s="9" customForma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4"/>
      <c r="O87" s="11"/>
    </row>
    <row r="88" spans="1:15" s="9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4"/>
      <c r="N88" s="6"/>
      <c r="O88" s="10"/>
    </row>
  </sheetData>
  <mergeCells count="14">
    <mergeCell ref="B5:J5"/>
    <mergeCell ref="B36:F36"/>
    <mergeCell ref="H36:L36"/>
    <mergeCell ref="B37:B39"/>
    <mergeCell ref="H37:H39"/>
    <mergeCell ref="B76:B78"/>
    <mergeCell ref="H76:H78"/>
    <mergeCell ref="B6:K6"/>
    <mergeCell ref="B48:B49"/>
    <mergeCell ref="B50:B51"/>
    <mergeCell ref="B61:B66"/>
    <mergeCell ref="H61:H66"/>
    <mergeCell ref="B75:F75"/>
    <mergeCell ref="H75:L75"/>
  </mergeCells>
  <pageMargins left="0.19685039370078741" right="0.19685039370078741" top="0" bottom="0" header="0" footer="0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88"/>
  <sheetViews>
    <sheetView zoomScale="96" zoomScaleNormal="96" workbookViewId="0">
      <selection activeCell="B33" sqref="B33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0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20" s="1" customFormat="1" ht="16.5" customHeight="1" x14ac:dyDescent="0.25">
      <c r="A6" s="13"/>
      <c r="B6" s="310" t="s">
        <v>71</v>
      </c>
      <c r="C6" s="311"/>
      <c r="D6" s="311"/>
      <c r="E6" s="311"/>
      <c r="F6" s="311"/>
      <c r="G6" s="311"/>
      <c r="H6" s="311"/>
      <c r="I6" s="311"/>
      <c r="J6" s="311"/>
      <c r="K6" s="13"/>
      <c r="L6" s="13"/>
      <c r="M6" s="13"/>
      <c r="N6" s="13"/>
      <c r="O6" s="3"/>
      <c r="S6" s="9"/>
      <c r="T6" s="9"/>
    </row>
    <row r="7" spans="1:20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  <c r="S8" s="10"/>
      <c r="T8" s="10"/>
    </row>
    <row r="9" spans="1:20" s="2" customFormat="1" ht="13.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72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  <c r="S9" s="10"/>
      <c r="T9" s="10"/>
    </row>
    <row r="10" spans="1:20" s="2" customFormat="1" x14ac:dyDescent="0.25">
      <c r="A10" s="102">
        <v>1</v>
      </c>
      <c r="B10" s="113" t="s">
        <v>38</v>
      </c>
      <c r="C10" s="106" t="s">
        <v>73</v>
      </c>
      <c r="D10" s="38">
        <v>6803732.96</v>
      </c>
      <c r="E10" s="39">
        <v>3280215.64</v>
      </c>
      <c r="F10" s="40">
        <f t="shared" ref="F10:F16" si="0">D10-E10</f>
        <v>3523517.32</v>
      </c>
      <c r="G10" s="40">
        <v>1831083.8</v>
      </c>
      <c r="H10" s="40">
        <f t="shared" ref="H10:H16" si="1">E10+G10</f>
        <v>5111299.4400000004</v>
      </c>
      <c r="I10" s="41">
        <f t="shared" ref="I10:I16" si="2">F10-G10</f>
        <v>1692433.5199999998</v>
      </c>
      <c r="J10" s="127"/>
      <c r="K10" s="14"/>
      <c r="L10" s="14"/>
      <c r="M10" s="14"/>
      <c r="N10" s="14"/>
      <c r="O10" s="3"/>
      <c r="S10" s="10"/>
      <c r="T10" s="10"/>
    </row>
    <row r="11" spans="1:20" s="1" customFormat="1" x14ac:dyDescent="0.25">
      <c r="A11" s="103"/>
      <c r="B11" s="114" t="s">
        <v>31</v>
      </c>
      <c r="C11" s="107"/>
      <c r="D11" s="43">
        <v>0</v>
      </c>
      <c r="E11" s="44">
        <v>20685.5</v>
      </c>
      <c r="F11" s="45">
        <f t="shared" si="0"/>
        <v>-20685.5</v>
      </c>
      <c r="G11" s="45">
        <v>0</v>
      </c>
      <c r="H11" s="45">
        <f t="shared" si="1"/>
        <v>20685.5</v>
      </c>
      <c r="I11" s="46">
        <f t="shared" si="2"/>
        <v>-20685.5</v>
      </c>
      <c r="J11" s="127"/>
      <c r="K11" s="14"/>
      <c r="L11" s="14"/>
      <c r="M11" s="14"/>
      <c r="N11" s="14"/>
      <c r="O11" s="3"/>
      <c r="S11" s="9"/>
      <c r="T11" s="9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3"/>
      <c r="S12" s="9"/>
      <c r="T12" s="9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  <c r="S13" s="9"/>
      <c r="T13" s="9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  <c r="S14" s="9"/>
      <c r="T14" s="9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  <c r="S15" s="9"/>
      <c r="T15" s="9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3"/>
      <c r="S16" s="9"/>
      <c r="T16" s="9"/>
    </row>
    <row r="17" spans="1:20" s="1" customFormat="1" ht="15.75" thickBot="1" x14ac:dyDescent="0.3">
      <c r="A17" s="118"/>
      <c r="B17" s="116" t="s">
        <v>32</v>
      </c>
      <c r="C17" s="121"/>
      <c r="D17" s="119">
        <f>SUM(D10:D16)</f>
        <v>6803732.96</v>
      </c>
      <c r="E17" s="119">
        <v>3300901.14</v>
      </c>
      <c r="F17" s="119">
        <f t="shared" ref="F17:I17" si="3">SUM(F10:F16)</f>
        <v>3502831.82</v>
      </c>
      <c r="G17" s="119">
        <f t="shared" si="3"/>
        <v>1831083.8</v>
      </c>
      <c r="H17" s="119">
        <f t="shared" si="3"/>
        <v>5131984.9400000004</v>
      </c>
      <c r="I17" s="119">
        <f t="shared" si="3"/>
        <v>1671748.0199999998</v>
      </c>
      <c r="J17" s="127"/>
      <c r="K17" s="125"/>
      <c r="L17" s="125"/>
      <c r="M17" s="14"/>
      <c r="N17" s="14"/>
      <c r="O17" s="3"/>
      <c r="S17" s="9"/>
      <c r="T17" s="9"/>
    </row>
    <row r="18" spans="1:20" s="2" customFormat="1" x14ac:dyDescent="0.25">
      <c r="A18" s="102">
        <v>2</v>
      </c>
      <c r="B18" s="113" t="s">
        <v>57</v>
      </c>
      <c r="C18" s="37"/>
      <c r="D18" s="39">
        <v>195013.13</v>
      </c>
      <c r="E18" s="39">
        <v>71891.33</v>
      </c>
      <c r="F18" s="39">
        <f>D18-E18</f>
        <v>123121.8</v>
      </c>
      <c r="G18" s="40">
        <v>0</v>
      </c>
      <c r="H18" s="40">
        <f>E18+G18</f>
        <v>71891.33</v>
      </c>
      <c r="I18" s="40">
        <f>F18-G18</f>
        <v>123121.8</v>
      </c>
      <c r="J18" s="14"/>
      <c r="K18" s="14"/>
      <c r="L18" s="13"/>
      <c r="M18" s="14"/>
      <c r="N18" s="3"/>
      <c r="S18" s="10"/>
      <c r="T18" s="10"/>
    </row>
    <row r="19" spans="1:20" s="2" customFormat="1" x14ac:dyDescent="0.25">
      <c r="A19" s="103">
        <v>3</v>
      </c>
      <c r="B19" s="114" t="s">
        <v>58</v>
      </c>
      <c r="C19" s="42"/>
      <c r="D19" s="44">
        <v>97783.56</v>
      </c>
      <c r="E19" s="56">
        <v>31877.279999999999</v>
      </c>
      <c r="F19" s="44">
        <f t="shared" ref="F19:F24" si="4">D19-E19</f>
        <v>65906.28</v>
      </c>
      <c r="G19" s="45">
        <v>0</v>
      </c>
      <c r="H19" s="45">
        <f t="shared" ref="H19:H24" si="5">E19+G19</f>
        <v>31877.279999999999</v>
      </c>
      <c r="I19" s="45">
        <f t="shared" ref="I19:I24" si="6">F19-G19</f>
        <v>65906.28</v>
      </c>
      <c r="J19" s="14"/>
      <c r="K19" s="14"/>
      <c r="L19" s="14"/>
      <c r="M19" s="14"/>
      <c r="N19" s="3"/>
      <c r="S19" s="10"/>
      <c r="T19" s="10"/>
    </row>
    <row r="20" spans="1:20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2"/>
      <c r="P20" s="2"/>
      <c r="S20" s="9"/>
      <c r="T20" s="9"/>
    </row>
    <row r="21" spans="1:20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2"/>
      <c r="P21" s="2"/>
      <c r="S21" s="9"/>
      <c r="T21" s="9"/>
    </row>
    <row r="22" spans="1:20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2"/>
      <c r="P22" s="2"/>
      <c r="S22" s="9"/>
      <c r="T22" s="9"/>
    </row>
    <row r="23" spans="1:20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2"/>
      <c r="P23" s="2"/>
      <c r="S23" s="9"/>
      <c r="T23" s="9"/>
    </row>
    <row r="24" spans="1:20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2"/>
      <c r="P24" s="2"/>
      <c r="S24" s="9"/>
      <c r="T24" s="9"/>
    </row>
    <row r="25" spans="1:20" s="1" customFormat="1" ht="18" customHeight="1" thickBot="1" x14ac:dyDescent="0.3">
      <c r="A25" s="76"/>
      <c r="B25" s="53" t="s">
        <v>65</v>
      </c>
      <c r="C25" s="124"/>
      <c r="D25" s="54">
        <f>SUM(D18:D24)</f>
        <v>292796.69</v>
      </c>
      <c r="E25" s="54">
        <v>103768.61</v>
      </c>
      <c r="F25" s="54">
        <f t="shared" ref="F25:I25" si="7">SUM(F18:F24)</f>
        <v>189028.08000000002</v>
      </c>
      <c r="G25" s="54">
        <f t="shared" si="7"/>
        <v>0</v>
      </c>
      <c r="H25" s="54">
        <f t="shared" si="7"/>
        <v>103768.61</v>
      </c>
      <c r="I25" s="54">
        <f t="shared" si="7"/>
        <v>189028.08000000002</v>
      </c>
      <c r="J25" s="125"/>
      <c r="K25" s="125"/>
      <c r="L25" s="14"/>
      <c r="M25" s="14"/>
      <c r="N25" s="3"/>
      <c r="O25" s="2"/>
      <c r="P25" s="2"/>
      <c r="S25" s="9"/>
      <c r="T25" s="9"/>
    </row>
    <row r="26" spans="1:20" s="1" customFormat="1" x14ac:dyDescent="0.25">
      <c r="A26" s="104">
        <v>4</v>
      </c>
      <c r="B26" s="120" t="s">
        <v>37</v>
      </c>
      <c r="C26" s="110"/>
      <c r="D26" s="55">
        <v>949492.18</v>
      </c>
      <c r="E26" s="56">
        <v>405862.86</v>
      </c>
      <c r="F26" s="57">
        <f>D26-E26</f>
        <v>543629.32000000007</v>
      </c>
      <c r="G26" s="57">
        <v>0</v>
      </c>
      <c r="H26" s="57">
        <f t="shared" ref="H26:H32" si="8">E26+G26</f>
        <v>405862.86</v>
      </c>
      <c r="I26" s="58">
        <f>F26-G26</f>
        <v>543629.32000000007</v>
      </c>
      <c r="J26" s="127"/>
      <c r="K26" s="14"/>
      <c r="L26" s="14"/>
      <c r="M26" s="13"/>
      <c r="N26" s="14"/>
      <c r="O26" s="3"/>
      <c r="S26" s="9"/>
      <c r="T26" s="9"/>
    </row>
    <row r="27" spans="1:20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3"/>
      <c r="S27" s="9"/>
      <c r="T27" s="9"/>
    </row>
    <row r="28" spans="1:20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3"/>
      <c r="S28" s="9"/>
      <c r="T28" s="9"/>
    </row>
    <row r="29" spans="1:20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3"/>
      <c r="S29" s="9"/>
      <c r="T29" s="9"/>
    </row>
    <row r="30" spans="1:20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3"/>
      <c r="S30" s="9"/>
      <c r="T30" s="9"/>
    </row>
    <row r="31" spans="1:20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3"/>
      <c r="S31" s="9"/>
      <c r="T31" s="9"/>
    </row>
    <row r="32" spans="1:20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3"/>
      <c r="S32" s="9"/>
      <c r="T32" s="9"/>
    </row>
    <row r="33" spans="1:20" s="1" customFormat="1" ht="27" thickBot="1" x14ac:dyDescent="0.3">
      <c r="A33" s="63"/>
      <c r="B33" s="115" t="s">
        <v>34</v>
      </c>
      <c r="C33" s="111"/>
      <c r="D33" s="60">
        <f>SUM(D26:D32)</f>
        <v>949492.18</v>
      </c>
      <c r="E33" s="61">
        <v>405862.86</v>
      </c>
      <c r="F33" s="61">
        <f t="shared" ref="F33:I33" si="11">SUM(F26:F32)</f>
        <v>543629.32000000007</v>
      </c>
      <c r="G33" s="61">
        <f t="shared" si="11"/>
        <v>0</v>
      </c>
      <c r="H33" s="61">
        <f t="shared" si="11"/>
        <v>405862.86</v>
      </c>
      <c r="I33" s="62">
        <f t="shared" si="11"/>
        <v>543629.32000000007</v>
      </c>
      <c r="J33" s="127"/>
      <c r="K33" s="125"/>
      <c r="L33" s="125"/>
      <c r="M33" s="14"/>
      <c r="N33" s="14"/>
      <c r="O33" s="3"/>
      <c r="S33" s="9"/>
      <c r="T33" s="9"/>
    </row>
    <row r="34" spans="1:20" s="1" customFormat="1" ht="15.75" thickBot="1" x14ac:dyDescent="0.3">
      <c r="A34" s="63"/>
      <c r="B34" s="59" t="s">
        <v>8</v>
      </c>
      <c r="C34" s="112"/>
      <c r="D34" s="64">
        <f>D33+D17+D25</f>
        <v>8046021.8300000001</v>
      </c>
      <c r="E34" s="64">
        <v>3810532.61</v>
      </c>
      <c r="F34" s="64">
        <f t="shared" ref="F34:I34" si="12">F33+F17+F25</f>
        <v>4235489.22</v>
      </c>
      <c r="G34" s="64">
        <f t="shared" si="12"/>
        <v>1831083.8</v>
      </c>
      <c r="H34" s="64">
        <f t="shared" si="12"/>
        <v>5641616.4100000011</v>
      </c>
      <c r="I34" s="77">
        <f t="shared" si="12"/>
        <v>2404405.42</v>
      </c>
      <c r="J34" s="13"/>
      <c r="K34" s="14"/>
      <c r="L34" s="14"/>
      <c r="M34" s="14"/>
      <c r="N34" s="14"/>
      <c r="O34" s="3"/>
      <c r="S34" s="9"/>
      <c r="T34" s="9"/>
    </row>
    <row r="35" spans="1:20" s="9" customFormat="1" ht="15.75" thickBot="1" x14ac:dyDescent="0.3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13"/>
      <c r="O35" s="3"/>
      <c r="P35" s="1"/>
      <c r="Q35" s="1"/>
      <c r="R35" s="1"/>
    </row>
    <row r="36" spans="1:20" s="1" customFormat="1" ht="15.75" customHeight="1" thickBot="1" x14ac:dyDescent="0.3">
      <c r="A36" s="13"/>
      <c r="B36" s="313" t="s">
        <v>47</v>
      </c>
      <c r="C36" s="314"/>
      <c r="D36" s="314"/>
      <c r="E36" s="314"/>
      <c r="F36" s="315"/>
      <c r="H36" s="313" t="s">
        <v>48</v>
      </c>
      <c r="I36" s="314"/>
      <c r="J36" s="314"/>
      <c r="K36" s="314"/>
      <c r="L36" s="315"/>
      <c r="M36" s="15"/>
      <c r="N36" s="15"/>
      <c r="O36" s="15"/>
      <c r="S36" s="9"/>
      <c r="T36" s="9"/>
    </row>
    <row r="37" spans="1:20" s="15" customFormat="1" ht="20.25" customHeight="1" thickBot="1" x14ac:dyDescent="0.3">
      <c r="A37" s="133"/>
      <c r="B37" s="341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22"/>
      <c r="H37" s="344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22"/>
      <c r="S37" s="130"/>
      <c r="T37" s="130"/>
    </row>
    <row r="38" spans="1:20" s="1" customFormat="1" ht="15.75" thickBot="1" x14ac:dyDescent="0.3">
      <c r="A38" s="129"/>
      <c r="B38" s="342"/>
      <c r="C38" s="13" t="s">
        <v>23</v>
      </c>
      <c r="D38" s="66">
        <v>1102</v>
      </c>
      <c r="E38" s="66">
        <v>1102</v>
      </c>
      <c r="F38" s="67">
        <f>D38-E38</f>
        <v>0</v>
      </c>
      <c r="G38" s="14"/>
      <c r="H38" s="345"/>
      <c r="I38" s="13" t="s">
        <v>23</v>
      </c>
      <c r="J38" s="66">
        <f t="shared" ref="J38:L45" si="13">D38</f>
        <v>1102</v>
      </c>
      <c r="K38" s="66">
        <f t="shared" si="13"/>
        <v>1102</v>
      </c>
      <c r="L38" s="66">
        <f t="shared" si="13"/>
        <v>0</v>
      </c>
      <c r="M38" s="14"/>
      <c r="N38" s="14"/>
      <c r="O38" s="14"/>
      <c r="S38" s="9"/>
      <c r="T38" s="9"/>
    </row>
    <row r="39" spans="1:20" s="1" customFormat="1" ht="15.75" thickBot="1" x14ac:dyDescent="0.3">
      <c r="A39" s="129"/>
      <c r="B39" s="343"/>
      <c r="C39" s="68" t="s">
        <v>24</v>
      </c>
      <c r="D39" s="69">
        <v>3300901.14</v>
      </c>
      <c r="E39" s="69">
        <v>3300901.14</v>
      </c>
      <c r="F39" s="70">
        <f t="shared" ref="F39:F45" si="14">D39-E39</f>
        <v>0</v>
      </c>
      <c r="G39" s="14"/>
      <c r="H39" s="346"/>
      <c r="I39" s="68" t="s">
        <v>24</v>
      </c>
      <c r="J39" s="74">
        <f t="shared" si="13"/>
        <v>3300901.14</v>
      </c>
      <c r="K39" s="74">
        <f t="shared" si="13"/>
        <v>3300901.14</v>
      </c>
      <c r="L39" s="74">
        <f t="shared" si="13"/>
        <v>0</v>
      </c>
      <c r="M39" s="14"/>
      <c r="N39" s="14"/>
      <c r="O39" s="14"/>
      <c r="S39" s="9"/>
      <c r="T39" s="9"/>
    </row>
    <row r="40" spans="1:20" s="1" customFormat="1" ht="15.75" thickBot="1" x14ac:dyDescent="0.3">
      <c r="A40" s="129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4"/>
        <v>0</v>
      </c>
      <c r="G40" s="14"/>
      <c r="H40" s="47" t="s">
        <v>49</v>
      </c>
      <c r="I40" s="72" t="s">
        <v>24</v>
      </c>
      <c r="J40" s="66">
        <f t="shared" si="13"/>
        <v>0</v>
      </c>
      <c r="K40" s="66">
        <f t="shared" si="13"/>
        <v>0</v>
      </c>
      <c r="L40" s="66">
        <f t="shared" si="13"/>
        <v>0</v>
      </c>
      <c r="M40" s="14"/>
      <c r="N40" s="14"/>
      <c r="O40" s="14"/>
      <c r="S40" s="9"/>
      <c r="T40" s="9"/>
    </row>
    <row r="41" spans="1:20" s="1" customFormat="1" ht="15.75" thickBot="1" x14ac:dyDescent="0.3">
      <c r="A41" s="129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4"/>
        <v>0</v>
      </c>
      <c r="G41" s="14"/>
      <c r="H41" s="47" t="s">
        <v>50</v>
      </c>
      <c r="I41" s="72" t="s">
        <v>24</v>
      </c>
      <c r="J41" s="66">
        <f t="shared" si="13"/>
        <v>0</v>
      </c>
      <c r="K41" s="66">
        <f t="shared" si="13"/>
        <v>0</v>
      </c>
      <c r="L41" s="66">
        <f t="shared" si="13"/>
        <v>0</v>
      </c>
      <c r="M41" s="14"/>
      <c r="N41" s="14"/>
      <c r="O41" s="14"/>
      <c r="S41" s="9"/>
      <c r="T41" s="9"/>
    </row>
    <row r="42" spans="1:20" s="1" customFormat="1" ht="15.75" thickBot="1" x14ac:dyDescent="0.3">
      <c r="A42" s="129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4"/>
        <v>0</v>
      </c>
      <c r="G42" s="14"/>
      <c r="H42" s="47" t="s">
        <v>51</v>
      </c>
      <c r="I42" s="72" t="s">
        <v>24</v>
      </c>
      <c r="J42" s="66">
        <f t="shared" si="13"/>
        <v>0</v>
      </c>
      <c r="K42" s="66">
        <f t="shared" si="13"/>
        <v>0</v>
      </c>
      <c r="L42" s="66">
        <f t="shared" si="13"/>
        <v>0</v>
      </c>
      <c r="M42" s="14"/>
      <c r="N42" s="14"/>
      <c r="O42" s="14"/>
      <c r="S42" s="9"/>
      <c r="T42" s="9"/>
    </row>
    <row r="43" spans="1:20" s="1" customFormat="1" ht="15.75" thickBot="1" x14ac:dyDescent="0.3">
      <c r="A43" s="129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4"/>
        <v>0</v>
      </c>
      <c r="G43" s="14"/>
      <c r="H43" s="47" t="s">
        <v>52</v>
      </c>
      <c r="I43" s="72" t="s">
        <v>24</v>
      </c>
      <c r="J43" s="66">
        <f t="shared" si="13"/>
        <v>0</v>
      </c>
      <c r="K43" s="66">
        <f t="shared" si="13"/>
        <v>0</v>
      </c>
      <c r="L43" s="66">
        <f t="shared" si="13"/>
        <v>0</v>
      </c>
      <c r="M43" s="14"/>
      <c r="N43" s="14"/>
      <c r="O43" s="14"/>
      <c r="S43" s="9"/>
      <c r="T43" s="9"/>
    </row>
    <row r="44" spans="1:20" s="1" customFormat="1" ht="15.75" thickBot="1" x14ac:dyDescent="0.3">
      <c r="A44" s="129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4"/>
        <v>0</v>
      </c>
      <c r="G44" s="14"/>
      <c r="H44" s="48" t="s">
        <v>53</v>
      </c>
      <c r="I44" s="63" t="s">
        <v>24</v>
      </c>
      <c r="J44" s="66">
        <f t="shared" si="13"/>
        <v>0</v>
      </c>
      <c r="K44" s="66">
        <f t="shared" si="13"/>
        <v>0</v>
      </c>
      <c r="L44" s="66">
        <f t="shared" si="13"/>
        <v>0</v>
      </c>
      <c r="M44" s="14"/>
      <c r="N44" s="14"/>
      <c r="O44" s="14"/>
      <c r="S44" s="9"/>
      <c r="T44" s="9"/>
    </row>
    <row r="45" spans="1:20" s="1" customFormat="1" ht="15.75" thickBot="1" x14ac:dyDescent="0.3">
      <c r="A45" s="129"/>
      <c r="B45" s="73" t="s">
        <v>32</v>
      </c>
      <c r="C45" s="68" t="s">
        <v>24</v>
      </c>
      <c r="D45" s="69">
        <f t="shared" ref="D45" si="15">SUM(D39:D44)</f>
        <v>3300901.14</v>
      </c>
      <c r="E45" s="69">
        <f t="shared" ref="E45" si="16">SUM(E39:E44)</f>
        <v>3300901.14</v>
      </c>
      <c r="F45" s="69">
        <f t="shared" si="14"/>
        <v>0</v>
      </c>
      <c r="G45" s="14"/>
      <c r="H45" s="73" t="s">
        <v>32</v>
      </c>
      <c r="I45" s="68" t="s">
        <v>24</v>
      </c>
      <c r="J45" s="69">
        <f t="shared" si="13"/>
        <v>3300901.14</v>
      </c>
      <c r="K45" s="69">
        <f t="shared" si="13"/>
        <v>3300901.14</v>
      </c>
      <c r="L45" s="69">
        <f t="shared" si="13"/>
        <v>0</v>
      </c>
      <c r="M45" s="14"/>
      <c r="N45" s="14"/>
      <c r="O45" s="14"/>
      <c r="S45" s="9"/>
      <c r="T45" s="9"/>
    </row>
    <row r="46" spans="1:20" s="1" customFormat="1" ht="15.75" thickBot="1" x14ac:dyDescent="0.3">
      <c r="A46" s="129"/>
      <c r="B46" s="101"/>
      <c r="C46" s="13"/>
      <c r="D46" s="14"/>
      <c r="E46" s="14"/>
      <c r="F46" s="14"/>
      <c r="G46" s="14"/>
      <c r="H46" s="101"/>
      <c r="I46" s="13"/>
      <c r="J46" s="14"/>
      <c r="K46" s="14"/>
      <c r="L46" s="14"/>
      <c r="M46" s="14"/>
      <c r="N46" s="14"/>
      <c r="O46" s="14"/>
      <c r="S46" s="9"/>
      <c r="T46" s="9"/>
    </row>
    <row r="47" spans="1:20" s="1" customFormat="1" ht="15.75" thickBot="1" x14ac:dyDescent="0.3">
      <c r="A47" s="129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22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22"/>
      <c r="N47" s="22"/>
      <c r="O47" s="22"/>
      <c r="P47" s="22"/>
      <c r="Q47" s="22"/>
      <c r="S47" s="9"/>
      <c r="T47" s="9"/>
    </row>
    <row r="48" spans="1:20" s="1" customFormat="1" ht="15.75" thickBot="1" x14ac:dyDescent="0.3">
      <c r="A48" s="129"/>
      <c r="B48" s="338" t="s">
        <v>57</v>
      </c>
      <c r="C48" s="76" t="s">
        <v>23</v>
      </c>
      <c r="D48" s="77">
        <v>33</v>
      </c>
      <c r="E48" s="77">
        <v>33</v>
      </c>
      <c r="F48" s="77">
        <f>D48-E48</f>
        <v>0</v>
      </c>
      <c r="G48" s="14"/>
      <c r="H48" s="95" t="s">
        <v>57</v>
      </c>
      <c r="I48" s="76" t="s">
        <v>23</v>
      </c>
      <c r="J48" s="77">
        <f>D48</f>
        <v>33</v>
      </c>
      <c r="K48" s="77">
        <f t="shared" ref="K48:L58" si="17">E48</f>
        <v>33</v>
      </c>
      <c r="L48" s="77">
        <f t="shared" si="17"/>
        <v>0</v>
      </c>
      <c r="M48" s="14"/>
      <c r="N48" s="14"/>
      <c r="O48" s="14"/>
      <c r="P48" s="14"/>
      <c r="Q48" s="14"/>
      <c r="S48" s="131"/>
      <c r="T48" s="9"/>
    </row>
    <row r="49" spans="1:20" s="1" customFormat="1" ht="15.75" thickBot="1" x14ac:dyDescent="0.3">
      <c r="A49" s="129"/>
      <c r="B49" s="339"/>
      <c r="C49" s="63" t="s">
        <v>24</v>
      </c>
      <c r="D49" s="69">
        <v>71891.33</v>
      </c>
      <c r="E49" s="69">
        <v>71891.33</v>
      </c>
      <c r="F49" s="69">
        <f t="shared" ref="F49:F58" si="18">D49-E49</f>
        <v>0</v>
      </c>
      <c r="G49" s="14"/>
      <c r="H49" s="98"/>
      <c r="I49" s="63" t="s">
        <v>24</v>
      </c>
      <c r="J49" s="69">
        <f t="shared" ref="J49:J58" si="19">D49</f>
        <v>71891.33</v>
      </c>
      <c r="K49" s="69">
        <f t="shared" si="17"/>
        <v>71891.33</v>
      </c>
      <c r="L49" s="69">
        <f t="shared" si="17"/>
        <v>0</v>
      </c>
      <c r="M49" s="14"/>
      <c r="N49" s="14"/>
      <c r="O49" s="14"/>
      <c r="P49" s="14"/>
      <c r="Q49" s="14"/>
      <c r="S49" s="9"/>
      <c r="T49" s="9"/>
    </row>
    <row r="50" spans="1:20" s="1" customFormat="1" ht="15.75" thickBot="1" x14ac:dyDescent="0.3">
      <c r="A50" s="129"/>
      <c r="B50" s="338" t="s">
        <v>58</v>
      </c>
      <c r="C50" s="76" t="s">
        <v>59</v>
      </c>
      <c r="D50" s="54" t="s">
        <v>70</v>
      </c>
      <c r="E50" s="54" t="s">
        <v>70</v>
      </c>
      <c r="F50" s="77">
        <v>0</v>
      </c>
      <c r="G50" s="14"/>
      <c r="H50" s="95" t="s">
        <v>58</v>
      </c>
      <c r="I50" s="76" t="s">
        <v>59</v>
      </c>
      <c r="J50" s="54" t="str">
        <f t="shared" si="19"/>
        <v>6(48)</v>
      </c>
      <c r="K50" s="54" t="str">
        <f t="shared" si="17"/>
        <v>6(48)</v>
      </c>
      <c r="L50" s="77">
        <f t="shared" si="17"/>
        <v>0</v>
      </c>
      <c r="M50" s="125"/>
      <c r="N50" s="125"/>
      <c r="O50" s="125"/>
      <c r="P50" s="125"/>
      <c r="Q50" s="14"/>
      <c r="S50" s="9"/>
      <c r="T50" s="9"/>
    </row>
    <row r="51" spans="1:20" s="1" customFormat="1" ht="15.75" thickBot="1" x14ac:dyDescent="0.3">
      <c r="A51" s="129"/>
      <c r="B51" s="339"/>
      <c r="C51" s="63" t="s">
        <v>24</v>
      </c>
      <c r="D51" s="69">
        <v>31877.279999999999</v>
      </c>
      <c r="E51" s="69">
        <v>31877.279999999999</v>
      </c>
      <c r="F51" s="69">
        <f t="shared" si="18"/>
        <v>0</v>
      </c>
      <c r="G51" s="14"/>
      <c r="H51" s="98"/>
      <c r="I51" s="63" t="s">
        <v>24</v>
      </c>
      <c r="J51" s="77">
        <f t="shared" si="19"/>
        <v>31877.279999999999</v>
      </c>
      <c r="K51" s="77">
        <f t="shared" si="17"/>
        <v>31877.279999999999</v>
      </c>
      <c r="L51" s="77">
        <f t="shared" si="17"/>
        <v>0</v>
      </c>
      <c r="M51" s="14"/>
      <c r="N51" s="14"/>
      <c r="O51" s="14"/>
      <c r="P51" s="14"/>
      <c r="Q51" s="14"/>
      <c r="S51" s="9"/>
      <c r="T51" s="9"/>
    </row>
    <row r="52" spans="1:20" s="1" customFormat="1" ht="15.75" thickBot="1" x14ac:dyDescent="0.3">
      <c r="A52" s="129"/>
      <c r="B52" s="99" t="s">
        <v>56</v>
      </c>
      <c r="C52" s="84" t="s">
        <v>24</v>
      </c>
      <c r="D52" s="69">
        <f>D49+D51</f>
        <v>103768.61</v>
      </c>
      <c r="E52" s="69">
        <f>E49+E51</f>
        <v>103768.61</v>
      </c>
      <c r="F52" s="69">
        <f t="shared" si="18"/>
        <v>0</v>
      </c>
      <c r="G52" s="14"/>
      <c r="H52" s="99" t="s">
        <v>56</v>
      </c>
      <c r="I52" s="84" t="s">
        <v>24</v>
      </c>
      <c r="J52" s="69">
        <f t="shared" si="19"/>
        <v>103768.61</v>
      </c>
      <c r="K52" s="69">
        <f t="shared" si="17"/>
        <v>103768.61</v>
      </c>
      <c r="L52" s="69">
        <f t="shared" si="17"/>
        <v>0</v>
      </c>
      <c r="M52" s="14"/>
      <c r="N52" s="14"/>
      <c r="O52" s="14"/>
      <c r="P52" s="14"/>
      <c r="Q52" s="14"/>
      <c r="S52" s="9"/>
      <c r="T52" s="9"/>
    </row>
    <row r="53" spans="1:20" s="1" customFormat="1" ht="15.75" thickBot="1" x14ac:dyDescent="0.3">
      <c r="A53" s="129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8"/>
        <v>0</v>
      </c>
      <c r="G53" s="14"/>
      <c r="H53" s="47" t="s">
        <v>60</v>
      </c>
      <c r="I53" s="72" t="s">
        <v>24</v>
      </c>
      <c r="J53" s="77">
        <f t="shared" si="19"/>
        <v>0</v>
      </c>
      <c r="K53" s="77">
        <f t="shared" si="17"/>
        <v>0</v>
      </c>
      <c r="L53" s="77">
        <f t="shared" si="17"/>
        <v>0</v>
      </c>
      <c r="M53" s="14"/>
      <c r="N53" s="14"/>
      <c r="O53" s="14"/>
      <c r="P53" s="14"/>
      <c r="Q53" s="14"/>
      <c r="S53" s="9"/>
      <c r="T53" s="9"/>
    </row>
    <row r="54" spans="1:20" s="1" customFormat="1" ht="15.75" thickBot="1" x14ac:dyDescent="0.3">
      <c r="A54" s="129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8"/>
        <v>0</v>
      </c>
      <c r="G54" s="14"/>
      <c r="H54" s="47" t="s">
        <v>61</v>
      </c>
      <c r="I54" s="72" t="s">
        <v>24</v>
      </c>
      <c r="J54" s="77">
        <f t="shared" si="19"/>
        <v>0</v>
      </c>
      <c r="K54" s="77">
        <f t="shared" si="17"/>
        <v>0</v>
      </c>
      <c r="L54" s="77">
        <f t="shared" si="17"/>
        <v>0</v>
      </c>
      <c r="M54" s="14"/>
      <c r="N54" s="14"/>
      <c r="O54" s="14"/>
      <c r="P54" s="14"/>
      <c r="Q54" s="14"/>
      <c r="S54" s="9"/>
      <c r="T54" s="9"/>
    </row>
    <row r="55" spans="1:20" s="1" customFormat="1" ht="15.75" thickBot="1" x14ac:dyDescent="0.3">
      <c r="A55" s="129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8"/>
        <v>0</v>
      </c>
      <c r="G55" s="14"/>
      <c r="H55" s="47" t="s">
        <v>62</v>
      </c>
      <c r="I55" s="72" t="s">
        <v>24</v>
      </c>
      <c r="J55" s="77">
        <f t="shared" si="19"/>
        <v>0</v>
      </c>
      <c r="K55" s="77">
        <f t="shared" si="17"/>
        <v>0</v>
      </c>
      <c r="L55" s="77">
        <f t="shared" si="17"/>
        <v>0</v>
      </c>
      <c r="M55" s="14"/>
      <c r="N55" s="14"/>
      <c r="O55" s="14"/>
      <c r="P55" s="14"/>
      <c r="Q55" s="14"/>
      <c r="S55" s="9"/>
      <c r="T55" s="9"/>
    </row>
    <row r="56" spans="1:20" s="1" customFormat="1" ht="15.75" thickBot="1" x14ac:dyDescent="0.3">
      <c r="A56" s="129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8"/>
        <v>0</v>
      </c>
      <c r="G56" s="14"/>
      <c r="H56" s="47" t="s">
        <v>63</v>
      </c>
      <c r="I56" s="72" t="s">
        <v>24</v>
      </c>
      <c r="J56" s="77">
        <f t="shared" si="19"/>
        <v>0</v>
      </c>
      <c r="K56" s="77">
        <f t="shared" si="17"/>
        <v>0</v>
      </c>
      <c r="L56" s="77">
        <f t="shared" si="17"/>
        <v>0</v>
      </c>
      <c r="M56" s="14"/>
      <c r="N56" s="14"/>
      <c r="O56" s="14"/>
      <c r="P56" s="14"/>
      <c r="Q56" s="14"/>
      <c r="S56" s="9"/>
      <c r="T56" s="9"/>
    </row>
    <row r="57" spans="1:20" s="1" customFormat="1" ht="15.75" thickBot="1" x14ac:dyDescent="0.3">
      <c r="A57" s="129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8"/>
        <v>0</v>
      </c>
      <c r="G57" s="14"/>
      <c r="H57" s="48" t="s">
        <v>64</v>
      </c>
      <c r="I57" s="72" t="s">
        <v>24</v>
      </c>
      <c r="J57" s="77">
        <f t="shared" si="19"/>
        <v>0</v>
      </c>
      <c r="K57" s="77">
        <f t="shared" si="17"/>
        <v>0</v>
      </c>
      <c r="L57" s="77">
        <f t="shared" si="17"/>
        <v>0</v>
      </c>
      <c r="M57" s="14"/>
      <c r="N57" s="14"/>
      <c r="O57" s="14"/>
      <c r="P57" s="14"/>
      <c r="Q57" s="14"/>
      <c r="S57" s="9"/>
      <c r="T57" s="9"/>
    </row>
    <row r="58" spans="1:20" s="1" customFormat="1" ht="15.75" thickBot="1" x14ac:dyDescent="0.3">
      <c r="A58" s="129"/>
      <c r="B58" s="99" t="s">
        <v>65</v>
      </c>
      <c r="C58" s="84" t="s">
        <v>24</v>
      </c>
      <c r="D58" s="100">
        <f t="shared" ref="D58:E58" si="20">SUM(D52:D57)</f>
        <v>103768.61</v>
      </c>
      <c r="E58" s="100">
        <f t="shared" si="20"/>
        <v>103768.61</v>
      </c>
      <c r="F58" s="69">
        <f t="shared" si="18"/>
        <v>0</v>
      </c>
      <c r="G58" s="14"/>
      <c r="H58" s="99" t="s">
        <v>65</v>
      </c>
      <c r="I58" s="84" t="s">
        <v>24</v>
      </c>
      <c r="J58" s="69">
        <f t="shared" si="19"/>
        <v>103768.61</v>
      </c>
      <c r="K58" s="69">
        <f t="shared" si="17"/>
        <v>103768.61</v>
      </c>
      <c r="L58" s="69">
        <f t="shared" si="17"/>
        <v>0</v>
      </c>
      <c r="M58" s="14"/>
      <c r="N58" s="14"/>
      <c r="O58" s="14"/>
      <c r="P58" s="14"/>
      <c r="Q58" s="14"/>
      <c r="S58" s="9"/>
      <c r="T58" s="9"/>
    </row>
    <row r="59" spans="1:20" s="1" customFormat="1" ht="15.75" thickBot="1" x14ac:dyDescent="0.3">
      <c r="A59" s="129"/>
      <c r="B59" s="101"/>
      <c r="C59" s="13"/>
      <c r="D59" s="14"/>
      <c r="E59" s="14"/>
      <c r="F59" s="14"/>
      <c r="G59" s="14"/>
      <c r="H59" s="14"/>
      <c r="J59" s="101"/>
      <c r="K59" s="13"/>
      <c r="L59" s="14"/>
      <c r="M59" s="14"/>
      <c r="N59" s="14"/>
      <c r="O59" s="14"/>
      <c r="P59" s="14"/>
      <c r="S59" s="9"/>
      <c r="T59" s="9"/>
    </row>
    <row r="60" spans="1:20" s="9" customFormat="1" ht="18.75" customHeight="1" thickBot="1" x14ac:dyDescent="0.3">
      <c r="A60" s="129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22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14"/>
      <c r="N60" s="14"/>
      <c r="O60" s="14"/>
      <c r="P60" s="14"/>
      <c r="Q60" s="1"/>
      <c r="R60" s="1"/>
    </row>
    <row r="61" spans="1:20" s="9" customFormat="1" ht="15.75" thickBot="1" x14ac:dyDescent="0.3">
      <c r="A61" s="129"/>
      <c r="B61" s="338" t="s">
        <v>20</v>
      </c>
      <c r="C61" s="76" t="s">
        <v>23</v>
      </c>
      <c r="D61" s="77">
        <v>873</v>
      </c>
      <c r="E61" s="77">
        <v>873</v>
      </c>
      <c r="F61" s="78">
        <f>D61-E61</f>
        <v>0</v>
      </c>
      <c r="G61" s="14"/>
      <c r="H61" s="338" t="s">
        <v>20</v>
      </c>
      <c r="I61" s="53" t="s">
        <v>23</v>
      </c>
      <c r="J61" s="77">
        <f>D61</f>
        <v>873</v>
      </c>
      <c r="K61" s="77">
        <f t="shared" ref="K61:L73" si="21">E61</f>
        <v>873</v>
      </c>
      <c r="L61" s="77">
        <f t="shared" si="21"/>
        <v>0</v>
      </c>
      <c r="M61" s="14"/>
      <c r="N61" s="14"/>
      <c r="O61" s="14"/>
      <c r="P61" s="14"/>
      <c r="Q61" s="1"/>
      <c r="R61" s="1"/>
    </row>
    <row r="62" spans="1:20" s="9" customFormat="1" ht="15.75" thickBot="1" x14ac:dyDescent="0.3">
      <c r="A62" s="129"/>
      <c r="B62" s="340"/>
      <c r="C62" s="79" t="s">
        <v>24</v>
      </c>
      <c r="D62" s="80">
        <v>347987.39</v>
      </c>
      <c r="E62" s="80">
        <v>347987.39</v>
      </c>
      <c r="F62" s="81">
        <f t="shared" ref="F62:F73" si="22">D62-E62</f>
        <v>0</v>
      </c>
      <c r="G62" s="14"/>
      <c r="H62" s="340"/>
      <c r="I62" s="90" t="s">
        <v>24</v>
      </c>
      <c r="J62" s="69">
        <f t="shared" ref="J62:J73" si="23">D62</f>
        <v>347987.39</v>
      </c>
      <c r="K62" s="69">
        <f t="shared" si="21"/>
        <v>347987.39</v>
      </c>
      <c r="L62" s="69">
        <f t="shared" si="21"/>
        <v>0</v>
      </c>
      <c r="M62" s="14"/>
      <c r="N62" s="14"/>
      <c r="O62" s="14"/>
      <c r="P62" s="14"/>
      <c r="Q62" s="1"/>
      <c r="R62" s="1"/>
    </row>
    <row r="63" spans="1:20" s="9" customFormat="1" ht="15.75" thickBot="1" x14ac:dyDescent="0.3">
      <c r="A63" s="129"/>
      <c r="B63" s="340"/>
      <c r="C63" s="76" t="s">
        <v>25</v>
      </c>
      <c r="D63" s="77">
        <v>182</v>
      </c>
      <c r="E63" s="77">
        <v>182</v>
      </c>
      <c r="F63" s="78">
        <f t="shared" si="22"/>
        <v>0</v>
      </c>
      <c r="G63" s="14"/>
      <c r="H63" s="340"/>
      <c r="I63" s="53" t="s">
        <v>25</v>
      </c>
      <c r="J63" s="77">
        <f t="shared" si="23"/>
        <v>182</v>
      </c>
      <c r="K63" s="77">
        <f t="shared" si="21"/>
        <v>182</v>
      </c>
      <c r="L63" s="77">
        <f t="shared" si="21"/>
        <v>0</v>
      </c>
      <c r="M63" s="14"/>
      <c r="N63" s="14"/>
      <c r="O63" s="14"/>
      <c r="P63" s="14"/>
      <c r="Q63" s="1"/>
      <c r="R63" s="1"/>
    </row>
    <row r="64" spans="1:20" s="9" customFormat="1" ht="15.75" thickBot="1" x14ac:dyDescent="0.3">
      <c r="A64" s="129"/>
      <c r="B64" s="340"/>
      <c r="C64" s="79" t="s">
        <v>24</v>
      </c>
      <c r="D64" s="80">
        <v>57875.47</v>
      </c>
      <c r="E64" s="80">
        <v>57875.47</v>
      </c>
      <c r="F64" s="81">
        <f t="shared" si="22"/>
        <v>0</v>
      </c>
      <c r="G64" s="14"/>
      <c r="H64" s="340"/>
      <c r="I64" s="90" t="s">
        <v>24</v>
      </c>
      <c r="J64" s="69">
        <f t="shared" si="23"/>
        <v>57875.47</v>
      </c>
      <c r="K64" s="69">
        <f t="shared" si="21"/>
        <v>57875.47</v>
      </c>
      <c r="L64" s="69">
        <f t="shared" si="21"/>
        <v>0</v>
      </c>
      <c r="M64" s="14"/>
      <c r="N64" s="14"/>
      <c r="O64" s="14"/>
      <c r="P64" s="14"/>
      <c r="Q64" s="1"/>
      <c r="R64" s="1"/>
    </row>
    <row r="65" spans="1:20" s="9" customFormat="1" ht="27" thickBot="1" x14ac:dyDescent="0.3">
      <c r="A65" s="129"/>
      <c r="B65" s="340"/>
      <c r="C65" s="82" t="s">
        <v>44</v>
      </c>
      <c r="D65" s="77">
        <v>0</v>
      </c>
      <c r="E65" s="77">
        <v>0</v>
      </c>
      <c r="F65" s="78">
        <f t="shared" si="22"/>
        <v>0</v>
      </c>
      <c r="G65" s="14"/>
      <c r="H65" s="340"/>
      <c r="I65" s="82" t="s">
        <v>44</v>
      </c>
      <c r="J65" s="77">
        <f t="shared" si="23"/>
        <v>0</v>
      </c>
      <c r="K65" s="77">
        <f t="shared" si="21"/>
        <v>0</v>
      </c>
      <c r="L65" s="77">
        <f t="shared" si="21"/>
        <v>0</v>
      </c>
      <c r="M65" s="14"/>
      <c r="N65" s="14"/>
      <c r="O65" s="14"/>
      <c r="P65" s="14"/>
      <c r="Q65" s="1"/>
      <c r="R65" s="1"/>
    </row>
    <row r="66" spans="1:20" s="9" customFormat="1" ht="15.75" thickBot="1" x14ac:dyDescent="0.3">
      <c r="A66" s="129"/>
      <c r="B66" s="339"/>
      <c r="C66" s="79" t="s">
        <v>24</v>
      </c>
      <c r="D66" s="80">
        <v>0</v>
      </c>
      <c r="E66" s="80">
        <v>0</v>
      </c>
      <c r="F66" s="81">
        <f t="shared" si="22"/>
        <v>0</v>
      </c>
      <c r="G66" s="14"/>
      <c r="H66" s="339"/>
      <c r="I66" s="90" t="s">
        <v>24</v>
      </c>
      <c r="J66" s="69">
        <f t="shared" si="23"/>
        <v>0</v>
      </c>
      <c r="K66" s="69">
        <f t="shared" si="21"/>
        <v>0</v>
      </c>
      <c r="L66" s="69">
        <f t="shared" si="21"/>
        <v>0</v>
      </c>
      <c r="M66" s="14"/>
      <c r="N66" s="14"/>
      <c r="O66" s="14"/>
      <c r="P66" s="14"/>
      <c r="Q66" s="1"/>
      <c r="R66" s="1"/>
    </row>
    <row r="67" spans="1:20" s="9" customFormat="1" ht="15.75" thickBot="1" x14ac:dyDescent="0.3">
      <c r="A67" s="13"/>
      <c r="B67" s="83" t="s">
        <v>20</v>
      </c>
      <c r="C67" s="84" t="s">
        <v>24</v>
      </c>
      <c r="D67" s="69">
        <f>D62+D64+D66</f>
        <v>405862.86</v>
      </c>
      <c r="E67" s="69">
        <f t="shared" ref="E67:F67" si="24">E62+E64+E66</f>
        <v>405862.86</v>
      </c>
      <c r="F67" s="69">
        <f t="shared" si="24"/>
        <v>0</v>
      </c>
      <c r="G67" s="14"/>
      <c r="H67" s="83" t="s">
        <v>20</v>
      </c>
      <c r="I67" s="92" t="s">
        <v>24</v>
      </c>
      <c r="J67" s="69">
        <f t="shared" si="23"/>
        <v>405862.86</v>
      </c>
      <c r="K67" s="69">
        <f t="shared" si="21"/>
        <v>405862.86</v>
      </c>
      <c r="L67" s="69">
        <f t="shared" si="21"/>
        <v>0</v>
      </c>
      <c r="M67" s="14"/>
      <c r="N67" s="14"/>
      <c r="O67" s="14"/>
      <c r="P67" s="14"/>
      <c r="Q67" s="1"/>
      <c r="R67" s="1"/>
    </row>
    <row r="68" spans="1:20" s="9" customFormat="1" ht="15.75" thickBot="1" x14ac:dyDescent="0.3">
      <c r="A68" s="13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22"/>
        <v>0</v>
      </c>
      <c r="G68" s="14"/>
      <c r="H68" s="47" t="s">
        <v>49</v>
      </c>
      <c r="I68" s="93" t="s">
        <v>24</v>
      </c>
      <c r="J68" s="77">
        <f t="shared" si="23"/>
        <v>0</v>
      </c>
      <c r="K68" s="77">
        <f t="shared" si="21"/>
        <v>0</v>
      </c>
      <c r="L68" s="77">
        <f t="shared" si="21"/>
        <v>0</v>
      </c>
      <c r="M68" s="14"/>
      <c r="N68" s="14"/>
      <c r="O68" s="14"/>
      <c r="P68" s="14"/>
      <c r="Q68" s="1"/>
      <c r="R68" s="1"/>
    </row>
    <row r="69" spans="1:20" s="9" customFormat="1" ht="15.75" thickBot="1" x14ac:dyDescent="0.3">
      <c r="A69" s="13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22"/>
        <v>0</v>
      </c>
      <c r="G69" s="14"/>
      <c r="H69" s="47" t="s">
        <v>50</v>
      </c>
      <c r="I69" s="93" t="s">
        <v>24</v>
      </c>
      <c r="J69" s="77">
        <f t="shared" si="23"/>
        <v>0</v>
      </c>
      <c r="K69" s="77">
        <f t="shared" si="21"/>
        <v>0</v>
      </c>
      <c r="L69" s="77">
        <f t="shared" si="21"/>
        <v>0</v>
      </c>
      <c r="M69" s="14"/>
      <c r="N69" s="14"/>
      <c r="O69" s="14"/>
      <c r="P69" s="14"/>
      <c r="Q69" s="1"/>
      <c r="R69" s="1"/>
    </row>
    <row r="70" spans="1:20" s="9" customFormat="1" ht="15.75" thickBot="1" x14ac:dyDescent="0.3">
      <c r="A70" s="13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22"/>
        <v>0</v>
      </c>
      <c r="G70" s="14"/>
      <c r="H70" s="47" t="s">
        <v>51</v>
      </c>
      <c r="I70" s="93" t="s">
        <v>24</v>
      </c>
      <c r="J70" s="77">
        <f t="shared" si="23"/>
        <v>0</v>
      </c>
      <c r="K70" s="77">
        <f t="shared" si="21"/>
        <v>0</v>
      </c>
      <c r="L70" s="77">
        <f t="shared" si="21"/>
        <v>0</v>
      </c>
      <c r="M70" s="14"/>
      <c r="N70" s="14"/>
      <c r="O70" s="14"/>
      <c r="P70" s="14"/>
      <c r="Q70" s="1"/>
      <c r="R70" s="1"/>
    </row>
    <row r="71" spans="1:20" s="9" customFormat="1" ht="15.75" thickBot="1" x14ac:dyDescent="0.3">
      <c r="A71" s="13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22"/>
        <v>0</v>
      </c>
      <c r="G71" s="14"/>
      <c r="H71" s="47" t="s">
        <v>52</v>
      </c>
      <c r="I71" s="93" t="s">
        <v>24</v>
      </c>
      <c r="J71" s="77">
        <f t="shared" si="23"/>
        <v>0</v>
      </c>
      <c r="K71" s="77">
        <f t="shared" si="21"/>
        <v>0</v>
      </c>
      <c r="L71" s="77">
        <f t="shared" si="21"/>
        <v>0</v>
      </c>
      <c r="M71" s="14"/>
      <c r="N71" s="14"/>
      <c r="O71" s="14"/>
      <c r="P71" s="14"/>
      <c r="Q71" s="1"/>
      <c r="R71" s="1"/>
    </row>
    <row r="72" spans="1:20" s="9" customFormat="1" ht="15.75" thickBot="1" x14ac:dyDescent="0.3">
      <c r="A72" s="13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22"/>
        <v>0</v>
      </c>
      <c r="G72" s="14"/>
      <c r="H72" s="48" t="s">
        <v>53</v>
      </c>
      <c r="I72" s="93" t="s">
        <v>24</v>
      </c>
      <c r="J72" s="77">
        <f t="shared" si="23"/>
        <v>0</v>
      </c>
      <c r="K72" s="77">
        <f t="shared" si="21"/>
        <v>0</v>
      </c>
      <c r="L72" s="77">
        <f t="shared" si="21"/>
        <v>0</v>
      </c>
      <c r="M72" s="14"/>
      <c r="N72" s="14"/>
      <c r="O72" s="14"/>
      <c r="P72" s="14"/>
      <c r="Q72" s="1"/>
      <c r="R72" s="1"/>
    </row>
    <row r="73" spans="1:20" s="9" customFormat="1" ht="27" thickBot="1" x14ac:dyDescent="0.3">
      <c r="A73" s="13"/>
      <c r="B73" s="73" t="s">
        <v>34</v>
      </c>
      <c r="C73" s="84" t="s">
        <v>24</v>
      </c>
      <c r="D73" s="69">
        <f>SUM(D67:D72)</f>
        <v>405862.86</v>
      </c>
      <c r="E73" s="69">
        <f t="shared" ref="E73" si="25">SUM(E67:E72)</f>
        <v>405862.86</v>
      </c>
      <c r="F73" s="81">
        <f t="shared" si="22"/>
        <v>0</v>
      </c>
      <c r="G73" s="14"/>
      <c r="H73" s="73" t="s">
        <v>34</v>
      </c>
      <c r="I73" s="92" t="s">
        <v>24</v>
      </c>
      <c r="J73" s="69">
        <f t="shared" si="23"/>
        <v>405862.86</v>
      </c>
      <c r="K73" s="69">
        <f t="shared" si="21"/>
        <v>405862.86</v>
      </c>
      <c r="L73" s="69">
        <f t="shared" si="21"/>
        <v>0</v>
      </c>
      <c r="M73" s="14"/>
      <c r="N73" s="14"/>
      <c r="O73" s="14"/>
      <c r="P73" s="14"/>
      <c r="Q73" s="1"/>
      <c r="R73" s="1"/>
    </row>
    <row r="74" spans="1:20" s="1" customFormat="1" ht="15.75" thickBot="1" x14ac:dyDescent="0.3">
      <c r="A74" s="13"/>
      <c r="B74" s="101"/>
      <c r="C74" s="13"/>
      <c r="D74" s="14"/>
      <c r="E74" s="14"/>
      <c r="F74" s="14"/>
      <c r="G74" s="14"/>
      <c r="H74" s="101"/>
      <c r="I74" s="13"/>
      <c r="J74" s="14"/>
      <c r="K74" s="14"/>
      <c r="L74" s="14"/>
      <c r="M74" s="14"/>
      <c r="N74" s="14"/>
      <c r="O74" s="14"/>
      <c r="P74" s="14"/>
      <c r="S74" s="9"/>
      <c r="T74" s="9"/>
    </row>
    <row r="75" spans="1:20" s="1" customFormat="1" ht="15.75" customHeight="1" thickBot="1" x14ac:dyDescent="0.3">
      <c r="A75" s="13"/>
      <c r="B75" s="313" t="s">
        <v>47</v>
      </c>
      <c r="C75" s="314"/>
      <c r="D75" s="314"/>
      <c r="E75" s="314"/>
      <c r="F75" s="315"/>
      <c r="H75" s="313" t="s">
        <v>48</v>
      </c>
      <c r="I75" s="314"/>
      <c r="J75" s="314"/>
      <c r="K75" s="314"/>
      <c r="L75" s="315"/>
      <c r="M75" s="15"/>
      <c r="N75" s="15"/>
      <c r="P75" s="134"/>
      <c r="S75" s="9"/>
      <c r="T75" s="9"/>
    </row>
    <row r="76" spans="1:20" s="1" customFormat="1" ht="18.75" customHeight="1" thickBot="1" x14ac:dyDescent="0.3">
      <c r="A76" s="13"/>
      <c r="B76" s="335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22"/>
      <c r="H76" s="335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22"/>
      <c r="N76" s="22"/>
      <c r="O76" s="22"/>
      <c r="P76" s="13"/>
      <c r="S76" s="9"/>
      <c r="T76" s="9"/>
    </row>
    <row r="77" spans="1:20" s="1" customFormat="1" ht="15.75" thickBot="1" x14ac:dyDescent="0.3">
      <c r="A77" s="13"/>
      <c r="B77" s="336"/>
      <c r="C77" s="53" t="s">
        <v>23</v>
      </c>
      <c r="D77" s="88">
        <f>D65+D63+D61+D38+D48+6</f>
        <v>2196</v>
      </c>
      <c r="E77" s="88">
        <f>E65+E63+E61+E38+E48+6</f>
        <v>2196</v>
      </c>
      <c r="F77" s="85">
        <f>D77-E77</f>
        <v>0</v>
      </c>
      <c r="G77" s="128"/>
      <c r="H77" s="336"/>
      <c r="I77" s="53" t="s">
        <v>23</v>
      </c>
      <c r="J77" s="88">
        <f>J65+J63+J61+J38+J48+6</f>
        <v>2196</v>
      </c>
      <c r="K77" s="85">
        <f>K65+K63+K61+K38+K48+6</f>
        <v>2196</v>
      </c>
      <c r="L77" s="89">
        <f>J77-K77</f>
        <v>0</v>
      </c>
      <c r="M77" s="128"/>
      <c r="N77" s="128"/>
      <c r="O77" s="128"/>
      <c r="S77" s="9"/>
      <c r="T77" s="9"/>
    </row>
    <row r="78" spans="1:20" s="1" customFormat="1" ht="15.75" thickBot="1" x14ac:dyDescent="0.3">
      <c r="A78" s="13"/>
      <c r="B78" s="337"/>
      <c r="C78" s="90" t="s">
        <v>24</v>
      </c>
      <c r="D78" s="91">
        <f>D73+D58+D45</f>
        <v>3810532.6100000003</v>
      </c>
      <c r="E78" s="91">
        <f>E73+E58+E45</f>
        <v>3810532.6100000003</v>
      </c>
      <c r="F78" s="86">
        <f>D78-E78</f>
        <v>0</v>
      </c>
      <c r="G78" s="128"/>
      <c r="H78" s="337"/>
      <c r="I78" s="90" t="s">
        <v>24</v>
      </c>
      <c r="J78" s="91">
        <f>J73+J58+J45</f>
        <v>3810532.6100000003</v>
      </c>
      <c r="K78" s="91">
        <f>K73+K58+K45</f>
        <v>3810532.6100000003</v>
      </c>
      <c r="L78" s="86">
        <f>J78-K78</f>
        <v>0</v>
      </c>
      <c r="M78" s="128"/>
      <c r="N78" s="128"/>
      <c r="O78" s="128"/>
      <c r="S78" s="9"/>
      <c r="T78" s="9"/>
    </row>
    <row r="79" spans="1:20" s="1" customFormat="1" x14ac:dyDescent="0.25">
      <c r="A79" s="13"/>
      <c r="B79" s="101"/>
      <c r="C79" s="22"/>
      <c r="D79" s="22"/>
      <c r="E79" s="22"/>
      <c r="F79" s="22"/>
      <c r="G79" s="22"/>
      <c r="H79" s="22"/>
      <c r="I79" s="101"/>
      <c r="K79" s="22"/>
      <c r="L79" s="22"/>
      <c r="M79" s="128"/>
      <c r="N79" s="128"/>
      <c r="O79" s="128"/>
      <c r="P79" s="128"/>
      <c r="S79" s="9"/>
      <c r="T79" s="9"/>
    </row>
    <row r="80" spans="1:20" s="1" customFormat="1" x14ac:dyDescent="0.25">
      <c r="A80" s="13"/>
      <c r="B80" s="94" t="s">
        <v>26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13"/>
      <c r="S80" s="9"/>
      <c r="T80" s="9"/>
    </row>
    <row r="81" spans="1:20" s="1" customFormat="1" x14ac:dyDescent="0.25">
      <c r="A81" s="13"/>
      <c r="B81" s="94" t="s">
        <v>29</v>
      </c>
      <c r="C81" s="13"/>
      <c r="D81" s="94"/>
      <c r="E81" s="94"/>
      <c r="F81" s="13"/>
      <c r="G81" s="13"/>
      <c r="H81" s="13"/>
      <c r="I81" s="13"/>
      <c r="J81" s="13"/>
      <c r="K81" s="14"/>
      <c r="L81" s="14"/>
      <c r="M81" s="14"/>
      <c r="N81" s="13"/>
      <c r="O81" s="13"/>
      <c r="S81" s="9"/>
      <c r="T81" s="9"/>
    </row>
    <row r="82" spans="1:20" s="9" customFormat="1" x14ac:dyDescent="0.25">
      <c r="A82" s="13"/>
      <c r="B82" s="94"/>
      <c r="C82" s="13"/>
      <c r="D82" s="94"/>
      <c r="E82" s="94"/>
      <c r="F82" s="13"/>
      <c r="G82" s="13"/>
      <c r="H82" s="13"/>
      <c r="I82" s="13"/>
      <c r="J82" s="13"/>
      <c r="K82" s="14"/>
      <c r="L82" s="14"/>
      <c r="M82" s="14"/>
      <c r="N82" s="13"/>
      <c r="O82" s="135"/>
      <c r="P82" s="1"/>
      <c r="Q82" s="1"/>
      <c r="R82" s="1"/>
    </row>
    <row r="83" spans="1:20" s="9" customFormat="1" x14ac:dyDescent="0.25">
      <c r="A83" s="13"/>
      <c r="B83" s="13"/>
      <c r="C83" s="13"/>
      <c r="D83" s="14"/>
      <c r="E83" s="14"/>
      <c r="F83" s="14"/>
      <c r="G83" s="14"/>
      <c r="H83" s="14"/>
      <c r="I83" s="13"/>
      <c r="J83" s="14"/>
      <c r="K83" s="14"/>
      <c r="L83" s="14"/>
      <c r="M83" s="14"/>
      <c r="N83" s="13"/>
      <c r="O83" s="135"/>
      <c r="P83" s="1"/>
      <c r="Q83" s="1"/>
      <c r="R83" s="1"/>
    </row>
    <row r="84" spans="1:20" s="9" customFormat="1" x14ac:dyDescent="0.25">
      <c r="A84" s="13"/>
      <c r="B84" s="13"/>
      <c r="C84" s="13"/>
      <c r="D84" s="13"/>
      <c r="E84" s="13"/>
      <c r="F84" s="13"/>
      <c r="G84" s="13"/>
      <c r="H84" s="14"/>
      <c r="I84" s="13"/>
      <c r="J84" s="14"/>
      <c r="K84" s="13"/>
      <c r="L84" s="13"/>
      <c r="M84" s="14"/>
      <c r="N84" s="13"/>
      <c r="O84" s="135"/>
      <c r="P84" s="1"/>
      <c r="Q84" s="1"/>
      <c r="R84" s="1"/>
    </row>
    <row r="85" spans="1:20" s="9" customFormat="1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4"/>
      <c r="N85" s="13"/>
      <c r="O85" s="135"/>
      <c r="P85" s="1"/>
      <c r="Q85" s="1"/>
      <c r="R85" s="1"/>
    </row>
    <row r="86" spans="1:20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4"/>
      <c r="N86" s="13"/>
      <c r="O86" s="135"/>
      <c r="P86" s="1"/>
      <c r="Q86" s="1"/>
      <c r="R86" s="1"/>
    </row>
    <row r="87" spans="1:20" s="9" customForma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3"/>
      <c r="O87" s="135"/>
      <c r="P87" s="1"/>
      <c r="Q87" s="1"/>
      <c r="R87" s="1"/>
    </row>
    <row r="88" spans="1:20" s="9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4"/>
      <c r="N88" s="129"/>
      <c r="O88" s="2"/>
      <c r="P88" s="1"/>
      <c r="Q88" s="1"/>
      <c r="R88" s="1"/>
    </row>
  </sheetData>
  <mergeCells count="14">
    <mergeCell ref="B76:B78"/>
    <mergeCell ref="H76:H78"/>
    <mergeCell ref="B48:B49"/>
    <mergeCell ref="B50:B51"/>
    <mergeCell ref="B61:B66"/>
    <mergeCell ref="H61:H66"/>
    <mergeCell ref="B75:F75"/>
    <mergeCell ref="H75:L75"/>
    <mergeCell ref="B5:J5"/>
    <mergeCell ref="B6:J6"/>
    <mergeCell ref="B36:F36"/>
    <mergeCell ref="H36:L36"/>
    <mergeCell ref="B37:B39"/>
    <mergeCell ref="H37:H39"/>
  </mergeCells>
  <pageMargins left="0.19685039370078741" right="0.19685039370078741" top="0" bottom="0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FEBE8-C3ED-4A44-8031-93B76FE5B52A}">
  <dimension ref="A1:M83"/>
  <sheetViews>
    <sheetView topLeftCell="A37" zoomScale="96" zoomScaleNormal="96" workbookViewId="0">
      <selection activeCell="K52" sqref="K52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9.140625" style="6" customWidth="1"/>
    <col min="11" max="11" width="18.5703125" style="6" customWidth="1"/>
    <col min="12" max="12" width="19.5703125" style="6" customWidth="1"/>
    <col min="13" max="13" width="15.28515625" style="1" customWidth="1"/>
    <col min="14" max="16384" width="9.140625" style="1"/>
  </cols>
  <sheetData>
    <row r="1" spans="1:12" ht="15.75" x14ac:dyDescent="0.25">
      <c r="A1" s="12" t="s">
        <v>0</v>
      </c>
      <c r="B1" s="12"/>
      <c r="C1" s="293"/>
      <c r="D1" s="293"/>
      <c r="E1" s="293"/>
      <c r="F1" s="293"/>
      <c r="G1" s="293"/>
      <c r="H1" s="294"/>
      <c r="I1" s="293"/>
      <c r="J1" s="293"/>
      <c r="K1" s="293"/>
      <c r="L1" s="4"/>
    </row>
    <row r="2" spans="1:12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</row>
    <row r="3" spans="1:12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</row>
    <row r="6" spans="1:12" ht="16.5" customHeight="1" x14ac:dyDescent="0.25">
      <c r="A6" s="13"/>
      <c r="B6" s="310" t="s">
        <v>195</v>
      </c>
      <c r="C6" s="311"/>
      <c r="D6" s="311"/>
      <c r="E6" s="311"/>
      <c r="F6" s="311"/>
      <c r="G6" s="311"/>
      <c r="H6" s="311"/>
      <c r="I6" s="311"/>
      <c r="J6" s="311"/>
      <c r="K6" s="312"/>
      <c r="L6" s="13"/>
    </row>
    <row r="7" spans="1:12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</row>
    <row r="8" spans="1:12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</row>
    <row r="9" spans="1:12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 t="s">
        <v>192</v>
      </c>
      <c r="H9" s="35" t="s">
        <v>17</v>
      </c>
      <c r="I9" s="36" t="s">
        <v>18</v>
      </c>
      <c r="J9" s="126"/>
      <c r="K9" s="126"/>
      <c r="L9" s="126"/>
    </row>
    <row r="10" spans="1:12" s="2" customFormat="1" x14ac:dyDescent="0.25">
      <c r="A10" s="102">
        <v>1</v>
      </c>
      <c r="B10" s="113" t="s">
        <v>38</v>
      </c>
      <c r="C10" s="37"/>
      <c r="D10" s="39">
        <v>30389375.52</v>
      </c>
      <c r="E10" s="39">
        <v>30238078.330000002</v>
      </c>
      <c r="F10" s="40">
        <f t="shared" ref="F10:F17" si="0">D10-E10</f>
        <v>151297.18999999762</v>
      </c>
      <c r="G10" s="172">
        <v>0</v>
      </c>
      <c r="H10" s="40">
        <f t="shared" ref="H10:H17" si="1">E10+G10</f>
        <v>30238078.330000002</v>
      </c>
      <c r="I10" s="41">
        <f t="shared" ref="I10:I17" si="2">F10-G10</f>
        <v>151297.18999999762</v>
      </c>
      <c r="J10" s="125"/>
      <c r="K10" s="14"/>
      <c r="L10" s="14"/>
    </row>
    <row r="11" spans="1:12" x14ac:dyDescent="0.25">
      <c r="A11" s="103"/>
      <c r="B11" s="114" t="s">
        <v>31</v>
      </c>
      <c r="C11" s="42" t="s">
        <v>197</v>
      </c>
      <c r="D11" s="44">
        <v>0</v>
      </c>
      <c r="E11" s="44">
        <v>139985.24999999997</v>
      </c>
      <c r="F11" s="45">
        <f t="shared" si="0"/>
        <v>-139985.24999999997</v>
      </c>
      <c r="G11" s="174">
        <v>1018.47</v>
      </c>
      <c r="H11" s="45">
        <f t="shared" si="1"/>
        <v>141003.71999999997</v>
      </c>
      <c r="I11" s="46">
        <f t="shared" si="2"/>
        <v>-141003.71999999997</v>
      </c>
      <c r="J11" s="127"/>
      <c r="K11" s="14"/>
      <c r="L11" s="14"/>
    </row>
    <row r="12" spans="1:12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5"/>
      <c r="K12" s="14"/>
      <c r="L12" s="14"/>
    </row>
    <row r="13" spans="1:12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</row>
    <row r="14" spans="1:12" x14ac:dyDescent="0.25">
      <c r="A14" s="103"/>
      <c r="B14" s="114" t="s">
        <v>51</v>
      </c>
      <c r="C14" s="42" t="s">
        <v>196</v>
      </c>
      <c r="D14" s="44">
        <v>72777.11</v>
      </c>
      <c r="E14" s="44">
        <v>0</v>
      </c>
      <c r="F14" s="45">
        <f t="shared" si="0"/>
        <v>72777.11</v>
      </c>
      <c r="G14" s="174">
        <v>71758.64</v>
      </c>
      <c r="H14" s="45">
        <f t="shared" si="1"/>
        <v>71758.64</v>
      </c>
      <c r="I14" s="46">
        <f t="shared" si="2"/>
        <v>1018.4700000000012</v>
      </c>
      <c r="J14" s="127"/>
      <c r="K14" s="14"/>
      <c r="L14" s="14"/>
    </row>
    <row r="15" spans="1:12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</row>
    <row r="16" spans="1:12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</row>
    <row r="17" spans="1:12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27"/>
      <c r="K17" s="14"/>
      <c r="L17" s="14"/>
    </row>
    <row r="18" spans="1:12" ht="15.75" thickBot="1" x14ac:dyDescent="0.3">
      <c r="A18" s="76"/>
      <c r="B18" s="230" t="s">
        <v>32</v>
      </c>
      <c r="C18" s="231"/>
      <c r="D18" s="54">
        <f>SUM(D10:D17)</f>
        <v>31321274.099999998</v>
      </c>
      <c r="E18" s="54">
        <v>31248496.990000002</v>
      </c>
      <c r="F18" s="54">
        <f>SUM(F10:F17)</f>
        <v>72777.109999997643</v>
      </c>
      <c r="G18" s="54">
        <f>SUM(G10:G17)</f>
        <v>72777.11</v>
      </c>
      <c r="H18" s="54">
        <f>SUM(H10:H17)</f>
        <v>31321274.100000001</v>
      </c>
      <c r="I18" s="54">
        <f>SUM(I10:I17)</f>
        <v>-2.35741026699543E-9</v>
      </c>
      <c r="J18" s="127"/>
      <c r="K18" s="125"/>
      <c r="L18" s="125"/>
    </row>
    <row r="19" spans="1:12" s="2" customFormat="1" x14ac:dyDescent="0.25">
      <c r="A19" s="232">
        <v>2</v>
      </c>
      <c r="B19" s="295" t="s">
        <v>57</v>
      </c>
      <c r="C19" s="37"/>
      <c r="D19" s="39">
        <v>684989.18</v>
      </c>
      <c r="E19" s="39">
        <v>684989.17999999993</v>
      </c>
      <c r="F19" s="56">
        <f>D19-E19</f>
        <v>0</v>
      </c>
      <c r="G19" s="57">
        <v>0</v>
      </c>
      <c r="H19" s="57">
        <f>E19+G19</f>
        <v>684989.17999999993</v>
      </c>
      <c r="I19" s="57">
        <f>F19-G19</f>
        <v>0</v>
      </c>
      <c r="J19" s="14"/>
      <c r="K19" s="14"/>
      <c r="L19" s="13"/>
    </row>
    <row r="20" spans="1:12" s="2" customFormat="1" x14ac:dyDescent="0.25">
      <c r="A20" s="237">
        <v>3</v>
      </c>
      <c r="B20" s="296" t="s">
        <v>58</v>
      </c>
      <c r="C20" s="42"/>
      <c r="D20" s="44">
        <v>401122.44</v>
      </c>
      <c r="E20" s="44">
        <v>401122.44</v>
      </c>
      <c r="F20" s="44">
        <f t="shared" ref="F20:F25" si="3">D20-E20</f>
        <v>0</v>
      </c>
      <c r="G20" s="45">
        <v>0</v>
      </c>
      <c r="H20" s="45">
        <f t="shared" ref="H20:H25" si="4">E20+G20</f>
        <v>401122.44</v>
      </c>
      <c r="I20" s="45">
        <f t="shared" ref="I20:I25" si="5">F20-G20</f>
        <v>0</v>
      </c>
      <c r="J20" s="14"/>
      <c r="K20" s="14"/>
      <c r="L20" s="14"/>
    </row>
    <row r="21" spans="1:12" x14ac:dyDescent="0.25">
      <c r="A21" s="237"/>
      <c r="B21" s="296" t="s">
        <v>49</v>
      </c>
      <c r="C21" s="42"/>
      <c r="D21" s="44">
        <v>168.66</v>
      </c>
      <c r="E21" s="44">
        <v>168.66</v>
      </c>
      <c r="F21" s="45">
        <f t="shared" si="3"/>
        <v>0</v>
      </c>
      <c r="G21" s="45">
        <v>0</v>
      </c>
      <c r="H21" s="45">
        <f t="shared" si="4"/>
        <v>168.66</v>
      </c>
      <c r="I21" s="45">
        <f t="shared" si="5"/>
        <v>0</v>
      </c>
      <c r="J21" s="14"/>
      <c r="K21" s="14"/>
      <c r="L21" s="14"/>
    </row>
    <row r="22" spans="1:12" x14ac:dyDescent="0.25">
      <c r="A22" s="237"/>
      <c r="B22" s="296" t="s">
        <v>147</v>
      </c>
      <c r="C22" s="42"/>
      <c r="D22" s="44">
        <v>-297.51</v>
      </c>
      <c r="E22" s="44">
        <v>-297.51</v>
      </c>
      <c r="F22" s="44">
        <f t="shared" si="3"/>
        <v>0</v>
      </c>
      <c r="G22" s="45">
        <v>0</v>
      </c>
      <c r="H22" s="44">
        <f t="shared" si="4"/>
        <v>-297.51</v>
      </c>
      <c r="I22" s="45">
        <f t="shared" si="5"/>
        <v>0</v>
      </c>
      <c r="J22" s="14"/>
      <c r="K22" s="14"/>
      <c r="L22" s="14"/>
    </row>
    <row r="23" spans="1:12" x14ac:dyDescent="0.25">
      <c r="A23" s="237"/>
      <c r="B23" s="296" t="s">
        <v>51</v>
      </c>
      <c r="C23" s="122" t="s">
        <v>198</v>
      </c>
      <c r="D23" s="44">
        <v>2609.59</v>
      </c>
      <c r="E23" s="44">
        <v>0</v>
      </c>
      <c r="F23" s="44">
        <f t="shared" si="3"/>
        <v>2609.59</v>
      </c>
      <c r="G23" s="45">
        <v>2609.59</v>
      </c>
      <c r="H23" s="44">
        <f t="shared" si="4"/>
        <v>2609.59</v>
      </c>
      <c r="I23" s="45">
        <f t="shared" si="5"/>
        <v>0</v>
      </c>
      <c r="J23" s="14"/>
      <c r="K23" s="14"/>
      <c r="L23" s="14"/>
    </row>
    <row r="24" spans="1:12" ht="15.75" thickBot="1" x14ac:dyDescent="0.3">
      <c r="A24" s="237"/>
      <c r="B24" s="297" t="s">
        <v>52</v>
      </c>
      <c r="C24" s="122"/>
      <c r="D24" s="44">
        <v>0</v>
      </c>
      <c r="E24" s="44">
        <v>0</v>
      </c>
      <c r="F24" s="44">
        <f t="shared" si="3"/>
        <v>0</v>
      </c>
      <c r="G24" s="45">
        <v>0</v>
      </c>
      <c r="H24" s="44">
        <f t="shared" si="4"/>
        <v>0</v>
      </c>
      <c r="I24" s="45">
        <f t="shared" si="5"/>
        <v>0</v>
      </c>
      <c r="J24" s="14"/>
      <c r="K24" s="14"/>
      <c r="L24" s="14"/>
    </row>
    <row r="25" spans="1:12" ht="17.25" customHeight="1" thickBot="1" x14ac:dyDescent="0.3">
      <c r="A25" s="298"/>
      <c r="B25" s="299" t="s">
        <v>53</v>
      </c>
      <c r="C25" s="300"/>
      <c r="D25" s="50">
        <v>0</v>
      </c>
      <c r="E25" s="301">
        <v>0</v>
      </c>
      <c r="F25" s="301">
        <f t="shared" si="3"/>
        <v>0</v>
      </c>
      <c r="G25" s="51">
        <v>0</v>
      </c>
      <c r="H25" s="301">
        <f t="shared" si="4"/>
        <v>0</v>
      </c>
      <c r="I25" s="302">
        <f t="shared" si="5"/>
        <v>0</v>
      </c>
      <c r="J25" s="14"/>
      <c r="K25" s="14"/>
      <c r="L25" s="14"/>
    </row>
    <row r="26" spans="1:12" ht="18" customHeight="1" thickBot="1" x14ac:dyDescent="0.3">
      <c r="A26" s="118"/>
      <c r="B26" s="303" t="s">
        <v>65</v>
      </c>
      <c r="C26" s="304"/>
      <c r="D26" s="119">
        <f>SUM(D19:D25)</f>
        <v>1088592.3600000001</v>
      </c>
      <c r="E26" s="119">
        <v>1085982.7699999998</v>
      </c>
      <c r="F26" s="119">
        <f t="shared" ref="F26:I26" si="6">SUM(F19:F25)</f>
        <v>2609.59</v>
      </c>
      <c r="G26" s="119">
        <f>SUM(G19:G25)</f>
        <v>2609.59</v>
      </c>
      <c r="H26" s="119">
        <f t="shared" si="6"/>
        <v>1088592.3599999999</v>
      </c>
      <c r="I26" s="305">
        <f t="shared" si="6"/>
        <v>0</v>
      </c>
      <c r="J26" s="125"/>
      <c r="K26" s="125"/>
      <c r="L26" s="14"/>
    </row>
    <row r="27" spans="1:12" x14ac:dyDescent="0.25">
      <c r="A27" s="102">
        <v>4</v>
      </c>
      <c r="B27" s="306" t="s">
        <v>37</v>
      </c>
      <c r="C27" s="307"/>
      <c r="D27" s="39">
        <v>3970547.93</v>
      </c>
      <c r="E27" s="39">
        <v>3970547.9299999997</v>
      </c>
      <c r="F27" s="40">
        <f>D27-E27</f>
        <v>0</v>
      </c>
      <c r="G27" s="40">
        <v>0</v>
      </c>
      <c r="H27" s="40">
        <f t="shared" ref="H27:H33" si="7">E27+G27</f>
        <v>3970547.9299999997</v>
      </c>
      <c r="I27" s="41">
        <f>F27-G27</f>
        <v>0</v>
      </c>
      <c r="J27" s="125"/>
      <c r="K27" s="14"/>
      <c r="L27" s="14"/>
    </row>
    <row r="28" spans="1:12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45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</row>
    <row r="29" spans="1:12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45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</row>
    <row r="30" spans="1:12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45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</row>
    <row r="31" spans="1:12" x14ac:dyDescent="0.25">
      <c r="A31" s="103"/>
      <c r="B31" s="114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45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</row>
    <row r="32" spans="1:12" x14ac:dyDescent="0.25">
      <c r="A32" s="103"/>
      <c r="B32" s="114" t="s">
        <v>51</v>
      </c>
      <c r="C32" s="42" t="s">
        <v>199</v>
      </c>
      <c r="D32" s="44">
        <v>1149</v>
      </c>
      <c r="E32" s="44">
        <v>0</v>
      </c>
      <c r="F32" s="44">
        <f t="shared" si="9"/>
        <v>1149</v>
      </c>
      <c r="G32" s="45">
        <v>1149</v>
      </c>
      <c r="H32" s="44">
        <f t="shared" si="7"/>
        <v>1149</v>
      </c>
      <c r="I32" s="46">
        <f t="shared" si="8"/>
        <v>0</v>
      </c>
      <c r="J32" s="127"/>
      <c r="K32" s="14"/>
      <c r="L32" s="14"/>
    </row>
    <row r="33" spans="1:13" ht="15.75" thickBot="1" x14ac:dyDescent="0.3">
      <c r="A33" s="72"/>
      <c r="B33" s="308" t="s">
        <v>52</v>
      </c>
      <c r="C33" s="201"/>
      <c r="D33" s="50">
        <v>0</v>
      </c>
      <c r="E33" s="50">
        <v>0</v>
      </c>
      <c r="F33" s="50">
        <f t="shared" si="9"/>
        <v>0</v>
      </c>
      <c r="G33" s="51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</row>
    <row r="34" spans="1:13" ht="30" customHeight="1" thickBot="1" x14ac:dyDescent="0.3">
      <c r="A34" s="63"/>
      <c r="B34" s="309" t="s">
        <v>34</v>
      </c>
      <c r="C34" s="207"/>
      <c r="D34" s="61">
        <f>SUM(D27:D33)</f>
        <v>3968111.33</v>
      </c>
      <c r="E34" s="61">
        <v>3966962.3299999996</v>
      </c>
      <c r="F34" s="61">
        <f t="shared" ref="F34:I34" si="10">SUM(F27:F33)</f>
        <v>1149</v>
      </c>
      <c r="G34" s="61">
        <f>SUM(G27:G33)</f>
        <v>1149</v>
      </c>
      <c r="H34" s="61">
        <f t="shared" si="10"/>
        <v>3968111.3299999996</v>
      </c>
      <c r="I34" s="62">
        <f t="shared" si="10"/>
        <v>0</v>
      </c>
      <c r="J34" s="127"/>
      <c r="K34" s="125"/>
      <c r="L34" s="125"/>
    </row>
    <row r="35" spans="1:13" ht="15.75" thickBot="1" x14ac:dyDescent="0.3">
      <c r="A35" s="63"/>
      <c r="B35" s="63" t="s">
        <v>8</v>
      </c>
      <c r="C35" s="59"/>
      <c r="D35" s="64">
        <f>D18+D26+D34</f>
        <v>36377977.789999999</v>
      </c>
      <c r="E35" s="64">
        <v>36301442.090000004</v>
      </c>
      <c r="F35" s="64">
        <f t="shared" ref="F35:I35" si="11">F18+F26+F34</f>
        <v>76535.69999999764</v>
      </c>
      <c r="G35" s="64">
        <f t="shared" si="11"/>
        <v>76535.7</v>
      </c>
      <c r="H35" s="71">
        <f t="shared" si="11"/>
        <v>36377977.789999999</v>
      </c>
      <c r="I35" s="218">
        <f t="shared" si="11"/>
        <v>-2.35741026699543E-9</v>
      </c>
      <c r="J35" s="14"/>
      <c r="K35" s="14"/>
      <c r="L35" s="14"/>
    </row>
    <row r="36" spans="1:13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</row>
    <row r="37" spans="1:13" s="245" customFormat="1" ht="33.75" customHeight="1" thickBot="1" x14ac:dyDescent="0.3">
      <c r="A37" s="286"/>
      <c r="B37" s="313" t="s">
        <v>193</v>
      </c>
      <c r="C37" s="314"/>
      <c r="D37" s="314"/>
      <c r="E37" s="314"/>
      <c r="F37" s="315"/>
      <c r="G37" s="1"/>
      <c r="H37" s="313" t="s">
        <v>194</v>
      </c>
      <c r="I37" s="316"/>
      <c r="J37" s="316"/>
      <c r="K37" s="316"/>
      <c r="L37" s="317"/>
    </row>
    <row r="38" spans="1:13" s="246" customFormat="1" ht="20.25" customHeight="1" thickBot="1" x14ac:dyDescent="0.3">
      <c r="A38" s="288"/>
      <c r="B38" s="318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51"/>
      <c r="H38" s="321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</row>
    <row r="39" spans="1:13" s="245" customFormat="1" ht="15.75" thickBot="1" x14ac:dyDescent="0.3">
      <c r="A39" s="290"/>
      <c r="B39" s="319"/>
      <c r="C39" s="244" t="s">
        <v>23</v>
      </c>
      <c r="D39" s="253">
        <v>54</v>
      </c>
      <c r="E39" s="253">
        <v>54</v>
      </c>
      <c r="F39" s="254">
        <f>D39-E39</f>
        <v>0</v>
      </c>
      <c r="G39" s="243"/>
      <c r="H39" s="322"/>
      <c r="I39" s="244" t="s">
        <v>23</v>
      </c>
      <c r="J39" s="253">
        <f>'SEPTEMBRIE 2023 LIMVALCTR'!J39+'REGULARIZARE TRIM III 2023'!D39</f>
        <v>10481</v>
      </c>
      <c r="K39" s="253">
        <f>'SEPTEMBRIE 2023 LIMVALCTR'!K39+'REGULARIZARE TRIM III 2023'!E39</f>
        <v>10481</v>
      </c>
      <c r="L39" s="253">
        <f>'SEPTEMBRIE 2023 LIMVALCTR'!L39+'REGULARIZARE TRIM III 2023'!F39</f>
        <v>0</v>
      </c>
      <c r="M39" s="266"/>
    </row>
    <row r="40" spans="1:13" s="245" customFormat="1" ht="15.75" thickBot="1" x14ac:dyDescent="0.3">
      <c r="A40" s="290"/>
      <c r="B40" s="320"/>
      <c r="C40" s="68" t="s">
        <v>24</v>
      </c>
      <c r="D40" s="69">
        <v>0</v>
      </c>
      <c r="E40" s="69">
        <v>0</v>
      </c>
      <c r="F40" s="70">
        <f t="shared" ref="F40:F46" si="12">D40-E40</f>
        <v>0</v>
      </c>
      <c r="G40" s="243"/>
      <c r="H40" s="323"/>
      <c r="I40" s="68" t="s">
        <v>24</v>
      </c>
      <c r="J40" s="69">
        <f>'SEPTEMBRIE 2023 LIMVALCTR'!J40+'REGULARIZARE TRIM III 2023'!D40</f>
        <v>30785445.210000001</v>
      </c>
      <c r="K40" s="69">
        <f>'SEPTEMBRIE 2023 LIMVALCTR'!K40+'REGULARIZARE TRIM III 2023'!E40</f>
        <v>30389375.520000003</v>
      </c>
      <c r="L40" s="69">
        <f>'SEPTEMBRIE 2023 LIMVALCTR'!L40+'REGULARIZARE TRIM III 2023'!F40</f>
        <v>396069.68999999994</v>
      </c>
      <c r="M40" s="266"/>
    </row>
    <row r="41" spans="1:13" s="245" customFormat="1" ht="15.75" thickBot="1" x14ac:dyDescent="0.3">
      <c r="A41" s="290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2"/>
        <v>0</v>
      </c>
      <c r="G41" s="243"/>
      <c r="H41" s="255" t="s">
        <v>49</v>
      </c>
      <c r="I41" s="258" t="s">
        <v>24</v>
      </c>
      <c r="J41" s="253">
        <f>'SEPTEMBRIE 2023 LIMVALCTR'!J41+'REGULARIZARE TRIM III 2023'!D41</f>
        <v>22532.66</v>
      </c>
      <c r="K41" s="253">
        <f>'SEPTEMBRIE 2023 LIMVALCTR'!K41+'REGULARIZARE TRIM III 2023'!E41</f>
        <v>203785.38</v>
      </c>
      <c r="L41" s="253">
        <f>'SEPTEMBRIE 2023 LIMVALCTR'!L41+'REGULARIZARE TRIM III 2023'!F41</f>
        <v>-181252.72</v>
      </c>
      <c r="M41" s="266"/>
    </row>
    <row r="42" spans="1:13" s="245" customFormat="1" ht="15.75" thickBot="1" x14ac:dyDescent="0.3">
      <c r="A42" s="290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2"/>
        <v>0</v>
      </c>
      <c r="G42" s="243"/>
      <c r="H42" s="255" t="s">
        <v>147</v>
      </c>
      <c r="I42" s="258" t="s">
        <v>24</v>
      </c>
      <c r="J42" s="253">
        <f>'SEPTEMBRIE 2023 LIMVALCTR'!J42+'REGULARIZARE TRIM III 2023'!D42</f>
        <v>64219.12</v>
      </c>
      <c r="K42" s="253">
        <f>'SEPTEMBRIE 2023 LIMVALCTR'!K42+'REGULARIZARE TRIM III 2023'!E42</f>
        <v>279036.09000000003</v>
      </c>
      <c r="L42" s="253">
        <f>'SEPTEMBRIE 2023 LIMVALCTR'!L42+'REGULARIZARE TRIM III 2023'!F42</f>
        <v>-214816.97000000003</v>
      </c>
      <c r="M42" s="266"/>
    </row>
    <row r="43" spans="1:13" s="245" customFormat="1" ht="15.75" thickBot="1" x14ac:dyDescent="0.3">
      <c r="A43" s="290"/>
      <c r="B43" s="255" t="s">
        <v>51</v>
      </c>
      <c r="C43" s="258" t="s">
        <v>24</v>
      </c>
      <c r="D43" s="259">
        <v>72777.11</v>
      </c>
      <c r="E43" s="259">
        <v>72777.11</v>
      </c>
      <c r="F43" s="254">
        <f t="shared" si="12"/>
        <v>0</v>
      </c>
      <c r="G43" s="243"/>
      <c r="H43" s="255" t="s">
        <v>51</v>
      </c>
      <c r="I43" s="258" t="s">
        <v>24</v>
      </c>
      <c r="J43" s="253">
        <f>'SEPTEMBRIE 2023 LIMVALCTR'!J43+'REGULARIZARE TRIM III 2023'!D43</f>
        <v>72777.11</v>
      </c>
      <c r="K43" s="253">
        <f>'SEPTEMBRIE 2023 LIMVALCTR'!K43+'REGULARIZARE TRIM III 2023'!E43</f>
        <v>72777.11</v>
      </c>
      <c r="L43" s="253">
        <f>'SEPTEMBRIE 2023 LIMVALCTR'!L43+'REGULARIZARE TRIM III 2023'!F43</f>
        <v>0</v>
      </c>
      <c r="M43" s="266"/>
    </row>
    <row r="44" spans="1:13" s="245" customFormat="1" ht="15.75" thickBot="1" x14ac:dyDescent="0.3">
      <c r="A44" s="290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2"/>
        <v>0</v>
      </c>
      <c r="G44" s="243"/>
      <c r="H44" s="255" t="s">
        <v>52</v>
      </c>
      <c r="I44" s="258" t="s">
        <v>24</v>
      </c>
      <c r="J44" s="253">
        <f>'SEPTEMBRIE 2023 LIMVALCTR'!J44+'REGULARIZARE TRIM III 2023'!D44</f>
        <v>0</v>
      </c>
      <c r="K44" s="253">
        <f>'SEPTEMBRIE 2023 LIMVALCTR'!K44+'REGULARIZARE TRIM III 2023'!E44</f>
        <v>0</v>
      </c>
      <c r="L44" s="253">
        <f>'SEPTEMBRIE 2023 LIMVALCTR'!L44+'REGULARIZARE TRIM III 2023'!F44</f>
        <v>0</v>
      </c>
      <c r="M44" s="266"/>
    </row>
    <row r="45" spans="1:13" s="245" customFormat="1" ht="15.75" thickBot="1" x14ac:dyDescent="0.3">
      <c r="A45" s="290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2"/>
        <v>0</v>
      </c>
      <c r="G45" s="243"/>
      <c r="H45" s="260" t="s">
        <v>53</v>
      </c>
      <c r="I45" s="256" t="s">
        <v>24</v>
      </c>
      <c r="J45" s="253">
        <f>'SEPTEMBRIE 2023 LIMVALCTR'!J45+'REGULARIZARE TRIM III 2023'!D45</f>
        <v>0</v>
      </c>
      <c r="K45" s="253">
        <f>'SEPTEMBRIE 2023 LIMVALCTR'!K45+'REGULARIZARE TRIM III 2023'!E45</f>
        <v>0</v>
      </c>
      <c r="L45" s="253">
        <f>'SEPTEMBRIE 2023 LIMVALCTR'!L45+'REGULARIZARE TRIM III 2023'!F45</f>
        <v>0</v>
      </c>
      <c r="M45" s="266"/>
    </row>
    <row r="46" spans="1:13" s="245" customFormat="1" ht="15.75" thickBot="1" x14ac:dyDescent="0.3">
      <c r="A46" s="290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2"/>
        <v>0</v>
      </c>
      <c r="G46" s="243"/>
      <c r="H46" s="262" t="s">
        <v>102</v>
      </c>
      <c r="I46" s="256" t="s">
        <v>24</v>
      </c>
      <c r="J46" s="253">
        <f>'SEPTEMBRIE 2023 LIMVALCTR'!J46+'REGULARIZARE TRIM III 2023'!D46</f>
        <v>376300</v>
      </c>
      <c r="K46" s="253">
        <f>'SEPTEMBRIE 2023 LIMVALCTR'!K46+'REGULARIZARE TRIM III 2023'!E46</f>
        <v>376300</v>
      </c>
      <c r="L46" s="253">
        <f>'SEPTEMBRIE 2023 LIMVALCTR'!L46+'REGULARIZARE TRIM III 2023'!F46</f>
        <v>0</v>
      </c>
      <c r="M46" s="266"/>
    </row>
    <row r="47" spans="1:13" s="245" customFormat="1" ht="15.75" thickBot="1" x14ac:dyDescent="0.3">
      <c r="A47" s="290"/>
      <c r="B47" s="73" t="s">
        <v>32</v>
      </c>
      <c r="C47" s="68" t="s">
        <v>24</v>
      </c>
      <c r="D47" s="69">
        <f>SUM(D40:D46)</f>
        <v>72777.11</v>
      </c>
      <c r="E47" s="69">
        <f>SUM(E40:E46)</f>
        <v>72777.11</v>
      </c>
      <c r="F47" s="69">
        <f>SUM(F40:F46)</f>
        <v>0</v>
      </c>
      <c r="G47" s="243"/>
      <c r="H47" s="73" t="s">
        <v>32</v>
      </c>
      <c r="I47" s="68" t="s">
        <v>24</v>
      </c>
      <c r="J47" s="69">
        <f>'SEPTEMBRIE 2023 LIMVALCTR'!J47+'REGULARIZARE TRIM III 2023'!D47</f>
        <v>31321274.100000001</v>
      </c>
      <c r="K47" s="69">
        <f>'SEPTEMBRIE 2023 LIMVALCTR'!K47+'REGULARIZARE TRIM III 2023'!E47</f>
        <v>31321274.100000001</v>
      </c>
      <c r="L47" s="69">
        <f>'SEPTEMBRIE 2023 LIMVALCTR'!L47+'REGULARIZARE TRIM III 2023'!F47</f>
        <v>-8.7311491370201111E-11</v>
      </c>
      <c r="M47" s="266"/>
    </row>
    <row r="48" spans="1:13" s="245" customFormat="1" ht="15.75" thickBot="1" x14ac:dyDescent="0.3">
      <c r="A48" s="290"/>
      <c r="B48" s="291"/>
      <c r="C48" s="286"/>
      <c r="D48" s="221"/>
      <c r="E48" s="221"/>
      <c r="F48" s="221"/>
      <c r="G48" s="221"/>
      <c r="H48" s="291"/>
      <c r="I48" s="286"/>
      <c r="J48" s="221"/>
      <c r="K48" s="221"/>
      <c r="L48" s="221"/>
    </row>
    <row r="49" spans="1:13" s="245" customFormat="1" ht="15.75" thickBot="1" x14ac:dyDescent="0.3">
      <c r="A49" s="290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51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</row>
    <row r="50" spans="1:13" s="245" customFormat="1" ht="15.75" thickBot="1" x14ac:dyDescent="0.3">
      <c r="A50" s="290"/>
      <c r="B50" s="327" t="s">
        <v>57</v>
      </c>
      <c r="C50" s="223" t="s">
        <v>23</v>
      </c>
      <c r="D50" s="224">
        <v>0</v>
      </c>
      <c r="E50" s="224">
        <v>0</v>
      </c>
      <c r="F50" s="224">
        <f>D50-E50</f>
        <v>0</v>
      </c>
      <c r="G50" s="243"/>
      <c r="H50" s="222" t="s">
        <v>57</v>
      </c>
      <c r="I50" s="223" t="s">
        <v>23</v>
      </c>
      <c r="J50" s="224">
        <f>'SEPTEMBRIE 2023 LIMVALCTR'!J50+'REGULARIZARE TRIM III 2023'!D50</f>
        <v>317</v>
      </c>
      <c r="K50" s="224">
        <f>'SEPTEMBRIE 2023 LIMVALCTR'!K50+'REGULARIZARE TRIM III 2023'!E50</f>
        <v>317</v>
      </c>
      <c r="L50" s="224">
        <f>'SEPTEMBRIE 2023 LIMVALCTR'!L50+'REGULARIZARE TRIM III 2023'!F50</f>
        <v>0</v>
      </c>
      <c r="M50" s="266"/>
    </row>
    <row r="51" spans="1:13" s="245" customFormat="1" ht="15.75" thickBot="1" x14ac:dyDescent="0.3">
      <c r="A51" s="290"/>
      <c r="B51" s="328"/>
      <c r="C51" s="79" t="s">
        <v>24</v>
      </c>
      <c r="D51" s="69">
        <v>0</v>
      </c>
      <c r="E51" s="69">
        <v>0</v>
      </c>
      <c r="F51" s="69">
        <f t="shared" ref="F51:F60" si="13">D51-E51</f>
        <v>0</v>
      </c>
      <c r="G51" s="243"/>
      <c r="H51" s="267"/>
      <c r="I51" s="79" t="s">
        <v>24</v>
      </c>
      <c r="J51" s="69">
        <f>'SEPTEMBRIE 2023 LIMVALCTR'!J51+'REGULARIZARE TRIM III 2023'!D51</f>
        <v>684860.33000000007</v>
      </c>
      <c r="K51" s="69">
        <f>'SEPTEMBRIE 2023 LIMVALCTR'!K51+'REGULARIZARE TRIM III 2023'!E51</f>
        <v>684860.33000000007</v>
      </c>
      <c r="L51" s="69">
        <f>'SEPTEMBRIE 2023 LIMVALCTR'!L51+'REGULARIZARE TRIM III 2023'!F51</f>
        <v>0</v>
      </c>
      <c r="M51" s="266"/>
    </row>
    <row r="52" spans="1:13" s="245" customFormat="1" ht="15.75" thickBot="1" x14ac:dyDescent="0.3">
      <c r="A52" s="290"/>
      <c r="B52" s="327" t="s">
        <v>58</v>
      </c>
      <c r="C52" s="223" t="s">
        <v>59</v>
      </c>
      <c r="D52" s="225">
        <v>-8</v>
      </c>
      <c r="E52" s="225">
        <v>-8</v>
      </c>
      <c r="F52" s="224">
        <v>0</v>
      </c>
      <c r="G52" s="243"/>
      <c r="H52" s="222" t="s">
        <v>58</v>
      </c>
      <c r="I52" s="223" t="s">
        <v>59</v>
      </c>
      <c r="J52" s="225" t="s">
        <v>209</v>
      </c>
      <c r="K52" s="225" t="s">
        <v>209</v>
      </c>
      <c r="L52" s="224">
        <f>'SEPTEMBRIE 2023 LIMVALCTR'!L52+'REGULARIZARE TRIM III 2023'!F52</f>
        <v>0</v>
      </c>
      <c r="M52" s="266"/>
    </row>
    <row r="53" spans="1:13" s="245" customFormat="1" ht="15.75" thickBot="1" x14ac:dyDescent="0.3">
      <c r="A53" s="290"/>
      <c r="B53" s="328"/>
      <c r="C53" s="79" t="s">
        <v>24</v>
      </c>
      <c r="D53" s="69">
        <v>2609.59</v>
      </c>
      <c r="E53" s="69">
        <v>2609.59</v>
      </c>
      <c r="F53" s="69">
        <f t="shared" si="13"/>
        <v>0</v>
      </c>
      <c r="G53" s="243"/>
      <c r="H53" s="267"/>
      <c r="I53" s="79" t="s">
        <v>24</v>
      </c>
      <c r="J53" s="69">
        <f>'SEPTEMBRIE 2023 LIMVALCTR'!J53+'REGULARIZARE TRIM III 2023'!D53</f>
        <v>403732.03</v>
      </c>
      <c r="K53" s="69">
        <f>'SEPTEMBRIE 2023 LIMVALCTR'!K53+'REGULARIZARE TRIM III 2023'!E53</f>
        <v>403732.03</v>
      </c>
      <c r="L53" s="69">
        <f>'SEPTEMBRIE 2023 LIMVALCTR'!L53+'REGULARIZARE TRIM III 2023'!F53</f>
        <v>0</v>
      </c>
      <c r="M53" s="266"/>
    </row>
    <row r="54" spans="1:13" s="245" customFormat="1" ht="15.75" thickBot="1" x14ac:dyDescent="0.3">
      <c r="A54" s="290"/>
      <c r="B54" s="269" t="s">
        <v>56</v>
      </c>
      <c r="C54" s="84" t="s">
        <v>24</v>
      </c>
      <c r="D54" s="69">
        <v>0</v>
      </c>
      <c r="E54" s="69">
        <v>0</v>
      </c>
      <c r="F54" s="69">
        <f t="shared" si="13"/>
        <v>0</v>
      </c>
      <c r="G54" s="243"/>
      <c r="H54" s="269" t="s">
        <v>56</v>
      </c>
      <c r="I54" s="84" t="s">
        <v>24</v>
      </c>
      <c r="J54" s="69">
        <f>'SEPTEMBRIE 2023 LIMVALCTR'!J54+'REGULARIZARE TRIM III 2023'!D54</f>
        <v>1086111.6200000001</v>
      </c>
      <c r="K54" s="69">
        <f>'SEPTEMBRIE 2023 LIMVALCTR'!K54+'REGULARIZARE TRIM III 2023'!E54</f>
        <v>1086111.6200000001</v>
      </c>
      <c r="L54" s="69">
        <f>'SEPTEMBRIE 2023 LIMVALCTR'!L54+'REGULARIZARE TRIM III 2023'!F54</f>
        <v>0</v>
      </c>
      <c r="M54" s="266"/>
    </row>
    <row r="55" spans="1:13" s="245" customFormat="1" ht="15.75" thickBot="1" x14ac:dyDescent="0.3">
      <c r="A55" s="290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3"/>
        <v>0</v>
      </c>
      <c r="G55" s="243"/>
      <c r="H55" s="270" t="s">
        <v>49</v>
      </c>
      <c r="I55" s="258" t="s">
        <v>24</v>
      </c>
      <c r="J55" s="224">
        <f>'SEPTEMBRIE 2023 LIMVALCTR'!J55+'REGULARIZARE TRIM III 2023'!D55</f>
        <v>168.66</v>
      </c>
      <c r="K55" s="224">
        <f>'SEPTEMBRIE 2023 LIMVALCTR'!K55+'REGULARIZARE TRIM III 2023'!E55</f>
        <v>168.66</v>
      </c>
      <c r="L55" s="224">
        <f>'SEPTEMBRIE 2023 LIMVALCTR'!L55+'REGULARIZARE TRIM III 2023'!F55</f>
        <v>0</v>
      </c>
      <c r="M55" s="266"/>
    </row>
    <row r="56" spans="1:13" s="245" customFormat="1" ht="15.75" thickBot="1" x14ac:dyDescent="0.3">
      <c r="A56" s="290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3"/>
        <v>0</v>
      </c>
      <c r="G56" s="243"/>
      <c r="H56" s="255" t="s">
        <v>147</v>
      </c>
      <c r="I56" s="258" t="s">
        <v>24</v>
      </c>
      <c r="J56" s="224">
        <f>'SEPTEMBRIE 2023 LIMVALCTR'!J56+'REGULARIZARE TRIM III 2023'!D56</f>
        <v>-297.51</v>
      </c>
      <c r="K56" s="224">
        <f>'SEPTEMBRIE 2023 LIMVALCTR'!K56+'REGULARIZARE TRIM III 2023'!E56</f>
        <v>-297.51</v>
      </c>
      <c r="L56" s="224">
        <f>'SEPTEMBRIE 2023 LIMVALCTR'!L56+'REGULARIZARE TRIM III 2023'!F56</f>
        <v>0</v>
      </c>
      <c r="M56" s="266"/>
    </row>
    <row r="57" spans="1:13" s="245" customFormat="1" ht="15.75" thickBot="1" x14ac:dyDescent="0.3">
      <c r="A57" s="290"/>
      <c r="B57" s="270" t="s">
        <v>51</v>
      </c>
      <c r="C57" s="258" t="s">
        <v>24</v>
      </c>
      <c r="D57" s="259">
        <f>D51+D53</f>
        <v>2609.59</v>
      </c>
      <c r="E57" s="259">
        <f>E51+E53</f>
        <v>2609.59</v>
      </c>
      <c r="F57" s="224">
        <f t="shared" si="13"/>
        <v>0</v>
      </c>
      <c r="G57" s="243"/>
      <c r="H57" s="270" t="s">
        <v>51</v>
      </c>
      <c r="I57" s="258" t="s">
        <v>24</v>
      </c>
      <c r="J57" s="224">
        <f>'SEPTEMBRIE 2023 LIMVALCTR'!J57+'REGULARIZARE TRIM III 2023'!D57</f>
        <v>2609.59</v>
      </c>
      <c r="K57" s="224">
        <f>'SEPTEMBRIE 2023 LIMVALCTR'!K57+'REGULARIZARE TRIM III 2023'!E57</f>
        <v>2609.59</v>
      </c>
      <c r="L57" s="224">
        <f>'SEPTEMBRIE 2023 LIMVALCTR'!L57+'REGULARIZARE TRIM III 2023'!F57</f>
        <v>0</v>
      </c>
      <c r="M57" s="266"/>
    </row>
    <row r="58" spans="1:13" s="245" customFormat="1" ht="15.75" thickBot="1" x14ac:dyDescent="0.3">
      <c r="A58" s="290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3"/>
        <v>0</v>
      </c>
      <c r="G58" s="243"/>
      <c r="H58" s="270" t="s">
        <v>52</v>
      </c>
      <c r="I58" s="258" t="s">
        <v>24</v>
      </c>
      <c r="J58" s="224">
        <f>'SEPTEMBRIE 2023 LIMVALCTR'!J58+'REGULARIZARE TRIM III 2023'!D58</f>
        <v>0</v>
      </c>
      <c r="K58" s="224">
        <f>'SEPTEMBRIE 2023 LIMVALCTR'!K58+'REGULARIZARE TRIM III 2023'!E58</f>
        <v>0</v>
      </c>
      <c r="L58" s="224">
        <f>'SEPTEMBRIE 2023 LIMVALCTR'!L58+'REGULARIZARE TRIM III 2023'!F58</f>
        <v>0</v>
      </c>
      <c r="M58" s="266"/>
    </row>
    <row r="59" spans="1:13" s="245" customFormat="1" ht="15.75" thickBot="1" x14ac:dyDescent="0.3">
      <c r="A59" s="290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3"/>
        <v>0</v>
      </c>
      <c r="G59" s="243"/>
      <c r="H59" s="271" t="s">
        <v>53</v>
      </c>
      <c r="I59" s="258" t="s">
        <v>24</v>
      </c>
      <c r="J59" s="224">
        <f>'SEPTEMBRIE 2023 LIMVALCTR'!J59+'REGULARIZARE TRIM III 2023'!D59</f>
        <v>0</v>
      </c>
      <c r="K59" s="224">
        <f>'SEPTEMBRIE 2023 LIMVALCTR'!K59+'REGULARIZARE TRIM III 2023'!E59</f>
        <v>0</v>
      </c>
      <c r="L59" s="224">
        <f>'SEPTEMBRIE 2023 LIMVALCTR'!L59+'REGULARIZARE TRIM III 2023'!F59</f>
        <v>0</v>
      </c>
      <c r="M59" s="266"/>
    </row>
    <row r="60" spans="1:13" s="245" customFormat="1" ht="15.75" thickBot="1" x14ac:dyDescent="0.3">
      <c r="A60" s="290"/>
      <c r="B60" s="99" t="s">
        <v>65</v>
      </c>
      <c r="C60" s="84" t="s">
        <v>24</v>
      </c>
      <c r="D60" s="100">
        <f>SUM(D54:D59)</f>
        <v>2609.59</v>
      </c>
      <c r="E60" s="100">
        <f>SUM(E54:E59)</f>
        <v>2609.59</v>
      </c>
      <c r="F60" s="69">
        <f t="shared" si="13"/>
        <v>0</v>
      </c>
      <c r="G60" s="243"/>
      <c r="H60" s="99" t="s">
        <v>65</v>
      </c>
      <c r="I60" s="84" t="s">
        <v>24</v>
      </c>
      <c r="J60" s="69">
        <f>'SEPTEMBRIE 2023 LIMVALCTR'!J60+'REGULARIZARE TRIM III 2023'!D60</f>
        <v>1088592.3600000001</v>
      </c>
      <c r="K60" s="69">
        <f>'SEPTEMBRIE 2023 LIMVALCTR'!K60+'REGULARIZARE TRIM III 2023'!E60</f>
        <v>1088592.3600000001</v>
      </c>
      <c r="L60" s="69">
        <f>'SEPTEMBRIE 2023 LIMVALCTR'!L60+'REGULARIZARE TRIM III 2023'!F60</f>
        <v>0</v>
      </c>
      <c r="M60" s="266"/>
    </row>
    <row r="61" spans="1:13" s="245" customFormat="1" ht="15.75" thickBot="1" x14ac:dyDescent="0.3">
      <c r="A61" s="290"/>
      <c r="B61" s="291"/>
      <c r="C61" s="286"/>
      <c r="D61" s="221"/>
      <c r="E61" s="221"/>
      <c r="F61" s="221"/>
      <c r="G61" s="221"/>
      <c r="H61" s="221"/>
      <c r="I61" s="287"/>
      <c r="J61" s="291"/>
      <c r="K61" s="221"/>
      <c r="L61" s="221"/>
    </row>
    <row r="62" spans="1:13" s="245" customFormat="1" ht="18.75" customHeight="1" thickBot="1" x14ac:dyDescent="0.3">
      <c r="A62" s="290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51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</row>
    <row r="63" spans="1:13" s="245" customFormat="1" ht="15.75" thickBot="1" x14ac:dyDescent="0.3">
      <c r="A63" s="290"/>
      <c r="B63" s="327" t="s">
        <v>20</v>
      </c>
      <c r="C63" s="223" t="s">
        <v>23</v>
      </c>
      <c r="D63" s="224">
        <v>3</v>
      </c>
      <c r="E63" s="224">
        <v>3</v>
      </c>
      <c r="F63" s="273">
        <f>D63-E63</f>
        <v>0</v>
      </c>
      <c r="G63" s="243"/>
      <c r="H63" s="327" t="s">
        <v>20</v>
      </c>
      <c r="I63" s="274" t="s">
        <v>23</v>
      </c>
      <c r="J63" s="224">
        <f>'SEPTEMBRIE 2023 LIMVALCTR'!J63+'REGULARIZARE TRIM III 2023'!D63</f>
        <v>8333</v>
      </c>
      <c r="K63" s="224">
        <f>'SEPTEMBRIE 2023 LIMVALCTR'!K63+'REGULARIZARE TRIM III 2023'!E63</f>
        <v>8333</v>
      </c>
      <c r="L63" s="224">
        <f>'SEPTEMBRIE 2023 LIMVALCTR'!L63+'REGULARIZARE TRIM III 2023'!F63</f>
        <v>0</v>
      </c>
    </row>
    <row r="64" spans="1:13" s="245" customFormat="1" ht="15.75" thickBot="1" x14ac:dyDescent="0.3">
      <c r="A64" s="290"/>
      <c r="B64" s="329"/>
      <c r="C64" s="79" t="s">
        <v>24</v>
      </c>
      <c r="D64" s="80">
        <v>1149</v>
      </c>
      <c r="E64" s="80">
        <v>1149</v>
      </c>
      <c r="F64" s="81">
        <f t="shared" ref="F64:F75" si="14">D64-E64</f>
        <v>0</v>
      </c>
      <c r="G64" s="243"/>
      <c r="H64" s="329"/>
      <c r="I64" s="90" t="s">
        <v>24</v>
      </c>
      <c r="J64" s="69">
        <f>'SEPTEMBRIE 2023 LIMVALCTR'!J64+'REGULARIZARE TRIM III 2023'!D64</f>
        <v>3408008.6399999997</v>
      </c>
      <c r="K64" s="69">
        <f>'SEPTEMBRIE 2023 LIMVALCTR'!K64+'REGULARIZARE TRIM III 2023'!E64</f>
        <v>3408008.6399999997</v>
      </c>
      <c r="L64" s="69">
        <f>'SEPTEMBRIE 2023 LIMVALCTR'!L64+'REGULARIZARE TRIM III 2023'!F64</f>
        <v>0</v>
      </c>
    </row>
    <row r="65" spans="1:12" s="245" customFormat="1" ht="15.75" thickBot="1" x14ac:dyDescent="0.3">
      <c r="A65" s="290"/>
      <c r="B65" s="329"/>
      <c r="C65" s="223" t="s">
        <v>25</v>
      </c>
      <c r="D65" s="224">
        <v>0</v>
      </c>
      <c r="E65" s="224">
        <v>0</v>
      </c>
      <c r="F65" s="273">
        <f t="shared" si="14"/>
        <v>0</v>
      </c>
      <c r="G65" s="243"/>
      <c r="H65" s="329"/>
      <c r="I65" s="274" t="s">
        <v>25</v>
      </c>
      <c r="J65" s="224">
        <f>'SEPTEMBRIE 2023 LIMVALCTR'!J65+'REGULARIZARE TRIM III 2023'!D65</f>
        <v>1794</v>
      </c>
      <c r="K65" s="224">
        <f>'SEPTEMBRIE 2023 LIMVALCTR'!K65+'REGULARIZARE TRIM III 2023'!E65</f>
        <v>1794</v>
      </c>
      <c r="L65" s="224">
        <f>'SEPTEMBRIE 2023 LIMVALCTR'!L65+'REGULARIZARE TRIM III 2023'!F65</f>
        <v>0</v>
      </c>
    </row>
    <row r="66" spans="1:12" s="245" customFormat="1" ht="15.75" thickBot="1" x14ac:dyDescent="0.3">
      <c r="A66" s="290"/>
      <c r="B66" s="329"/>
      <c r="C66" s="79" t="s">
        <v>24</v>
      </c>
      <c r="D66" s="80">
        <v>0</v>
      </c>
      <c r="E66" s="80">
        <v>0</v>
      </c>
      <c r="F66" s="81">
        <f t="shared" si="14"/>
        <v>0</v>
      </c>
      <c r="G66" s="243"/>
      <c r="H66" s="329"/>
      <c r="I66" s="90" t="s">
        <v>24</v>
      </c>
      <c r="J66" s="69">
        <f>'SEPTEMBRIE 2023 LIMVALCTR'!J66+'REGULARIZARE TRIM III 2023'!D66</f>
        <v>560102.68999999994</v>
      </c>
      <c r="K66" s="69">
        <f>'SEPTEMBRIE 2023 LIMVALCTR'!K66+'REGULARIZARE TRIM III 2023'!E66</f>
        <v>560102.68999999994</v>
      </c>
      <c r="L66" s="69">
        <f>'SEPTEMBRIE 2023 LIMVALCTR'!L66+'REGULARIZARE TRIM III 2023'!F66</f>
        <v>0</v>
      </c>
    </row>
    <row r="67" spans="1:12" s="245" customFormat="1" ht="27" thickBot="1" x14ac:dyDescent="0.3">
      <c r="A67" s="290"/>
      <c r="B67" s="329"/>
      <c r="C67" s="263" t="s">
        <v>44</v>
      </c>
      <c r="D67" s="224">
        <v>0</v>
      </c>
      <c r="E67" s="224">
        <v>0</v>
      </c>
      <c r="F67" s="273">
        <f t="shared" si="14"/>
        <v>0</v>
      </c>
      <c r="G67" s="243"/>
      <c r="H67" s="329"/>
      <c r="I67" s="263" t="s">
        <v>44</v>
      </c>
      <c r="J67" s="224">
        <f>'SEPTEMBRIE 2023 LIMVALCTR'!J67+'REGULARIZARE TRIM III 2023'!D67</f>
        <v>0</v>
      </c>
      <c r="K67" s="224">
        <f>'SEPTEMBRIE 2023 LIMVALCTR'!K67+'REGULARIZARE TRIM III 2023'!E67</f>
        <v>0</v>
      </c>
      <c r="L67" s="224">
        <f>'SEPTEMBRIE 2023 LIMVALCTR'!L67+'REGULARIZARE TRIM III 2023'!F67</f>
        <v>0</v>
      </c>
    </row>
    <row r="68" spans="1:12" s="245" customFormat="1" ht="15.75" thickBot="1" x14ac:dyDescent="0.3">
      <c r="A68" s="290"/>
      <c r="B68" s="328"/>
      <c r="C68" s="79" t="s">
        <v>24</v>
      </c>
      <c r="D68" s="80">
        <v>0</v>
      </c>
      <c r="E68" s="80">
        <v>0</v>
      </c>
      <c r="F68" s="81">
        <f t="shared" si="14"/>
        <v>0</v>
      </c>
      <c r="G68" s="243"/>
      <c r="H68" s="328"/>
      <c r="I68" s="90" t="s">
        <v>24</v>
      </c>
      <c r="J68" s="69">
        <f>'SEPTEMBRIE 2023 LIMVALCTR'!J68+'REGULARIZARE TRIM III 2023'!D68</f>
        <v>0</v>
      </c>
      <c r="K68" s="69">
        <f>'SEPTEMBRIE 2023 LIMVALCTR'!K68+'REGULARIZARE TRIM III 2023'!E68</f>
        <v>0</v>
      </c>
      <c r="L68" s="69">
        <f>'SEPTEMBRIE 2023 LIMVALCTR'!L68+'REGULARIZARE TRIM III 2023'!F68</f>
        <v>0</v>
      </c>
    </row>
    <row r="69" spans="1:12" s="245" customFormat="1" ht="15.75" thickBot="1" x14ac:dyDescent="0.3">
      <c r="A69" s="286"/>
      <c r="B69" s="275" t="s">
        <v>20</v>
      </c>
      <c r="C69" s="84" t="s">
        <v>24</v>
      </c>
      <c r="D69" s="69">
        <v>0</v>
      </c>
      <c r="E69" s="69">
        <v>0</v>
      </c>
      <c r="F69" s="69">
        <f t="shared" ref="F69" si="15">F64+F66+F68</f>
        <v>0</v>
      </c>
      <c r="G69" s="243"/>
      <c r="H69" s="275" t="s">
        <v>20</v>
      </c>
      <c r="I69" s="92" t="s">
        <v>24</v>
      </c>
      <c r="J69" s="69">
        <f>'SEPTEMBRIE 2023 LIMVALCTR'!J69+'REGULARIZARE TRIM III 2023'!D69</f>
        <v>3970547.93</v>
      </c>
      <c r="K69" s="69">
        <f>'SEPTEMBRIE 2023 LIMVALCTR'!K69+'REGULARIZARE TRIM III 2023'!E69</f>
        <v>3970547.93</v>
      </c>
      <c r="L69" s="69">
        <f>'SEPTEMBRIE 2023 LIMVALCTR'!L69+'REGULARIZARE TRIM III 2023'!F69</f>
        <v>0</v>
      </c>
    </row>
    <row r="70" spans="1:12" s="245" customFormat="1" ht="15.75" thickBot="1" x14ac:dyDescent="0.3">
      <c r="A70" s="286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4"/>
        <v>0</v>
      </c>
      <c r="G70" s="243"/>
      <c r="H70" s="270" t="s">
        <v>49</v>
      </c>
      <c r="I70" s="276" t="s">
        <v>24</v>
      </c>
      <c r="J70" s="224">
        <f>'SEPTEMBRIE 2023 LIMVALCTR'!J70+'REGULARIZARE TRIM III 2023'!D70</f>
        <v>154.79</v>
      </c>
      <c r="K70" s="224">
        <f>'SEPTEMBRIE 2023 LIMVALCTR'!K70+'REGULARIZARE TRIM III 2023'!E70</f>
        <v>154.79</v>
      </c>
      <c r="L70" s="224">
        <f>'SEPTEMBRIE 2023 LIMVALCTR'!L70+'REGULARIZARE TRIM III 2023'!F70</f>
        <v>0</v>
      </c>
    </row>
    <row r="71" spans="1:12" s="245" customFormat="1" ht="15.75" thickBot="1" x14ac:dyDescent="0.3">
      <c r="A71" s="286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4"/>
        <v>0</v>
      </c>
      <c r="G71" s="243"/>
      <c r="H71" s="255" t="s">
        <v>147</v>
      </c>
      <c r="I71" s="276" t="s">
        <v>24</v>
      </c>
      <c r="J71" s="224">
        <f>'SEPTEMBRIE 2023 LIMVALCTR'!J71+'REGULARIZARE TRIM III 2023'!D71</f>
        <v>-3740.39</v>
      </c>
      <c r="K71" s="224">
        <f>'SEPTEMBRIE 2023 LIMVALCTR'!K71+'REGULARIZARE TRIM III 2023'!E71</f>
        <v>-3740.39</v>
      </c>
      <c r="L71" s="224">
        <f>'SEPTEMBRIE 2023 LIMVALCTR'!L71+'REGULARIZARE TRIM III 2023'!F71</f>
        <v>0</v>
      </c>
    </row>
    <row r="72" spans="1:12" s="245" customFormat="1" ht="15.75" thickBot="1" x14ac:dyDescent="0.3">
      <c r="A72" s="286"/>
      <c r="B72" s="270" t="s">
        <v>51</v>
      </c>
      <c r="C72" s="258" t="s">
        <v>24</v>
      </c>
      <c r="D72" s="224">
        <f>D64</f>
        <v>1149</v>
      </c>
      <c r="E72" s="224">
        <f>E64</f>
        <v>1149</v>
      </c>
      <c r="F72" s="273">
        <f t="shared" si="14"/>
        <v>0</v>
      </c>
      <c r="G72" s="243"/>
      <c r="H72" s="270" t="s">
        <v>51</v>
      </c>
      <c r="I72" s="276" t="s">
        <v>24</v>
      </c>
      <c r="J72" s="224">
        <f>'SEPTEMBRIE 2023 LIMVALCTR'!J72+'REGULARIZARE TRIM III 2023'!D72</f>
        <v>1149</v>
      </c>
      <c r="K72" s="224">
        <f>'SEPTEMBRIE 2023 LIMVALCTR'!K72+'REGULARIZARE TRIM III 2023'!E72</f>
        <v>1149</v>
      </c>
      <c r="L72" s="224">
        <f>'SEPTEMBRIE 2023 LIMVALCTR'!L72+'REGULARIZARE TRIM III 2023'!F72</f>
        <v>0</v>
      </c>
    </row>
    <row r="73" spans="1:12" s="245" customFormat="1" ht="15.75" thickBot="1" x14ac:dyDescent="0.3">
      <c r="A73" s="286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4"/>
        <v>0</v>
      </c>
      <c r="G73" s="243"/>
      <c r="H73" s="270" t="s">
        <v>52</v>
      </c>
      <c r="I73" s="276" t="s">
        <v>24</v>
      </c>
      <c r="J73" s="224">
        <f>'SEPTEMBRIE 2023 LIMVALCTR'!J73+'REGULARIZARE TRIM III 2023'!D73</f>
        <v>0</v>
      </c>
      <c r="K73" s="224">
        <f>'SEPTEMBRIE 2023 LIMVALCTR'!K73+'REGULARIZARE TRIM III 2023'!E73</f>
        <v>0</v>
      </c>
      <c r="L73" s="224">
        <f>'SEPTEMBRIE 2023 LIMVALCTR'!L73+'REGULARIZARE TRIM III 2023'!F73</f>
        <v>0</v>
      </c>
    </row>
    <row r="74" spans="1:12" s="245" customFormat="1" ht="15.75" thickBot="1" x14ac:dyDescent="0.3">
      <c r="A74" s="286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4"/>
        <v>0</v>
      </c>
      <c r="G74" s="243"/>
      <c r="H74" s="271" t="s">
        <v>53</v>
      </c>
      <c r="I74" s="276" t="s">
        <v>24</v>
      </c>
      <c r="J74" s="224">
        <f>'SEPTEMBRIE 2023 LIMVALCTR'!J74+'REGULARIZARE TRIM III 2023'!D74</f>
        <v>0</v>
      </c>
      <c r="K74" s="224">
        <f>'SEPTEMBRIE 2023 LIMVALCTR'!K74+'REGULARIZARE TRIM III 2023'!E74</f>
        <v>0</v>
      </c>
      <c r="L74" s="224">
        <f>'SEPTEMBRIE 2023 LIMVALCTR'!L74+'REGULARIZARE TRIM III 2023'!F74</f>
        <v>0</v>
      </c>
    </row>
    <row r="75" spans="1:12" s="245" customFormat="1" ht="27" thickBot="1" x14ac:dyDescent="0.3">
      <c r="A75" s="286"/>
      <c r="B75" s="73" t="s">
        <v>34</v>
      </c>
      <c r="C75" s="84" t="s">
        <v>24</v>
      </c>
      <c r="D75" s="69">
        <f>SUM(D69:D74)</f>
        <v>1149</v>
      </c>
      <c r="E75" s="69">
        <f>SUM(E69:E74)</f>
        <v>1149</v>
      </c>
      <c r="F75" s="81">
        <f t="shared" si="14"/>
        <v>0</v>
      </c>
      <c r="G75" s="243"/>
      <c r="H75" s="73" t="s">
        <v>34</v>
      </c>
      <c r="I75" s="92" t="s">
        <v>24</v>
      </c>
      <c r="J75" s="69">
        <f>'SEPTEMBRIE 2023 LIMVALCTR'!J75+'REGULARIZARE TRIM III 2023'!D75</f>
        <v>3968111.33</v>
      </c>
      <c r="K75" s="69">
        <f>'SEPTEMBRIE 2023 LIMVALCTR'!K75+'REGULARIZARE TRIM III 2023'!E75</f>
        <v>3968111.33</v>
      </c>
      <c r="L75" s="69">
        <f>'SEPTEMBRIE 2023 LIMVALCTR'!L75+'REGULARIZARE TRIM III 2023'!F75</f>
        <v>0</v>
      </c>
    </row>
    <row r="76" spans="1:12" s="245" customFormat="1" ht="15.75" thickBot="1" x14ac:dyDescent="0.3">
      <c r="A76" s="286"/>
      <c r="B76" s="291"/>
      <c r="C76" s="286"/>
      <c r="D76" s="221"/>
      <c r="E76" s="221"/>
      <c r="F76" s="221"/>
      <c r="G76" s="221"/>
      <c r="H76" s="291"/>
      <c r="I76" s="286"/>
      <c r="J76" s="221"/>
      <c r="K76" s="221"/>
      <c r="L76" s="221"/>
    </row>
    <row r="77" spans="1:12" s="245" customFormat="1" ht="30.75" customHeight="1" thickBot="1" x14ac:dyDescent="0.3">
      <c r="A77" s="286"/>
      <c r="B77" s="313" t="s">
        <v>193</v>
      </c>
      <c r="C77" s="314"/>
      <c r="D77" s="314"/>
      <c r="E77" s="314"/>
      <c r="F77" s="315"/>
      <c r="G77" s="1"/>
      <c r="H77" s="313" t="s">
        <v>194</v>
      </c>
      <c r="I77" s="316"/>
      <c r="J77" s="316"/>
      <c r="K77" s="316"/>
      <c r="L77" s="317"/>
    </row>
    <row r="78" spans="1:12" s="245" customFormat="1" ht="18.75" customHeight="1" thickBot="1" x14ac:dyDescent="0.3">
      <c r="A78" s="286"/>
      <c r="B78" s="324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89"/>
      <c r="H78" s="324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</row>
    <row r="79" spans="1:12" s="245" customFormat="1" ht="15.75" thickBot="1" x14ac:dyDescent="0.3">
      <c r="A79" s="286"/>
      <c r="B79" s="325"/>
      <c r="C79" s="274" t="s">
        <v>23</v>
      </c>
      <c r="D79" s="279">
        <f>D67+D65+D63+D39+D50+6</f>
        <v>63</v>
      </c>
      <c r="E79" s="279">
        <f>E67+E65+E63+E39+E50+6</f>
        <v>63</v>
      </c>
      <c r="F79" s="280">
        <f>D79-E79</f>
        <v>0</v>
      </c>
      <c r="G79" s="292"/>
      <c r="H79" s="325"/>
      <c r="I79" s="274" t="s">
        <v>23</v>
      </c>
      <c r="J79" s="279">
        <f>'SEPTEMBRIE 2023 LIMVALCTR'!J79+'REGULARIZARE TRIM III 2023'!D79</f>
        <v>20997</v>
      </c>
      <c r="K79" s="279">
        <f>'SEPTEMBRIE 2023 LIMVALCTR'!K79+'REGULARIZARE TRIM III 2023'!E79</f>
        <v>20997</v>
      </c>
      <c r="L79" s="280">
        <f>'SEPTEMBRIE 2023 LIMVALCTR'!L79+'REGULARIZARE TRIM III 2023'!F79</f>
        <v>0</v>
      </c>
    </row>
    <row r="80" spans="1:12" s="245" customFormat="1" ht="15.75" thickBot="1" x14ac:dyDescent="0.3">
      <c r="A80" s="286"/>
      <c r="B80" s="326"/>
      <c r="C80" s="90" t="s">
        <v>24</v>
      </c>
      <c r="D80" s="91">
        <f>D75+D60+D47</f>
        <v>76535.7</v>
      </c>
      <c r="E80" s="91">
        <f>E75+E60+E47</f>
        <v>76535.7</v>
      </c>
      <c r="F80" s="86">
        <f>D80-E80</f>
        <v>0</v>
      </c>
      <c r="G80" s="292"/>
      <c r="H80" s="326"/>
      <c r="I80" s="90" t="s">
        <v>24</v>
      </c>
      <c r="J80" s="91">
        <f>'SEPTEMBRIE 2023 LIMVALCTR'!J80+'REGULARIZARE TRIM III 2023'!D80</f>
        <v>36377977.790000007</v>
      </c>
      <c r="K80" s="91">
        <f>'SEPTEMBRIE 2023 LIMVALCTR'!K80+'REGULARIZARE TRIM III 2023'!E80</f>
        <v>36377977.790000007</v>
      </c>
      <c r="L80" s="86">
        <f>'SEPTEMBRIE 2023 LIMVALCTR'!L80+'REGULARIZARE TRIM III 2023'!F80</f>
        <v>-5.2386894822120667E-10</v>
      </c>
    </row>
    <row r="81" spans="1:12" s="245" customFormat="1" x14ac:dyDescent="0.25">
      <c r="A81" s="286"/>
      <c r="B81" s="264"/>
      <c r="C81" s="251"/>
      <c r="D81" s="251"/>
      <c r="E81" s="251"/>
      <c r="F81" s="251"/>
      <c r="G81" s="289"/>
      <c r="H81" s="289"/>
      <c r="I81" s="291"/>
      <c r="J81" s="287"/>
      <c r="K81" s="292"/>
      <c r="L81" s="289"/>
    </row>
    <row r="82" spans="1:12" s="245" customFormat="1" x14ac:dyDescent="0.25">
      <c r="A82" s="286"/>
      <c r="B82" s="94" t="s">
        <v>26</v>
      </c>
      <c r="C82" s="244"/>
      <c r="D82" s="243"/>
      <c r="E82" s="243"/>
      <c r="F82" s="243"/>
      <c r="G82" s="221"/>
      <c r="H82" s="221"/>
      <c r="I82" s="221"/>
      <c r="J82" s="221"/>
      <c r="K82" s="221"/>
      <c r="L82" s="221"/>
    </row>
    <row r="83" spans="1:12" s="245" customFormat="1" x14ac:dyDescent="0.25">
      <c r="A83" s="286"/>
      <c r="B83" s="94" t="s">
        <v>29</v>
      </c>
      <c r="C83" s="244"/>
      <c r="D83" s="282"/>
      <c r="E83" s="282"/>
      <c r="F83" s="244"/>
      <c r="G83" s="286"/>
      <c r="H83" s="286"/>
      <c r="I83" s="286"/>
      <c r="J83" s="286"/>
      <c r="K83" s="221"/>
      <c r="L83" s="22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8"/>
  <sheetViews>
    <sheetView topLeftCell="A25" zoomScale="96" zoomScaleNormal="96" workbookViewId="0">
      <selection activeCell="B33" sqref="B3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6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6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6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6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6" s="1" customFormat="1" ht="28.5" customHeight="1" x14ac:dyDescent="0.25">
      <c r="A6" s="13"/>
      <c r="B6" s="310" t="s">
        <v>55</v>
      </c>
      <c r="C6" s="311"/>
      <c r="D6" s="311"/>
      <c r="E6" s="311"/>
      <c r="F6" s="311"/>
      <c r="G6" s="311"/>
      <c r="H6" s="311"/>
      <c r="I6" s="311"/>
      <c r="J6" s="311"/>
      <c r="K6" s="13"/>
      <c r="L6" s="13"/>
      <c r="M6" s="13"/>
      <c r="N6" s="13"/>
      <c r="O6" s="3"/>
    </row>
    <row r="7" spans="1:16" s="1" customFormat="1" ht="15.75" thickBot="1" x14ac:dyDescent="0.3">
      <c r="A7" s="4"/>
      <c r="B7" s="17"/>
      <c r="C7" s="17"/>
      <c r="D7" s="4"/>
      <c r="E7" s="4"/>
      <c r="F7" s="4"/>
      <c r="G7" s="4"/>
      <c r="H7" s="13"/>
      <c r="I7" s="13" t="s">
        <v>4</v>
      </c>
      <c r="L7" s="13"/>
      <c r="M7" s="13"/>
      <c r="N7" s="13"/>
      <c r="O7" s="8"/>
      <c r="P7" s="9"/>
    </row>
    <row r="8" spans="1:16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8"/>
      <c r="P8" s="10"/>
    </row>
    <row r="9" spans="1:16" s="2" customFormat="1" ht="13.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34" t="s">
        <v>46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8"/>
      <c r="P9" s="10"/>
    </row>
    <row r="10" spans="1:16" s="2" customFormat="1" x14ac:dyDescent="0.25">
      <c r="A10" s="102">
        <v>1</v>
      </c>
      <c r="B10" s="113" t="s">
        <v>38</v>
      </c>
      <c r="C10" s="106" t="s">
        <v>66</v>
      </c>
      <c r="D10" s="38">
        <v>3401866.48</v>
      </c>
      <c r="E10" s="39">
        <v>0</v>
      </c>
      <c r="F10" s="40">
        <f t="shared" ref="F10:F16" si="0">D10-E10</f>
        <v>3401866.48</v>
      </c>
      <c r="G10" s="40">
        <v>3280215.64</v>
      </c>
      <c r="H10" s="40">
        <f t="shared" ref="H10:H16" si="1">E10+G10</f>
        <v>3280215.64</v>
      </c>
      <c r="I10" s="41">
        <f t="shared" ref="I10:I16" si="2">F10-G10</f>
        <v>121650.83999999985</v>
      </c>
      <c r="J10" s="127"/>
      <c r="K10" s="14"/>
      <c r="L10" s="14"/>
      <c r="M10" s="14"/>
      <c r="N10" s="14"/>
      <c r="O10" s="8"/>
      <c r="P10" s="10"/>
    </row>
    <row r="11" spans="1:16" s="1" customFormat="1" x14ac:dyDescent="0.25">
      <c r="A11" s="103"/>
      <c r="B11" s="114" t="s">
        <v>31</v>
      </c>
      <c r="C11" s="107" t="s">
        <v>67</v>
      </c>
      <c r="D11" s="43">
        <v>0</v>
      </c>
      <c r="E11" s="44">
        <v>0</v>
      </c>
      <c r="F11" s="45">
        <f t="shared" si="0"/>
        <v>0</v>
      </c>
      <c r="G11" s="45">
        <v>20685.5</v>
      </c>
      <c r="H11" s="45">
        <f t="shared" si="1"/>
        <v>20685.5</v>
      </c>
      <c r="I11" s="46">
        <f t="shared" si="2"/>
        <v>-20685.5</v>
      </c>
      <c r="J11" s="127"/>
      <c r="K11" s="14"/>
      <c r="L11" s="14"/>
      <c r="M11" s="14"/>
      <c r="N11" s="14"/>
      <c r="O11" s="8"/>
      <c r="P11" s="9"/>
    </row>
    <row r="12" spans="1:16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8"/>
      <c r="P12" s="9"/>
    </row>
    <row r="13" spans="1:16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8"/>
      <c r="P13" s="9"/>
    </row>
    <row r="14" spans="1:16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8"/>
      <c r="P14" s="9"/>
    </row>
    <row r="15" spans="1:16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8"/>
      <c r="P15" s="9"/>
    </row>
    <row r="16" spans="1:16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8"/>
      <c r="P16" s="9"/>
    </row>
    <row r="17" spans="1:17" s="1" customFormat="1" ht="15.75" thickBot="1" x14ac:dyDescent="0.3">
      <c r="A17" s="118"/>
      <c r="B17" s="116" t="s">
        <v>32</v>
      </c>
      <c r="C17" s="121"/>
      <c r="D17" s="119">
        <f>SUM(D10:D16)</f>
        <v>3401866.48</v>
      </c>
      <c r="E17" s="119">
        <f t="shared" ref="E17:I17" si="3">SUM(E10:E16)</f>
        <v>0</v>
      </c>
      <c r="F17" s="119">
        <f t="shared" si="3"/>
        <v>3401866.48</v>
      </c>
      <c r="G17" s="119">
        <f t="shared" si="3"/>
        <v>3300901.14</v>
      </c>
      <c r="H17" s="119">
        <f t="shared" si="3"/>
        <v>3300901.14</v>
      </c>
      <c r="I17" s="119">
        <f t="shared" si="3"/>
        <v>100965.33999999985</v>
      </c>
      <c r="J17" s="127"/>
      <c r="K17" s="125"/>
      <c r="L17" s="125"/>
      <c r="M17" s="14"/>
      <c r="N17" s="14"/>
      <c r="O17" s="8"/>
      <c r="P17" s="9"/>
    </row>
    <row r="18" spans="1:17" s="2" customFormat="1" x14ac:dyDescent="0.25">
      <c r="A18" s="102">
        <v>2</v>
      </c>
      <c r="B18" s="113" t="s">
        <v>57</v>
      </c>
      <c r="C18" s="37" t="s">
        <v>68</v>
      </c>
      <c r="D18" s="39">
        <v>97506.559999999998</v>
      </c>
      <c r="E18" s="39">
        <v>0</v>
      </c>
      <c r="F18" s="39">
        <f>D18-E18</f>
        <v>97506.559999999998</v>
      </c>
      <c r="G18" s="40">
        <v>71891.33</v>
      </c>
      <c r="H18" s="40">
        <f>E18+G18</f>
        <v>71891.33</v>
      </c>
      <c r="I18" s="40">
        <f>F18-G18</f>
        <v>25615.229999999996</v>
      </c>
      <c r="J18" s="14"/>
      <c r="K18" s="14"/>
      <c r="L18" s="13"/>
      <c r="M18" s="14"/>
      <c r="N18" s="3"/>
      <c r="O18" s="10"/>
      <c r="P18" s="10"/>
      <c r="Q18" s="10"/>
    </row>
    <row r="19" spans="1:17" s="2" customFormat="1" x14ac:dyDescent="0.25">
      <c r="A19" s="103">
        <v>3</v>
      </c>
      <c r="B19" s="114" t="s">
        <v>58</v>
      </c>
      <c r="C19" s="42" t="s">
        <v>68</v>
      </c>
      <c r="D19" s="44">
        <v>48891.78</v>
      </c>
      <c r="E19" s="56">
        <v>0</v>
      </c>
      <c r="F19" s="44">
        <f t="shared" ref="F19:F24" si="4">D19-E19</f>
        <v>48891.78</v>
      </c>
      <c r="G19" s="45">
        <v>31877.279999999999</v>
      </c>
      <c r="H19" s="45">
        <f t="shared" ref="H19:H24" si="5">E19+G19</f>
        <v>31877.279999999999</v>
      </c>
      <c r="I19" s="45">
        <f t="shared" ref="I19:I24" si="6">F19-G19</f>
        <v>17014.5</v>
      </c>
      <c r="J19" s="14"/>
      <c r="K19" s="14"/>
      <c r="L19" s="14"/>
      <c r="M19" s="14"/>
      <c r="N19" s="3"/>
      <c r="O19" s="10"/>
      <c r="P19" s="10"/>
      <c r="Q19" s="10"/>
    </row>
    <row r="20" spans="1:17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10"/>
      <c r="P20" s="10"/>
      <c r="Q20" s="9"/>
    </row>
    <row r="21" spans="1:17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10"/>
      <c r="P21" s="10"/>
      <c r="Q21" s="9"/>
    </row>
    <row r="22" spans="1:17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10"/>
      <c r="P22" s="10"/>
      <c r="Q22" s="9"/>
    </row>
    <row r="23" spans="1:17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10"/>
      <c r="P23" s="10"/>
      <c r="Q23" s="9"/>
    </row>
    <row r="24" spans="1:17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10"/>
      <c r="P24" s="10"/>
      <c r="Q24" s="9"/>
    </row>
    <row r="25" spans="1:17" s="1" customFormat="1" ht="18" customHeight="1" thickBot="1" x14ac:dyDescent="0.3">
      <c r="A25" s="76"/>
      <c r="B25" s="53" t="s">
        <v>65</v>
      </c>
      <c r="C25" s="124"/>
      <c r="D25" s="54">
        <f>SUM(D18:D24)</f>
        <v>146398.34</v>
      </c>
      <c r="E25" s="54">
        <f t="shared" ref="E25:I25" si="7">SUM(E18:E24)</f>
        <v>0</v>
      </c>
      <c r="F25" s="54">
        <f t="shared" si="7"/>
        <v>146398.34</v>
      </c>
      <c r="G25" s="54">
        <f t="shared" si="7"/>
        <v>103768.61</v>
      </c>
      <c r="H25" s="54">
        <f t="shared" si="7"/>
        <v>103768.61</v>
      </c>
      <c r="I25" s="54">
        <f t="shared" si="7"/>
        <v>42629.729999999996</v>
      </c>
      <c r="J25" s="125"/>
      <c r="K25" s="125"/>
      <c r="L25" s="14"/>
      <c r="M25" s="14"/>
      <c r="N25" s="3"/>
      <c r="O25" s="10"/>
      <c r="P25" s="10"/>
      <c r="Q25" s="9"/>
    </row>
    <row r="26" spans="1:17" s="1" customFormat="1" x14ac:dyDescent="0.25">
      <c r="A26" s="104">
        <v>4</v>
      </c>
      <c r="B26" s="120" t="s">
        <v>37</v>
      </c>
      <c r="C26" s="110" t="s">
        <v>69</v>
      </c>
      <c r="D26" s="55">
        <v>474746.09</v>
      </c>
      <c r="E26" s="56">
        <v>0</v>
      </c>
      <c r="F26" s="57">
        <f>D26-E26</f>
        <v>474746.09</v>
      </c>
      <c r="G26" s="57">
        <v>405862.86</v>
      </c>
      <c r="H26" s="57">
        <f t="shared" ref="H26:H32" si="8">E26+G26</f>
        <v>405862.86</v>
      </c>
      <c r="I26" s="58">
        <f>F26-G26</f>
        <v>68883.23000000004</v>
      </c>
      <c r="J26" s="127"/>
      <c r="K26" s="14"/>
      <c r="L26" s="14"/>
      <c r="M26" s="13"/>
      <c r="N26" s="14"/>
      <c r="O26" s="8"/>
      <c r="P26" s="9"/>
    </row>
    <row r="27" spans="1:17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8"/>
      <c r="P27" s="9"/>
    </row>
    <row r="28" spans="1:17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8"/>
      <c r="P28" s="9"/>
    </row>
    <row r="29" spans="1:17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8"/>
      <c r="P29" s="9"/>
    </row>
    <row r="30" spans="1:17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8"/>
      <c r="P30" s="9"/>
    </row>
    <row r="31" spans="1:17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8"/>
      <c r="P31" s="9"/>
    </row>
    <row r="32" spans="1:17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8"/>
      <c r="P32" s="9"/>
    </row>
    <row r="33" spans="1:19" s="1" customFormat="1" ht="27" thickBot="1" x14ac:dyDescent="0.3">
      <c r="A33" s="63"/>
      <c r="B33" s="115" t="s">
        <v>34</v>
      </c>
      <c r="C33" s="111"/>
      <c r="D33" s="60">
        <f>SUM(D26:D32)</f>
        <v>474746.09</v>
      </c>
      <c r="E33" s="61">
        <f t="shared" ref="E33:I33" si="11">SUM(E26:E32)</f>
        <v>0</v>
      </c>
      <c r="F33" s="61">
        <f t="shared" si="11"/>
        <v>474746.09</v>
      </c>
      <c r="G33" s="61">
        <f t="shared" si="11"/>
        <v>405862.86</v>
      </c>
      <c r="H33" s="61">
        <f t="shared" si="11"/>
        <v>405862.86</v>
      </c>
      <c r="I33" s="62">
        <f t="shared" si="11"/>
        <v>68883.23000000004</v>
      </c>
      <c r="J33" s="127"/>
      <c r="K33" s="125"/>
      <c r="L33" s="125"/>
      <c r="M33" s="14"/>
      <c r="N33" s="14"/>
      <c r="O33" s="8"/>
      <c r="P33" s="9"/>
    </row>
    <row r="34" spans="1:19" s="1" customFormat="1" ht="15.75" thickBot="1" x14ac:dyDescent="0.3">
      <c r="A34" s="63"/>
      <c r="B34" s="59" t="s">
        <v>8</v>
      </c>
      <c r="C34" s="112"/>
      <c r="D34" s="64">
        <f>D33+D17+D25</f>
        <v>4023010.9099999997</v>
      </c>
      <c r="E34" s="64">
        <f t="shared" ref="E34:I34" si="12">E33+E17+E25</f>
        <v>0</v>
      </c>
      <c r="F34" s="64">
        <f t="shared" si="12"/>
        <v>4023010.9099999997</v>
      </c>
      <c r="G34" s="64">
        <f t="shared" si="12"/>
        <v>3810532.61</v>
      </c>
      <c r="H34" s="64">
        <f t="shared" si="12"/>
        <v>3810532.61</v>
      </c>
      <c r="I34" s="77">
        <f t="shared" si="12"/>
        <v>212478.29999999987</v>
      </c>
      <c r="J34" s="13"/>
      <c r="K34" s="14"/>
      <c r="L34" s="14"/>
      <c r="M34" s="14"/>
      <c r="N34" s="14"/>
      <c r="O34" s="8"/>
      <c r="P34" s="9"/>
    </row>
    <row r="35" spans="1:19" s="9" customFormat="1" ht="15.75" thickBot="1" x14ac:dyDescent="0.3">
      <c r="A35" s="4"/>
      <c r="B35" s="4"/>
      <c r="C35" s="4"/>
      <c r="D35" s="4"/>
      <c r="E35" s="4"/>
      <c r="F35" s="5"/>
      <c r="G35" s="5"/>
      <c r="H35" s="14"/>
      <c r="I35" s="14"/>
      <c r="J35" s="14"/>
      <c r="K35" s="14"/>
      <c r="L35" s="14"/>
      <c r="M35" s="13"/>
      <c r="N35" s="13"/>
      <c r="O35" s="8"/>
    </row>
    <row r="36" spans="1:19" s="1" customFormat="1" ht="15.75" customHeight="1" thickBot="1" x14ac:dyDescent="0.3">
      <c r="A36" s="4"/>
      <c r="B36" s="313" t="s">
        <v>47</v>
      </c>
      <c r="C36" s="314"/>
      <c r="D36" s="314"/>
      <c r="E36" s="314"/>
      <c r="F36" s="315"/>
      <c r="G36" s="9"/>
      <c r="H36" s="313" t="s">
        <v>48</v>
      </c>
      <c r="I36" s="314"/>
      <c r="J36" s="314"/>
      <c r="K36" s="314"/>
      <c r="L36" s="315"/>
      <c r="M36" s="15"/>
      <c r="N36" s="15"/>
      <c r="O36" s="25"/>
    </row>
    <row r="37" spans="1:19" s="15" customFormat="1" ht="20.25" customHeight="1" thickBot="1" x14ac:dyDescent="0.3">
      <c r="A37" s="18"/>
      <c r="B37" s="341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19"/>
      <c r="H37" s="344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22"/>
    </row>
    <row r="38" spans="1:19" s="1" customFormat="1" ht="15.75" thickBot="1" x14ac:dyDescent="0.3">
      <c r="A38" s="6"/>
      <c r="B38" s="342"/>
      <c r="C38" s="13" t="s">
        <v>23</v>
      </c>
      <c r="D38" s="66">
        <v>1102</v>
      </c>
      <c r="E38" s="66">
        <v>1102</v>
      </c>
      <c r="F38" s="67">
        <f>D38-E38</f>
        <v>0</v>
      </c>
      <c r="G38" s="5"/>
      <c r="H38" s="345"/>
      <c r="I38" s="13" t="s">
        <v>23</v>
      </c>
      <c r="J38" s="66">
        <f t="shared" ref="J38:L45" si="13">D38</f>
        <v>1102</v>
      </c>
      <c r="K38" s="66">
        <f t="shared" si="13"/>
        <v>1102</v>
      </c>
      <c r="L38" s="66">
        <f t="shared" si="13"/>
        <v>0</v>
      </c>
      <c r="M38" s="14"/>
      <c r="N38" s="14"/>
      <c r="O38" s="14"/>
    </row>
    <row r="39" spans="1:19" s="1" customFormat="1" ht="15.75" thickBot="1" x14ac:dyDescent="0.3">
      <c r="A39" s="6"/>
      <c r="B39" s="343"/>
      <c r="C39" s="68" t="s">
        <v>24</v>
      </c>
      <c r="D39" s="69">
        <v>3300901.14</v>
      </c>
      <c r="E39" s="69">
        <v>3300901.14</v>
      </c>
      <c r="F39" s="70">
        <f t="shared" ref="F39:F45" si="14">D39-E39</f>
        <v>0</v>
      </c>
      <c r="G39" s="5"/>
      <c r="H39" s="346"/>
      <c r="I39" s="68" t="s">
        <v>24</v>
      </c>
      <c r="J39" s="74">
        <f t="shared" si="13"/>
        <v>3300901.14</v>
      </c>
      <c r="K39" s="74">
        <f t="shared" si="13"/>
        <v>3300901.14</v>
      </c>
      <c r="L39" s="74">
        <f t="shared" si="13"/>
        <v>0</v>
      </c>
      <c r="M39" s="14"/>
      <c r="N39" s="14"/>
      <c r="O39" s="14"/>
    </row>
    <row r="40" spans="1:19" s="1" customFormat="1" ht="15.75" thickBot="1" x14ac:dyDescent="0.3">
      <c r="A40" s="6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4"/>
        <v>0</v>
      </c>
      <c r="G40" s="5"/>
      <c r="H40" s="47" t="s">
        <v>49</v>
      </c>
      <c r="I40" s="72" t="s">
        <v>24</v>
      </c>
      <c r="J40" s="66">
        <f t="shared" si="13"/>
        <v>0</v>
      </c>
      <c r="K40" s="66">
        <f t="shared" si="13"/>
        <v>0</v>
      </c>
      <c r="L40" s="66">
        <f t="shared" si="13"/>
        <v>0</v>
      </c>
      <c r="M40" s="14"/>
      <c r="N40" s="14"/>
      <c r="O40" s="14"/>
    </row>
    <row r="41" spans="1:19" s="1" customFormat="1" ht="15.75" thickBot="1" x14ac:dyDescent="0.3">
      <c r="A41" s="6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4"/>
        <v>0</v>
      </c>
      <c r="G41" s="5"/>
      <c r="H41" s="47" t="s">
        <v>50</v>
      </c>
      <c r="I41" s="72" t="s">
        <v>24</v>
      </c>
      <c r="J41" s="66">
        <f t="shared" si="13"/>
        <v>0</v>
      </c>
      <c r="K41" s="66">
        <f t="shared" si="13"/>
        <v>0</v>
      </c>
      <c r="L41" s="66">
        <f t="shared" si="13"/>
        <v>0</v>
      </c>
      <c r="M41" s="14"/>
      <c r="N41" s="14"/>
      <c r="O41" s="14"/>
    </row>
    <row r="42" spans="1:19" s="1" customFormat="1" ht="15.75" thickBot="1" x14ac:dyDescent="0.3">
      <c r="A42" s="6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4"/>
        <v>0</v>
      </c>
      <c r="G42" s="5"/>
      <c r="H42" s="47" t="s">
        <v>51</v>
      </c>
      <c r="I42" s="72" t="s">
        <v>24</v>
      </c>
      <c r="J42" s="66">
        <f t="shared" si="13"/>
        <v>0</v>
      </c>
      <c r="K42" s="66">
        <f t="shared" si="13"/>
        <v>0</v>
      </c>
      <c r="L42" s="66">
        <f t="shared" si="13"/>
        <v>0</v>
      </c>
      <c r="M42" s="14"/>
      <c r="N42" s="14"/>
      <c r="O42" s="14"/>
    </row>
    <row r="43" spans="1:19" s="1" customFormat="1" ht="15.75" thickBot="1" x14ac:dyDescent="0.3">
      <c r="A43" s="6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4"/>
        <v>0</v>
      </c>
      <c r="G43" s="5"/>
      <c r="H43" s="47" t="s">
        <v>52</v>
      </c>
      <c r="I43" s="72" t="s">
        <v>24</v>
      </c>
      <c r="J43" s="66">
        <f t="shared" si="13"/>
        <v>0</v>
      </c>
      <c r="K43" s="66">
        <f t="shared" si="13"/>
        <v>0</v>
      </c>
      <c r="L43" s="66">
        <f t="shared" si="13"/>
        <v>0</v>
      </c>
      <c r="M43" s="14"/>
      <c r="N43" s="14"/>
      <c r="O43" s="14"/>
    </row>
    <row r="44" spans="1:19" s="1" customFormat="1" ht="15.75" thickBot="1" x14ac:dyDescent="0.3">
      <c r="A44" s="6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4"/>
        <v>0</v>
      </c>
      <c r="G44" s="5"/>
      <c r="H44" s="48" t="s">
        <v>53</v>
      </c>
      <c r="I44" s="63" t="s">
        <v>24</v>
      </c>
      <c r="J44" s="66">
        <f t="shared" si="13"/>
        <v>0</v>
      </c>
      <c r="K44" s="66">
        <f t="shared" si="13"/>
        <v>0</v>
      </c>
      <c r="L44" s="66">
        <f t="shared" si="13"/>
        <v>0</v>
      </c>
      <c r="M44" s="14"/>
      <c r="N44" s="14"/>
      <c r="O44" s="14"/>
    </row>
    <row r="45" spans="1:19" s="1" customFormat="1" ht="15.75" thickBot="1" x14ac:dyDescent="0.3">
      <c r="A45" s="6"/>
      <c r="B45" s="73" t="s">
        <v>32</v>
      </c>
      <c r="C45" s="68" t="s">
        <v>24</v>
      </c>
      <c r="D45" s="69">
        <f t="shared" ref="D45" si="15">SUM(D39:D44)</f>
        <v>3300901.14</v>
      </c>
      <c r="E45" s="69">
        <f t="shared" ref="E45" si="16">SUM(E39:E44)</f>
        <v>3300901.14</v>
      </c>
      <c r="F45" s="69">
        <f t="shared" si="14"/>
        <v>0</v>
      </c>
      <c r="G45" s="5"/>
      <c r="H45" s="73" t="s">
        <v>32</v>
      </c>
      <c r="I45" s="68" t="s">
        <v>24</v>
      </c>
      <c r="J45" s="69">
        <f t="shared" si="13"/>
        <v>3300901.14</v>
      </c>
      <c r="K45" s="69">
        <f t="shared" si="13"/>
        <v>3300901.14</v>
      </c>
      <c r="L45" s="69">
        <f t="shared" si="13"/>
        <v>0</v>
      </c>
      <c r="M45" s="14"/>
      <c r="N45" s="14"/>
      <c r="O45" s="14"/>
    </row>
    <row r="46" spans="1:19" s="1" customFormat="1" ht="15.75" thickBot="1" x14ac:dyDescent="0.3">
      <c r="A46" s="6"/>
      <c r="B46" s="101"/>
      <c r="C46" s="13"/>
      <c r="D46" s="14"/>
      <c r="E46" s="14"/>
      <c r="F46" s="14"/>
      <c r="G46" s="5"/>
      <c r="H46" s="101"/>
      <c r="I46" s="13"/>
      <c r="J46" s="14"/>
      <c r="K46" s="14"/>
      <c r="L46" s="14"/>
      <c r="M46" s="14"/>
      <c r="N46" s="14"/>
      <c r="O46" s="14"/>
    </row>
    <row r="47" spans="1:19" s="1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22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22"/>
      <c r="N47" s="22"/>
      <c r="O47" s="22"/>
      <c r="P47" s="22"/>
      <c r="Q47" s="22"/>
    </row>
    <row r="48" spans="1:19" s="1" customFormat="1" ht="15.75" thickBot="1" x14ac:dyDescent="0.3">
      <c r="A48" s="6"/>
      <c r="B48" s="338" t="s">
        <v>57</v>
      </c>
      <c r="C48" s="76" t="s">
        <v>23</v>
      </c>
      <c r="D48" s="77">
        <v>33</v>
      </c>
      <c r="E48" s="77">
        <v>33</v>
      </c>
      <c r="F48" s="77">
        <f>D48-E48</f>
        <v>0</v>
      </c>
      <c r="G48" s="14"/>
      <c r="H48" s="95" t="s">
        <v>57</v>
      </c>
      <c r="I48" s="76" t="s">
        <v>23</v>
      </c>
      <c r="J48" s="77">
        <f>D48</f>
        <v>33</v>
      </c>
      <c r="K48" s="77">
        <f t="shared" ref="K48:L48" si="17">E48</f>
        <v>33</v>
      </c>
      <c r="L48" s="77">
        <f t="shared" si="17"/>
        <v>0</v>
      </c>
      <c r="M48" s="14"/>
      <c r="N48" s="14"/>
      <c r="O48" s="14"/>
      <c r="P48" s="14"/>
      <c r="Q48" s="14"/>
      <c r="S48" s="97"/>
    </row>
    <row r="49" spans="1:17" s="1" customFormat="1" ht="15.75" thickBot="1" x14ac:dyDescent="0.3">
      <c r="A49" s="6"/>
      <c r="B49" s="339"/>
      <c r="C49" s="63" t="s">
        <v>24</v>
      </c>
      <c r="D49" s="69">
        <v>71891.33</v>
      </c>
      <c r="E49" s="69">
        <v>71891.33</v>
      </c>
      <c r="F49" s="69">
        <f t="shared" ref="F49:F58" si="18">D49-E49</f>
        <v>0</v>
      </c>
      <c r="G49" s="14"/>
      <c r="H49" s="98"/>
      <c r="I49" s="63" t="s">
        <v>24</v>
      </c>
      <c r="J49" s="69">
        <f t="shared" ref="J49:J58" si="19">D49</f>
        <v>71891.33</v>
      </c>
      <c r="K49" s="69">
        <f t="shared" ref="K49:K58" si="20">E49</f>
        <v>71891.33</v>
      </c>
      <c r="L49" s="69">
        <f t="shared" ref="L49:L58" si="21">F49</f>
        <v>0</v>
      </c>
      <c r="M49" s="14"/>
      <c r="N49" s="14"/>
      <c r="O49" s="14"/>
      <c r="P49" s="14"/>
      <c r="Q49" s="14"/>
    </row>
    <row r="50" spans="1:17" s="1" customFormat="1" ht="15.75" thickBot="1" x14ac:dyDescent="0.3">
      <c r="A50" s="6"/>
      <c r="B50" s="338" t="s">
        <v>58</v>
      </c>
      <c r="C50" s="76" t="s">
        <v>59</v>
      </c>
      <c r="D50" s="54" t="s">
        <v>70</v>
      </c>
      <c r="E50" s="54" t="s">
        <v>70</v>
      </c>
      <c r="F50" s="77">
        <v>0</v>
      </c>
      <c r="G50" s="14"/>
      <c r="H50" s="95" t="s">
        <v>58</v>
      </c>
      <c r="I50" s="76" t="s">
        <v>59</v>
      </c>
      <c r="J50" s="54" t="str">
        <f t="shared" si="19"/>
        <v>6(48)</v>
      </c>
      <c r="K50" s="54" t="str">
        <f t="shared" si="20"/>
        <v>6(48)</v>
      </c>
      <c r="L50" s="77">
        <f t="shared" si="21"/>
        <v>0</v>
      </c>
      <c r="M50" s="125"/>
      <c r="N50" s="125"/>
      <c r="O50" s="125"/>
      <c r="P50" s="125"/>
      <c r="Q50" s="14"/>
    </row>
    <row r="51" spans="1:17" s="1" customFormat="1" ht="15.75" thickBot="1" x14ac:dyDescent="0.3">
      <c r="A51" s="6"/>
      <c r="B51" s="339"/>
      <c r="C51" s="63" t="s">
        <v>24</v>
      </c>
      <c r="D51" s="69">
        <v>31877.279999999999</v>
      </c>
      <c r="E51" s="69">
        <v>31877.279999999999</v>
      </c>
      <c r="F51" s="69">
        <f t="shared" si="18"/>
        <v>0</v>
      </c>
      <c r="G51" s="14"/>
      <c r="H51" s="98"/>
      <c r="I51" s="63" t="s">
        <v>24</v>
      </c>
      <c r="J51" s="69">
        <f t="shared" si="19"/>
        <v>31877.279999999999</v>
      </c>
      <c r="K51" s="69">
        <f t="shared" si="20"/>
        <v>31877.279999999999</v>
      </c>
      <c r="L51" s="69">
        <f t="shared" si="21"/>
        <v>0</v>
      </c>
      <c r="M51" s="14"/>
      <c r="N51" s="14"/>
      <c r="O51" s="14"/>
      <c r="P51" s="14"/>
      <c r="Q51" s="14"/>
    </row>
    <row r="52" spans="1:17" s="1" customFormat="1" ht="15.75" thickBot="1" x14ac:dyDescent="0.3">
      <c r="A52" s="6"/>
      <c r="B52" s="99" t="s">
        <v>56</v>
      </c>
      <c r="C52" s="84" t="s">
        <v>24</v>
      </c>
      <c r="D52" s="69">
        <f>D49+D51</f>
        <v>103768.61</v>
      </c>
      <c r="E52" s="69">
        <f>E49+E51</f>
        <v>103768.61</v>
      </c>
      <c r="F52" s="69">
        <f t="shared" si="18"/>
        <v>0</v>
      </c>
      <c r="G52" s="14"/>
      <c r="H52" s="99" t="s">
        <v>56</v>
      </c>
      <c r="I52" s="84" t="s">
        <v>24</v>
      </c>
      <c r="J52" s="69">
        <f t="shared" si="19"/>
        <v>103768.61</v>
      </c>
      <c r="K52" s="69">
        <f t="shared" si="20"/>
        <v>103768.61</v>
      </c>
      <c r="L52" s="69">
        <f t="shared" si="21"/>
        <v>0</v>
      </c>
      <c r="M52" s="14"/>
      <c r="N52" s="14"/>
      <c r="O52" s="14"/>
      <c r="P52" s="14"/>
      <c r="Q52" s="14"/>
    </row>
    <row r="53" spans="1:17" s="1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8"/>
        <v>0</v>
      </c>
      <c r="G53" s="14"/>
      <c r="H53" s="47" t="s">
        <v>60</v>
      </c>
      <c r="I53" s="72" t="s">
        <v>24</v>
      </c>
      <c r="J53" s="77">
        <f t="shared" si="19"/>
        <v>0</v>
      </c>
      <c r="K53" s="77">
        <f t="shared" si="20"/>
        <v>0</v>
      </c>
      <c r="L53" s="77">
        <f t="shared" si="21"/>
        <v>0</v>
      </c>
      <c r="M53" s="14"/>
      <c r="N53" s="14"/>
      <c r="O53" s="14"/>
      <c r="P53" s="14"/>
      <c r="Q53" s="14"/>
    </row>
    <row r="54" spans="1:17" s="1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8"/>
        <v>0</v>
      </c>
      <c r="G54" s="14"/>
      <c r="H54" s="47" t="s">
        <v>61</v>
      </c>
      <c r="I54" s="72" t="s">
        <v>24</v>
      </c>
      <c r="J54" s="77">
        <f t="shared" si="19"/>
        <v>0</v>
      </c>
      <c r="K54" s="77">
        <f t="shared" si="20"/>
        <v>0</v>
      </c>
      <c r="L54" s="77">
        <f t="shared" si="21"/>
        <v>0</v>
      </c>
      <c r="M54" s="14"/>
      <c r="N54" s="14"/>
      <c r="O54" s="14"/>
      <c r="P54" s="14"/>
      <c r="Q54" s="14"/>
    </row>
    <row r="55" spans="1:17" s="1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8"/>
        <v>0</v>
      </c>
      <c r="G55" s="14"/>
      <c r="H55" s="47" t="s">
        <v>62</v>
      </c>
      <c r="I55" s="72" t="s">
        <v>24</v>
      </c>
      <c r="J55" s="77">
        <f t="shared" si="19"/>
        <v>0</v>
      </c>
      <c r="K55" s="77">
        <f t="shared" si="20"/>
        <v>0</v>
      </c>
      <c r="L55" s="77">
        <f t="shared" si="21"/>
        <v>0</v>
      </c>
      <c r="M55" s="14"/>
      <c r="N55" s="14"/>
      <c r="O55" s="14"/>
      <c r="P55" s="14"/>
      <c r="Q55" s="14"/>
    </row>
    <row r="56" spans="1:17" s="1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8"/>
        <v>0</v>
      </c>
      <c r="G56" s="14"/>
      <c r="H56" s="47" t="s">
        <v>63</v>
      </c>
      <c r="I56" s="72" t="s">
        <v>24</v>
      </c>
      <c r="J56" s="77">
        <f t="shared" si="19"/>
        <v>0</v>
      </c>
      <c r="K56" s="77">
        <f t="shared" si="20"/>
        <v>0</v>
      </c>
      <c r="L56" s="77">
        <f t="shared" si="21"/>
        <v>0</v>
      </c>
      <c r="M56" s="14"/>
      <c r="N56" s="14"/>
      <c r="O56" s="14"/>
      <c r="P56" s="14"/>
      <c r="Q56" s="14"/>
    </row>
    <row r="57" spans="1:17" s="1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8"/>
        <v>0</v>
      </c>
      <c r="G57" s="14"/>
      <c r="H57" s="48" t="s">
        <v>64</v>
      </c>
      <c r="I57" s="72" t="s">
        <v>24</v>
      </c>
      <c r="J57" s="77">
        <f t="shared" si="19"/>
        <v>0</v>
      </c>
      <c r="K57" s="77">
        <f t="shared" si="20"/>
        <v>0</v>
      </c>
      <c r="L57" s="77">
        <f t="shared" si="21"/>
        <v>0</v>
      </c>
      <c r="M57" s="14"/>
      <c r="N57" s="14"/>
      <c r="O57" s="14"/>
      <c r="P57" s="14"/>
      <c r="Q57" s="14"/>
    </row>
    <row r="58" spans="1:17" s="1" customFormat="1" ht="15.75" thickBot="1" x14ac:dyDescent="0.3">
      <c r="A58" s="6"/>
      <c r="B58" s="99" t="s">
        <v>65</v>
      </c>
      <c r="C58" s="84" t="s">
        <v>24</v>
      </c>
      <c r="D58" s="100">
        <f t="shared" ref="D58:E58" si="22">SUM(D52:D57)</f>
        <v>103768.61</v>
      </c>
      <c r="E58" s="100">
        <f t="shared" si="22"/>
        <v>103768.61</v>
      </c>
      <c r="F58" s="69">
        <f t="shared" si="18"/>
        <v>0</v>
      </c>
      <c r="G58" s="14"/>
      <c r="H58" s="99" t="s">
        <v>65</v>
      </c>
      <c r="I58" s="84" t="s">
        <v>24</v>
      </c>
      <c r="J58" s="69">
        <f t="shared" si="19"/>
        <v>103768.61</v>
      </c>
      <c r="K58" s="69">
        <f t="shared" si="20"/>
        <v>103768.61</v>
      </c>
      <c r="L58" s="69">
        <f t="shared" si="21"/>
        <v>0</v>
      </c>
      <c r="M58" s="14"/>
      <c r="N58" s="14"/>
      <c r="O58" s="14"/>
      <c r="P58" s="14"/>
      <c r="Q58" s="14"/>
    </row>
    <row r="59" spans="1:17" s="1" customFormat="1" ht="15.75" thickBot="1" x14ac:dyDescent="0.3">
      <c r="A59" s="6"/>
      <c r="B59" s="7"/>
      <c r="C59" s="4"/>
      <c r="D59" s="5"/>
      <c r="E59" s="5"/>
      <c r="F59" s="5"/>
      <c r="G59" s="5"/>
      <c r="H59" s="14"/>
      <c r="J59" s="101"/>
      <c r="K59" s="13"/>
      <c r="L59" s="14"/>
      <c r="M59" s="14"/>
      <c r="N59" s="14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14"/>
      <c r="N60" s="14"/>
      <c r="O60" s="5"/>
      <c r="P60" s="5"/>
    </row>
    <row r="61" spans="1:17" s="9" customFormat="1" ht="15.75" thickBot="1" x14ac:dyDescent="0.3">
      <c r="A61" s="6"/>
      <c r="B61" s="338" t="s">
        <v>20</v>
      </c>
      <c r="C61" s="76" t="s">
        <v>23</v>
      </c>
      <c r="D61" s="77">
        <v>873</v>
      </c>
      <c r="E61" s="77">
        <v>873</v>
      </c>
      <c r="F61" s="78">
        <f>D61-E61</f>
        <v>0</v>
      </c>
      <c r="G61" s="5"/>
      <c r="H61" s="338" t="s">
        <v>20</v>
      </c>
      <c r="I61" s="53" t="s">
        <v>23</v>
      </c>
      <c r="J61" s="77">
        <f>D61</f>
        <v>873</v>
      </c>
      <c r="K61" s="77">
        <f t="shared" ref="K61:L73" si="23">E61</f>
        <v>873</v>
      </c>
      <c r="L61" s="77">
        <f t="shared" si="23"/>
        <v>0</v>
      </c>
      <c r="M61" s="14"/>
      <c r="N61" s="14"/>
      <c r="O61" s="5"/>
      <c r="P61" s="5"/>
    </row>
    <row r="62" spans="1:17" s="9" customFormat="1" ht="15.75" thickBot="1" x14ac:dyDescent="0.3">
      <c r="A62" s="6"/>
      <c r="B62" s="340"/>
      <c r="C62" s="79" t="s">
        <v>24</v>
      </c>
      <c r="D62" s="80">
        <v>347987.39</v>
      </c>
      <c r="E62" s="80">
        <v>347987.39</v>
      </c>
      <c r="F62" s="81">
        <f t="shared" ref="F62:F73" si="24">D62-E62</f>
        <v>0</v>
      </c>
      <c r="G62" s="5"/>
      <c r="H62" s="340"/>
      <c r="I62" s="90" t="s">
        <v>24</v>
      </c>
      <c r="J62" s="69">
        <f t="shared" ref="J62:J73" si="25">D62</f>
        <v>347987.39</v>
      </c>
      <c r="K62" s="69">
        <f t="shared" si="23"/>
        <v>347987.39</v>
      </c>
      <c r="L62" s="69">
        <f t="shared" si="23"/>
        <v>0</v>
      </c>
      <c r="M62" s="14"/>
      <c r="N62" s="14"/>
      <c r="O62" s="5"/>
      <c r="P62" s="5"/>
    </row>
    <row r="63" spans="1:17" s="9" customFormat="1" ht="15.75" thickBot="1" x14ac:dyDescent="0.3">
      <c r="A63" s="6"/>
      <c r="B63" s="340"/>
      <c r="C63" s="76" t="s">
        <v>25</v>
      </c>
      <c r="D63" s="77">
        <v>182</v>
      </c>
      <c r="E63" s="77">
        <v>182</v>
      </c>
      <c r="F63" s="78">
        <f t="shared" si="24"/>
        <v>0</v>
      </c>
      <c r="G63" s="5"/>
      <c r="H63" s="340"/>
      <c r="I63" s="53" t="s">
        <v>25</v>
      </c>
      <c r="J63" s="77">
        <f t="shared" si="25"/>
        <v>182</v>
      </c>
      <c r="K63" s="77">
        <f t="shared" si="23"/>
        <v>182</v>
      </c>
      <c r="L63" s="77">
        <f t="shared" si="23"/>
        <v>0</v>
      </c>
      <c r="M63" s="14"/>
      <c r="N63" s="14"/>
      <c r="O63" s="5"/>
      <c r="P63" s="5"/>
    </row>
    <row r="64" spans="1:17" s="9" customFormat="1" ht="15.75" thickBot="1" x14ac:dyDescent="0.3">
      <c r="A64" s="6"/>
      <c r="B64" s="340"/>
      <c r="C64" s="79" t="s">
        <v>24</v>
      </c>
      <c r="D64" s="80">
        <v>57875.47</v>
      </c>
      <c r="E64" s="80">
        <v>57875.47</v>
      </c>
      <c r="F64" s="81">
        <f t="shared" si="24"/>
        <v>0</v>
      </c>
      <c r="G64" s="5"/>
      <c r="H64" s="340"/>
      <c r="I64" s="90" t="s">
        <v>24</v>
      </c>
      <c r="J64" s="69">
        <f t="shared" si="25"/>
        <v>57875.47</v>
      </c>
      <c r="K64" s="69">
        <f t="shared" si="23"/>
        <v>57875.47</v>
      </c>
      <c r="L64" s="69">
        <f t="shared" si="23"/>
        <v>0</v>
      </c>
      <c r="M64" s="14"/>
      <c r="N64" s="14"/>
      <c r="O64" s="5"/>
      <c r="P64" s="5"/>
    </row>
    <row r="65" spans="1:16" s="9" customFormat="1" ht="27" thickBot="1" x14ac:dyDescent="0.3">
      <c r="A65" s="6"/>
      <c r="B65" s="340"/>
      <c r="C65" s="82" t="s">
        <v>44</v>
      </c>
      <c r="D65" s="77">
        <v>0</v>
      </c>
      <c r="E65" s="77">
        <v>0</v>
      </c>
      <c r="F65" s="78">
        <f t="shared" ref="F65:F66" si="26">D65-E65</f>
        <v>0</v>
      </c>
      <c r="G65" s="5"/>
      <c r="H65" s="340"/>
      <c r="I65" s="82" t="s">
        <v>44</v>
      </c>
      <c r="J65" s="77">
        <f t="shared" si="25"/>
        <v>0</v>
      </c>
      <c r="K65" s="77">
        <f t="shared" si="23"/>
        <v>0</v>
      </c>
      <c r="L65" s="77">
        <f t="shared" si="23"/>
        <v>0</v>
      </c>
      <c r="M65" s="14"/>
      <c r="N65" s="14"/>
      <c r="O65" s="5"/>
      <c r="P65" s="5"/>
    </row>
    <row r="66" spans="1:16" s="9" customFormat="1" ht="15.75" thickBot="1" x14ac:dyDescent="0.3">
      <c r="A66" s="6"/>
      <c r="B66" s="339"/>
      <c r="C66" s="79" t="s">
        <v>24</v>
      </c>
      <c r="D66" s="80">
        <v>0</v>
      </c>
      <c r="E66" s="80">
        <v>0</v>
      </c>
      <c r="F66" s="81">
        <f t="shared" si="26"/>
        <v>0</v>
      </c>
      <c r="G66" s="5"/>
      <c r="H66" s="339"/>
      <c r="I66" s="90" t="s">
        <v>24</v>
      </c>
      <c r="J66" s="69">
        <f t="shared" si="25"/>
        <v>0</v>
      </c>
      <c r="K66" s="69">
        <f t="shared" si="23"/>
        <v>0</v>
      </c>
      <c r="L66" s="69">
        <f t="shared" si="23"/>
        <v>0</v>
      </c>
      <c r="M66" s="14"/>
      <c r="N66" s="14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405862.86</v>
      </c>
      <c r="E67" s="69">
        <f t="shared" ref="E67:F67" si="27">E62+E64+E66</f>
        <v>405862.86</v>
      </c>
      <c r="F67" s="69">
        <f t="shared" si="27"/>
        <v>0</v>
      </c>
      <c r="G67" s="5"/>
      <c r="H67" s="83" t="s">
        <v>20</v>
      </c>
      <c r="I67" s="92" t="s">
        <v>24</v>
      </c>
      <c r="J67" s="69">
        <f t="shared" si="25"/>
        <v>405862.86</v>
      </c>
      <c r="K67" s="69">
        <f t="shared" si="23"/>
        <v>405862.86</v>
      </c>
      <c r="L67" s="69">
        <f t="shared" si="23"/>
        <v>0</v>
      </c>
      <c r="M67" s="14"/>
      <c r="N67" s="14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24"/>
        <v>0</v>
      </c>
      <c r="G68" s="5"/>
      <c r="H68" s="47" t="s">
        <v>49</v>
      </c>
      <c r="I68" s="93" t="s">
        <v>24</v>
      </c>
      <c r="J68" s="77">
        <f t="shared" si="25"/>
        <v>0</v>
      </c>
      <c r="K68" s="77">
        <f t="shared" si="23"/>
        <v>0</v>
      </c>
      <c r="L68" s="77">
        <f t="shared" si="23"/>
        <v>0</v>
      </c>
      <c r="M68" s="14"/>
      <c r="N68" s="14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24"/>
        <v>0</v>
      </c>
      <c r="G69" s="5"/>
      <c r="H69" s="47" t="s">
        <v>50</v>
      </c>
      <c r="I69" s="93" t="s">
        <v>24</v>
      </c>
      <c r="J69" s="77">
        <f t="shared" si="25"/>
        <v>0</v>
      </c>
      <c r="K69" s="77">
        <f t="shared" si="23"/>
        <v>0</v>
      </c>
      <c r="L69" s="77">
        <f t="shared" si="23"/>
        <v>0</v>
      </c>
      <c r="M69" s="14"/>
      <c r="N69" s="14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24"/>
        <v>0</v>
      </c>
      <c r="G70" s="5"/>
      <c r="H70" s="47" t="s">
        <v>51</v>
      </c>
      <c r="I70" s="93" t="s">
        <v>24</v>
      </c>
      <c r="J70" s="77">
        <f t="shared" si="25"/>
        <v>0</v>
      </c>
      <c r="K70" s="77">
        <f t="shared" si="23"/>
        <v>0</v>
      </c>
      <c r="L70" s="77">
        <f t="shared" si="23"/>
        <v>0</v>
      </c>
      <c r="M70" s="14"/>
      <c r="N70" s="14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24"/>
        <v>0</v>
      </c>
      <c r="G71" s="5"/>
      <c r="H71" s="47" t="s">
        <v>52</v>
      </c>
      <c r="I71" s="93" t="s">
        <v>24</v>
      </c>
      <c r="J71" s="77">
        <f t="shared" si="25"/>
        <v>0</v>
      </c>
      <c r="K71" s="77">
        <f t="shared" si="23"/>
        <v>0</v>
      </c>
      <c r="L71" s="77">
        <f t="shared" si="23"/>
        <v>0</v>
      </c>
      <c r="M71" s="14"/>
      <c r="N71" s="14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24"/>
        <v>0</v>
      </c>
      <c r="G72" s="5"/>
      <c r="H72" s="48" t="s">
        <v>53</v>
      </c>
      <c r="I72" s="93" t="s">
        <v>24</v>
      </c>
      <c r="J72" s="77">
        <f t="shared" si="25"/>
        <v>0</v>
      </c>
      <c r="K72" s="77">
        <f t="shared" si="23"/>
        <v>0</v>
      </c>
      <c r="L72" s="77">
        <f t="shared" si="23"/>
        <v>0</v>
      </c>
      <c r="M72" s="14"/>
      <c r="N72" s="14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405862.86</v>
      </c>
      <c r="E73" s="69">
        <f t="shared" ref="E73" si="28">SUM(E67:E72)</f>
        <v>405862.86</v>
      </c>
      <c r="F73" s="81">
        <f t="shared" si="24"/>
        <v>0</v>
      </c>
      <c r="G73" s="5"/>
      <c r="H73" s="73" t="s">
        <v>34</v>
      </c>
      <c r="I73" s="92" t="s">
        <v>24</v>
      </c>
      <c r="J73" s="69">
        <f t="shared" si="25"/>
        <v>405862.86</v>
      </c>
      <c r="K73" s="69">
        <f t="shared" si="23"/>
        <v>405862.86</v>
      </c>
      <c r="L73" s="69">
        <f t="shared" si="23"/>
        <v>0</v>
      </c>
      <c r="M73" s="14"/>
      <c r="N73" s="14"/>
      <c r="O73" s="5"/>
      <c r="P73" s="5"/>
    </row>
    <row r="74" spans="1:16" s="1" customFormat="1" ht="15.75" thickBot="1" x14ac:dyDescent="0.3">
      <c r="A74" s="4"/>
      <c r="B74" s="7"/>
      <c r="C74" s="4"/>
      <c r="D74" s="5"/>
      <c r="E74" s="5"/>
      <c r="F74" s="5"/>
      <c r="G74" s="5"/>
      <c r="H74" s="101"/>
      <c r="I74" s="13"/>
      <c r="J74" s="14"/>
      <c r="K74" s="14"/>
      <c r="L74" s="14"/>
      <c r="M74" s="14"/>
      <c r="N74" s="14"/>
      <c r="O74" s="5"/>
      <c r="P74" s="5"/>
    </row>
    <row r="75" spans="1:16" s="1" customFormat="1" ht="15.75" customHeight="1" thickBot="1" x14ac:dyDescent="0.3">
      <c r="A75" s="4"/>
      <c r="B75" s="313" t="s">
        <v>47</v>
      </c>
      <c r="C75" s="314"/>
      <c r="D75" s="314"/>
      <c r="E75" s="314"/>
      <c r="F75" s="315"/>
      <c r="G75" s="9"/>
      <c r="H75" s="313" t="s">
        <v>48</v>
      </c>
      <c r="I75" s="314"/>
      <c r="J75" s="314"/>
      <c r="K75" s="314"/>
      <c r="L75" s="315"/>
      <c r="M75" s="15"/>
      <c r="N75" s="15"/>
      <c r="O75" s="9"/>
      <c r="P75" s="21"/>
    </row>
    <row r="76" spans="1:16" s="1" customFormat="1" ht="18.75" customHeight="1" thickBot="1" x14ac:dyDescent="0.3">
      <c r="A76" s="4"/>
      <c r="B76" s="335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35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22"/>
      <c r="N76" s="22"/>
      <c r="O76" s="19"/>
      <c r="P76" s="4"/>
    </row>
    <row r="77" spans="1:16" s="1" customFormat="1" ht="15.75" thickBot="1" x14ac:dyDescent="0.3">
      <c r="A77" s="4"/>
      <c r="B77" s="336"/>
      <c r="C77" s="53" t="s">
        <v>23</v>
      </c>
      <c r="D77" s="88">
        <f>D65+D63+D61+D38+D48+6</f>
        <v>2196</v>
      </c>
      <c r="E77" s="88">
        <f>E65+E63+E61+E38+E48+6</f>
        <v>2196</v>
      </c>
      <c r="F77" s="85">
        <f>D77-E77</f>
        <v>0</v>
      </c>
      <c r="G77" s="23"/>
      <c r="H77" s="336"/>
      <c r="I77" s="53" t="s">
        <v>23</v>
      </c>
      <c r="J77" s="88">
        <f>J65+J63+J61+J38+J48+6</f>
        <v>2196</v>
      </c>
      <c r="K77" s="85">
        <f>K65+K63+K61+K38+K48+6</f>
        <v>2196</v>
      </c>
      <c r="L77" s="89">
        <f>J77-K77</f>
        <v>0</v>
      </c>
      <c r="M77" s="128"/>
      <c r="N77" s="128"/>
      <c r="O77" s="23"/>
      <c r="P77" s="9"/>
    </row>
    <row r="78" spans="1:16" s="1" customFormat="1" ht="15.75" thickBot="1" x14ac:dyDescent="0.3">
      <c r="A78" s="4"/>
      <c r="B78" s="337"/>
      <c r="C78" s="90" t="s">
        <v>24</v>
      </c>
      <c r="D78" s="91">
        <f>D73+D58+D45</f>
        <v>3810532.6100000003</v>
      </c>
      <c r="E78" s="91">
        <f>E73+E58+E45</f>
        <v>3810532.6100000003</v>
      </c>
      <c r="F78" s="86">
        <f>D78-E78</f>
        <v>0</v>
      </c>
      <c r="G78" s="23"/>
      <c r="H78" s="337"/>
      <c r="I78" s="90" t="s">
        <v>24</v>
      </c>
      <c r="J78" s="91">
        <f>J73+J58+J45</f>
        <v>3810532.6100000003</v>
      </c>
      <c r="K78" s="91">
        <f>K73+K58+K45</f>
        <v>3810532.6100000003</v>
      </c>
      <c r="L78" s="86">
        <f>J78-K78</f>
        <v>0</v>
      </c>
      <c r="M78" s="128"/>
      <c r="N78" s="128"/>
      <c r="O78" s="23"/>
      <c r="P78" s="9"/>
    </row>
    <row r="79" spans="1:16" s="1" customFormat="1" x14ac:dyDescent="0.25">
      <c r="A79" s="4"/>
      <c r="B79" s="7"/>
      <c r="C79" s="19"/>
      <c r="D79" s="19"/>
      <c r="E79" s="19"/>
      <c r="F79" s="19"/>
      <c r="G79" s="19"/>
      <c r="H79" s="22"/>
      <c r="I79" s="101"/>
      <c r="K79" s="22"/>
      <c r="L79" s="22"/>
      <c r="M79" s="128"/>
      <c r="N79" s="128"/>
      <c r="O79" s="23"/>
      <c r="P79" s="23"/>
    </row>
    <row r="80" spans="1:16" s="1" customFormat="1" x14ac:dyDescent="0.25">
      <c r="A80" s="4"/>
      <c r="B80" s="94" t="s">
        <v>26</v>
      </c>
      <c r="C80" s="4"/>
      <c r="D80" s="5"/>
      <c r="E80" s="5"/>
      <c r="F80" s="5"/>
      <c r="G80" s="5"/>
      <c r="H80" s="14"/>
      <c r="I80" s="14"/>
      <c r="J80" s="14"/>
      <c r="K80" s="14"/>
      <c r="L80" s="14"/>
      <c r="M80" s="13"/>
      <c r="N80" s="13"/>
      <c r="O80" s="4"/>
      <c r="P80" s="9"/>
    </row>
    <row r="81" spans="1:16" s="1" customFormat="1" x14ac:dyDescent="0.25">
      <c r="A81" s="4"/>
      <c r="B81" s="94" t="s">
        <v>29</v>
      </c>
      <c r="C81" s="4"/>
      <c r="D81" s="17"/>
      <c r="E81" s="17"/>
      <c r="F81" s="4"/>
      <c r="G81" s="4"/>
      <c r="H81" s="13"/>
      <c r="I81" s="13"/>
      <c r="J81" s="13"/>
      <c r="K81" s="14"/>
      <c r="L81" s="14"/>
      <c r="M81" s="14"/>
      <c r="N81" s="13"/>
      <c r="O81" s="4"/>
      <c r="P81" s="9"/>
    </row>
    <row r="82" spans="1:16" s="9" customFormat="1" x14ac:dyDescent="0.25">
      <c r="A82" s="4"/>
      <c r="B82" s="17"/>
      <c r="C82" s="4"/>
      <c r="D82" s="17"/>
      <c r="E82" s="17"/>
      <c r="F82" s="4"/>
      <c r="G82" s="4"/>
      <c r="H82" s="13"/>
      <c r="I82" s="13"/>
      <c r="J82" s="13"/>
      <c r="K82" s="14"/>
      <c r="L82" s="14"/>
      <c r="M82" s="14"/>
      <c r="N82" s="13"/>
      <c r="O82" s="11"/>
    </row>
    <row r="83" spans="1:16" s="9" customFormat="1" x14ac:dyDescent="0.25">
      <c r="A83" s="4"/>
      <c r="B83" s="4"/>
      <c r="C83" s="4"/>
      <c r="D83" s="5"/>
      <c r="E83" s="5"/>
      <c r="F83" s="5"/>
      <c r="G83" s="5"/>
      <c r="H83" s="14"/>
      <c r="I83" s="13"/>
      <c r="J83" s="14"/>
      <c r="K83" s="14"/>
      <c r="L83" s="14"/>
      <c r="M83" s="14"/>
      <c r="N83" s="13"/>
      <c r="O83" s="11"/>
    </row>
    <row r="84" spans="1:16" s="9" customFormat="1" x14ac:dyDescent="0.25">
      <c r="A84" s="4"/>
      <c r="B84" s="4"/>
      <c r="C84" s="4"/>
      <c r="D84" s="4"/>
      <c r="E84" s="4"/>
      <c r="F84" s="4"/>
      <c r="G84" s="4"/>
      <c r="H84" s="14"/>
      <c r="I84" s="13"/>
      <c r="J84" s="14"/>
      <c r="K84" s="13"/>
      <c r="L84" s="13"/>
      <c r="M84" s="14"/>
      <c r="N84" s="13"/>
      <c r="O84" s="11"/>
    </row>
    <row r="85" spans="1:16" s="9" customFormat="1" x14ac:dyDescent="0.25">
      <c r="A85" s="4"/>
      <c r="B85" s="4"/>
      <c r="C85" s="4"/>
      <c r="D85" s="4"/>
      <c r="E85" s="4"/>
      <c r="F85" s="4"/>
      <c r="G85" s="4"/>
      <c r="H85" s="14"/>
      <c r="I85" s="13"/>
      <c r="J85" s="13"/>
      <c r="K85" s="13"/>
      <c r="L85" s="13"/>
      <c r="M85" s="14"/>
      <c r="N85" s="13"/>
      <c r="O85" s="11"/>
    </row>
    <row r="86" spans="1:16" s="9" customFormat="1" x14ac:dyDescent="0.25">
      <c r="A86" s="4"/>
      <c r="B86" s="4"/>
      <c r="C86" s="4"/>
      <c r="D86" s="4"/>
      <c r="E86" s="4"/>
      <c r="F86" s="4"/>
      <c r="G86" s="4"/>
      <c r="H86" s="14"/>
      <c r="I86" s="13"/>
      <c r="J86" s="13"/>
      <c r="K86" s="13"/>
      <c r="L86" s="13"/>
      <c r="M86" s="14"/>
      <c r="N86" s="13"/>
      <c r="O86" s="11"/>
    </row>
    <row r="87" spans="1:16" s="9" customFormat="1" x14ac:dyDescent="0.25">
      <c r="A87" s="4"/>
      <c r="B87" s="6"/>
      <c r="C87" s="4"/>
      <c r="D87" s="4"/>
      <c r="E87" s="4"/>
      <c r="F87" s="4"/>
      <c r="G87" s="4"/>
      <c r="H87" s="13"/>
      <c r="I87" s="13"/>
      <c r="J87" s="13"/>
      <c r="K87" s="13"/>
      <c r="L87" s="13"/>
      <c r="M87" s="14"/>
      <c r="N87" s="13"/>
      <c r="O87" s="11"/>
    </row>
    <row r="88" spans="1:16" s="9" customFormat="1" x14ac:dyDescent="0.25">
      <c r="A88" s="6"/>
      <c r="B88" s="6"/>
      <c r="C88" s="6"/>
      <c r="D88" s="6"/>
      <c r="E88" s="6"/>
      <c r="F88" s="6"/>
      <c r="G88" s="6"/>
      <c r="H88" s="129"/>
      <c r="I88" s="129"/>
      <c r="J88" s="129"/>
      <c r="K88" s="129"/>
      <c r="L88" s="129"/>
      <c r="M88" s="14"/>
      <c r="N88" s="129"/>
      <c r="O88" s="10"/>
    </row>
  </sheetData>
  <mergeCells count="14">
    <mergeCell ref="B76:B78"/>
    <mergeCell ref="H76:H78"/>
    <mergeCell ref="B5:J5"/>
    <mergeCell ref="B6:J6"/>
    <mergeCell ref="B37:B39"/>
    <mergeCell ref="B61:B66"/>
    <mergeCell ref="H61:H66"/>
    <mergeCell ref="B36:F36"/>
    <mergeCell ref="H36:L36"/>
    <mergeCell ref="B75:F75"/>
    <mergeCell ref="H75:L75"/>
    <mergeCell ref="H37:H39"/>
    <mergeCell ref="B48:B49"/>
    <mergeCell ref="B50:B51"/>
  </mergeCells>
  <pageMargins left="0.19685039370078741" right="0.19685039370078741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50D1-01D0-4639-A799-C4BB6FA289B1}">
  <dimension ref="A1:M83"/>
  <sheetViews>
    <sheetView topLeftCell="A44" zoomScale="96" zoomScaleNormal="96" workbookViewId="0">
      <selection activeCell="M50" sqref="M50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9.140625" style="6" customWidth="1"/>
    <col min="11" max="11" width="18.5703125" style="6" customWidth="1"/>
    <col min="12" max="12" width="19.5703125" style="6" customWidth="1"/>
    <col min="13" max="13" width="20.140625" style="1" customWidth="1"/>
    <col min="14" max="16384" width="9.140625" style="1"/>
  </cols>
  <sheetData>
    <row r="1" spans="1:12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</row>
    <row r="2" spans="1:12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</row>
    <row r="3" spans="1:12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</row>
    <row r="6" spans="1:12" ht="16.5" customHeight="1" x14ac:dyDescent="0.25">
      <c r="A6" s="13"/>
      <c r="B6" s="310" t="s">
        <v>182</v>
      </c>
      <c r="C6" s="311"/>
      <c r="D6" s="311"/>
      <c r="E6" s="311"/>
      <c r="F6" s="311"/>
      <c r="G6" s="311"/>
      <c r="H6" s="311"/>
      <c r="I6" s="311"/>
      <c r="J6" s="311"/>
      <c r="K6" s="312"/>
      <c r="L6" s="13"/>
    </row>
    <row r="7" spans="1:12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</row>
    <row r="8" spans="1:12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</row>
    <row r="9" spans="1:12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 t="s">
        <v>183</v>
      </c>
      <c r="H9" s="35" t="s">
        <v>17</v>
      </c>
      <c r="I9" s="36" t="s">
        <v>18</v>
      </c>
      <c r="J9" s="126"/>
      <c r="K9" s="126"/>
      <c r="L9" s="126"/>
    </row>
    <row r="10" spans="1:12" s="2" customFormat="1" x14ac:dyDescent="0.25">
      <c r="A10" s="102">
        <v>1</v>
      </c>
      <c r="B10" s="113" t="s">
        <v>38</v>
      </c>
      <c r="C10" s="37" t="s">
        <v>184</v>
      </c>
      <c r="D10" s="39">
        <v>36658823.340000004</v>
      </c>
      <c r="E10" s="39">
        <v>28583275.690000001</v>
      </c>
      <c r="F10" s="40">
        <f t="shared" ref="F10:F17" si="0">D10-E10</f>
        <v>8075547.6500000022</v>
      </c>
      <c r="G10" s="172">
        <v>1654802.64</v>
      </c>
      <c r="H10" s="40">
        <f t="shared" ref="H10:H17" si="1">E10+G10</f>
        <v>30238078.330000002</v>
      </c>
      <c r="I10" s="41">
        <f t="shared" ref="I10:I17" si="2">F10-G10</f>
        <v>6420745.0100000026</v>
      </c>
      <c r="J10" s="136"/>
      <c r="K10" s="5"/>
      <c r="L10" s="5"/>
    </row>
    <row r="11" spans="1:12" x14ac:dyDescent="0.25">
      <c r="A11" s="103"/>
      <c r="B11" s="114" t="s">
        <v>31</v>
      </c>
      <c r="C11" s="42" t="s">
        <v>185</v>
      </c>
      <c r="D11" s="44">
        <v>0</v>
      </c>
      <c r="E11" s="44">
        <v>137784.41999999998</v>
      </c>
      <c r="F11" s="45">
        <f t="shared" si="0"/>
        <v>-137784.41999999998</v>
      </c>
      <c r="G11" s="174">
        <v>2200.83</v>
      </c>
      <c r="H11" s="45">
        <f t="shared" si="1"/>
        <v>139985.24999999997</v>
      </c>
      <c r="I11" s="46">
        <f t="shared" si="2"/>
        <v>-139985.24999999997</v>
      </c>
      <c r="J11" s="194"/>
      <c r="K11" s="5"/>
      <c r="L11" s="5"/>
    </row>
    <row r="12" spans="1:12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36"/>
      <c r="K12" s="5"/>
      <c r="L12" s="5"/>
    </row>
    <row r="13" spans="1:12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94"/>
      <c r="K13" s="5"/>
      <c r="L13" s="5"/>
    </row>
    <row r="14" spans="1:12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</row>
    <row r="15" spans="1:12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</row>
    <row r="16" spans="1:12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</row>
    <row r="17" spans="1:12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94"/>
      <c r="K17" s="5"/>
      <c r="L17" s="5"/>
    </row>
    <row r="18" spans="1:12" ht="15.75" thickBot="1" x14ac:dyDescent="0.3">
      <c r="A18" s="76"/>
      <c r="B18" s="230" t="s">
        <v>32</v>
      </c>
      <c r="C18" s="231"/>
      <c r="D18" s="54">
        <f>SUM(D10:D17)</f>
        <v>37517944.81000001</v>
      </c>
      <c r="E18" s="54">
        <v>29591493.520000003</v>
      </c>
      <c r="F18" s="54">
        <f>SUM(F10:F17)</f>
        <v>7926451.2900000019</v>
      </c>
      <c r="G18" s="185">
        <f>SUM(G10:G17)</f>
        <v>1657003.47</v>
      </c>
      <c r="H18" s="54">
        <f>SUM(H10:H17)</f>
        <v>31248496.990000002</v>
      </c>
      <c r="I18" s="186">
        <f>SUM(I10:I17)</f>
        <v>6269447.8200000022</v>
      </c>
      <c r="J18" s="194"/>
      <c r="K18" s="136"/>
      <c r="L18" s="136"/>
    </row>
    <row r="19" spans="1:12" s="2" customFormat="1" x14ac:dyDescent="0.25">
      <c r="A19" s="232">
        <v>2</v>
      </c>
      <c r="B19" s="233" t="s">
        <v>57</v>
      </c>
      <c r="C19" s="234" t="s">
        <v>186</v>
      </c>
      <c r="D19" s="235">
        <v>786602.15</v>
      </c>
      <c r="E19" s="235">
        <v>609087.49</v>
      </c>
      <c r="F19" s="235">
        <f>D19-E19</f>
        <v>177514.66000000003</v>
      </c>
      <c r="G19" s="236">
        <v>75901.69</v>
      </c>
      <c r="H19" s="236">
        <f>E19+G19</f>
        <v>684989.17999999993</v>
      </c>
      <c r="I19" s="236">
        <f>F19-G19</f>
        <v>101612.97000000003</v>
      </c>
      <c r="J19" s="5"/>
      <c r="K19" s="5"/>
      <c r="L19" s="4"/>
    </row>
    <row r="20" spans="1:12" s="2" customFormat="1" x14ac:dyDescent="0.25">
      <c r="A20" s="237">
        <v>3</v>
      </c>
      <c r="B20" s="145" t="s">
        <v>58</v>
      </c>
      <c r="C20" s="146" t="s">
        <v>186</v>
      </c>
      <c r="D20" s="147">
        <v>426557.85</v>
      </c>
      <c r="E20" s="147">
        <v>361939.95</v>
      </c>
      <c r="F20" s="147">
        <f t="shared" ref="F20:F25" si="3">D20-E20</f>
        <v>64617.899999999965</v>
      </c>
      <c r="G20" s="148">
        <v>39182.49</v>
      </c>
      <c r="H20" s="148">
        <f t="shared" ref="H20:H25" si="4">E20+G20</f>
        <v>401122.44</v>
      </c>
      <c r="I20" s="148">
        <f t="shared" ref="I20:I25" si="5">F20-G20</f>
        <v>25435.409999999967</v>
      </c>
      <c r="J20" s="5"/>
      <c r="K20" s="5"/>
      <c r="L20" s="5"/>
    </row>
    <row r="21" spans="1:12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5"/>
      <c r="K21" s="5"/>
      <c r="L21" s="5"/>
    </row>
    <row r="22" spans="1:12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5"/>
      <c r="K22" s="5"/>
      <c r="L22" s="5"/>
    </row>
    <row r="23" spans="1:12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5"/>
      <c r="K23" s="5"/>
      <c r="L23" s="5"/>
    </row>
    <row r="24" spans="1:12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5"/>
      <c r="K24" s="5"/>
      <c r="L24" s="5"/>
    </row>
    <row r="25" spans="1:12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5"/>
      <c r="K25" s="5"/>
      <c r="L25" s="5"/>
    </row>
    <row r="26" spans="1:12" ht="18" customHeight="1" thickBot="1" x14ac:dyDescent="0.3">
      <c r="A26" s="76"/>
      <c r="B26" s="53" t="s">
        <v>65</v>
      </c>
      <c r="C26" s="124"/>
      <c r="D26" s="54">
        <f>SUM(D19:D25)</f>
        <v>1213031.1499999999</v>
      </c>
      <c r="E26" s="54">
        <v>970898.59</v>
      </c>
      <c r="F26" s="54">
        <f t="shared" ref="F26:I26" si="6">SUM(F19:F25)</f>
        <v>242132.56</v>
      </c>
      <c r="G26" s="185">
        <f>SUM(G19:G25)</f>
        <v>115084.18</v>
      </c>
      <c r="H26" s="54">
        <f t="shared" si="6"/>
        <v>1085982.7699999998</v>
      </c>
      <c r="I26" s="186">
        <f t="shared" si="6"/>
        <v>127048.38</v>
      </c>
      <c r="J26" s="136"/>
      <c r="K26" s="136"/>
      <c r="L26" s="5"/>
    </row>
    <row r="27" spans="1:12" x14ac:dyDescent="0.25">
      <c r="A27" s="104">
        <v>4</v>
      </c>
      <c r="B27" s="120" t="s">
        <v>37</v>
      </c>
      <c r="C27" s="206" t="s">
        <v>187</v>
      </c>
      <c r="D27" s="56">
        <v>4172662.75</v>
      </c>
      <c r="E27" s="56">
        <v>3548288.9299999997</v>
      </c>
      <c r="F27" s="57">
        <f>D27-E27</f>
        <v>624373.8200000003</v>
      </c>
      <c r="G27" s="188">
        <v>422259</v>
      </c>
      <c r="H27" s="57">
        <f t="shared" ref="H27:H33" si="7">E27+G27</f>
        <v>3970547.9299999997</v>
      </c>
      <c r="I27" s="58">
        <f>F27-G27</f>
        <v>202114.8200000003</v>
      </c>
      <c r="J27" s="136"/>
      <c r="K27" s="5"/>
      <c r="L27" s="5"/>
    </row>
    <row r="28" spans="1:12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</row>
    <row r="29" spans="1:12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</row>
    <row r="30" spans="1:12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</row>
    <row r="31" spans="1:12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94"/>
      <c r="K31" s="5"/>
      <c r="L31" s="5"/>
    </row>
    <row r="32" spans="1:12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</row>
    <row r="33" spans="1:12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</row>
    <row r="34" spans="1:12" ht="30" customHeight="1" thickBot="1" x14ac:dyDescent="0.3">
      <c r="A34" s="63"/>
      <c r="B34" s="115" t="s">
        <v>34</v>
      </c>
      <c r="C34" s="207"/>
      <c r="D34" s="61">
        <f>SUM(D27:D33)</f>
        <v>4169077.15</v>
      </c>
      <c r="E34" s="61">
        <v>3544703.3299999996</v>
      </c>
      <c r="F34" s="61">
        <f t="shared" ref="F34:I34" si="10">SUM(F27:F33)</f>
        <v>624373.8200000003</v>
      </c>
      <c r="G34" s="190">
        <f>SUM(G27:G33)</f>
        <v>422259</v>
      </c>
      <c r="H34" s="61">
        <f t="shared" si="10"/>
        <v>3966962.3299999996</v>
      </c>
      <c r="I34" s="62">
        <f t="shared" si="10"/>
        <v>202114.8200000003</v>
      </c>
      <c r="J34" s="194"/>
      <c r="K34" s="136"/>
      <c r="L34" s="136"/>
    </row>
    <row r="35" spans="1:12" ht="15.75" thickBot="1" x14ac:dyDescent="0.3">
      <c r="A35" s="63"/>
      <c r="B35" s="63" t="s">
        <v>8</v>
      </c>
      <c r="C35" s="59"/>
      <c r="D35" s="64">
        <f>D18+D26+D34</f>
        <v>42900053.110000007</v>
      </c>
      <c r="E35" s="71">
        <v>34107095.440000005</v>
      </c>
      <c r="F35" s="71">
        <f>F34+F18+F26</f>
        <v>8792957.6700000037</v>
      </c>
      <c r="G35" s="192">
        <f>G34+G26+G18</f>
        <v>2194346.65</v>
      </c>
      <c r="H35" s="71">
        <f>H34+H18+H26</f>
        <v>36301442.090000004</v>
      </c>
      <c r="I35" s="78">
        <f>I34+I18+I26</f>
        <v>6598611.0200000023</v>
      </c>
      <c r="J35" s="5"/>
      <c r="K35" s="5"/>
      <c r="L35" s="5"/>
    </row>
    <row r="36" spans="1:12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</row>
    <row r="37" spans="1:12" s="245" customFormat="1" ht="33.75" customHeight="1" thickBot="1" x14ac:dyDescent="0.3">
      <c r="A37" s="286"/>
      <c r="B37" s="313" t="s">
        <v>188</v>
      </c>
      <c r="C37" s="314"/>
      <c r="D37" s="314"/>
      <c r="E37" s="314"/>
      <c r="F37" s="315"/>
      <c r="G37" s="1"/>
      <c r="H37" s="313" t="s">
        <v>189</v>
      </c>
      <c r="I37" s="316"/>
      <c r="J37" s="316"/>
      <c r="K37" s="316"/>
      <c r="L37" s="317"/>
    </row>
    <row r="38" spans="1:12" s="246" customFormat="1" ht="20.25" customHeight="1" thickBot="1" x14ac:dyDescent="0.3">
      <c r="A38" s="288"/>
      <c r="B38" s="318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89"/>
      <c r="H38" s="321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</row>
    <row r="39" spans="1:12" s="245" customFormat="1" ht="15.75" thickBot="1" x14ac:dyDescent="0.3">
      <c r="A39" s="290"/>
      <c r="B39" s="319"/>
      <c r="C39" s="244" t="s">
        <v>23</v>
      </c>
      <c r="D39" s="253">
        <v>1178</v>
      </c>
      <c r="E39" s="253">
        <v>1178</v>
      </c>
      <c r="F39" s="254">
        <f>D39-E39</f>
        <v>0</v>
      </c>
      <c r="G39" s="221"/>
      <c r="H39" s="322"/>
      <c r="I39" s="244" t="s">
        <v>23</v>
      </c>
      <c r="J39" s="253">
        <f>'01-15 SEP 2023'!J39+'SEPTEMBRIE 2023 LIMVALCTR'!D39</f>
        <v>10427</v>
      </c>
      <c r="K39" s="253">
        <f>'01-15 SEP 2023'!K39+'SEPTEMBRIE 2023 LIMVALCTR'!E39</f>
        <v>10427</v>
      </c>
      <c r="L39" s="253">
        <f>'01-15 SEP 2023'!L39+'SEPTEMBRIE 2023 LIMVALCTR'!F39</f>
        <v>0</v>
      </c>
    </row>
    <row r="40" spans="1:12" s="245" customFormat="1" ht="15.75" thickBot="1" x14ac:dyDescent="0.3">
      <c r="A40" s="290"/>
      <c r="B40" s="320"/>
      <c r="C40" s="68" t="s">
        <v>24</v>
      </c>
      <c r="D40" s="69">
        <v>3364159.53</v>
      </c>
      <c r="E40" s="69">
        <v>3364159.53</v>
      </c>
      <c r="F40" s="70">
        <f t="shared" ref="F40:F46" si="11">D40-E40</f>
        <v>0</v>
      </c>
      <c r="G40" s="221"/>
      <c r="H40" s="323"/>
      <c r="I40" s="68" t="s">
        <v>24</v>
      </c>
      <c r="J40" s="74">
        <f>'01-15 SEP 2023'!J40+'SEPTEMBRIE 2023 LIMVALCTR'!D40</f>
        <v>30785445.210000001</v>
      </c>
      <c r="K40" s="74">
        <f>'01-15 SEP 2023'!K40+'SEPTEMBRIE 2023 LIMVALCTR'!E40</f>
        <v>30389375.520000003</v>
      </c>
      <c r="L40" s="74">
        <f>'01-15 SEP 2023'!L40+'SEPTEMBRIE 2023 LIMVALCTR'!F40</f>
        <v>396069.68999999994</v>
      </c>
    </row>
    <row r="41" spans="1:12" s="245" customFormat="1" ht="15.75" thickBot="1" x14ac:dyDescent="0.3">
      <c r="A41" s="290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1"/>
        <v>0</v>
      </c>
      <c r="G41" s="221"/>
      <c r="H41" s="255" t="s">
        <v>49</v>
      </c>
      <c r="I41" s="258" t="s">
        <v>24</v>
      </c>
      <c r="J41" s="253">
        <f>'01-15 SEP 2023'!J41+'SEPTEMBRIE 2023 LIMVALCTR'!D41</f>
        <v>22532.66</v>
      </c>
      <c r="K41" s="253">
        <f>'01-15 SEP 2023'!K41+'SEPTEMBRIE 2023 LIMVALCTR'!E41</f>
        <v>203785.38</v>
      </c>
      <c r="L41" s="253">
        <f>'01-15 SEP 2023'!L41+'SEPTEMBRIE 2023 LIMVALCTR'!F41</f>
        <v>-181252.72</v>
      </c>
    </row>
    <row r="42" spans="1:12" s="245" customFormat="1" ht="15.75" thickBot="1" x14ac:dyDescent="0.3">
      <c r="A42" s="290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1"/>
        <v>0</v>
      </c>
      <c r="G42" s="221"/>
      <c r="H42" s="255" t="s">
        <v>147</v>
      </c>
      <c r="I42" s="258" t="s">
        <v>24</v>
      </c>
      <c r="J42" s="253">
        <f>'01-15 SEP 2023'!J42+'SEPTEMBRIE 2023 LIMVALCTR'!D42</f>
        <v>64219.12</v>
      </c>
      <c r="K42" s="253">
        <f>'01-15 SEP 2023'!K42+'SEPTEMBRIE 2023 LIMVALCTR'!E42</f>
        <v>279036.09000000003</v>
      </c>
      <c r="L42" s="253">
        <f>'01-15 SEP 2023'!L42+'SEPTEMBRIE 2023 LIMVALCTR'!F42</f>
        <v>-214816.97000000003</v>
      </c>
    </row>
    <row r="43" spans="1:12" s="245" customFormat="1" ht="15.75" thickBot="1" x14ac:dyDescent="0.3">
      <c r="A43" s="290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1"/>
        <v>0</v>
      </c>
      <c r="G43" s="221"/>
      <c r="H43" s="255" t="s">
        <v>51</v>
      </c>
      <c r="I43" s="258" t="s">
        <v>24</v>
      </c>
      <c r="J43" s="253">
        <f>'01-15 SEP 2023'!J43+'SEPTEMBRIE 2023 LIMVALCTR'!D43</f>
        <v>0</v>
      </c>
      <c r="K43" s="253">
        <f>'01-15 SEP 2023'!K43+'SEPTEMBRIE 2023 LIMVALCTR'!E43</f>
        <v>0</v>
      </c>
      <c r="L43" s="253">
        <f>'01-15 SEP 2023'!L43+'SEPTEMBRIE 2023 LIMVALCTR'!F43</f>
        <v>0</v>
      </c>
    </row>
    <row r="44" spans="1:12" s="245" customFormat="1" ht="15.75" thickBot="1" x14ac:dyDescent="0.3">
      <c r="A44" s="290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1"/>
        <v>0</v>
      </c>
      <c r="G44" s="221"/>
      <c r="H44" s="255" t="s">
        <v>52</v>
      </c>
      <c r="I44" s="258" t="s">
        <v>24</v>
      </c>
      <c r="J44" s="253">
        <f>'01-15 SEP 2023'!J44+'SEPTEMBRIE 2023 LIMVALCTR'!D44</f>
        <v>0</v>
      </c>
      <c r="K44" s="253">
        <f>'01-15 SEP 2023'!K44+'SEPTEMBRIE 2023 LIMVALCTR'!E44</f>
        <v>0</v>
      </c>
      <c r="L44" s="253">
        <f>'01-15 SEP 2023'!L44+'SEPTEMBRIE 2023 LIMVALCTR'!F44</f>
        <v>0</v>
      </c>
    </row>
    <row r="45" spans="1:12" s="245" customFormat="1" ht="15.75" thickBot="1" x14ac:dyDescent="0.3">
      <c r="A45" s="290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1"/>
        <v>0</v>
      </c>
      <c r="G45" s="221"/>
      <c r="H45" s="260" t="s">
        <v>53</v>
      </c>
      <c r="I45" s="256" t="s">
        <v>24</v>
      </c>
      <c r="J45" s="253">
        <f>'01-15 SEP 2023'!J45+'SEPTEMBRIE 2023 LIMVALCTR'!D45</f>
        <v>0</v>
      </c>
      <c r="K45" s="253">
        <f>'01-15 SEP 2023'!K45+'SEPTEMBRIE 2023 LIMVALCTR'!E45</f>
        <v>0</v>
      </c>
      <c r="L45" s="253">
        <f>'01-15 SEP 2023'!L45+'SEPTEMBRIE 2023 LIMVALCTR'!F45</f>
        <v>0</v>
      </c>
    </row>
    <row r="46" spans="1:12" s="245" customFormat="1" ht="15.75" thickBot="1" x14ac:dyDescent="0.3">
      <c r="A46" s="290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1"/>
        <v>0</v>
      </c>
      <c r="G46" s="221"/>
      <c r="H46" s="262" t="s">
        <v>102</v>
      </c>
      <c r="I46" s="256" t="s">
        <v>24</v>
      </c>
      <c r="J46" s="253">
        <f>'01-15 SEP 2023'!J46+'SEPTEMBRIE 2023 LIMVALCTR'!D46</f>
        <v>376300</v>
      </c>
      <c r="K46" s="253">
        <f>'01-15 SEP 2023'!K46+'SEPTEMBRIE 2023 LIMVALCTR'!E46</f>
        <v>376300</v>
      </c>
      <c r="L46" s="253">
        <f>'01-15 SEP 2023'!L46+'SEPTEMBRIE 2023 LIMVALCTR'!F46</f>
        <v>0</v>
      </c>
    </row>
    <row r="47" spans="1:12" s="245" customFormat="1" ht="15.75" thickBot="1" x14ac:dyDescent="0.3">
      <c r="A47" s="290"/>
      <c r="B47" s="73" t="s">
        <v>32</v>
      </c>
      <c r="C47" s="68" t="s">
        <v>24</v>
      </c>
      <c r="D47" s="69">
        <f>SUM(D40:D46)</f>
        <v>3364159.53</v>
      </c>
      <c r="E47" s="69">
        <f>SUM(E40:E46)</f>
        <v>3364159.53</v>
      </c>
      <c r="F47" s="69">
        <f>SUM(F40:F46)</f>
        <v>0</v>
      </c>
      <c r="G47" s="221"/>
      <c r="H47" s="73" t="s">
        <v>32</v>
      </c>
      <c r="I47" s="68" t="s">
        <v>24</v>
      </c>
      <c r="J47" s="69">
        <f>'01-15 SEP 2023'!J47+'SEPTEMBRIE 2023 LIMVALCTR'!D47</f>
        <v>31248496.990000002</v>
      </c>
      <c r="K47" s="69">
        <f>'01-15 SEP 2023'!K47+'SEPTEMBRIE 2023 LIMVALCTR'!E47</f>
        <v>31248496.990000002</v>
      </c>
      <c r="L47" s="69">
        <f>'01-15 SEP 2023'!L47+'SEPTEMBRIE 2023 LIMVALCTR'!F47</f>
        <v>-8.7311491370201111E-11</v>
      </c>
    </row>
    <row r="48" spans="1:12" s="245" customFormat="1" ht="15.75" thickBot="1" x14ac:dyDescent="0.3">
      <c r="A48" s="290"/>
      <c r="B48" s="291"/>
      <c r="C48" s="286"/>
      <c r="D48" s="221"/>
      <c r="E48" s="221"/>
      <c r="F48" s="221"/>
      <c r="G48" s="221"/>
      <c r="H48" s="291"/>
      <c r="I48" s="286"/>
      <c r="J48" s="221"/>
      <c r="K48" s="221"/>
      <c r="L48" s="221"/>
    </row>
    <row r="49" spans="1:13" s="245" customFormat="1" ht="15.75" thickBot="1" x14ac:dyDescent="0.3">
      <c r="A49" s="290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89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</row>
    <row r="50" spans="1:13" s="245" customFormat="1" ht="15.75" thickBot="1" x14ac:dyDescent="0.3">
      <c r="A50" s="290"/>
      <c r="B50" s="327" t="s">
        <v>57</v>
      </c>
      <c r="C50" s="223" t="s">
        <v>23</v>
      </c>
      <c r="D50" s="224">
        <v>34</v>
      </c>
      <c r="E50" s="224">
        <v>34</v>
      </c>
      <c r="F50" s="224">
        <f>D50-E50</f>
        <v>0</v>
      </c>
      <c r="G50" s="221"/>
      <c r="H50" s="222" t="s">
        <v>57</v>
      </c>
      <c r="I50" s="223" t="s">
        <v>23</v>
      </c>
      <c r="J50" s="224">
        <f>'01-15 SEP 2023'!J50+'SEPTEMBRIE 2023 LIMVALCTR'!D50</f>
        <v>317</v>
      </c>
      <c r="K50" s="224">
        <f>'01-15 SEP 2023'!K50+'SEPTEMBRIE 2023 LIMVALCTR'!E50</f>
        <v>317</v>
      </c>
      <c r="L50" s="224">
        <f>'01-15 SEP 2023'!L50+'SEPTEMBRIE 2023 LIMVALCTR'!F50</f>
        <v>0</v>
      </c>
    </row>
    <row r="51" spans="1:13" s="245" customFormat="1" ht="15.75" thickBot="1" x14ac:dyDescent="0.3">
      <c r="A51" s="290"/>
      <c r="B51" s="328"/>
      <c r="C51" s="79" t="s">
        <v>24</v>
      </c>
      <c r="D51" s="69">
        <v>75901.69</v>
      </c>
      <c r="E51" s="69">
        <v>75901.69</v>
      </c>
      <c r="F51" s="69">
        <f t="shared" ref="F51:F60" si="12">D51-E51</f>
        <v>0</v>
      </c>
      <c r="G51" s="221"/>
      <c r="H51" s="267"/>
      <c r="I51" s="79" t="s">
        <v>24</v>
      </c>
      <c r="J51" s="69">
        <f>'01-15 SEP 2023'!J51+'SEPTEMBRIE 2023 LIMVALCTR'!D51</f>
        <v>684860.33000000007</v>
      </c>
      <c r="K51" s="69">
        <f>'01-15 SEP 2023'!K51+'SEPTEMBRIE 2023 LIMVALCTR'!E51</f>
        <v>684860.33000000007</v>
      </c>
      <c r="L51" s="69">
        <f>'01-15 SEP 2023'!L51+'SEPTEMBRIE 2023 LIMVALCTR'!F51</f>
        <v>0</v>
      </c>
    </row>
    <row r="52" spans="1:13" s="245" customFormat="1" ht="15.75" thickBot="1" x14ac:dyDescent="0.3">
      <c r="A52" s="290"/>
      <c r="B52" s="327" t="s">
        <v>58</v>
      </c>
      <c r="C52" s="223" t="s">
        <v>59</v>
      </c>
      <c r="D52" s="225" t="s">
        <v>190</v>
      </c>
      <c r="E52" s="225" t="s">
        <v>190</v>
      </c>
      <c r="F52" s="224">
        <v>0</v>
      </c>
      <c r="G52" s="221"/>
      <c r="H52" s="222" t="s">
        <v>58</v>
      </c>
      <c r="I52" s="223" t="s">
        <v>59</v>
      </c>
      <c r="J52" s="225" t="s">
        <v>191</v>
      </c>
      <c r="K52" s="225" t="s">
        <v>191</v>
      </c>
      <c r="L52" s="224">
        <f>'01-15 SEP 2023'!L52+'SEPTEMBRIE 2023 LIMVALCTR'!F52</f>
        <v>0</v>
      </c>
    </row>
    <row r="53" spans="1:13" s="245" customFormat="1" ht="15.75" thickBot="1" x14ac:dyDescent="0.3">
      <c r="A53" s="290"/>
      <c r="B53" s="328"/>
      <c r="C53" s="79" t="s">
        <v>24</v>
      </c>
      <c r="D53" s="69">
        <v>39182.49</v>
      </c>
      <c r="E53" s="69">
        <v>39182.49</v>
      </c>
      <c r="F53" s="69">
        <f t="shared" si="12"/>
        <v>0</v>
      </c>
      <c r="G53" s="221"/>
      <c r="H53" s="267"/>
      <c r="I53" s="79" t="s">
        <v>24</v>
      </c>
      <c r="J53" s="69">
        <f>'01-15 SEP 2023'!J53+'SEPTEMBRIE 2023 LIMVALCTR'!D53</f>
        <v>401122.44</v>
      </c>
      <c r="K53" s="69">
        <f>'01-15 SEP 2023'!K53+'SEPTEMBRIE 2023 LIMVALCTR'!E53</f>
        <v>401122.44</v>
      </c>
      <c r="L53" s="69">
        <f>'01-15 SEP 2023'!L53+'SEPTEMBRIE 2023 LIMVALCTR'!F53</f>
        <v>0</v>
      </c>
    </row>
    <row r="54" spans="1:13" s="245" customFormat="1" ht="15.75" thickBot="1" x14ac:dyDescent="0.3">
      <c r="A54" s="290"/>
      <c r="B54" s="269" t="s">
        <v>56</v>
      </c>
      <c r="C54" s="84" t="s">
        <v>24</v>
      </c>
      <c r="D54" s="69">
        <f>D51+D53</f>
        <v>115084.18</v>
      </c>
      <c r="E54" s="69">
        <f>E51+E53</f>
        <v>115084.18</v>
      </c>
      <c r="F54" s="69">
        <f t="shared" si="12"/>
        <v>0</v>
      </c>
      <c r="G54" s="221"/>
      <c r="H54" s="269" t="s">
        <v>56</v>
      </c>
      <c r="I54" s="84" t="s">
        <v>24</v>
      </c>
      <c r="J54" s="69">
        <f>'01-15 SEP 2023'!J54+'SEPTEMBRIE 2023 LIMVALCTR'!D54</f>
        <v>1086111.6200000001</v>
      </c>
      <c r="K54" s="69">
        <f>'01-15 SEP 2023'!K54+'SEPTEMBRIE 2023 LIMVALCTR'!E54</f>
        <v>1086111.6200000001</v>
      </c>
      <c r="L54" s="69">
        <f>'01-15 SEP 2023'!L54+'SEPTEMBRIE 2023 LIMVALCTR'!F54</f>
        <v>0</v>
      </c>
    </row>
    <row r="55" spans="1:13" s="245" customFormat="1" ht="15.75" thickBot="1" x14ac:dyDescent="0.3">
      <c r="A55" s="290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2"/>
        <v>0</v>
      </c>
      <c r="G55" s="221"/>
      <c r="H55" s="270" t="s">
        <v>49</v>
      </c>
      <c r="I55" s="258" t="s">
        <v>24</v>
      </c>
      <c r="J55" s="224">
        <f>'01-15 SEP 2023'!J55+'SEPTEMBRIE 2023 LIMVALCTR'!D55</f>
        <v>168.66</v>
      </c>
      <c r="K55" s="224">
        <f>'01-15 SEP 2023'!K55+'SEPTEMBRIE 2023 LIMVALCTR'!E55</f>
        <v>168.66</v>
      </c>
      <c r="L55" s="224">
        <f>'01-15 SEP 2023'!L55+'SEPTEMBRIE 2023 LIMVALCTR'!F55</f>
        <v>0</v>
      </c>
    </row>
    <row r="56" spans="1:13" s="245" customFormat="1" ht="15.75" thickBot="1" x14ac:dyDescent="0.3">
      <c r="A56" s="290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2"/>
        <v>0</v>
      </c>
      <c r="G56" s="221"/>
      <c r="H56" s="255" t="s">
        <v>147</v>
      </c>
      <c r="I56" s="258" t="s">
        <v>24</v>
      </c>
      <c r="J56" s="224">
        <f>'01-15 SEP 2023'!J56+'SEPTEMBRIE 2023 LIMVALCTR'!D56</f>
        <v>-297.51</v>
      </c>
      <c r="K56" s="224">
        <f>'01-15 SEP 2023'!K56+'SEPTEMBRIE 2023 LIMVALCTR'!E56</f>
        <v>-297.51</v>
      </c>
      <c r="L56" s="224">
        <f>'01-15 SEP 2023'!L56+'SEPTEMBRIE 2023 LIMVALCTR'!F56</f>
        <v>0</v>
      </c>
    </row>
    <row r="57" spans="1:13" s="245" customFormat="1" ht="15.75" thickBot="1" x14ac:dyDescent="0.3">
      <c r="A57" s="290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2"/>
        <v>0</v>
      </c>
      <c r="G57" s="221"/>
      <c r="H57" s="270" t="s">
        <v>51</v>
      </c>
      <c r="I57" s="258" t="s">
        <v>24</v>
      </c>
      <c r="J57" s="224">
        <f>'01-15 SEP 2023'!J57+'SEPTEMBRIE 2023 LIMVALCTR'!D57</f>
        <v>0</v>
      </c>
      <c r="K57" s="224">
        <f>'01-15 SEP 2023'!K57+'SEPTEMBRIE 2023 LIMVALCTR'!E57</f>
        <v>0</v>
      </c>
      <c r="L57" s="224">
        <f>'01-15 SEP 2023'!L57+'SEPTEMBRIE 2023 LIMVALCTR'!F57</f>
        <v>0</v>
      </c>
    </row>
    <row r="58" spans="1:13" s="245" customFormat="1" ht="15.75" thickBot="1" x14ac:dyDescent="0.3">
      <c r="A58" s="290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2"/>
        <v>0</v>
      </c>
      <c r="G58" s="221"/>
      <c r="H58" s="270" t="s">
        <v>52</v>
      </c>
      <c r="I58" s="258" t="s">
        <v>24</v>
      </c>
      <c r="J58" s="224">
        <f>'01-15 SEP 2023'!J58+'SEPTEMBRIE 2023 LIMVALCTR'!D58</f>
        <v>0</v>
      </c>
      <c r="K58" s="224">
        <f>'01-15 SEP 2023'!K58+'SEPTEMBRIE 2023 LIMVALCTR'!E58</f>
        <v>0</v>
      </c>
      <c r="L58" s="224">
        <f>'01-15 SEP 2023'!L58+'SEPTEMBRIE 2023 LIMVALCTR'!F58</f>
        <v>0</v>
      </c>
    </row>
    <row r="59" spans="1:13" s="245" customFormat="1" ht="15.75" thickBot="1" x14ac:dyDescent="0.3">
      <c r="A59" s="290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2"/>
        <v>0</v>
      </c>
      <c r="G59" s="221"/>
      <c r="H59" s="271" t="s">
        <v>53</v>
      </c>
      <c r="I59" s="258" t="s">
        <v>24</v>
      </c>
      <c r="J59" s="224">
        <f>'01-15 SEP 2023'!J59+'SEPTEMBRIE 2023 LIMVALCTR'!D59</f>
        <v>0</v>
      </c>
      <c r="K59" s="224">
        <f>'01-15 SEP 2023'!K59+'SEPTEMBRIE 2023 LIMVALCTR'!E59</f>
        <v>0</v>
      </c>
      <c r="L59" s="224">
        <f>'01-15 SEP 2023'!L59+'SEPTEMBRIE 2023 LIMVALCTR'!F59</f>
        <v>0</v>
      </c>
    </row>
    <row r="60" spans="1:13" s="245" customFormat="1" ht="15.75" thickBot="1" x14ac:dyDescent="0.3">
      <c r="A60" s="290"/>
      <c r="B60" s="99" t="s">
        <v>65</v>
      </c>
      <c r="C60" s="84" t="s">
        <v>24</v>
      </c>
      <c r="D60" s="100">
        <f>SUM(D54:D59)</f>
        <v>115084.18</v>
      </c>
      <c r="E60" s="100">
        <f>SUM(E54:E59)</f>
        <v>115084.18</v>
      </c>
      <c r="F60" s="69">
        <f t="shared" si="12"/>
        <v>0</v>
      </c>
      <c r="G60" s="221"/>
      <c r="H60" s="99" t="s">
        <v>65</v>
      </c>
      <c r="I60" s="84" t="s">
        <v>24</v>
      </c>
      <c r="J60" s="69">
        <f>'01-15 SEP 2023'!J60+'SEPTEMBRIE 2023 LIMVALCTR'!D60</f>
        <v>1085982.77</v>
      </c>
      <c r="K60" s="69">
        <f>'01-15 SEP 2023'!K60+'SEPTEMBRIE 2023 LIMVALCTR'!E60</f>
        <v>1085982.77</v>
      </c>
      <c r="L60" s="69">
        <f>'01-15 SEP 2023'!L60+'SEPTEMBRIE 2023 LIMVALCTR'!F60</f>
        <v>0</v>
      </c>
    </row>
    <row r="61" spans="1:13" s="245" customFormat="1" ht="15.75" thickBot="1" x14ac:dyDescent="0.3">
      <c r="A61" s="290"/>
      <c r="B61" s="291"/>
      <c r="C61" s="286"/>
      <c r="D61" s="221"/>
      <c r="E61" s="221"/>
      <c r="F61" s="221"/>
      <c r="G61" s="221"/>
      <c r="H61" s="221"/>
      <c r="I61" s="287"/>
      <c r="J61" s="291"/>
      <c r="K61" s="221"/>
      <c r="L61" s="221"/>
    </row>
    <row r="62" spans="1:13" s="245" customFormat="1" ht="18.75" customHeight="1" thickBot="1" x14ac:dyDescent="0.3">
      <c r="A62" s="290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89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</row>
    <row r="63" spans="1:13" s="245" customFormat="1" ht="15.75" thickBot="1" x14ac:dyDescent="0.3">
      <c r="A63" s="290"/>
      <c r="B63" s="327" t="s">
        <v>20</v>
      </c>
      <c r="C63" s="223" t="s">
        <v>23</v>
      </c>
      <c r="D63" s="224">
        <v>847</v>
      </c>
      <c r="E63" s="224">
        <v>847</v>
      </c>
      <c r="F63" s="273">
        <f>D63-E63</f>
        <v>0</v>
      </c>
      <c r="G63" s="221"/>
      <c r="H63" s="327" t="s">
        <v>20</v>
      </c>
      <c r="I63" s="274" t="s">
        <v>23</v>
      </c>
      <c r="J63" s="224">
        <f>'01-15 SEP 2023'!J63+'SEPTEMBRIE 2023 LIMVALCTR'!D63</f>
        <v>8330</v>
      </c>
      <c r="K63" s="224">
        <f>'01-15 SEP 2023'!K63+'SEPTEMBRIE 2023 LIMVALCTR'!E63</f>
        <v>8330</v>
      </c>
      <c r="L63" s="224">
        <f>'01-15 SEP 2023'!L63+'SEPTEMBRIE 2023 LIMVALCTR'!F63</f>
        <v>0</v>
      </c>
      <c r="M63" s="266"/>
    </row>
    <row r="64" spans="1:13" s="245" customFormat="1" ht="15.75" thickBot="1" x14ac:dyDescent="0.3">
      <c r="A64" s="290"/>
      <c r="B64" s="329"/>
      <c r="C64" s="79" t="s">
        <v>24</v>
      </c>
      <c r="D64" s="80">
        <v>346635</v>
      </c>
      <c r="E64" s="80">
        <v>346635</v>
      </c>
      <c r="F64" s="81">
        <f t="shared" ref="F64:F75" si="13">D64-E64</f>
        <v>0</v>
      </c>
      <c r="G64" s="221"/>
      <c r="H64" s="329"/>
      <c r="I64" s="90" t="s">
        <v>24</v>
      </c>
      <c r="J64" s="69">
        <f>'01-15 SEP 2023'!J64+'SEPTEMBRIE 2023 LIMVALCTR'!D64</f>
        <v>3406859.6399999997</v>
      </c>
      <c r="K64" s="69">
        <f>'01-15 SEP 2023'!K64+'SEPTEMBRIE 2023 LIMVALCTR'!E64</f>
        <v>3406859.6399999997</v>
      </c>
      <c r="L64" s="69">
        <f>'01-15 SEP 2023'!L64+'SEPTEMBRIE 2023 LIMVALCTR'!F64</f>
        <v>0</v>
      </c>
      <c r="M64" s="266"/>
    </row>
    <row r="65" spans="1:13" s="245" customFormat="1" ht="15.75" thickBot="1" x14ac:dyDescent="0.3">
      <c r="A65" s="290"/>
      <c r="B65" s="329"/>
      <c r="C65" s="223" t="s">
        <v>25</v>
      </c>
      <c r="D65" s="224">
        <v>209</v>
      </c>
      <c r="E65" s="224">
        <v>209</v>
      </c>
      <c r="F65" s="273">
        <f t="shared" si="13"/>
        <v>0</v>
      </c>
      <c r="G65" s="221"/>
      <c r="H65" s="329"/>
      <c r="I65" s="274" t="s">
        <v>25</v>
      </c>
      <c r="J65" s="224">
        <f>'01-15 SEP 2023'!J65+'SEPTEMBRIE 2023 LIMVALCTR'!D65</f>
        <v>1794</v>
      </c>
      <c r="K65" s="224">
        <f>'01-15 SEP 2023'!K65+'SEPTEMBRIE 2023 LIMVALCTR'!E65</f>
        <v>1794</v>
      </c>
      <c r="L65" s="224">
        <f>'01-15 SEP 2023'!L65+'SEPTEMBRIE 2023 LIMVALCTR'!F65</f>
        <v>0</v>
      </c>
      <c r="M65" s="266"/>
    </row>
    <row r="66" spans="1:13" s="245" customFormat="1" ht="15.75" thickBot="1" x14ac:dyDescent="0.3">
      <c r="A66" s="290"/>
      <c r="B66" s="329"/>
      <c r="C66" s="79" t="s">
        <v>24</v>
      </c>
      <c r="D66" s="80">
        <v>75624</v>
      </c>
      <c r="E66" s="80">
        <v>75624</v>
      </c>
      <c r="F66" s="81">
        <f t="shared" si="13"/>
        <v>0</v>
      </c>
      <c r="G66" s="221"/>
      <c r="H66" s="329"/>
      <c r="I66" s="90" t="s">
        <v>24</v>
      </c>
      <c r="J66" s="69">
        <f>'01-15 SEP 2023'!J66+'SEPTEMBRIE 2023 LIMVALCTR'!D66</f>
        <v>560102.68999999994</v>
      </c>
      <c r="K66" s="69">
        <f>'01-15 SEP 2023'!K66+'SEPTEMBRIE 2023 LIMVALCTR'!E66</f>
        <v>560102.68999999994</v>
      </c>
      <c r="L66" s="69">
        <f>'01-15 SEP 2023'!L66+'SEPTEMBRIE 2023 LIMVALCTR'!F66</f>
        <v>0</v>
      </c>
      <c r="M66" s="266"/>
    </row>
    <row r="67" spans="1:13" s="245" customFormat="1" ht="27" thickBot="1" x14ac:dyDescent="0.3">
      <c r="A67" s="290"/>
      <c r="B67" s="329"/>
      <c r="C67" s="263" t="s">
        <v>44</v>
      </c>
      <c r="D67" s="224">
        <v>0</v>
      </c>
      <c r="E67" s="224">
        <v>0</v>
      </c>
      <c r="F67" s="273">
        <f t="shared" si="13"/>
        <v>0</v>
      </c>
      <c r="G67" s="221"/>
      <c r="H67" s="329"/>
      <c r="I67" s="263" t="s">
        <v>44</v>
      </c>
      <c r="J67" s="224">
        <f>'01-15 SEP 2023'!J67+'SEPTEMBRIE 2023 LIMVALCTR'!D67</f>
        <v>0</v>
      </c>
      <c r="K67" s="224">
        <f>'01-15 SEP 2023'!K67+'SEPTEMBRIE 2023 LIMVALCTR'!E67</f>
        <v>0</v>
      </c>
      <c r="L67" s="224">
        <f>'01-15 SEP 2023'!L67+'SEPTEMBRIE 2023 LIMVALCTR'!F67</f>
        <v>0</v>
      </c>
      <c r="M67" s="266"/>
    </row>
    <row r="68" spans="1:13" s="245" customFormat="1" ht="15.75" thickBot="1" x14ac:dyDescent="0.3">
      <c r="A68" s="290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221"/>
      <c r="H68" s="328"/>
      <c r="I68" s="90" t="s">
        <v>24</v>
      </c>
      <c r="J68" s="69">
        <f>'01-15 SEP 2023'!J68+'SEPTEMBRIE 2023 LIMVALCTR'!D68</f>
        <v>0</v>
      </c>
      <c r="K68" s="69">
        <f>'01-15 SEP 2023'!K68+'SEPTEMBRIE 2023 LIMVALCTR'!E68</f>
        <v>0</v>
      </c>
      <c r="L68" s="69">
        <f>'01-15 SEP 2023'!L68+'SEPTEMBRIE 2023 LIMVALCTR'!F68</f>
        <v>0</v>
      </c>
      <c r="M68" s="266"/>
    </row>
    <row r="69" spans="1:13" s="245" customFormat="1" ht="15.75" thickBot="1" x14ac:dyDescent="0.3">
      <c r="A69" s="286"/>
      <c r="B69" s="275" t="s">
        <v>20</v>
      </c>
      <c r="C69" s="84" t="s">
        <v>24</v>
      </c>
      <c r="D69" s="69">
        <f>D68+D66+D64</f>
        <v>422259</v>
      </c>
      <c r="E69" s="69">
        <f>E66+E64+E68</f>
        <v>422259</v>
      </c>
      <c r="F69" s="69">
        <f t="shared" ref="F69" si="14">F64+F66+F68</f>
        <v>0</v>
      </c>
      <c r="G69" s="221"/>
      <c r="H69" s="275" t="s">
        <v>20</v>
      </c>
      <c r="I69" s="92" t="s">
        <v>24</v>
      </c>
      <c r="J69" s="69">
        <f>'01-15 SEP 2023'!J69+'SEPTEMBRIE 2023 LIMVALCTR'!D69</f>
        <v>3970547.93</v>
      </c>
      <c r="K69" s="69">
        <f>'01-15 SEP 2023'!K69+'SEPTEMBRIE 2023 LIMVALCTR'!E69</f>
        <v>3970547.93</v>
      </c>
      <c r="L69" s="69">
        <f>'01-15 SEP 2023'!L69+'SEPTEMBRIE 2023 LIMVALCTR'!F69</f>
        <v>0</v>
      </c>
      <c r="M69" s="266"/>
    </row>
    <row r="70" spans="1:13" s="245" customFormat="1" ht="15.75" thickBot="1" x14ac:dyDescent="0.3">
      <c r="A70" s="286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3"/>
        <v>0</v>
      </c>
      <c r="G70" s="221"/>
      <c r="H70" s="270" t="s">
        <v>49</v>
      </c>
      <c r="I70" s="276" t="s">
        <v>24</v>
      </c>
      <c r="J70" s="224">
        <f>'01-15 SEP 2023'!J70+'SEPTEMBRIE 2023 LIMVALCTR'!D70</f>
        <v>154.79</v>
      </c>
      <c r="K70" s="224">
        <f>'01-15 SEP 2023'!K70+'SEPTEMBRIE 2023 LIMVALCTR'!E70</f>
        <v>154.79</v>
      </c>
      <c r="L70" s="224">
        <f>'01-15 SEP 2023'!L70+'SEPTEMBRIE 2023 LIMVALCTR'!F70</f>
        <v>0</v>
      </c>
      <c r="M70" s="266"/>
    </row>
    <row r="71" spans="1:13" s="245" customFormat="1" ht="15.75" thickBot="1" x14ac:dyDescent="0.3">
      <c r="A71" s="286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3"/>
        <v>0</v>
      </c>
      <c r="G71" s="221"/>
      <c r="H71" s="255" t="s">
        <v>147</v>
      </c>
      <c r="I71" s="276" t="s">
        <v>24</v>
      </c>
      <c r="J71" s="224">
        <f>'01-15 SEP 2023'!J71+'SEPTEMBRIE 2023 LIMVALCTR'!D71</f>
        <v>-3740.39</v>
      </c>
      <c r="K71" s="224">
        <f>'01-15 SEP 2023'!K71+'SEPTEMBRIE 2023 LIMVALCTR'!E71</f>
        <v>-3740.39</v>
      </c>
      <c r="L71" s="224">
        <f>'01-15 SEP 2023'!L71+'SEPTEMBRIE 2023 LIMVALCTR'!F71</f>
        <v>0</v>
      </c>
      <c r="M71" s="266"/>
    </row>
    <row r="72" spans="1:13" s="245" customFormat="1" ht="15.75" thickBot="1" x14ac:dyDescent="0.3">
      <c r="A72" s="286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3"/>
        <v>0</v>
      </c>
      <c r="G72" s="221"/>
      <c r="H72" s="270" t="s">
        <v>51</v>
      </c>
      <c r="I72" s="276" t="s">
        <v>24</v>
      </c>
      <c r="J72" s="224">
        <f>'01-15 SEP 2023'!J72+'SEPTEMBRIE 2023 LIMVALCTR'!D72</f>
        <v>0</v>
      </c>
      <c r="K72" s="224">
        <f>'01-15 SEP 2023'!K72+'SEPTEMBRIE 2023 LIMVALCTR'!E72</f>
        <v>0</v>
      </c>
      <c r="L72" s="224">
        <f>'01-15 SEP 2023'!L72+'SEPTEMBRIE 2023 LIMVALCTR'!F72</f>
        <v>0</v>
      </c>
      <c r="M72" s="266"/>
    </row>
    <row r="73" spans="1:13" s="245" customFormat="1" ht="15.75" thickBot="1" x14ac:dyDescent="0.3">
      <c r="A73" s="286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3"/>
        <v>0</v>
      </c>
      <c r="G73" s="221"/>
      <c r="H73" s="270" t="s">
        <v>52</v>
      </c>
      <c r="I73" s="276" t="s">
        <v>24</v>
      </c>
      <c r="J73" s="224">
        <f>'01-15 SEP 2023'!J73+'SEPTEMBRIE 2023 LIMVALCTR'!D73</f>
        <v>0</v>
      </c>
      <c r="K73" s="224">
        <f>'01-15 SEP 2023'!K73+'SEPTEMBRIE 2023 LIMVALCTR'!E73</f>
        <v>0</v>
      </c>
      <c r="L73" s="224">
        <f>'01-15 SEP 2023'!L73+'SEPTEMBRIE 2023 LIMVALCTR'!F73</f>
        <v>0</v>
      </c>
      <c r="M73" s="266"/>
    </row>
    <row r="74" spans="1:13" s="245" customFormat="1" ht="15.75" thickBot="1" x14ac:dyDescent="0.3">
      <c r="A74" s="286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3"/>
        <v>0</v>
      </c>
      <c r="G74" s="221"/>
      <c r="H74" s="271" t="s">
        <v>53</v>
      </c>
      <c r="I74" s="276" t="s">
        <v>24</v>
      </c>
      <c r="J74" s="224">
        <f>'01-15 SEP 2023'!J74+'SEPTEMBRIE 2023 LIMVALCTR'!D74</f>
        <v>0</v>
      </c>
      <c r="K74" s="224">
        <f>'01-15 SEP 2023'!K74+'SEPTEMBRIE 2023 LIMVALCTR'!E74</f>
        <v>0</v>
      </c>
      <c r="L74" s="224">
        <f>'01-15 SEP 2023'!L74+'SEPTEMBRIE 2023 LIMVALCTR'!F74</f>
        <v>0</v>
      </c>
      <c r="M74" s="266"/>
    </row>
    <row r="75" spans="1:13" s="245" customFormat="1" ht="27" thickBot="1" x14ac:dyDescent="0.3">
      <c r="A75" s="286"/>
      <c r="B75" s="73" t="s">
        <v>34</v>
      </c>
      <c r="C75" s="84" t="s">
        <v>24</v>
      </c>
      <c r="D75" s="69">
        <f>SUM(D69:D74)</f>
        <v>422259</v>
      </c>
      <c r="E75" s="69">
        <f>SUM(E69:E74)</f>
        <v>422259</v>
      </c>
      <c r="F75" s="81">
        <f t="shared" si="13"/>
        <v>0</v>
      </c>
      <c r="G75" s="221"/>
      <c r="H75" s="73" t="s">
        <v>34</v>
      </c>
      <c r="I75" s="92" t="s">
        <v>24</v>
      </c>
      <c r="J75" s="69">
        <f>'01-15 SEP 2023'!J75+'SEPTEMBRIE 2023 LIMVALCTR'!D75</f>
        <v>3966962.33</v>
      </c>
      <c r="K75" s="69">
        <f>'01-15 SEP 2023'!K75+'SEPTEMBRIE 2023 LIMVALCTR'!E75</f>
        <v>3966962.33</v>
      </c>
      <c r="L75" s="69">
        <f>'01-15 SEP 2023'!L75+'SEPTEMBRIE 2023 LIMVALCTR'!F75</f>
        <v>0</v>
      </c>
      <c r="M75" s="266"/>
    </row>
    <row r="76" spans="1:13" s="245" customFormat="1" ht="15.75" thickBot="1" x14ac:dyDescent="0.3">
      <c r="A76" s="286"/>
      <c r="B76" s="291"/>
      <c r="C76" s="286"/>
      <c r="D76" s="221"/>
      <c r="E76" s="221"/>
      <c r="F76" s="221"/>
      <c r="G76" s="221"/>
      <c r="H76" s="291"/>
      <c r="I76" s="286"/>
      <c r="J76" s="221"/>
      <c r="K76" s="221"/>
      <c r="L76" s="221"/>
    </row>
    <row r="77" spans="1:13" s="245" customFormat="1" ht="30.75" customHeight="1" thickBot="1" x14ac:dyDescent="0.3">
      <c r="A77" s="286"/>
      <c r="B77" s="313" t="s">
        <v>188</v>
      </c>
      <c r="C77" s="314"/>
      <c r="D77" s="314"/>
      <c r="E77" s="314"/>
      <c r="F77" s="315"/>
      <c r="G77" s="1"/>
      <c r="H77" s="313" t="s">
        <v>189</v>
      </c>
      <c r="I77" s="316"/>
      <c r="J77" s="316"/>
      <c r="K77" s="316"/>
      <c r="L77" s="317"/>
    </row>
    <row r="78" spans="1:13" s="245" customFormat="1" ht="18.75" customHeight="1" thickBot="1" x14ac:dyDescent="0.3">
      <c r="A78" s="286"/>
      <c r="B78" s="324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89"/>
      <c r="H78" s="324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</row>
    <row r="79" spans="1:13" s="245" customFormat="1" ht="15.75" thickBot="1" x14ac:dyDescent="0.3">
      <c r="A79" s="286"/>
      <c r="B79" s="325"/>
      <c r="C79" s="274" t="s">
        <v>23</v>
      </c>
      <c r="D79" s="279">
        <f>D67+D65+D63+D39+D50+6</f>
        <v>2274</v>
      </c>
      <c r="E79" s="279">
        <f>E67+E65+E63+E39+E50+6</f>
        <v>2274</v>
      </c>
      <c r="F79" s="280">
        <f>D79-E79</f>
        <v>0</v>
      </c>
      <c r="G79" s="292"/>
      <c r="H79" s="325"/>
      <c r="I79" s="274" t="s">
        <v>23</v>
      </c>
      <c r="J79" s="279">
        <f>'01-15 SEP 2023'!J79+'SEPTEMBRIE 2023 LIMVALCTR'!D79</f>
        <v>20934</v>
      </c>
      <c r="K79" s="279">
        <f>'01-15 SEP 2023'!K79+'SEPTEMBRIE 2023 LIMVALCTR'!E79</f>
        <v>20934</v>
      </c>
      <c r="L79" s="280">
        <f>'01-15 SEP 2023'!L79+'SEPTEMBRIE 2023 LIMVALCTR'!F79</f>
        <v>0</v>
      </c>
    </row>
    <row r="80" spans="1:13" s="245" customFormat="1" ht="15.75" thickBot="1" x14ac:dyDescent="0.3">
      <c r="A80" s="286"/>
      <c r="B80" s="326"/>
      <c r="C80" s="90" t="s">
        <v>24</v>
      </c>
      <c r="D80" s="91">
        <f>D75+D60+D47</f>
        <v>3901502.71</v>
      </c>
      <c r="E80" s="91">
        <f>E75+E60+E47</f>
        <v>3901502.71</v>
      </c>
      <c r="F80" s="86">
        <f>D80-E80</f>
        <v>0</v>
      </c>
      <c r="G80" s="292"/>
      <c r="H80" s="326"/>
      <c r="I80" s="90" t="s">
        <v>24</v>
      </c>
      <c r="J80" s="91">
        <f>'01-15 SEP 2023'!J80+'SEPTEMBRIE 2023 LIMVALCTR'!D80</f>
        <v>36301442.090000004</v>
      </c>
      <c r="K80" s="91">
        <f>'01-15 SEP 2023'!K80+'SEPTEMBRIE 2023 LIMVALCTR'!E80</f>
        <v>36301442.090000004</v>
      </c>
      <c r="L80" s="86">
        <f>'01-15 SEP 2023'!L80+'SEPTEMBRIE 2023 LIMVALCTR'!F80</f>
        <v>-5.2386894822120667E-10</v>
      </c>
    </row>
    <row r="81" spans="1:12" s="245" customFormat="1" x14ac:dyDescent="0.25">
      <c r="A81" s="286"/>
      <c r="B81" s="264"/>
      <c r="C81" s="251"/>
      <c r="D81" s="251"/>
      <c r="E81" s="251"/>
      <c r="F81" s="251"/>
      <c r="G81" s="289"/>
      <c r="H81" s="289"/>
      <c r="I81" s="291"/>
      <c r="J81" s="287"/>
      <c r="K81" s="292"/>
      <c r="L81" s="289"/>
    </row>
    <row r="82" spans="1:12" s="245" customFormat="1" x14ac:dyDescent="0.25">
      <c r="A82" s="286"/>
      <c r="B82" s="94" t="s">
        <v>26</v>
      </c>
      <c r="C82" s="244"/>
      <c r="D82" s="243"/>
      <c r="E82" s="243"/>
      <c r="F82" s="243"/>
      <c r="G82" s="221"/>
      <c r="H82" s="221"/>
      <c r="I82" s="221"/>
      <c r="J82" s="221"/>
      <c r="K82" s="221"/>
      <c r="L82" s="221"/>
    </row>
    <row r="83" spans="1:12" s="245" customFormat="1" x14ac:dyDescent="0.25">
      <c r="A83" s="286"/>
      <c r="B83" s="94" t="s">
        <v>29</v>
      </c>
      <c r="C83" s="244"/>
      <c r="D83" s="282"/>
      <c r="E83" s="282"/>
      <c r="F83" s="244"/>
      <c r="G83" s="286"/>
      <c r="H83" s="286"/>
      <c r="I83" s="286"/>
      <c r="J83" s="286"/>
      <c r="K83" s="221"/>
      <c r="L83" s="22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honeticPr fontId="15" type="noConversion"/>
  <pageMargins left="0.19685039370078741" right="0.19685039370078741" top="0" bottom="0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opLeftCell="A32" zoomScale="96" zoomScaleNormal="96" workbookViewId="0">
      <selection activeCell="J52" sqref="J52:K52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9.140625" style="129" customWidth="1"/>
    <col min="11" max="11" width="18.5703125" style="129" customWidth="1"/>
    <col min="12" max="12" width="19.5703125" style="129" customWidth="1"/>
    <col min="13" max="16384" width="9.140625" style="1"/>
  </cols>
  <sheetData>
    <row r="1" spans="1:12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</row>
    <row r="2" spans="1:12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</row>
    <row r="3" spans="1:12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</row>
    <row r="6" spans="1:12" ht="16.5" customHeight="1" x14ac:dyDescent="0.25">
      <c r="A6" s="13"/>
      <c r="B6" s="310" t="s">
        <v>181</v>
      </c>
      <c r="C6" s="311"/>
      <c r="D6" s="311"/>
      <c r="E6" s="311"/>
      <c r="F6" s="311"/>
      <c r="G6" s="311"/>
      <c r="H6" s="311"/>
      <c r="I6" s="311"/>
      <c r="J6" s="311"/>
      <c r="K6" s="312"/>
      <c r="L6" s="13"/>
    </row>
    <row r="7" spans="1:12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</row>
    <row r="8" spans="1:12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</row>
    <row r="9" spans="1:12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 t="s">
        <v>180</v>
      </c>
      <c r="H9" s="35" t="s">
        <v>17</v>
      </c>
      <c r="I9" s="36" t="s">
        <v>18</v>
      </c>
      <c r="J9" s="126"/>
      <c r="K9" s="126"/>
      <c r="L9" s="126"/>
    </row>
    <row r="10" spans="1:12" s="2" customFormat="1" x14ac:dyDescent="0.25">
      <c r="A10" s="102">
        <v>1</v>
      </c>
      <c r="B10" s="113" t="s">
        <v>38</v>
      </c>
      <c r="C10" s="37" t="s">
        <v>179</v>
      </c>
      <c r="D10" s="39">
        <v>36658823.340000004</v>
      </c>
      <c r="E10" s="39">
        <v>26876119.630000003</v>
      </c>
      <c r="F10" s="40">
        <f t="shared" ref="F10:F17" si="0">D10-E10</f>
        <v>9782703.7100000009</v>
      </c>
      <c r="G10" s="172">
        <v>1707156.06</v>
      </c>
      <c r="H10" s="40">
        <f t="shared" ref="H10:H17" si="1">E10+G10</f>
        <v>28583275.690000001</v>
      </c>
      <c r="I10" s="41">
        <f t="shared" ref="I10:I17" si="2">F10-G10</f>
        <v>8075547.6500000004</v>
      </c>
      <c r="J10" s="125"/>
      <c r="K10" s="14"/>
      <c r="L10" s="14"/>
    </row>
    <row r="11" spans="1:12" x14ac:dyDescent="0.25">
      <c r="A11" s="103"/>
      <c r="B11" s="114" t="s">
        <v>31</v>
      </c>
      <c r="C11" s="42"/>
      <c r="D11" s="44">
        <v>0</v>
      </c>
      <c r="E11" s="44">
        <v>137784.41999999998</v>
      </c>
      <c r="F11" s="45">
        <f t="shared" si="0"/>
        <v>-137784.41999999998</v>
      </c>
      <c r="G11" s="174">
        <v>0</v>
      </c>
      <c r="H11" s="45">
        <f t="shared" si="1"/>
        <v>137784.41999999998</v>
      </c>
      <c r="I11" s="46">
        <f t="shared" si="2"/>
        <v>-137784.41999999998</v>
      </c>
      <c r="J11" s="127"/>
      <c r="K11" s="14"/>
      <c r="L11" s="14"/>
    </row>
    <row r="12" spans="1:12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</row>
    <row r="13" spans="1:12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</row>
    <row r="14" spans="1:12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</row>
    <row r="15" spans="1:12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</row>
    <row r="16" spans="1:12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</row>
    <row r="17" spans="1:12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27"/>
      <c r="K17" s="14"/>
      <c r="L17" s="14"/>
    </row>
    <row r="18" spans="1:12" ht="15.75" thickBot="1" x14ac:dyDescent="0.3">
      <c r="A18" s="76"/>
      <c r="B18" s="230" t="s">
        <v>32</v>
      </c>
      <c r="C18" s="231"/>
      <c r="D18" s="54">
        <f>SUM(D10:D17)</f>
        <v>37517944.81000001</v>
      </c>
      <c r="E18" s="54">
        <v>27884337.460000005</v>
      </c>
      <c r="F18" s="54">
        <f>SUM(F10:F17)</f>
        <v>9633607.3500000015</v>
      </c>
      <c r="G18" s="185">
        <f>SUM(G10:G17)</f>
        <v>1707156.06</v>
      </c>
      <c r="H18" s="54">
        <f>SUM(H10:H17)</f>
        <v>29591493.520000003</v>
      </c>
      <c r="I18" s="186">
        <f>SUM(I10:I17)</f>
        <v>7926451.29</v>
      </c>
      <c r="J18" s="127"/>
      <c r="K18" s="125"/>
      <c r="L18" s="125"/>
    </row>
    <row r="19" spans="1:12" s="2" customFormat="1" x14ac:dyDescent="0.25">
      <c r="A19" s="232">
        <v>2</v>
      </c>
      <c r="B19" s="233" t="s">
        <v>57</v>
      </c>
      <c r="C19" s="234"/>
      <c r="D19" s="235">
        <v>786602.15</v>
      </c>
      <c r="E19" s="235">
        <v>609087.49</v>
      </c>
      <c r="F19" s="235">
        <f>D19-E19</f>
        <v>177514.66000000003</v>
      </c>
      <c r="G19" s="236">
        <v>0</v>
      </c>
      <c r="H19" s="236">
        <f>E19+G19</f>
        <v>609087.49</v>
      </c>
      <c r="I19" s="236">
        <f>F19-G19</f>
        <v>177514.66000000003</v>
      </c>
      <c r="J19" s="14"/>
      <c r="K19" s="14"/>
      <c r="L19" s="13"/>
    </row>
    <row r="20" spans="1:12" s="2" customFormat="1" x14ac:dyDescent="0.25">
      <c r="A20" s="237">
        <v>3</v>
      </c>
      <c r="B20" s="145" t="s">
        <v>58</v>
      </c>
      <c r="C20" s="146"/>
      <c r="D20" s="147">
        <v>426557.85</v>
      </c>
      <c r="E20" s="147">
        <v>361939.95</v>
      </c>
      <c r="F20" s="147">
        <f t="shared" ref="F20:F25" si="3">D20-E20</f>
        <v>64617.899999999965</v>
      </c>
      <c r="G20" s="148">
        <v>0</v>
      </c>
      <c r="H20" s="148">
        <f t="shared" ref="H20:H25" si="4">E20+G20</f>
        <v>361939.95</v>
      </c>
      <c r="I20" s="148">
        <f t="shared" ref="I20:I25" si="5">F20-G20</f>
        <v>64617.899999999965</v>
      </c>
      <c r="J20" s="14"/>
      <c r="K20" s="14"/>
      <c r="L20" s="14"/>
    </row>
    <row r="21" spans="1:12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14"/>
      <c r="K21" s="14"/>
      <c r="L21" s="14"/>
    </row>
    <row r="22" spans="1:12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14"/>
      <c r="K22" s="14"/>
      <c r="L22" s="14"/>
    </row>
    <row r="23" spans="1:12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14"/>
      <c r="K23" s="14"/>
      <c r="L23" s="14"/>
    </row>
    <row r="24" spans="1:12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14"/>
      <c r="K24" s="14"/>
      <c r="L24" s="14"/>
    </row>
    <row r="25" spans="1:12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14"/>
      <c r="K25" s="14"/>
      <c r="L25" s="14"/>
    </row>
    <row r="26" spans="1:12" ht="18" customHeight="1" thickBot="1" x14ac:dyDescent="0.3">
      <c r="A26" s="76"/>
      <c r="B26" s="53" t="s">
        <v>65</v>
      </c>
      <c r="C26" s="124"/>
      <c r="D26" s="54">
        <f>SUM(D19:D25)</f>
        <v>1213031.1499999999</v>
      </c>
      <c r="E26" s="54">
        <v>970898.59</v>
      </c>
      <c r="F26" s="54">
        <f t="shared" ref="F26:I26" si="6">SUM(F19:F25)</f>
        <v>242132.56</v>
      </c>
      <c r="G26" s="185">
        <f>SUM(G19:G25)</f>
        <v>0</v>
      </c>
      <c r="H26" s="54">
        <f t="shared" si="6"/>
        <v>970898.59</v>
      </c>
      <c r="I26" s="186">
        <f t="shared" si="6"/>
        <v>242132.56</v>
      </c>
      <c r="J26" s="125"/>
      <c r="K26" s="125"/>
      <c r="L26" s="14"/>
    </row>
    <row r="27" spans="1:12" x14ac:dyDescent="0.25">
      <c r="A27" s="104">
        <v>4</v>
      </c>
      <c r="B27" s="120" t="s">
        <v>37</v>
      </c>
      <c r="C27" s="206"/>
      <c r="D27" s="56">
        <v>4172662.75</v>
      </c>
      <c r="E27" s="56">
        <v>3548288.9299999997</v>
      </c>
      <c r="F27" s="57">
        <f>D27-E27</f>
        <v>624373.8200000003</v>
      </c>
      <c r="G27" s="188">
        <v>0</v>
      </c>
      <c r="H27" s="57">
        <f t="shared" ref="H27:H33" si="7">E27+G27</f>
        <v>3548288.9299999997</v>
      </c>
      <c r="I27" s="58">
        <f>F27-G27</f>
        <v>624373.8200000003</v>
      </c>
      <c r="J27" s="125"/>
      <c r="K27" s="14"/>
      <c r="L27" s="14"/>
    </row>
    <row r="28" spans="1:12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</row>
    <row r="29" spans="1:12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</row>
    <row r="30" spans="1:12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</row>
    <row r="31" spans="1:12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</row>
    <row r="32" spans="1:12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</row>
    <row r="33" spans="1:12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</row>
    <row r="34" spans="1:12" ht="30" customHeight="1" thickBot="1" x14ac:dyDescent="0.3">
      <c r="A34" s="63"/>
      <c r="B34" s="115" t="s">
        <v>34</v>
      </c>
      <c r="C34" s="207"/>
      <c r="D34" s="61">
        <f>SUM(D27:D33)</f>
        <v>4169077.15</v>
      </c>
      <c r="E34" s="61">
        <v>3544703.3299999996</v>
      </c>
      <c r="F34" s="61">
        <f t="shared" ref="F34:I34" si="10">SUM(F27:F33)</f>
        <v>624373.8200000003</v>
      </c>
      <c r="G34" s="190">
        <f>SUM(G27:G33)</f>
        <v>0</v>
      </c>
      <c r="H34" s="61">
        <f t="shared" si="10"/>
        <v>3544703.3299999996</v>
      </c>
      <c r="I34" s="62">
        <f t="shared" si="10"/>
        <v>624373.8200000003</v>
      </c>
      <c r="J34" s="127"/>
      <c r="K34" s="125"/>
      <c r="L34" s="125"/>
    </row>
    <row r="35" spans="1:12" ht="15.75" thickBot="1" x14ac:dyDescent="0.3">
      <c r="A35" s="63"/>
      <c r="B35" s="63" t="s">
        <v>8</v>
      </c>
      <c r="C35" s="59"/>
      <c r="D35" s="64">
        <f>D18+D26+D34</f>
        <v>42900053.110000007</v>
      </c>
      <c r="E35" s="71">
        <v>32399939.380000003</v>
      </c>
      <c r="F35" s="71">
        <f>F34+F18+F26</f>
        <v>10500113.730000002</v>
      </c>
      <c r="G35" s="192">
        <f>G34+G26+G18</f>
        <v>1707156.06</v>
      </c>
      <c r="H35" s="71">
        <f>H34+H18+H26</f>
        <v>34107095.440000005</v>
      </c>
      <c r="I35" s="78">
        <f>I34+I18+I26</f>
        <v>8792957.6699999999</v>
      </c>
      <c r="J35" s="14"/>
      <c r="K35" s="14"/>
      <c r="L35" s="14"/>
    </row>
    <row r="36" spans="1:12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</row>
    <row r="37" spans="1:12" s="245" customFormat="1" ht="15.75" customHeight="1" thickBot="1" x14ac:dyDescent="0.3">
      <c r="A37" s="244"/>
      <c r="B37" s="330" t="s">
        <v>169</v>
      </c>
      <c r="C37" s="331"/>
      <c r="D37" s="331"/>
      <c r="E37" s="331"/>
      <c r="F37" s="332"/>
      <c r="H37" s="330" t="s">
        <v>177</v>
      </c>
      <c r="I37" s="333"/>
      <c r="J37" s="333"/>
      <c r="K37" s="333"/>
      <c r="L37" s="334"/>
    </row>
    <row r="38" spans="1:12" s="246" customFormat="1" ht="20.25" customHeight="1" thickBot="1" x14ac:dyDescent="0.3">
      <c r="A38" s="247"/>
      <c r="B38" s="318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51"/>
      <c r="H38" s="321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</row>
    <row r="39" spans="1:12" s="245" customFormat="1" ht="15.75" thickBot="1" x14ac:dyDescent="0.3">
      <c r="A39" s="252"/>
      <c r="B39" s="319"/>
      <c r="C39" s="244" t="s">
        <v>23</v>
      </c>
      <c r="D39" s="253">
        <v>1227</v>
      </c>
      <c r="E39" s="253">
        <v>1227</v>
      </c>
      <c r="F39" s="254">
        <f>D39-E39</f>
        <v>0</v>
      </c>
      <c r="G39" s="243"/>
      <c r="H39" s="322"/>
      <c r="I39" s="244" t="s">
        <v>23</v>
      </c>
      <c r="J39" s="253">
        <f>'1% ATI SEM I 2023'!J39+'01-15 SEP 2023'!D39</f>
        <v>9249</v>
      </c>
      <c r="K39" s="253">
        <f>'1% ATI SEM I 2023'!K39+'01-15 SEP 2023'!E39</f>
        <v>9249</v>
      </c>
      <c r="L39" s="253">
        <f>'1% ATI SEM I 2023'!L39+'01-15 SEP 2023'!F39</f>
        <v>0</v>
      </c>
    </row>
    <row r="40" spans="1:12" s="245" customFormat="1" ht="15.75" thickBot="1" x14ac:dyDescent="0.3">
      <c r="A40" s="252"/>
      <c r="B40" s="320"/>
      <c r="C40" s="68" t="s">
        <v>24</v>
      </c>
      <c r="D40" s="69">
        <v>3521110.49</v>
      </c>
      <c r="E40" s="69">
        <v>3521110.49</v>
      </c>
      <c r="F40" s="70">
        <f t="shared" ref="F40:F46" si="11">D40-E40</f>
        <v>0</v>
      </c>
      <c r="G40" s="243"/>
      <c r="H40" s="323"/>
      <c r="I40" s="68" t="s">
        <v>24</v>
      </c>
      <c r="J40" s="74">
        <f>'1% ATI SEM I 2023'!J40+'01-15 SEP 2023'!D40</f>
        <v>27421285.68</v>
      </c>
      <c r="K40" s="74">
        <f>'1% ATI SEM I 2023'!K40+'01-15 SEP 2023'!E40</f>
        <v>27025215.990000002</v>
      </c>
      <c r="L40" s="74">
        <f>'1% ATI SEM I 2023'!L40+'01-15 SEP 2023'!F40</f>
        <v>396069.68999999994</v>
      </c>
    </row>
    <row r="41" spans="1:12" s="245" customFormat="1" ht="15.75" thickBot="1" x14ac:dyDescent="0.3">
      <c r="A41" s="252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1"/>
        <v>0</v>
      </c>
      <c r="G41" s="243"/>
      <c r="H41" s="255" t="s">
        <v>49</v>
      </c>
      <c r="I41" s="258" t="s">
        <v>24</v>
      </c>
      <c r="J41" s="253">
        <f>'1% ATI SEM I 2023'!J41+'01-15 SEP 2023'!D41</f>
        <v>22532.66</v>
      </c>
      <c r="K41" s="253">
        <f>'1% ATI SEM I 2023'!K41+'01-15 SEP 2023'!E41</f>
        <v>203785.38</v>
      </c>
      <c r="L41" s="253">
        <f>'1% ATI SEM I 2023'!L41+'01-15 SEP 2023'!F41</f>
        <v>-181252.72</v>
      </c>
    </row>
    <row r="42" spans="1:12" s="245" customFormat="1" ht="15.75" thickBot="1" x14ac:dyDescent="0.3">
      <c r="A42" s="252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1"/>
        <v>0</v>
      </c>
      <c r="G42" s="243"/>
      <c r="H42" s="255" t="s">
        <v>147</v>
      </c>
      <c r="I42" s="258" t="s">
        <v>24</v>
      </c>
      <c r="J42" s="253">
        <f>'1% ATI SEM I 2023'!J42+'01-15 SEP 2023'!D42</f>
        <v>64219.12</v>
      </c>
      <c r="K42" s="253">
        <f>'1% ATI SEM I 2023'!K42+'01-15 SEP 2023'!E42</f>
        <v>279036.09000000003</v>
      </c>
      <c r="L42" s="253">
        <f>'1% ATI SEM I 2023'!L42+'01-15 SEP 2023'!F42</f>
        <v>-214816.97000000003</v>
      </c>
    </row>
    <row r="43" spans="1:12" s="245" customFormat="1" ht="15.75" thickBot="1" x14ac:dyDescent="0.3">
      <c r="A43" s="252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1"/>
        <v>0</v>
      </c>
      <c r="G43" s="243"/>
      <c r="H43" s="255" t="s">
        <v>51</v>
      </c>
      <c r="I43" s="258" t="s">
        <v>24</v>
      </c>
      <c r="J43" s="253">
        <f>'1% ATI SEM I 2023'!J43+'01-15 SEP 2023'!D43</f>
        <v>0</v>
      </c>
      <c r="K43" s="253">
        <f>'1% ATI SEM I 2023'!K43+'01-15 SEP 2023'!E43</f>
        <v>0</v>
      </c>
      <c r="L43" s="253">
        <f>'1% ATI SEM I 2023'!L43+'01-15 SEP 2023'!F43</f>
        <v>0</v>
      </c>
    </row>
    <row r="44" spans="1:12" s="245" customFormat="1" ht="15.75" thickBot="1" x14ac:dyDescent="0.3">
      <c r="A44" s="252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1"/>
        <v>0</v>
      </c>
      <c r="G44" s="243"/>
      <c r="H44" s="255" t="s">
        <v>52</v>
      </c>
      <c r="I44" s="258" t="s">
        <v>24</v>
      </c>
      <c r="J44" s="253">
        <f>'1% ATI SEM I 2023'!J44+'01-15 SEP 2023'!D44</f>
        <v>0</v>
      </c>
      <c r="K44" s="253">
        <f>'1% ATI SEM I 2023'!K44+'01-15 SEP 2023'!E44</f>
        <v>0</v>
      </c>
      <c r="L44" s="253">
        <f>'1% ATI SEM I 2023'!L44+'01-15 SEP 2023'!F44</f>
        <v>0</v>
      </c>
    </row>
    <row r="45" spans="1:12" s="245" customFormat="1" ht="15.75" thickBot="1" x14ac:dyDescent="0.3">
      <c r="A45" s="252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1"/>
        <v>0</v>
      </c>
      <c r="G45" s="243"/>
      <c r="H45" s="260" t="s">
        <v>53</v>
      </c>
      <c r="I45" s="256" t="s">
        <v>24</v>
      </c>
      <c r="J45" s="253">
        <f>'1% ATI SEM I 2023'!J45+'01-15 SEP 2023'!D45</f>
        <v>0</v>
      </c>
      <c r="K45" s="253">
        <f>'1% ATI SEM I 2023'!K45+'01-15 SEP 2023'!E45</f>
        <v>0</v>
      </c>
      <c r="L45" s="253">
        <f>'1% ATI SEM I 2023'!L45+'01-15 SEP 2023'!F45</f>
        <v>0</v>
      </c>
    </row>
    <row r="46" spans="1:12" s="245" customFormat="1" ht="15.75" thickBot="1" x14ac:dyDescent="0.3">
      <c r="A46" s="252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1"/>
        <v>0</v>
      </c>
      <c r="G46" s="243"/>
      <c r="H46" s="262" t="s">
        <v>102</v>
      </c>
      <c r="I46" s="256" t="s">
        <v>24</v>
      </c>
      <c r="J46" s="253">
        <f>'1% ATI SEM I 2023'!J46+'01-15 SEP 2023'!D46</f>
        <v>376300</v>
      </c>
      <c r="K46" s="253">
        <f>'1% ATI SEM I 2023'!K46+'01-15 SEP 2023'!E46</f>
        <v>376300</v>
      </c>
      <c r="L46" s="253">
        <f>'1% ATI SEM I 2023'!L46+'01-15 SEP 2023'!F46</f>
        <v>0</v>
      </c>
    </row>
    <row r="47" spans="1:12" s="245" customFormat="1" ht="15.75" thickBot="1" x14ac:dyDescent="0.3">
      <c r="A47" s="252"/>
      <c r="B47" s="73" t="s">
        <v>32</v>
      </c>
      <c r="C47" s="68" t="s">
        <v>24</v>
      </c>
      <c r="D47" s="69">
        <f>SUM(D40:D46)</f>
        <v>3521110.49</v>
      </c>
      <c r="E47" s="69">
        <f>SUM(E40:E46)</f>
        <v>3521110.49</v>
      </c>
      <c r="F47" s="69">
        <f>SUM(F40:F46)</f>
        <v>0</v>
      </c>
      <c r="G47" s="243"/>
      <c r="H47" s="73" t="s">
        <v>32</v>
      </c>
      <c r="I47" s="68" t="s">
        <v>24</v>
      </c>
      <c r="J47" s="69">
        <f>SUM(J40:J46)</f>
        <v>27884337.460000001</v>
      </c>
      <c r="K47" s="69">
        <f t="shared" ref="K47:L47" si="12">SUM(K40:K46)</f>
        <v>27884337.460000001</v>
      </c>
      <c r="L47" s="69">
        <f t="shared" si="12"/>
        <v>-8.7311491370201111E-11</v>
      </c>
    </row>
    <row r="48" spans="1:12" s="245" customFormat="1" ht="15.75" thickBot="1" x14ac:dyDescent="0.3">
      <c r="A48" s="252"/>
      <c r="B48" s="264"/>
      <c r="C48" s="244"/>
      <c r="D48" s="243"/>
      <c r="E48" s="243"/>
      <c r="F48" s="243"/>
      <c r="G48" s="243"/>
      <c r="H48" s="264"/>
      <c r="I48" s="244"/>
      <c r="J48" s="243"/>
      <c r="K48" s="243"/>
      <c r="L48" s="243"/>
    </row>
    <row r="49" spans="1:12" s="245" customFormat="1" ht="15.75" thickBot="1" x14ac:dyDescent="0.3">
      <c r="A49" s="252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51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</row>
    <row r="50" spans="1:12" s="245" customFormat="1" ht="15.75" thickBot="1" x14ac:dyDescent="0.3">
      <c r="A50" s="252"/>
      <c r="B50" s="327" t="s">
        <v>57</v>
      </c>
      <c r="C50" s="223" t="s">
        <v>23</v>
      </c>
      <c r="D50" s="224">
        <v>39</v>
      </c>
      <c r="E50" s="224">
        <v>39</v>
      </c>
      <c r="F50" s="224">
        <f>D50-E50</f>
        <v>0</v>
      </c>
      <c r="G50" s="243"/>
      <c r="H50" s="222" t="s">
        <v>57</v>
      </c>
      <c r="I50" s="223" t="s">
        <v>23</v>
      </c>
      <c r="J50" s="224">
        <f>'1% ATI SEM I 2023'!J50+'01-15 SEP 2023'!D50</f>
        <v>283</v>
      </c>
      <c r="K50" s="224">
        <f>'1% ATI SEM I 2023'!K50+'01-15 SEP 2023'!E50</f>
        <v>283</v>
      </c>
      <c r="L50" s="224">
        <f>'1% ATI SEM I 2023'!L50+'01-15 SEP 2023'!F50</f>
        <v>0</v>
      </c>
    </row>
    <row r="51" spans="1:12" s="245" customFormat="1" ht="15.75" thickBot="1" x14ac:dyDescent="0.3">
      <c r="A51" s="252"/>
      <c r="B51" s="328"/>
      <c r="C51" s="79" t="s">
        <v>24</v>
      </c>
      <c r="D51" s="69">
        <v>87611.839999999997</v>
      </c>
      <c r="E51" s="69">
        <v>87611.839999999997</v>
      </c>
      <c r="F51" s="69">
        <f t="shared" ref="F51:F60" si="13">D51-E51</f>
        <v>0</v>
      </c>
      <c r="G51" s="243"/>
      <c r="H51" s="267"/>
      <c r="I51" s="79" t="s">
        <v>24</v>
      </c>
      <c r="J51" s="69">
        <f>'1% ATI SEM I 2023'!J51+'01-15 SEP 2023'!D51</f>
        <v>608958.64</v>
      </c>
      <c r="K51" s="69">
        <f>'1% ATI SEM I 2023'!K51+'01-15 SEP 2023'!E51</f>
        <v>608958.64</v>
      </c>
      <c r="L51" s="69">
        <f>'1% ATI SEM I 2023'!L51+'01-15 SEP 2023'!F51</f>
        <v>0</v>
      </c>
    </row>
    <row r="52" spans="1:12" s="245" customFormat="1" ht="15.75" thickBot="1" x14ac:dyDescent="0.3">
      <c r="A52" s="252"/>
      <c r="B52" s="327" t="s">
        <v>58</v>
      </c>
      <c r="C52" s="223" t="s">
        <v>59</v>
      </c>
      <c r="D52" s="225" t="s">
        <v>170</v>
      </c>
      <c r="E52" s="225" t="s">
        <v>170</v>
      </c>
      <c r="F52" s="224">
        <v>0</v>
      </c>
      <c r="G52" s="243"/>
      <c r="H52" s="222" t="s">
        <v>58</v>
      </c>
      <c r="I52" s="223" t="s">
        <v>59</v>
      </c>
      <c r="J52" s="225" t="s">
        <v>176</v>
      </c>
      <c r="K52" s="225" t="s">
        <v>176</v>
      </c>
      <c r="L52" s="225">
        <v>0</v>
      </c>
    </row>
    <row r="53" spans="1:12" s="245" customFormat="1" ht="15.75" thickBot="1" x14ac:dyDescent="0.3">
      <c r="A53" s="252"/>
      <c r="B53" s="328"/>
      <c r="C53" s="79" t="s">
        <v>24</v>
      </c>
      <c r="D53" s="69">
        <v>71059.77</v>
      </c>
      <c r="E53" s="69">
        <v>71059.77</v>
      </c>
      <c r="F53" s="69">
        <f t="shared" si="13"/>
        <v>0</v>
      </c>
      <c r="G53" s="243"/>
      <c r="H53" s="267"/>
      <c r="I53" s="79" t="s">
        <v>24</v>
      </c>
      <c r="J53" s="69">
        <f>'1% ATI SEM I 2023'!J53+'01-15 SEP 2023'!D53</f>
        <v>361939.95</v>
      </c>
      <c r="K53" s="69">
        <f>'1% ATI SEM I 2023'!K53+'01-15 SEP 2023'!E53</f>
        <v>361939.95</v>
      </c>
      <c r="L53" s="69">
        <f>'1% ATI SEM I 2023'!L53+'01-15 SEP 2023'!F53</f>
        <v>0</v>
      </c>
    </row>
    <row r="54" spans="1:12" s="245" customFormat="1" ht="15.75" thickBot="1" x14ac:dyDescent="0.3">
      <c r="A54" s="252"/>
      <c r="B54" s="269" t="s">
        <v>56</v>
      </c>
      <c r="C54" s="84" t="s">
        <v>24</v>
      </c>
      <c r="D54" s="69">
        <f>D51+D53</f>
        <v>158671.60999999999</v>
      </c>
      <c r="E54" s="69">
        <f>E51+E53</f>
        <v>158671.60999999999</v>
      </c>
      <c r="F54" s="69">
        <f t="shared" si="13"/>
        <v>0</v>
      </c>
      <c r="G54" s="243"/>
      <c r="H54" s="269" t="s">
        <v>56</v>
      </c>
      <c r="I54" s="84" t="s">
        <v>24</v>
      </c>
      <c r="J54" s="69">
        <f>'1% ATI SEM I 2023'!J54+'01-15 SEP 2023'!D54</f>
        <v>971027.44000000006</v>
      </c>
      <c r="K54" s="69">
        <f>'1% ATI SEM I 2023'!K54+'01-15 SEP 2023'!E54</f>
        <v>971027.44000000006</v>
      </c>
      <c r="L54" s="69">
        <f>'1% ATI SEM I 2023'!L54+'01-15 SEP 2023'!F54</f>
        <v>0</v>
      </c>
    </row>
    <row r="55" spans="1:12" s="245" customFormat="1" ht="15.75" thickBot="1" x14ac:dyDescent="0.3">
      <c r="A55" s="252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3"/>
        <v>0</v>
      </c>
      <c r="G55" s="243"/>
      <c r="H55" s="270" t="s">
        <v>49</v>
      </c>
      <c r="I55" s="258" t="s">
        <v>24</v>
      </c>
      <c r="J55" s="224">
        <f>'1% ATI SEM I 2023'!J55+'01-15 SEP 2023'!D55</f>
        <v>168.66</v>
      </c>
      <c r="K55" s="224">
        <f>'1% ATI SEM I 2023'!K55+'01-15 SEP 2023'!E55</f>
        <v>168.66</v>
      </c>
      <c r="L55" s="224">
        <f>'1% ATI SEM I 2023'!L55+'01-15 SEP 2023'!F55</f>
        <v>0</v>
      </c>
    </row>
    <row r="56" spans="1:12" s="245" customFormat="1" ht="15.75" thickBot="1" x14ac:dyDescent="0.3">
      <c r="A56" s="252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3"/>
        <v>0</v>
      </c>
      <c r="G56" s="243"/>
      <c r="H56" s="255" t="s">
        <v>147</v>
      </c>
      <c r="I56" s="258" t="s">
        <v>24</v>
      </c>
      <c r="J56" s="224">
        <f>'1% ATI SEM I 2023'!J56+'01-15 SEP 2023'!D56</f>
        <v>-297.51</v>
      </c>
      <c r="K56" s="224">
        <f>'1% ATI SEM I 2023'!K56+'01-15 SEP 2023'!E56</f>
        <v>-297.51</v>
      </c>
      <c r="L56" s="224">
        <f>'1% ATI SEM I 2023'!L56+'01-15 SEP 2023'!F56</f>
        <v>0</v>
      </c>
    </row>
    <row r="57" spans="1:12" s="245" customFormat="1" ht="15.75" thickBot="1" x14ac:dyDescent="0.3">
      <c r="A57" s="252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3"/>
        <v>0</v>
      </c>
      <c r="G57" s="243"/>
      <c r="H57" s="270" t="s">
        <v>51</v>
      </c>
      <c r="I57" s="258" t="s">
        <v>24</v>
      </c>
      <c r="J57" s="224">
        <f>'1% ATI SEM I 2023'!J57+'01-15 SEP 2023'!D57</f>
        <v>0</v>
      </c>
      <c r="K57" s="224">
        <f>'1% ATI SEM I 2023'!K57+'01-15 SEP 2023'!E57</f>
        <v>0</v>
      </c>
      <c r="L57" s="224">
        <f>'1% ATI SEM I 2023'!L57+'01-15 SEP 2023'!F57</f>
        <v>0</v>
      </c>
    </row>
    <row r="58" spans="1:12" s="245" customFormat="1" ht="15.75" thickBot="1" x14ac:dyDescent="0.3">
      <c r="A58" s="252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3"/>
        <v>0</v>
      </c>
      <c r="G58" s="243"/>
      <c r="H58" s="270" t="s">
        <v>52</v>
      </c>
      <c r="I58" s="258" t="s">
        <v>24</v>
      </c>
      <c r="J58" s="224">
        <f>'1% ATI SEM I 2023'!J58+'01-15 SEP 2023'!D58</f>
        <v>0</v>
      </c>
      <c r="K58" s="224">
        <f>'1% ATI SEM I 2023'!K58+'01-15 SEP 2023'!E58</f>
        <v>0</v>
      </c>
      <c r="L58" s="224">
        <f>'1% ATI SEM I 2023'!L58+'01-15 SEP 2023'!F58</f>
        <v>0</v>
      </c>
    </row>
    <row r="59" spans="1:12" s="245" customFormat="1" ht="15.75" thickBot="1" x14ac:dyDescent="0.3">
      <c r="A59" s="252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3"/>
        <v>0</v>
      </c>
      <c r="G59" s="243"/>
      <c r="H59" s="271" t="s">
        <v>53</v>
      </c>
      <c r="I59" s="258" t="s">
        <v>24</v>
      </c>
      <c r="J59" s="224">
        <f>'1% ATI SEM I 2023'!J59+'01-15 SEP 2023'!D59</f>
        <v>0</v>
      </c>
      <c r="K59" s="224">
        <f>'1% ATI SEM I 2023'!K59+'01-15 SEP 2023'!E59</f>
        <v>0</v>
      </c>
      <c r="L59" s="224">
        <f>'1% ATI SEM I 2023'!L59+'01-15 SEP 2023'!F59</f>
        <v>0</v>
      </c>
    </row>
    <row r="60" spans="1:12" s="245" customFormat="1" ht="15.75" thickBot="1" x14ac:dyDescent="0.3">
      <c r="A60" s="252"/>
      <c r="B60" s="99" t="s">
        <v>65</v>
      </c>
      <c r="C60" s="84" t="s">
        <v>24</v>
      </c>
      <c r="D60" s="100">
        <f>SUM(D54:D59)</f>
        <v>158671.60999999999</v>
      </c>
      <c r="E60" s="100">
        <f>SUM(E54:E59)</f>
        <v>158671.60999999999</v>
      </c>
      <c r="F60" s="69">
        <f t="shared" si="13"/>
        <v>0</v>
      </c>
      <c r="G60" s="243"/>
      <c r="H60" s="99" t="s">
        <v>65</v>
      </c>
      <c r="I60" s="84" t="s">
        <v>24</v>
      </c>
      <c r="J60" s="69">
        <f>'1% ATI SEM I 2023'!J60+'01-15 SEP 2023'!D60</f>
        <v>970898.59</v>
      </c>
      <c r="K60" s="69">
        <f>'1% ATI SEM I 2023'!K60+'01-15 SEP 2023'!E60</f>
        <v>970898.59</v>
      </c>
      <c r="L60" s="69">
        <f>'1% ATI SEM I 2023'!L60+'01-15 SEP 2023'!F60</f>
        <v>0</v>
      </c>
    </row>
    <row r="61" spans="1:12" s="245" customFormat="1" ht="15.75" thickBot="1" x14ac:dyDescent="0.3">
      <c r="A61" s="252"/>
      <c r="B61" s="264"/>
      <c r="C61" s="244"/>
      <c r="D61" s="243"/>
      <c r="E61" s="243"/>
      <c r="F61" s="243"/>
      <c r="G61" s="243"/>
      <c r="H61" s="243"/>
      <c r="J61" s="264"/>
      <c r="K61" s="243">
        <f>K60-H26</f>
        <v>0</v>
      </c>
      <c r="L61" s="243"/>
    </row>
    <row r="62" spans="1:12" s="245" customFormat="1" ht="18.75" customHeight="1" thickBot="1" x14ac:dyDescent="0.3">
      <c r="A62" s="252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51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</row>
    <row r="63" spans="1:12" s="245" customFormat="1" ht="15.75" thickBot="1" x14ac:dyDescent="0.3">
      <c r="A63" s="252"/>
      <c r="B63" s="327" t="s">
        <v>20</v>
      </c>
      <c r="C63" s="223" t="s">
        <v>23</v>
      </c>
      <c r="D63" s="224">
        <v>914</v>
      </c>
      <c r="E63" s="224">
        <v>914</v>
      </c>
      <c r="F63" s="273">
        <f>D63-E63</f>
        <v>0</v>
      </c>
      <c r="G63" s="243"/>
      <c r="H63" s="327" t="s">
        <v>20</v>
      </c>
      <c r="I63" s="274" t="s">
        <v>23</v>
      </c>
      <c r="J63" s="224">
        <f>'1% ATI SEM I 2023'!J63+'01-15 SEP 2023'!D63</f>
        <v>7483</v>
      </c>
      <c r="K63" s="224">
        <f>'1% ATI SEM I 2023'!K63+'01-15 SEP 2023'!E63</f>
        <v>7483</v>
      </c>
      <c r="L63" s="224">
        <f>'1% ATI SEM I 2023'!L63+'01-15 SEP 2023'!F63</f>
        <v>0</v>
      </c>
    </row>
    <row r="64" spans="1:12" s="245" customFormat="1" ht="15.75" thickBot="1" x14ac:dyDescent="0.3">
      <c r="A64" s="252"/>
      <c r="B64" s="329"/>
      <c r="C64" s="79" t="s">
        <v>24</v>
      </c>
      <c r="D64" s="80">
        <v>385895</v>
      </c>
      <c r="E64" s="80">
        <v>385895</v>
      </c>
      <c r="F64" s="81">
        <f t="shared" ref="F64:F75" si="14">D64-E64</f>
        <v>0</v>
      </c>
      <c r="G64" s="243"/>
      <c r="H64" s="329"/>
      <c r="I64" s="90" t="s">
        <v>24</v>
      </c>
      <c r="J64" s="69">
        <f>'1% ATI SEM I 2023'!J64+'01-15 SEP 2023'!D64</f>
        <v>3060224.6399999997</v>
      </c>
      <c r="K64" s="69">
        <f>'1% ATI SEM I 2023'!K64+'01-15 SEP 2023'!E64</f>
        <v>3060224.6399999997</v>
      </c>
      <c r="L64" s="69">
        <f>'1% ATI SEM I 2023'!L64+'01-15 SEP 2023'!F64</f>
        <v>0</v>
      </c>
    </row>
    <row r="65" spans="1:12" s="245" customFormat="1" ht="15.75" thickBot="1" x14ac:dyDescent="0.3">
      <c r="A65" s="252"/>
      <c r="B65" s="329"/>
      <c r="C65" s="223" t="s">
        <v>25</v>
      </c>
      <c r="D65" s="224">
        <v>220</v>
      </c>
      <c r="E65" s="224">
        <v>220</v>
      </c>
      <c r="F65" s="273">
        <f t="shared" si="14"/>
        <v>0</v>
      </c>
      <c r="G65" s="243"/>
      <c r="H65" s="329"/>
      <c r="I65" s="274" t="s">
        <v>25</v>
      </c>
      <c r="J65" s="224">
        <f>'1% ATI SEM I 2023'!J65+'01-15 SEP 2023'!D65</f>
        <v>1585</v>
      </c>
      <c r="K65" s="224">
        <f>'1% ATI SEM I 2023'!K65+'01-15 SEP 2023'!E65</f>
        <v>1585</v>
      </c>
      <c r="L65" s="224">
        <f>'1% ATI SEM I 2023'!L65+'01-15 SEP 2023'!F65</f>
        <v>0</v>
      </c>
    </row>
    <row r="66" spans="1:12" s="245" customFormat="1" ht="15.75" thickBot="1" x14ac:dyDescent="0.3">
      <c r="A66" s="252"/>
      <c r="B66" s="329"/>
      <c r="C66" s="79" t="s">
        <v>24</v>
      </c>
      <c r="D66" s="80">
        <v>73519</v>
      </c>
      <c r="E66" s="80">
        <v>73519</v>
      </c>
      <c r="F66" s="81">
        <f t="shared" si="14"/>
        <v>0</v>
      </c>
      <c r="G66" s="243"/>
      <c r="H66" s="329"/>
      <c r="I66" s="90" t="s">
        <v>24</v>
      </c>
      <c r="J66" s="69">
        <f>'1% ATI SEM I 2023'!J66+'01-15 SEP 2023'!D66</f>
        <v>484478.69</v>
      </c>
      <c r="K66" s="69">
        <f>'1% ATI SEM I 2023'!K66+'01-15 SEP 2023'!E66</f>
        <v>484478.69</v>
      </c>
      <c r="L66" s="69">
        <f>'1% ATI SEM I 2023'!L66+'01-15 SEP 2023'!F66</f>
        <v>0</v>
      </c>
    </row>
    <row r="67" spans="1:12" s="245" customFormat="1" ht="27" thickBot="1" x14ac:dyDescent="0.3">
      <c r="A67" s="252"/>
      <c r="B67" s="329"/>
      <c r="C67" s="263" t="s">
        <v>44</v>
      </c>
      <c r="D67" s="224">
        <v>0</v>
      </c>
      <c r="E67" s="224">
        <v>0</v>
      </c>
      <c r="F67" s="273">
        <f t="shared" si="14"/>
        <v>0</v>
      </c>
      <c r="G67" s="243"/>
      <c r="H67" s="329"/>
      <c r="I67" s="263" t="s">
        <v>44</v>
      </c>
      <c r="J67" s="224">
        <f>'1% ATI SEM I 2023'!J67+'01-15 SEP 2023'!D67</f>
        <v>0</v>
      </c>
      <c r="K67" s="224">
        <f>'1% ATI SEM I 2023'!K67+'01-15 SEP 2023'!E67</f>
        <v>0</v>
      </c>
      <c r="L67" s="224">
        <f>'1% ATI SEM I 2023'!L67+'01-15 SEP 2023'!F67</f>
        <v>0</v>
      </c>
    </row>
    <row r="68" spans="1:12" s="245" customFormat="1" ht="15.75" thickBot="1" x14ac:dyDescent="0.3">
      <c r="A68" s="252"/>
      <c r="B68" s="328"/>
      <c r="C68" s="79" t="s">
        <v>24</v>
      </c>
      <c r="D68" s="80">
        <v>0</v>
      </c>
      <c r="E68" s="80">
        <v>0</v>
      </c>
      <c r="F68" s="81">
        <f t="shared" si="14"/>
        <v>0</v>
      </c>
      <c r="G68" s="243"/>
      <c r="H68" s="328"/>
      <c r="I68" s="90" t="s">
        <v>24</v>
      </c>
      <c r="J68" s="69">
        <f>'1% ATI SEM I 2023'!J68+'01-15 SEP 2023'!D68</f>
        <v>0</v>
      </c>
      <c r="K68" s="69">
        <f>'1% ATI SEM I 2023'!K68+'01-15 SEP 2023'!E68</f>
        <v>0</v>
      </c>
      <c r="L68" s="69">
        <f>'1% ATI SEM I 2023'!L68+'01-15 SEP 2023'!F68</f>
        <v>0</v>
      </c>
    </row>
    <row r="69" spans="1:12" s="245" customFormat="1" ht="15.75" thickBot="1" x14ac:dyDescent="0.3">
      <c r="A69" s="244"/>
      <c r="B69" s="275" t="s">
        <v>20</v>
      </c>
      <c r="C69" s="84" t="s">
        <v>24</v>
      </c>
      <c r="D69" s="69">
        <f>D68+D66+D64</f>
        <v>459414</v>
      </c>
      <c r="E69" s="69">
        <f>E66+E64+E68</f>
        <v>459414</v>
      </c>
      <c r="F69" s="69">
        <f t="shared" ref="F69" si="15">F64+F66+F68</f>
        <v>0</v>
      </c>
      <c r="G69" s="243"/>
      <c r="H69" s="275" t="s">
        <v>20</v>
      </c>
      <c r="I69" s="92" t="s">
        <v>24</v>
      </c>
      <c r="J69" s="69">
        <f>'1% ATI SEM I 2023'!J69+'01-15 SEP 2023'!D69</f>
        <v>3548288.93</v>
      </c>
      <c r="K69" s="69">
        <f>'1% ATI SEM I 2023'!K69+'01-15 SEP 2023'!E69</f>
        <v>3548288.93</v>
      </c>
      <c r="L69" s="69">
        <f>'1% ATI SEM I 2023'!L69+'01-15 SEP 2023'!F69</f>
        <v>0</v>
      </c>
    </row>
    <row r="70" spans="1:12" s="245" customFormat="1" ht="15.75" thickBot="1" x14ac:dyDescent="0.3">
      <c r="A70" s="244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4"/>
        <v>0</v>
      </c>
      <c r="G70" s="243"/>
      <c r="H70" s="270" t="s">
        <v>49</v>
      </c>
      <c r="I70" s="276" t="s">
        <v>24</v>
      </c>
      <c r="J70" s="224">
        <f>'1% ATI SEM I 2023'!J70+'01-15 SEP 2023'!D70</f>
        <v>154.79</v>
      </c>
      <c r="K70" s="224">
        <f>'1% ATI SEM I 2023'!K70+'01-15 SEP 2023'!E70</f>
        <v>154.79</v>
      </c>
      <c r="L70" s="224">
        <f>'1% ATI SEM I 2023'!L70+'01-15 SEP 2023'!F70</f>
        <v>0</v>
      </c>
    </row>
    <row r="71" spans="1:12" s="245" customFormat="1" ht="15.75" thickBot="1" x14ac:dyDescent="0.3">
      <c r="A71" s="244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4"/>
        <v>0</v>
      </c>
      <c r="G71" s="243"/>
      <c r="H71" s="255" t="s">
        <v>147</v>
      </c>
      <c r="I71" s="276" t="s">
        <v>24</v>
      </c>
      <c r="J71" s="224">
        <f>'1% ATI SEM I 2023'!J71+'01-15 SEP 2023'!D71</f>
        <v>-3740.39</v>
      </c>
      <c r="K71" s="224">
        <f>'1% ATI SEM I 2023'!K71+'01-15 SEP 2023'!E71</f>
        <v>-3740.39</v>
      </c>
      <c r="L71" s="224">
        <f>'1% ATI SEM I 2023'!L71+'01-15 SEP 2023'!F71</f>
        <v>0</v>
      </c>
    </row>
    <row r="72" spans="1:12" s="245" customFormat="1" ht="15.75" thickBot="1" x14ac:dyDescent="0.3">
      <c r="A72" s="244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4"/>
        <v>0</v>
      </c>
      <c r="G72" s="243"/>
      <c r="H72" s="270" t="s">
        <v>51</v>
      </c>
      <c r="I72" s="276" t="s">
        <v>24</v>
      </c>
      <c r="J72" s="224">
        <f>'1% ATI SEM I 2023'!J72+'01-15 SEP 2023'!D72</f>
        <v>0</v>
      </c>
      <c r="K72" s="224">
        <f>'1% ATI SEM I 2023'!K72+'01-15 SEP 2023'!E72</f>
        <v>0</v>
      </c>
      <c r="L72" s="224">
        <f>'1% ATI SEM I 2023'!L72+'01-15 SEP 2023'!F72</f>
        <v>0</v>
      </c>
    </row>
    <row r="73" spans="1:12" s="245" customFormat="1" ht="15.75" thickBot="1" x14ac:dyDescent="0.3">
      <c r="A73" s="244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4"/>
        <v>0</v>
      </c>
      <c r="G73" s="243"/>
      <c r="H73" s="270" t="s">
        <v>52</v>
      </c>
      <c r="I73" s="276" t="s">
        <v>24</v>
      </c>
      <c r="J73" s="224">
        <f>'1% ATI SEM I 2023'!J73+'01-15 SEP 2023'!D73</f>
        <v>0</v>
      </c>
      <c r="K73" s="224">
        <f>'1% ATI SEM I 2023'!K73+'01-15 SEP 2023'!E73</f>
        <v>0</v>
      </c>
      <c r="L73" s="224">
        <f>'1% ATI SEM I 2023'!L73+'01-15 SEP 2023'!F73</f>
        <v>0</v>
      </c>
    </row>
    <row r="74" spans="1:12" s="245" customFormat="1" ht="15.75" thickBot="1" x14ac:dyDescent="0.3">
      <c r="A74" s="244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4"/>
        <v>0</v>
      </c>
      <c r="G74" s="243"/>
      <c r="H74" s="271" t="s">
        <v>53</v>
      </c>
      <c r="I74" s="276" t="s">
        <v>24</v>
      </c>
      <c r="J74" s="224">
        <f>'1% ATI SEM I 2023'!J74+'01-15 SEP 2023'!D74</f>
        <v>0</v>
      </c>
      <c r="K74" s="224">
        <f>'1% ATI SEM I 2023'!K74+'01-15 SEP 2023'!E74</f>
        <v>0</v>
      </c>
      <c r="L74" s="224">
        <f>'1% ATI SEM I 2023'!L74+'01-15 SEP 2023'!F74</f>
        <v>0</v>
      </c>
    </row>
    <row r="75" spans="1:12" s="245" customFormat="1" ht="27" thickBot="1" x14ac:dyDescent="0.3">
      <c r="A75" s="244"/>
      <c r="B75" s="73" t="s">
        <v>34</v>
      </c>
      <c r="C75" s="84" t="s">
        <v>24</v>
      </c>
      <c r="D75" s="69">
        <f>SUM(D69:D74)</f>
        <v>459414</v>
      </c>
      <c r="E75" s="69">
        <f>SUM(E69:E74)</f>
        <v>459414</v>
      </c>
      <c r="F75" s="81">
        <f t="shared" si="14"/>
        <v>0</v>
      </c>
      <c r="G75" s="243"/>
      <c r="H75" s="73" t="s">
        <v>34</v>
      </c>
      <c r="I75" s="92" t="s">
        <v>24</v>
      </c>
      <c r="J75" s="69">
        <f>'1% ATI SEM I 2023'!J75+'01-15 SEP 2023'!D75</f>
        <v>3544703.33</v>
      </c>
      <c r="K75" s="69">
        <f>'1% ATI SEM I 2023'!K75+'01-15 SEP 2023'!E75</f>
        <v>3544703.33</v>
      </c>
      <c r="L75" s="69">
        <f>'1% ATI SEM I 2023'!L75+'01-15 SEP 2023'!F75</f>
        <v>0</v>
      </c>
    </row>
    <row r="76" spans="1:12" s="245" customFormat="1" ht="15.75" thickBot="1" x14ac:dyDescent="0.3">
      <c r="A76" s="244"/>
      <c r="B76" s="264"/>
      <c r="C76" s="244"/>
      <c r="D76" s="243"/>
      <c r="E76" s="243"/>
      <c r="F76" s="243"/>
      <c r="G76" s="243"/>
      <c r="H76" s="264"/>
      <c r="I76" s="244"/>
      <c r="J76" s="243"/>
      <c r="K76" s="243">
        <f>K75-H34</f>
        <v>0</v>
      </c>
      <c r="L76" s="243"/>
    </row>
    <row r="77" spans="1:12" s="245" customFormat="1" ht="15.75" customHeight="1" thickBot="1" x14ac:dyDescent="0.3">
      <c r="A77" s="244"/>
      <c r="B77" s="330" t="s">
        <v>169</v>
      </c>
      <c r="C77" s="331"/>
      <c r="D77" s="331"/>
      <c r="E77" s="331"/>
      <c r="F77" s="332"/>
      <c r="H77" s="330" t="s">
        <v>178</v>
      </c>
      <c r="I77" s="333"/>
      <c r="J77" s="333"/>
      <c r="K77" s="333"/>
      <c r="L77" s="334"/>
    </row>
    <row r="78" spans="1:12" s="245" customFormat="1" ht="18.75" customHeight="1" thickBot="1" x14ac:dyDescent="0.3">
      <c r="A78" s="244"/>
      <c r="B78" s="324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51"/>
      <c r="H78" s="324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</row>
    <row r="79" spans="1:12" s="245" customFormat="1" ht="15.75" thickBot="1" x14ac:dyDescent="0.3">
      <c r="A79" s="244"/>
      <c r="B79" s="325"/>
      <c r="C79" s="274" t="s">
        <v>23</v>
      </c>
      <c r="D79" s="279">
        <f>D67+D65+D63+D39+D50+6</f>
        <v>2406</v>
      </c>
      <c r="E79" s="279">
        <f>E67+E65+E63+E39+E50+6</f>
        <v>2406</v>
      </c>
      <c r="F79" s="280">
        <f>D79-E79</f>
        <v>0</v>
      </c>
      <c r="G79" s="281"/>
      <c r="H79" s="325"/>
      <c r="I79" s="274" t="s">
        <v>23</v>
      </c>
      <c r="J79" s="279">
        <f>'1% ATI SEM I 2023'!J79+'01-15 SEP 2023'!D79</f>
        <v>18660</v>
      </c>
      <c r="K79" s="279">
        <f>'1% ATI SEM I 2023'!K79+'01-15 SEP 2023'!E79</f>
        <v>18660</v>
      </c>
      <c r="L79" s="280">
        <f>'1% ATI SEM I 2023'!L79+'01-15 SEP 2023'!F79</f>
        <v>0</v>
      </c>
    </row>
    <row r="80" spans="1:12" s="245" customFormat="1" ht="15.75" thickBot="1" x14ac:dyDescent="0.3">
      <c r="A80" s="244"/>
      <c r="B80" s="326"/>
      <c r="C80" s="90" t="s">
        <v>24</v>
      </c>
      <c r="D80" s="91">
        <f>D75+D60+D47</f>
        <v>4139196.1</v>
      </c>
      <c r="E80" s="91">
        <f>E75+E60+E47</f>
        <v>4139196.1</v>
      </c>
      <c r="F80" s="86">
        <f>D80-E80</f>
        <v>0</v>
      </c>
      <c r="G80" s="281"/>
      <c r="H80" s="326"/>
      <c r="I80" s="90" t="s">
        <v>24</v>
      </c>
      <c r="J80" s="91">
        <f>'1% ATI SEM I 2023'!J80+'01-15 SEP 2023'!D80</f>
        <v>32399939.380000003</v>
      </c>
      <c r="K80" s="91">
        <f>'1% ATI SEM I 2023'!K80+'01-15 SEP 2023'!E80</f>
        <v>32399939.380000003</v>
      </c>
      <c r="L80" s="86">
        <f>'1% ATI SEM I 2023'!L80+'01-15 SEP 2023'!F80</f>
        <v>-5.2386894822120667E-10</v>
      </c>
    </row>
    <row r="81" spans="1:12" s="245" customFormat="1" x14ac:dyDescent="0.25">
      <c r="A81" s="244"/>
      <c r="B81" s="264"/>
      <c r="C81" s="251"/>
      <c r="D81" s="251"/>
      <c r="E81" s="251"/>
      <c r="F81" s="251"/>
      <c r="G81" s="251"/>
      <c r="H81" s="251"/>
      <c r="I81" s="264"/>
      <c r="K81" s="281"/>
      <c r="L81" s="251"/>
    </row>
    <row r="82" spans="1:12" s="245" customFormat="1" x14ac:dyDescent="0.25">
      <c r="A82" s="244"/>
      <c r="B82" s="282" t="s">
        <v>26</v>
      </c>
      <c r="C82" s="244"/>
      <c r="D82" s="243"/>
      <c r="E82" s="243"/>
      <c r="F82" s="243"/>
      <c r="G82" s="243"/>
      <c r="H82" s="243"/>
      <c r="I82" s="243"/>
      <c r="J82" s="243"/>
      <c r="K82" s="243"/>
      <c r="L82" s="243"/>
    </row>
    <row r="83" spans="1:12" s="245" customFormat="1" x14ac:dyDescent="0.25">
      <c r="A83" s="244"/>
      <c r="B83" s="282" t="s">
        <v>166</v>
      </c>
      <c r="C83" s="244"/>
      <c r="D83" s="282"/>
      <c r="E83" s="282"/>
      <c r="F83" s="244"/>
      <c r="G83" s="244"/>
      <c r="H83" s="244"/>
      <c r="I83" s="244"/>
      <c r="J83" s="244"/>
      <c r="K83" s="243"/>
      <c r="L83" s="243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0"/>
  <sheetViews>
    <sheetView topLeftCell="A58" zoomScale="96" zoomScaleNormal="96" workbookViewId="0">
      <selection activeCell="H10" sqref="H10:H35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9.14062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6384" width="9.140625" style="1"/>
  </cols>
  <sheetData>
    <row r="1" spans="1:15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ht="16.5" customHeight="1" x14ac:dyDescent="0.25">
      <c r="A6" s="13"/>
      <c r="B6" s="310" t="s">
        <v>168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>
        <v>45139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37" t="s">
        <v>171</v>
      </c>
      <c r="D10" s="39">
        <v>31062497.75</v>
      </c>
      <c r="E10" s="39">
        <v>23369600.640000001</v>
      </c>
      <c r="F10" s="40">
        <f t="shared" ref="F10:F17" si="0">D10-E10</f>
        <v>7692897.1099999994</v>
      </c>
      <c r="G10" s="172">
        <v>3506518.99</v>
      </c>
      <c r="H10" s="40">
        <f t="shared" ref="H10:H17" si="1">E10+G10</f>
        <v>26876119.630000003</v>
      </c>
      <c r="I10" s="41">
        <f t="shared" ref="I10:I17" si="2">F10-G10</f>
        <v>4186378.1199999992</v>
      </c>
      <c r="J10" s="127"/>
      <c r="K10" s="14"/>
      <c r="L10" s="14"/>
      <c r="M10" s="14"/>
      <c r="N10" s="14"/>
      <c r="O10" s="3"/>
    </row>
    <row r="11" spans="1:15" x14ac:dyDescent="0.25">
      <c r="A11" s="103"/>
      <c r="B11" s="114" t="s">
        <v>31</v>
      </c>
      <c r="C11" s="42" t="s">
        <v>172</v>
      </c>
      <c r="D11" s="44">
        <v>0</v>
      </c>
      <c r="E11" s="44">
        <v>123192.91999999998</v>
      </c>
      <c r="F11" s="45">
        <f t="shared" si="0"/>
        <v>-123192.91999999998</v>
      </c>
      <c r="G11" s="174">
        <v>14591.5</v>
      </c>
      <c r="H11" s="45">
        <f t="shared" si="1"/>
        <v>137784.41999999998</v>
      </c>
      <c r="I11" s="46">
        <f t="shared" si="2"/>
        <v>-137784.41999999998</v>
      </c>
      <c r="J11" s="127"/>
      <c r="K11" s="14"/>
      <c r="L11" s="14"/>
      <c r="M11" s="14"/>
      <c r="N11" s="14"/>
      <c r="O11" s="3"/>
    </row>
    <row r="12" spans="1:15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15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  <c r="M13" s="14"/>
      <c r="N13" s="14"/>
      <c r="O13" s="3"/>
    </row>
    <row r="14" spans="1:15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15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15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  <c r="M16" s="14"/>
      <c r="N16" s="14"/>
      <c r="O16" s="3"/>
    </row>
    <row r="17" spans="1:16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27"/>
      <c r="K17" s="14"/>
      <c r="L17" s="14"/>
      <c r="M17" s="14"/>
      <c r="N17" s="14"/>
      <c r="O17" s="3"/>
    </row>
    <row r="18" spans="1:16" ht="15.75" thickBot="1" x14ac:dyDescent="0.3">
      <c r="A18" s="76"/>
      <c r="B18" s="230" t="s">
        <v>32</v>
      </c>
      <c r="C18" s="231"/>
      <c r="D18" s="54">
        <f>SUM(D10:D17)</f>
        <v>31921619.219999999</v>
      </c>
      <c r="E18" s="54">
        <v>24363226.970000003</v>
      </c>
      <c r="F18" s="54">
        <f>SUM(F10:F17)</f>
        <v>7558392.2499999991</v>
      </c>
      <c r="G18" s="185">
        <f>SUM(G10:G17)</f>
        <v>3521110.49</v>
      </c>
      <c r="H18" s="54">
        <f>SUM(H10:H17)</f>
        <v>27884337.460000005</v>
      </c>
      <c r="I18" s="186">
        <f>SUM(I10:I17)</f>
        <v>4037281.7599999993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232">
        <v>2</v>
      </c>
      <c r="B19" s="233" t="s">
        <v>57</v>
      </c>
      <c r="C19" s="234" t="s">
        <v>173</v>
      </c>
      <c r="D19" s="235">
        <v>674089.53</v>
      </c>
      <c r="E19" s="235">
        <v>521475.64999999997</v>
      </c>
      <c r="F19" s="235">
        <f>D19-E19</f>
        <v>152613.88000000006</v>
      </c>
      <c r="G19" s="236">
        <v>87611.839999999997</v>
      </c>
      <c r="H19" s="236">
        <f>E19+G19</f>
        <v>609087.49</v>
      </c>
      <c r="I19" s="236">
        <f>F19-G19</f>
        <v>65002.040000000066</v>
      </c>
      <c r="J19" s="14"/>
      <c r="K19" s="14"/>
      <c r="L19" s="13"/>
      <c r="M19" s="14"/>
      <c r="N19" s="3"/>
    </row>
    <row r="20" spans="1:16" s="2" customFormat="1" x14ac:dyDescent="0.25">
      <c r="A20" s="237">
        <v>3</v>
      </c>
      <c r="B20" s="145" t="s">
        <v>58</v>
      </c>
      <c r="C20" s="146" t="s">
        <v>174</v>
      </c>
      <c r="D20" s="147">
        <v>339493.03</v>
      </c>
      <c r="E20" s="147">
        <v>290880.18</v>
      </c>
      <c r="F20" s="147">
        <f t="shared" ref="F20:F25" si="3">D20-E20</f>
        <v>48612.850000000035</v>
      </c>
      <c r="G20" s="148">
        <v>71059.77</v>
      </c>
      <c r="H20" s="148">
        <f t="shared" ref="H20:H25" si="4">E20+G20</f>
        <v>361939.95</v>
      </c>
      <c r="I20" s="148">
        <f t="shared" ref="I20:I25" si="5">F20-G20</f>
        <v>-22446.919999999969</v>
      </c>
      <c r="J20" s="14"/>
      <c r="K20" s="14"/>
      <c r="L20" s="14"/>
      <c r="M20" s="14"/>
      <c r="N20" s="3"/>
    </row>
    <row r="21" spans="1:16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14"/>
      <c r="K21" s="14"/>
      <c r="L21" s="14"/>
      <c r="M21" s="14"/>
      <c r="N21" s="3"/>
      <c r="P21" s="2"/>
    </row>
    <row r="22" spans="1:16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14"/>
      <c r="K22" s="14"/>
      <c r="L22" s="14"/>
      <c r="M22" s="14"/>
      <c r="N22" s="3"/>
      <c r="P22" s="2"/>
    </row>
    <row r="23" spans="1:16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14"/>
      <c r="K23" s="14"/>
      <c r="L23" s="14"/>
      <c r="M23" s="14"/>
      <c r="N23" s="3"/>
      <c r="P23" s="2"/>
    </row>
    <row r="24" spans="1:16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14"/>
      <c r="K24" s="14"/>
      <c r="L24" s="14"/>
      <c r="M24" s="14"/>
      <c r="N24" s="3"/>
      <c r="P24" s="2"/>
    </row>
    <row r="25" spans="1:16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14"/>
      <c r="K25" s="14"/>
      <c r="L25" s="14"/>
      <c r="M25" s="14"/>
      <c r="N25" s="3"/>
      <c r="P25" s="2"/>
    </row>
    <row r="26" spans="1:16" ht="18" customHeight="1" thickBot="1" x14ac:dyDescent="0.3">
      <c r="A26" s="76"/>
      <c r="B26" s="53" t="s">
        <v>65</v>
      </c>
      <c r="C26" s="124"/>
      <c r="D26" s="54">
        <f>SUM(D19:D25)</f>
        <v>1013453.7100000001</v>
      </c>
      <c r="E26" s="54">
        <v>812226.98</v>
      </c>
      <c r="F26" s="54">
        <f t="shared" ref="F26:I26" si="6">SUM(F19:F25)</f>
        <v>201226.7300000001</v>
      </c>
      <c r="G26" s="185">
        <f>SUM(G19:G25)</f>
        <v>158671.60999999999</v>
      </c>
      <c r="H26" s="54">
        <f t="shared" si="6"/>
        <v>970898.59</v>
      </c>
      <c r="I26" s="186">
        <f t="shared" si="6"/>
        <v>42555.120000000097</v>
      </c>
      <c r="J26" s="125"/>
      <c r="K26" s="125"/>
      <c r="L26" s="14"/>
      <c r="M26" s="14"/>
      <c r="N26" s="3"/>
      <c r="P26" s="2"/>
    </row>
    <row r="27" spans="1:16" x14ac:dyDescent="0.25">
      <c r="A27" s="104">
        <v>4</v>
      </c>
      <c r="B27" s="120" t="s">
        <v>37</v>
      </c>
      <c r="C27" s="206" t="s">
        <v>175</v>
      </c>
      <c r="D27" s="56">
        <v>3725838.93</v>
      </c>
      <c r="E27" s="56">
        <v>3088874.9299999997</v>
      </c>
      <c r="F27" s="57">
        <f>D27-E27</f>
        <v>636964.00000000047</v>
      </c>
      <c r="G27" s="188">
        <v>459414</v>
      </c>
      <c r="H27" s="57">
        <f t="shared" ref="H27:H33" si="7">E27+G27</f>
        <v>3548288.9299999997</v>
      </c>
      <c r="I27" s="58">
        <f>F27-G27</f>
        <v>177550.00000000047</v>
      </c>
      <c r="J27" s="127"/>
      <c r="K27" s="14"/>
      <c r="L27" s="14"/>
      <c r="M27" s="13"/>
      <c r="N27" s="14"/>
      <c r="O27" s="3"/>
    </row>
    <row r="28" spans="1:16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ht="30" customHeight="1" thickBot="1" x14ac:dyDescent="0.3">
      <c r="A34" s="63"/>
      <c r="B34" s="115" t="s">
        <v>34</v>
      </c>
      <c r="C34" s="207"/>
      <c r="D34" s="61">
        <f>SUM(D27:D33)</f>
        <v>3722253.33</v>
      </c>
      <c r="E34" s="61">
        <v>3085289.3299999996</v>
      </c>
      <c r="F34" s="61">
        <f t="shared" ref="F34:I34" si="10">SUM(F27:F33)</f>
        <v>636964.00000000047</v>
      </c>
      <c r="G34" s="190">
        <f>SUM(G27:G33)</f>
        <v>459414</v>
      </c>
      <c r="H34" s="61">
        <f t="shared" si="10"/>
        <v>3544703.3299999996</v>
      </c>
      <c r="I34" s="62">
        <f t="shared" si="10"/>
        <v>177550.00000000047</v>
      </c>
      <c r="J34" s="127"/>
      <c r="K34" s="125"/>
      <c r="L34" s="125"/>
      <c r="M34" s="14"/>
      <c r="N34" s="14"/>
      <c r="O34" s="3"/>
    </row>
    <row r="35" spans="1:15" ht="15.75" thickBot="1" x14ac:dyDescent="0.3">
      <c r="A35" s="63"/>
      <c r="B35" s="63" t="s">
        <v>8</v>
      </c>
      <c r="C35" s="59"/>
      <c r="D35" s="64">
        <f>D34+D18+D26</f>
        <v>36657326.259999998</v>
      </c>
      <c r="E35" s="71">
        <v>28260743.280000001</v>
      </c>
      <c r="F35" s="71">
        <f>F34+F18+F26</f>
        <v>8396582.9800000004</v>
      </c>
      <c r="G35" s="192">
        <f>G34+G26+G18</f>
        <v>4139196.1</v>
      </c>
      <c r="H35" s="71">
        <f>H34+H18+H26</f>
        <v>32399939.380000003</v>
      </c>
      <c r="I35" s="78">
        <f>I34+I18+I26</f>
        <v>4257386.88</v>
      </c>
      <c r="J35" s="14"/>
      <c r="K35" s="14"/>
      <c r="L35" s="14"/>
      <c r="M35" s="14"/>
      <c r="N35" s="14"/>
      <c r="O35" s="3"/>
    </row>
    <row r="36" spans="1:15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s="245" customFormat="1" ht="15.75" customHeight="1" thickBot="1" x14ac:dyDescent="0.3">
      <c r="A37" s="244"/>
      <c r="B37" s="330" t="s">
        <v>169</v>
      </c>
      <c r="C37" s="331"/>
      <c r="D37" s="331"/>
      <c r="E37" s="331"/>
      <c r="F37" s="332"/>
      <c r="H37" s="330" t="s">
        <v>177</v>
      </c>
      <c r="I37" s="333"/>
      <c r="J37" s="333"/>
      <c r="K37" s="333"/>
      <c r="L37" s="334"/>
      <c r="M37" s="246"/>
      <c r="N37" s="246"/>
      <c r="O37" s="246"/>
    </row>
    <row r="38" spans="1:15" s="246" customFormat="1" ht="20.25" customHeight="1" thickBot="1" x14ac:dyDescent="0.3">
      <c r="A38" s="247"/>
      <c r="B38" s="318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51"/>
      <c r="H38" s="321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  <c r="M38" s="251"/>
      <c r="N38" s="251"/>
      <c r="O38" s="251"/>
    </row>
    <row r="39" spans="1:15" s="245" customFormat="1" ht="15.75" thickBot="1" x14ac:dyDescent="0.3">
      <c r="A39" s="252"/>
      <c r="B39" s="319"/>
      <c r="C39" s="244" t="s">
        <v>23</v>
      </c>
      <c r="D39" s="253">
        <v>1227</v>
      </c>
      <c r="E39" s="253">
        <v>1227</v>
      </c>
      <c r="F39" s="254">
        <f>D39-E39</f>
        <v>0</v>
      </c>
      <c r="G39" s="243"/>
      <c r="H39" s="322"/>
      <c r="I39" s="244" t="s">
        <v>23</v>
      </c>
      <c r="J39" s="253">
        <f>'1% ATI SEM I 2023'!J39+'AUGUST 2023'!D39</f>
        <v>9249</v>
      </c>
      <c r="K39" s="253">
        <f>'1% ATI SEM I 2023'!K39+'AUGUST 2023'!E39</f>
        <v>9249</v>
      </c>
      <c r="L39" s="253">
        <f>'1% ATI SEM I 2023'!L39+'AUGUST 2023'!F39</f>
        <v>0</v>
      </c>
      <c r="M39" s="243"/>
      <c r="N39" s="243"/>
      <c r="O39" s="243"/>
    </row>
    <row r="40" spans="1:15" s="245" customFormat="1" ht="15.75" thickBot="1" x14ac:dyDescent="0.3">
      <c r="A40" s="252"/>
      <c r="B40" s="320"/>
      <c r="C40" s="68" t="s">
        <v>24</v>
      </c>
      <c r="D40" s="69">
        <v>3521110.49</v>
      </c>
      <c r="E40" s="69">
        <v>3521110.49</v>
      </c>
      <c r="F40" s="70">
        <f t="shared" ref="F40:F46" si="11">D40-E40</f>
        <v>0</v>
      </c>
      <c r="G40" s="243"/>
      <c r="H40" s="323"/>
      <c r="I40" s="68" t="s">
        <v>24</v>
      </c>
      <c r="J40" s="74">
        <f>'1% ATI SEM I 2023'!J40+'AUGUST 2023'!D40</f>
        <v>27421285.68</v>
      </c>
      <c r="K40" s="74">
        <f>'1% ATI SEM I 2023'!K40+'AUGUST 2023'!E40</f>
        <v>27025215.990000002</v>
      </c>
      <c r="L40" s="74">
        <f>'1% ATI SEM I 2023'!L40+'AUGUST 2023'!F40</f>
        <v>396069.68999999994</v>
      </c>
      <c r="M40" s="243"/>
      <c r="N40" s="243"/>
      <c r="O40" s="243"/>
    </row>
    <row r="41" spans="1:15" s="245" customFormat="1" ht="15.75" thickBot="1" x14ac:dyDescent="0.3">
      <c r="A41" s="252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1"/>
        <v>0</v>
      </c>
      <c r="G41" s="243"/>
      <c r="H41" s="255" t="s">
        <v>49</v>
      </c>
      <c r="I41" s="258" t="s">
        <v>24</v>
      </c>
      <c r="J41" s="253">
        <f>'1% ATI SEM I 2023'!J41+'AUGUST 2023'!D41</f>
        <v>22532.66</v>
      </c>
      <c r="K41" s="253">
        <f>'1% ATI SEM I 2023'!K41+'AUGUST 2023'!E41</f>
        <v>203785.38</v>
      </c>
      <c r="L41" s="253">
        <f>'1% ATI SEM I 2023'!L41+'AUGUST 2023'!F41</f>
        <v>-181252.72</v>
      </c>
      <c r="M41" s="243"/>
      <c r="N41" s="243"/>
      <c r="O41" s="243"/>
    </row>
    <row r="42" spans="1:15" s="245" customFormat="1" ht="15.75" thickBot="1" x14ac:dyDescent="0.3">
      <c r="A42" s="252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1"/>
        <v>0</v>
      </c>
      <c r="G42" s="243"/>
      <c r="H42" s="255" t="s">
        <v>147</v>
      </c>
      <c r="I42" s="258" t="s">
        <v>24</v>
      </c>
      <c r="J42" s="253">
        <f>'1% ATI SEM I 2023'!J42+'AUGUST 2023'!D42</f>
        <v>64219.12</v>
      </c>
      <c r="K42" s="253">
        <f>'1% ATI SEM I 2023'!K42+'AUGUST 2023'!E42</f>
        <v>279036.09000000003</v>
      </c>
      <c r="L42" s="253">
        <f>'1% ATI SEM I 2023'!L42+'AUGUST 2023'!F42</f>
        <v>-214816.97000000003</v>
      </c>
      <c r="M42" s="243"/>
      <c r="N42" s="243"/>
      <c r="O42" s="243"/>
    </row>
    <row r="43" spans="1:15" s="245" customFormat="1" ht="15.75" thickBot="1" x14ac:dyDescent="0.3">
      <c r="A43" s="252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1"/>
        <v>0</v>
      </c>
      <c r="G43" s="243"/>
      <c r="H43" s="255" t="s">
        <v>51</v>
      </c>
      <c r="I43" s="258" t="s">
        <v>24</v>
      </c>
      <c r="J43" s="253">
        <f>'1% ATI SEM I 2023'!J43+'AUGUST 2023'!D43</f>
        <v>0</v>
      </c>
      <c r="K43" s="253">
        <f>'1% ATI SEM I 2023'!K43+'AUGUST 2023'!E43</f>
        <v>0</v>
      </c>
      <c r="L43" s="253">
        <f>'1% ATI SEM I 2023'!L43+'AUGUST 2023'!F43</f>
        <v>0</v>
      </c>
      <c r="M43" s="243"/>
      <c r="N43" s="243"/>
      <c r="O43" s="243"/>
    </row>
    <row r="44" spans="1:15" s="245" customFormat="1" ht="15.75" thickBot="1" x14ac:dyDescent="0.3">
      <c r="A44" s="252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1"/>
        <v>0</v>
      </c>
      <c r="G44" s="243"/>
      <c r="H44" s="255" t="s">
        <v>52</v>
      </c>
      <c r="I44" s="258" t="s">
        <v>24</v>
      </c>
      <c r="J44" s="253">
        <f>'1% ATI SEM I 2023'!J44+'AUGUST 2023'!D44</f>
        <v>0</v>
      </c>
      <c r="K44" s="253">
        <f>'1% ATI SEM I 2023'!K44+'AUGUST 2023'!E44</f>
        <v>0</v>
      </c>
      <c r="L44" s="253">
        <f>'1% ATI SEM I 2023'!L44+'AUGUST 2023'!F44</f>
        <v>0</v>
      </c>
      <c r="M44" s="243"/>
      <c r="N44" s="243"/>
      <c r="O44" s="243"/>
    </row>
    <row r="45" spans="1:15" s="245" customFormat="1" ht="15.75" thickBot="1" x14ac:dyDescent="0.3">
      <c r="A45" s="252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1"/>
        <v>0</v>
      </c>
      <c r="G45" s="243"/>
      <c r="H45" s="260" t="s">
        <v>53</v>
      </c>
      <c r="I45" s="256" t="s">
        <v>24</v>
      </c>
      <c r="J45" s="253">
        <f>'1% ATI SEM I 2023'!J45+'AUGUST 2023'!D45</f>
        <v>0</v>
      </c>
      <c r="K45" s="253">
        <f>'1% ATI SEM I 2023'!K45+'AUGUST 2023'!E45</f>
        <v>0</v>
      </c>
      <c r="L45" s="253">
        <f>'1% ATI SEM I 2023'!L45+'AUGUST 2023'!F45</f>
        <v>0</v>
      </c>
      <c r="M45" s="243"/>
      <c r="N45" s="243"/>
      <c r="O45" s="243"/>
    </row>
    <row r="46" spans="1:15" s="245" customFormat="1" ht="15.75" thickBot="1" x14ac:dyDescent="0.3">
      <c r="A46" s="252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1"/>
        <v>0</v>
      </c>
      <c r="G46" s="243"/>
      <c r="H46" s="262" t="s">
        <v>102</v>
      </c>
      <c r="I46" s="256" t="s">
        <v>24</v>
      </c>
      <c r="J46" s="253">
        <f>'1% ATI SEM I 2023'!J46+'AUGUST 2023'!D46</f>
        <v>376300</v>
      </c>
      <c r="K46" s="253">
        <f>'1% ATI SEM I 2023'!K46+'AUGUST 2023'!E46</f>
        <v>376300</v>
      </c>
      <c r="L46" s="253">
        <f>'1% ATI SEM I 2023'!L46+'AUGUST 2023'!F46</f>
        <v>0</v>
      </c>
      <c r="M46" s="243"/>
      <c r="N46" s="243"/>
      <c r="O46" s="243"/>
    </row>
    <row r="47" spans="1:15" s="245" customFormat="1" ht="15.75" thickBot="1" x14ac:dyDescent="0.3">
      <c r="A47" s="252"/>
      <c r="B47" s="73" t="s">
        <v>32</v>
      </c>
      <c r="C47" s="68" t="s">
        <v>24</v>
      </c>
      <c r="D47" s="69">
        <f>SUM(D40:D46)</f>
        <v>3521110.49</v>
      </c>
      <c r="E47" s="69">
        <f>SUM(E40:E46)</f>
        <v>3521110.49</v>
      </c>
      <c r="F47" s="69">
        <f>SUM(F40:F46)</f>
        <v>0</v>
      </c>
      <c r="G47" s="243"/>
      <c r="H47" s="73" t="s">
        <v>32</v>
      </c>
      <c r="I47" s="68" t="s">
        <v>24</v>
      </c>
      <c r="J47" s="69">
        <f>SUM(J40:J46)</f>
        <v>27884337.460000001</v>
      </c>
      <c r="K47" s="69">
        <f t="shared" ref="K47:L47" si="12">SUM(K40:K46)</f>
        <v>27884337.460000001</v>
      </c>
      <c r="L47" s="69">
        <f t="shared" si="12"/>
        <v>-8.7311491370201111E-11</v>
      </c>
      <c r="M47" s="243"/>
      <c r="N47" s="243"/>
      <c r="O47" s="243"/>
    </row>
    <row r="48" spans="1:15" s="245" customFormat="1" ht="15.75" thickBot="1" x14ac:dyDescent="0.3">
      <c r="A48" s="252"/>
      <c r="B48" s="264"/>
      <c r="C48" s="244"/>
      <c r="D48" s="243"/>
      <c r="E48" s="243"/>
      <c r="F48" s="243"/>
      <c r="G48" s="243"/>
      <c r="H48" s="264"/>
      <c r="I48" s="244"/>
      <c r="J48" s="243"/>
      <c r="K48" s="243">
        <f>K47-H18</f>
        <v>0</v>
      </c>
      <c r="L48" s="243"/>
      <c r="M48" s="243"/>
      <c r="N48" s="243"/>
      <c r="O48" s="243"/>
    </row>
    <row r="49" spans="1:19" s="245" customFormat="1" ht="15.75" thickBot="1" x14ac:dyDescent="0.3">
      <c r="A49" s="252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51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  <c r="M49" s="251"/>
      <c r="N49" s="251"/>
      <c r="O49" s="251"/>
      <c r="P49" s="251"/>
      <c r="Q49" s="251"/>
    </row>
    <row r="50" spans="1:19" s="245" customFormat="1" ht="15.75" thickBot="1" x14ac:dyDescent="0.3">
      <c r="A50" s="252"/>
      <c r="B50" s="327" t="s">
        <v>57</v>
      </c>
      <c r="C50" s="223" t="s">
        <v>23</v>
      </c>
      <c r="D50" s="224">
        <v>39</v>
      </c>
      <c r="E50" s="224">
        <v>39</v>
      </c>
      <c r="F50" s="224">
        <f>D50-E50</f>
        <v>0</v>
      </c>
      <c r="G50" s="243"/>
      <c r="H50" s="222" t="s">
        <v>57</v>
      </c>
      <c r="I50" s="223" t="s">
        <v>23</v>
      </c>
      <c r="J50" s="224">
        <f>'1% ATI SEM I 2023'!J50+'AUGUST 2023'!D50</f>
        <v>283</v>
      </c>
      <c r="K50" s="224">
        <f>'1% ATI SEM I 2023'!K50+'AUGUST 2023'!E50</f>
        <v>283</v>
      </c>
      <c r="L50" s="224">
        <f>'1% ATI SEM I 2023'!L50+'AUGUST 2023'!F50</f>
        <v>0</v>
      </c>
      <c r="M50" s="243"/>
      <c r="N50" s="243"/>
      <c r="O50" s="243"/>
      <c r="P50" s="243"/>
      <c r="Q50" s="243"/>
      <c r="S50" s="266"/>
    </row>
    <row r="51" spans="1:19" s="245" customFormat="1" ht="15.75" thickBot="1" x14ac:dyDescent="0.3">
      <c r="A51" s="252"/>
      <c r="B51" s="328"/>
      <c r="C51" s="79" t="s">
        <v>24</v>
      </c>
      <c r="D51" s="69">
        <v>87611.839999999997</v>
      </c>
      <c r="E51" s="69">
        <v>87611.839999999997</v>
      </c>
      <c r="F51" s="69">
        <f t="shared" ref="F51:F60" si="13">D51-E51</f>
        <v>0</v>
      </c>
      <c r="G51" s="243"/>
      <c r="H51" s="267"/>
      <c r="I51" s="79" t="s">
        <v>24</v>
      </c>
      <c r="J51" s="69">
        <f>'1% ATI SEM I 2023'!J51+'AUGUST 2023'!D51</f>
        <v>608958.64</v>
      </c>
      <c r="K51" s="69">
        <f>'1% ATI SEM I 2023'!K51+'AUGUST 2023'!E51</f>
        <v>608958.64</v>
      </c>
      <c r="L51" s="69">
        <f>'1% ATI SEM I 2023'!L51+'AUGUST 2023'!F51</f>
        <v>0</v>
      </c>
      <c r="M51" s="243"/>
      <c r="N51" s="243"/>
      <c r="O51" s="243"/>
      <c r="P51" s="243"/>
      <c r="Q51" s="243"/>
    </row>
    <row r="52" spans="1:19" s="245" customFormat="1" ht="15.75" thickBot="1" x14ac:dyDescent="0.3">
      <c r="A52" s="252"/>
      <c r="B52" s="327" t="s">
        <v>58</v>
      </c>
      <c r="C52" s="223" t="s">
        <v>59</v>
      </c>
      <c r="D52" s="225" t="s">
        <v>170</v>
      </c>
      <c r="E52" s="225" t="s">
        <v>170</v>
      </c>
      <c r="F52" s="224">
        <v>0</v>
      </c>
      <c r="G52" s="243"/>
      <c r="H52" s="222" t="s">
        <v>58</v>
      </c>
      <c r="I52" s="223" t="s">
        <v>59</v>
      </c>
      <c r="J52" s="225" t="s">
        <v>176</v>
      </c>
      <c r="K52" s="225" t="s">
        <v>176</v>
      </c>
      <c r="L52" s="225">
        <v>0</v>
      </c>
      <c r="M52" s="268"/>
      <c r="N52" s="268"/>
      <c r="O52" s="268"/>
      <c r="P52" s="268"/>
      <c r="Q52" s="243"/>
    </row>
    <row r="53" spans="1:19" s="245" customFormat="1" ht="15.75" thickBot="1" x14ac:dyDescent="0.3">
      <c r="A53" s="252"/>
      <c r="B53" s="328"/>
      <c r="C53" s="79" t="s">
        <v>24</v>
      </c>
      <c r="D53" s="69">
        <v>71059.77</v>
      </c>
      <c r="E53" s="69">
        <v>71059.77</v>
      </c>
      <c r="F53" s="69">
        <f t="shared" si="13"/>
        <v>0</v>
      </c>
      <c r="G53" s="243"/>
      <c r="H53" s="267"/>
      <c r="I53" s="79" t="s">
        <v>24</v>
      </c>
      <c r="J53" s="69">
        <f>'1% ATI SEM I 2023'!J53+'AUGUST 2023'!D53</f>
        <v>361939.95</v>
      </c>
      <c r="K53" s="69">
        <f>'1% ATI SEM I 2023'!K53+'AUGUST 2023'!E53</f>
        <v>361939.95</v>
      </c>
      <c r="L53" s="69">
        <f>'1% ATI SEM I 2023'!L53+'AUGUST 2023'!F53</f>
        <v>0</v>
      </c>
      <c r="M53" s="243"/>
      <c r="N53" s="243"/>
      <c r="O53" s="243"/>
      <c r="P53" s="243"/>
      <c r="Q53" s="243"/>
    </row>
    <row r="54" spans="1:19" s="245" customFormat="1" ht="15.75" thickBot="1" x14ac:dyDescent="0.3">
      <c r="A54" s="252"/>
      <c r="B54" s="269" t="s">
        <v>56</v>
      </c>
      <c r="C54" s="84" t="s">
        <v>24</v>
      </c>
      <c r="D54" s="69">
        <f>D51+D53</f>
        <v>158671.60999999999</v>
      </c>
      <c r="E54" s="69">
        <f>E51+E53</f>
        <v>158671.60999999999</v>
      </c>
      <c r="F54" s="69">
        <f t="shared" si="13"/>
        <v>0</v>
      </c>
      <c r="G54" s="243"/>
      <c r="H54" s="269" t="s">
        <v>56</v>
      </c>
      <c r="I54" s="84" t="s">
        <v>24</v>
      </c>
      <c r="J54" s="69">
        <f>'1% ATI SEM I 2023'!J54+'AUGUST 2023'!D54</f>
        <v>971027.44000000006</v>
      </c>
      <c r="K54" s="69">
        <f>'1% ATI SEM I 2023'!K54+'AUGUST 2023'!E54</f>
        <v>971027.44000000006</v>
      </c>
      <c r="L54" s="69">
        <f>'1% ATI SEM I 2023'!L54+'AUGUST 2023'!F54</f>
        <v>0</v>
      </c>
      <c r="M54" s="243"/>
      <c r="N54" s="243"/>
      <c r="O54" s="243"/>
      <c r="P54" s="243"/>
      <c r="Q54" s="243"/>
    </row>
    <row r="55" spans="1:19" s="245" customFormat="1" ht="15.75" thickBot="1" x14ac:dyDescent="0.3">
      <c r="A55" s="252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3"/>
        <v>0</v>
      </c>
      <c r="G55" s="243"/>
      <c r="H55" s="270" t="s">
        <v>49</v>
      </c>
      <c r="I55" s="258" t="s">
        <v>24</v>
      </c>
      <c r="J55" s="224">
        <f>'1% ATI SEM I 2023'!J55+'AUGUST 2023'!D55</f>
        <v>168.66</v>
      </c>
      <c r="K55" s="224">
        <f>'1% ATI SEM I 2023'!K55+'AUGUST 2023'!E55</f>
        <v>168.66</v>
      </c>
      <c r="L55" s="224">
        <f>'1% ATI SEM I 2023'!L55+'AUGUST 2023'!F55</f>
        <v>0</v>
      </c>
      <c r="M55" s="243"/>
      <c r="N55" s="243"/>
      <c r="O55" s="243"/>
      <c r="P55" s="243"/>
      <c r="Q55" s="243"/>
    </row>
    <row r="56" spans="1:19" s="245" customFormat="1" ht="15.75" thickBot="1" x14ac:dyDescent="0.3">
      <c r="A56" s="252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3"/>
        <v>0</v>
      </c>
      <c r="G56" s="243"/>
      <c r="H56" s="255" t="s">
        <v>147</v>
      </c>
      <c r="I56" s="258" t="s">
        <v>24</v>
      </c>
      <c r="J56" s="224">
        <f>'1% ATI SEM I 2023'!J56+'AUGUST 2023'!D56</f>
        <v>-297.51</v>
      </c>
      <c r="K56" s="224">
        <f>'1% ATI SEM I 2023'!K56+'AUGUST 2023'!E56</f>
        <v>-297.51</v>
      </c>
      <c r="L56" s="224">
        <f>'1% ATI SEM I 2023'!L56+'AUGUST 2023'!F56</f>
        <v>0</v>
      </c>
      <c r="M56" s="243"/>
      <c r="N56" s="243"/>
      <c r="O56" s="243"/>
      <c r="P56" s="243"/>
      <c r="Q56" s="243"/>
    </row>
    <row r="57" spans="1:19" s="245" customFormat="1" ht="15.75" thickBot="1" x14ac:dyDescent="0.3">
      <c r="A57" s="252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3"/>
        <v>0</v>
      </c>
      <c r="G57" s="243"/>
      <c r="H57" s="270" t="s">
        <v>51</v>
      </c>
      <c r="I57" s="258" t="s">
        <v>24</v>
      </c>
      <c r="J57" s="224">
        <f>'1% ATI SEM I 2023'!J57+'AUGUST 2023'!D57</f>
        <v>0</v>
      </c>
      <c r="K57" s="224">
        <f>'1% ATI SEM I 2023'!K57+'AUGUST 2023'!E57</f>
        <v>0</v>
      </c>
      <c r="L57" s="224">
        <f>'1% ATI SEM I 2023'!L57+'AUGUST 2023'!F57</f>
        <v>0</v>
      </c>
      <c r="M57" s="243"/>
      <c r="N57" s="243"/>
      <c r="O57" s="243"/>
      <c r="P57" s="243"/>
      <c r="Q57" s="243"/>
    </row>
    <row r="58" spans="1:19" s="245" customFormat="1" ht="15.75" thickBot="1" x14ac:dyDescent="0.3">
      <c r="A58" s="252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3"/>
        <v>0</v>
      </c>
      <c r="G58" s="243"/>
      <c r="H58" s="270" t="s">
        <v>52</v>
      </c>
      <c r="I58" s="258" t="s">
        <v>24</v>
      </c>
      <c r="J58" s="224">
        <f>'1% ATI SEM I 2023'!J58+'AUGUST 2023'!D58</f>
        <v>0</v>
      </c>
      <c r="K58" s="224">
        <f>'1% ATI SEM I 2023'!K58+'AUGUST 2023'!E58</f>
        <v>0</v>
      </c>
      <c r="L58" s="224">
        <f>'1% ATI SEM I 2023'!L58+'AUGUST 2023'!F58</f>
        <v>0</v>
      </c>
      <c r="M58" s="243"/>
      <c r="N58" s="243"/>
      <c r="O58" s="243"/>
      <c r="P58" s="243"/>
      <c r="Q58" s="243"/>
    </row>
    <row r="59" spans="1:19" s="245" customFormat="1" ht="15.75" thickBot="1" x14ac:dyDescent="0.3">
      <c r="A59" s="252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3"/>
        <v>0</v>
      </c>
      <c r="G59" s="243"/>
      <c r="H59" s="271" t="s">
        <v>53</v>
      </c>
      <c r="I59" s="258" t="s">
        <v>24</v>
      </c>
      <c r="J59" s="224">
        <f>'1% ATI SEM I 2023'!J59+'AUGUST 2023'!D59</f>
        <v>0</v>
      </c>
      <c r="K59" s="224">
        <f>'1% ATI SEM I 2023'!K59+'AUGUST 2023'!E59</f>
        <v>0</v>
      </c>
      <c r="L59" s="224">
        <f>'1% ATI SEM I 2023'!L59+'AUGUST 2023'!F59</f>
        <v>0</v>
      </c>
      <c r="M59" s="243"/>
      <c r="N59" s="243"/>
      <c r="O59" s="243"/>
      <c r="P59" s="243"/>
      <c r="Q59" s="243"/>
    </row>
    <row r="60" spans="1:19" s="245" customFormat="1" ht="15.75" thickBot="1" x14ac:dyDescent="0.3">
      <c r="A60" s="252"/>
      <c r="B60" s="99" t="s">
        <v>65</v>
      </c>
      <c r="C60" s="84" t="s">
        <v>24</v>
      </c>
      <c r="D60" s="100">
        <f>SUM(D54:D59)</f>
        <v>158671.60999999999</v>
      </c>
      <c r="E60" s="100">
        <f>SUM(E54:E59)</f>
        <v>158671.60999999999</v>
      </c>
      <c r="F60" s="69">
        <f t="shared" si="13"/>
        <v>0</v>
      </c>
      <c r="G60" s="243"/>
      <c r="H60" s="99" t="s">
        <v>65</v>
      </c>
      <c r="I60" s="84" t="s">
        <v>24</v>
      </c>
      <c r="J60" s="69">
        <f>'1% ATI SEM I 2023'!J60+'AUGUST 2023'!D60</f>
        <v>970898.59</v>
      </c>
      <c r="K60" s="69">
        <f>'1% ATI SEM I 2023'!K60+'AUGUST 2023'!E60</f>
        <v>970898.59</v>
      </c>
      <c r="L60" s="69">
        <f>'1% ATI SEM I 2023'!L60+'AUGUST 2023'!F60</f>
        <v>0</v>
      </c>
      <c r="M60" s="243"/>
      <c r="N60" s="243"/>
      <c r="O60" s="243"/>
      <c r="P60" s="243"/>
      <c r="Q60" s="243"/>
    </row>
    <row r="61" spans="1:19" s="245" customFormat="1" ht="15.75" thickBot="1" x14ac:dyDescent="0.3">
      <c r="A61" s="252"/>
      <c r="B61" s="264"/>
      <c r="C61" s="244"/>
      <c r="D61" s="243"/>
      <c r="E61" s="243"/>
      <c r="F61" s="243"/>
      <c r="G61" s="243"/>
      <c r="H61" s="243"/>
      <c r="J61" s="264"/>
      <c r="K61" s="243">
        <f>K60-H26</f>
        <v>0</v>
      </c>
      <c r="L61" s="243"/>
      <c r="M61" s="243"/>
      <c r="N61" s="243"/>
      <c r="O61" s="243"/>
      <c r="P61" s="243"/>
    </row>
    <row r="62" spans="1:19" s="245" customFormat="1" ht="18.75" customHeight="1" thickBot="1" x14ac:dyDescent="0.3">
      <c r="A62" s="252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51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  <c r="M62" s="243"/>
      <c r="N62" s="243"/>
      <c r="O62" s="243"/>
      <c r="P62" s="243"/>
    </row>
    <row r="63" spans="1:19" s="245" customFormat="1" ht="15.75" thickBot="1" x14ac:dyDescent="0.3">
      <c r="A63" s="252"/>
      <c r="B63" s="327" t="s">
        <v>20</v>
      </c>
      <c r="C63" s="223" t="s">
        <v>23</v>
      </c>
      <c r="D63" s="224">
        <v>914</v>
      </c>
      <c r="E63" s="224">
        <v>914</v>
      </c>
      <c r="F63" s="273">
        <f>D63-E63</f>
        <v>0</v>
      </c>
      <c r="G63" s="243"/>
      <c r="H63" s="327" t="s">
        <v>20</v>
      </c>
      <c r="I63" s="274" t="s">
        <v>23</v>
      </c>
      <c r="J63" s="224">
        <f>'1% ATI SEM I 2023'!J63+'AUGUST 2023'!D63</f>
        <v>7483</v>
      </c>
      <c r="K63" s="224">
        <f>'1% ATI SEM I 2023'!K63+'AUGUST 2023'!E63</f>
        <v>7483</v>
      </c>
      <c r="L63" s="224">
        <f>'1% ATI SEM I 2023'!L63+'AUGUST 2023'!F63</f>
        <v>0</v>
      </c>
      <c r="M63" s="243"/>
      <c r="N63" s="243"/>
      <c r="O63" s="243"/>
      <c r="P63" s="243"/>
    </row>
    <row r="64" spans="1:19" s="245" customFormat="1" ht="15.75" thickBot="1" x14ac:dyDescent="0.3">
      <c r="A64" s="252"/>
      <c r="B64" s="329"/>
      <c r="C64" s="79" t="s">
        <v>24</v>
      </c>
      <c r="D64" s="80">
        <v>385895</v>
      </c>
      <c r="E64" s="80">
        <v>385895</v>
      </c>
      <c r="F64" s="81">
        <f t="shared" ref="F64:F75" si="14">D64-E64</f>
        <v>0</v>
      </c>
      <c r="G64" s="243"/>
      <c r="H64" s="329"/>
      <c r="I64" s="90" t="s">
        <v>24</v>
      </c>
      <c r="J64" s="69">
        <f>'1% ATI SEM I 2023'!J64+'AUGUST 2023'!D64</f>
        <v>3060224.6399999997</v>
      </c>
      <c r="K64" s="69">
        <f>'1% ATI SEM I 2023'!K64+'AUGUST 2023'!E64</f>
        <v>3060224.6399999997</v>
      </c>
      <c r="L64" s="69">
        <f>'1% ATI SEM I 2023'!L64+'AUGUST 2023'!F64</f>
        <v>0</v>
      </c>
      <c r="M64" s="243"/>
      <c r="N64" s="243"/>
      <c r="O64" s="243"/>
      <c r="P64" s="243"/>
    </row>
    <row r="65" spans="1:16" s="245" customFormat="1" ht="15.75" thickBot="1" x14ac:dyDescent="0.3">
      <c r="A65" s="252"/>
      <c r="B65" s="329"/>
      <c r="C65" s="223" t="s">
        <v>25</v>
      </c>
      <c r="D65" s="224">
        <v>220</v>
      </c>
      <c r="E65" s="224">
        <v>220</v>
      </c>
      <c r="F65" s="273">
        <f t="shared" si="14"/>
        <v>0</v>
      </c>
      <c r="G65" s="243"/>
      <c r="H65" s="329"/>
      <c r="I65" s="274" t="s">
        <v>25</v>
      </c>
      <c r="J65" s="224">
        <f>'1% ATI SEM I 2023'!J65+'AUGUST 2023'!D65</f>
        <v>1585</v>
      </c>
      <c r="K65" s="224">
        <f>'1% ATI SEM I 2023'!K65+'AUGUST 2023'!E65</f>
        <v>1585</v>
      </c>
      <c r="L65" s="224">
        <f>'1% ATI SEM I 2023'!L65+'AUGUST 2023'!F65</f>
        <v>0</v>
      </c>
      <c r="M65" s="243"/>
      <c r="N65" s="243"/>
      <c r="O65" s="243"/>
      <c r="P65" s="243"/>
    </row>
    <row r="66" spans="1:16" s="245" customFormat="1" ht="15.75" thickBot="1" x14ac:dyDescent="0.3">
      <c r="A66" s="252"/>
      <c r="B66" s="329"/>
      <c r="C66" s="79" t="s">
        <v>24</v>
      </c>
      <c r="D66" s="80">
        <v>73519</v>
      </c>
      <c r="E66" s="80">
        <v>73519</v>
      </c>
      <c r="F66" s="81">
        <f t="shared" si="14"/>
        <v>0</v>
      </c>
      <c r="G66" s="243"/>
      <c r="H66" s="329"/>
      <c r="I66" s="90" t="s">
        <v>24</v>
      </c>
      <c r="J66" s="69">
        <f>'1% ATI SEM I 2023'!J66+'AUGUST 2023'!D66</f>
        <v>484478.69</v>
      </c>
      <c r="K66" s="69">
        <f>'1% ATI SEM I 2023'!K66+'AUGUST 2023'!E66</f>
        <v>484478.69</v>
      </c>
      <c r="L66" s="69">
        <f>'1% ATI SEM I 2023'!L66+'AUGUST 2023'!F66</f>
        <v>0</v>
      </c>
      <c r="M66" s="243"/>
      <c r="N66" s="243"/>
      <c r="O66" s="243"/>
      <c r="P66" s="243"/>
    </row>
    <row r="67" spans="1:16" s="245" customFormat="1" ht="27" thickBot="1" x14ac:dyDescent="0.3">
      <c r="A67" s="252"/>
      <c r="B67" s="329"/>
      <c r="C67" s="263" t="s">
        <v>44</v>
      </c>
      <c r="D67" s="224">
        <v>0</v>
      </c>
      <c r="E67" s="224">
        <v>0</v>
      </c>
      <c r="F67" s="273">
        <f t="shared" si="14"/>
        <v>0</v>
      </c>
      <c r="G67" s="243"/>
      <c r="H67" s="329"/>
      <c r="I67" s="263" t="s">
        <v>44</v>
      </c>
      <c r="J67" s="224">
        <f>'1% ATI SEM I 2023'!J67+'AUGUST 2023'!D67</f>
        <v>0</v>
      </c>
      <c r="K67" s="224">
        <f>'1% ATI SEM I 2023'!K67+'AUGUST 2023'!E67</f>
        <v>0</v>
      </c>
      <c r="L67" s="224">
        <f>'1% ATI SEM I 2023'!L67+'AUGUST 2023'!F67</f>
        <v>0</v>
      </c>
      <c r="M67" s="243"/>
      <c r="N67" s="243"/>
      <c r="O67" s="243"/>
      <c r="P67" s="243"/>
    </row>
    <row r="68" spans="1:16" s="245" customFormat="1" ht="15.75" thickBot="1" x14ac:dyDescent="0.3">
      <c r="A68" s="252"/>
      <c r="B68" s="328"/>
      <c r="C68" s="79" t="s">
        <v>24</v>
      </c>
      <c r="D68" s="80">
        <v>0</v>
      </c>
      <c r="E68" s="80">
        <v>0</v>
      </c>
      <c r="F68" s="81">
        <f t="shared" si="14"/>
        <v>0</v>
      </c>
      <c r="G68" s="243"/>
      <c r="H68" s="328"/>
      <c r="I68" s="90" t="s">
        <v>24</v>
      </c>
      <c r="J68" s="69">
        <f>'1% ATI SEM I 2023'!J68+'AUGUST 2023'!D68</f>
        <v>0</v>
      </c>
      <c r="K68" s="69">
        <f>'1% ATI SEM I 2023'!K68+'AUGUST 2023'!E68</f>
        <v>0</v>
      </c>
      <c r="L68" s="69">
        <f>'1% ATI SEM I 2023'!L68+'AUGUST 2023'!F68</f>
        <v>0</v>
      </c>
      <c r="M68" s="243"/>
      <c r="N68" s="243"/>
      <c r="O68" s="243"/>
      <c r="P68" s="243"/>
    </row>
    <row r="69" spans="1:16" s="245" customFormat="1" ht="15.75" thickBot="1" x14ac:dyDescent="0.3">
      <c r="A69" s="244"/>
      <c r="B69" s="275" t="s">
        <v>20</v>
      </c>
      <c r="C69" s="84" t="s">
        <v>24</v>
      </c>
      <c r="D69" s="69">
        <f>D68+D66+D64</f>
        <v>459414</v>
      </c>
      <c r="E69" s="69">
        <f>E66+E64+E68</f>
        <v>459414</v>
      </c>
      <c r="F69" s="69">
        <f t="shared" ref="F69" si="15">F64+F66+F68</f>
        <v>0</v>
      </c>
      <c r="G69" s="243"/>
      <c r="H69" s="275" t="s">
        <v>20</v>
      </c>
      <c r="I69" s="92" t="s">
        <v>24</v>
      </c>
      <c r="J69" s="69">
        <f>'1% ATI SEM I 2023'!J69+'AUGUST 2023'!D69</f>
        <v>3548288.93</v>
      </c>
      <c r="K69" s="69">
        <f>'1% ATI SEM I 2023'!K69+'AUGUST 2023'!E69</f>
        <v>3548288.93</v>
      </c>
      <c r="L69" s="69">
        <f>'1% ATI SEM I 2023'!L69+'AUGUST 2023'!F69</f>
        <v>0</v>
      </c>
      <c r="M69" s="243"/>
      <c r="N69" s="243"/>
      <c r="O69" s="243"/>
      <c r="P69" s="243"/>
    </row>
    <row r="70" spans="1:16" s="245" customFormat="1" ht="15.75" thickBot="1" x14ac:dyDescent="0.3">
      <c r="A70" s="244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4"/>
        <v>0</v>
      </c>
      <c r="G70" s="243"/>
      <c r="H70" s="270" t="s">
        <v>49</v>
      </c>
      <c r="I70" s="276" t="s">
        <v>24</v>
      </c>
      <c r="J70" s="224">
        <f>'1% ATI SEM I 2023'!J70+'AUGUST 2023'!D70</f>
        <v>154.79</v>
      </c>
      <c r="K70" s="224">
        <f>'1% ATI SEM I 2023'!K70+'AUGUST 2023'!E70</f>
        <v>154.79</v>
      </c>
      <c r="L70" s="224">
        <f>'1% ATI SEM I 2023'!L70+'AUGUST 2023'!F70</f>
        <v>0</v>
      </c>
      <c r="M70" s="243"/>
      <c r="N70" s="243"/>
      <c r="O70" s="243"/>
      <c r="P70" s="243"/>
    </row>
    <row r="71" spans="1:16" s="245" customFormat="1" ht="15.75" thickBot="1" x14ac:dyDescent="0.3">
      <c r="A71" s="244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4"/>
        <v>0</v>
      </c>
      <c r="G71" s="243"/>
      <c r="H71" s="255" t="s">
        <v>147</v>
      </c>
      <c r="I71" s="276" t="s">
        <v>24</v>
      </c>
      <c r="J71" s="224">
        <f>'1% ATI SEM I 2023'!J71+'AUGUST 2023'!D71</f>
        <v>-3740.39</v>
      </c>
      <c r="K71" s="224">
        <f>'1% ATI SEM I 2023'!K71+'AUGUST 2023'!E71</f>
        <v>-3740.39</v>
      </c>
      <c r="L71" s="224">
        <f>'1% ATI SEM I 2023'!L71+'AUGUST 2023'!F71</f>
        <v>0</v>
      </c>
      <c r="M71" s="243"/>
      <c r="N71" s="243"/>
      <c r="O71" s="243"/>
      <c r="P71" s="243"/>
    </row>
    <row r="72" spans="1:16" s="245" customFormat="1" ht="15.75" thickBot="1" x14ac:dyDescent="0.3">
      <c r="A72" s="244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4"/>
        <v>0</v>
      </c>
      <c r="G72" s="243"/>
      <c r="H72" s="270" t="s">
        <v>51</v>
      </c>
      <c r="I72" s="276" t="s">
        <v>24</v>
      </c>
      <c r="J72" s="224">
        <f>'1% ATI SEM I 2023'!J72+'AUGUST 2023'!D72</f>
        <v>0</v>
      </c>
      <c r="K72" s="224">
        <f>'1% ATI SEM I 2023'!K72+'AUGUST 2023'!E72</f>
        <v>0</v>
      </c>
      <c r="L72" s="224">
        <f>'1% ATI SEM I 2023'!L72+'AUGUST 2023'!F72</f>
        <v>0</v>
      </c>
      <c r="M72" s="243"/>
      <c r="N72" s="243"/>
      <c r="O72" s="243"/>
      <c r="P72" s="243"/>
    </row>
    <row r="73" spans="1:16" s="245" customFormat="1" ht="15.75" thickBot="1" x14ac:dyDescent="0.3">
      <c r="A73" s="244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4"/>
        <v>0</v>
      </c>
      <c r="G73" s="243"/>
      <c r="H73" s="270" t="s">
        <v>52</v>
      </c>
      <c r="I73" s="276" t="s">
        <v>24</v>
      </c>
      <c r="J73" s="224">
        <f>'1% ATI SEM I 2023'!J73+'AUGUST 2023'!D73</f>
        <v>0</v>
      </c>
      <c r="K73" s="224">
        <f>'1% ATI SEM I 2023'!K73+'AUGUST 2023'!E73</f>
        <v>0</v>
      </c>
      <c r="L73" s="224">
        <f>'1% ATI SEM I 2023'!L73+'AUGUST 2023'!F73</f>
        <v>0</v>
      </c>
      <c r="M73" s="243"/>
      <c r="N73" s="243"/>
      <c r="O73" s="243"/>
      <c r="P73" s="243"/>
    </row>
    <row r="74" spans="1:16" s="245" customFormat="1" ht="15.75" thickBot="1" x14ac:dyDescent="0.3">
      <c r="A74" s="244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4"/>
        <v>0</v>
      </c>
      <c r="G74" s="243"/>
      <c r="H74" s="271" t="s">
        <v>53</v>
      </c>
      <c r="I74" s="276" t="s">
        <v>24</v>
      </c>
      <c r="J74" s="224">
        <f>'1% ATI SEM I 2023'!J74+'AUGUST 2023'!D74</f>
        <v>0</v>
      </c>
      <c r="K74" s="224">
        <f>'1% ATI SEM I 2023'!K74+'AUGUST 2023'!E74</f>
        <v>0</v>
      </c>
      <c r="L74" s="224">
        <f>'1% ATI SEM I 2023'!L74+'AUGUST 2023'!F74</f>
        <v>0</v>
      </c>
      <c r="M74" s="243"/>
      <c r="N74" s="243"/>
      <c r="O74" s="243"/>
      <c r="P74" s="243"/>
    </row>
    <row r="75" spans="1:16" s="245" customFormat="1" ht="27" thickBot="1" x14ac:dyDescent="0.3">
      <c r="A75" s="244"/>
      <c r="B75" s="73" t="s">
        <v>34</v>
      </c>
      <c r="C75" s="84" t="s">
        <v>24</v>
      </c>
      <c r="D75" s="69">
        <f>SUM(D69:D74)</f>
        <v>459414</v>
      </c>
      <c r="E75" s="69">
        <f>SUM(E69:E74)</f>
        <v>459414</v>
      </c>
      <c r="F75" s="81">
        <f t="shared" si="14"/>
        <v>0</v>
      </c>
      <c r="G75" s="243"/>
      <c r="H75" s="73" t="s">
        <v>34</v>
      </c>
      <c r="I75" s="92" t="s">
        <v>24</v>
      </c>
      <c r="J75" s="69">
        <f>'1% ATI SEM I 2023'!J75+'AUGUST 2023'!D75</f>
        <v>3544703.33</v>
      </c>
      <c r="K75" s="69">
        <f>'1% ATI SEM I 2023'!K75+'AUGUST 2023'!E75</f>
        <v>3544703.33</v>
      </c>
      <c r="L75" s="69">
        <f>'1% ATI SEM I 2023'!L75+'AUGUST 2023'!F75</f>
        <v>0</v>
      </c>
      <c r="M75" s="243"/>
      <c r="N75" s="243"/>
      <c r="O75" s="243"/>
      <c r="P75" s="243"/>
    </row>
    <row r="76" spans="1:16" s="245" customFormat="1" ht="15.75" thickBot="1" x14ac:dyDescent="0.3">
      <c r="A76" s="244"/>
      <c r="B76" s="264"/>
      <c r="C76" s="244"/>
      <c r="D76" s="243"/>
      <c r="E76" s="243"/>
      <c r="F76" s="243"/>
      <c r="G76" s="243"/>
      <c r="H76" s="264"/>
      <c r="I76" s="244"/>
      <c r="J76" s="243"/>
      <c r="K76" s="243">
        <f>K75-H34</f>
        <v>0</v>
      </c>
      <c r="L76" s="243"/>
      <c r="M76" s="243"/>
      <c r="N76" s="243"/>
      <c r="O76" s="243"/>
      <c r="P76" s="243"/>
    </row>
    <row r="77" spans="1:16" s="245" customFormat="1" ht="15.75" customHeight="1" thickBot="1" x14ac:dyDescent="0.3">
      <c r="A77" s="244"/>
      <c r="B77" s="330" t="s">
        <v>169</v>
      </c>
      <c r="C77" s="331"/>
      <c r="D77" s="331"/>
      <c r="E77" s="331"/>
      <c r="F77" s="332"/>
      <c r="H77" s="330" t="s">
        <v>178</v>
      </c>
      <c r="I77" s="333"/>
      <c r="J77" s="333"/>
      <c r="K77" s="333"/>
      <c r="L77" s="334"/>
      <c r="M77" s="246"/>
      <c r="N77" s="246"/>
      <c r="P77" s="277"/>
    </row>
    <row r="78" spans="1:16" s="245" customFormat="1" ht="18.75" customHeight="1" thickBot="1" x14ac:dyDescent="0.3">
      <c r="A78" s="244"/>
      <c r="B78" s="324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51"/>
      <c r="H78" s="324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  <c r="M78" s="251"/>
      <c r="N78" s="251"/>
      <c r="O78" s="251"/>
      <c r="P78" s="244"/>
    </row>
    <row r="79" spans="1:16" s="245" customFormat="1" ht="15.75" thickBot="1" x14ac:dyDescent="0.3">
      <c r="A79" s="244"/>
      <c r="B79" s="325"/>
      <c r="C79" s="274" t="s">
        <v>23</v>
      </c>
      <c r="D79" s="279">
        <f>D67+D65+D63+D39+D50+6</f>
        <v>2406</v>
      </c>
      <c r="E79" s="279">
        <f>E67+E65+E63+E39+E50+6</f>
        <v>2406</v>
      </c>
      <c r="F79" s="280">
        <f>D79-E79</f>
        <v>0</v>
      </c>
      <c r="G79" s="281"/>
      <c r="H79" s="325"/>
      <c r="I79" s="274" t="s">
        <v>23</v>
      </c>
      <c r="J79" s="279">
        <f>'1% ATI SEM I 2023'!J79+'AUGUST 2023'!D79</f>
        <v>18660</v>
      </c>
      <c r="K79" s="279">
        <f>'1% ATI SEM I 2023'!K79+'AUGUST 2023'!E79</f>
        <v>18660</v>
      </c>
      <c r="L79" s="280">
        <f>'1% ATI SEM I 2023'!L79+'AUGUST 2023'!F79</f>
        <v>0</v>
      </c>
      <c r="M79" s="281"/>
      <c r="N79" s="281"/>
      <c r="O79" s="281"/>
    </row>
    <row r="80" spans="1:16" s="245" customFormat="1" ht="15.75" thickBot="1" x14ac:dyDescent="0.3">
      <c r="A80" s="244"/>
      <c r="B80" s="326"/>
      <c r="C80" s="90" t="s">
        <v>24</v>
      </c>
      <c r="D80" s="91">
        <f>D75+D60+D47</f>
        <v>4139196.1</v>
      </c>
      <c r="E80" s="91">
        <f>E75+E60+E47</f>
        <v>4139196.1</v>
      </c>
      <c r="F80" s="86">
        <f>D80-E80</f>
        <v>0</v>
      </c>
      <c r="G80" s="281"/>
      <c r="H80" s="326"/>
      <c r="I80" s="90" t="s">
        <v>24</v>
      </c>
      <c r="J80" s="91">
        <f>'1% ATI SEM I 2023'!J80+'AUGUST 2023'!D80</f>
        <v>32399939.380000003</v>
      </c>
      <c r="K80" s="91">
        <f>'1% ATI SEM I 2023'!K80+'AUGUST 2023'!E80</f>
        <v>32399939.380000003</v>
      </c>
      <c r="L80" s="86">
        <f>'1% ATI SEM I 2023'!L80+'AUGUST 2023'!F80</f>
        <v>-5.2386894822120667E-10</v>
      </c>
      <c r="M80" s="281"/>
      <c r="N80" s="281"/>
      <c r="O80" s="281"/>
    </row>
    <row r="81" spans="1:16" s="245" customFormat="1" x14ac:dyDescent="0.25">
      <c r="A81" s="244"/>
      <c r="B81" s="264"/>
      <c r="C81" s="251"/>
      <c r="D81" s="251"/>
      <c r="E81" s="251"/>
      <c r="F81" s="251"/>
      <c r="G81" s="251"/>
      <c r="H81" s="251"/>
      <c r="I81" s="264"/>
      <c r="K81" s="281">
        <f>K80-H35</f>
        <v>0</v>
      </c>
      <c r="L81" s="251"/>
      <c r="M81" s="281"/>
      <c r="N81" s="281"/>
      <c r="O81" s="281"/>
      <c r="P81" s="281"/>
    </row>
    <row r="82" spans="1:16" s="245" customFormat="1" x14ac:dyDescent="0.25">
      <c r="A82" s="244"/>
      <c r="B82" s="282" t="s">
        <v>26</v>
      </c>
      <c r="C82" s="244"/>
      <c r="D82" s="243"/>
      <c r="E82" s="243"/>
      <c r="F82" s="243"/>
      <c r="G82" s="243"/>
      <c r="H82" s="243"/>
      <c r="I82" s="243"/>
      <c r="J82" s="243"/>
      <c r="K82" s="243"/>
      <c r="L82" s="243"/>
      <c r="M82" s="244"/>
      <c r="N82" s="244"/>
      <c r="O82" s="244"/>
    </row>
    <row r="83" spans="1:16" s="245" customFormat="1" x14ac:dyDescent="0.25">
      <c r="A83" s="244"/>
      <c r="B83" s="282" t="s">
        <v>166</v>
      </c>
      <c r="C83" s="244"/>
      <c r="D83" s="282"/>
      <c r="E83" s="282"/>
      <c r="F83" s="244"/>
      <c r="G83" s="244"/>
      <c r="H83" s="244"/>
      <c r="I83" s="244"/>
      <c r="J83" s="244"/>
      <c r="K83" s="243"/>
      <c r="L83" s="243"/>
      <c r="M83" s="243"/>
      <c r="N83" s="244"/>
      <c r="O83" s="244"/>
    </row>
    <row r="84" spans="1:16" s="245" customFormat="1" x14ac:dyDescent="0.25">
      <c r="A84" s="244"/>
      <c r="B84" s="282"/>
      <c r="C84" s="244"/>
      <c r="D84" s="282"/>
      <c r="E84" s="282"/>
      <c r="F84" s="244"/>
      <c r="G84" s="244"/>
      <c r="H84" s="244"/>
      <c r="I84" s="244"/>
      <c r="J84" s="244"/>
      <c r="K84" s="243"/>
      <c r="L84" s="243"/>
      <c r="M84" s="243"/>
      <c r="N84" s="244"/>
      <c r="O84" s="283"/>
    </row>
    <row r="85" spans="1:16" s="245" customFormat="1" x14ac:dyDescent="0.25">
      <c r="A85" s="244"/>
      <c r="B85" s="244"/>
      <c r="C85" s="244"/>
      <c r="D85" s="243"/>
      <c r="E85" s="243"/>
      <c r="F85" s="243"/>
      <c r="G85" s="243"/>
      <c r="H85" s="243"/>
      <c r="I85" s="244"/>
      <c r="J85" s="243"/>
      <c r="K85" s="243"/>
      <c r="L85" s="243"/>
      <c r="M85" s="243"/>
      <c r="N85" s="244"/>
      <c r="O85" s="283"/>
    </row>
    <row r="86" spans="1:16" s="245" customFormat="1" x14ac:dyDescent="0.25">
      <c r="A86" s="244"/>
      <c r="B86" s="244"/>
      <c r="C86" s="244"/>
      <c r="D86" s="244"/>
      <c r="E86" s="244"/>
      <c r="F86" s="244"/>
      <c r="G86" s="244"/>
      <c r="H86" s="243"/>
      <c r="I86" s="244"/>
      <c r="J86" s="243"/>
      <c r="K86" s="244"/>
      <c r="L86" s="244"/>
      <c r="M86" s="243"/>
      <c r="N86" s="244"/>
      <c r="O86" s="283"/>
    </row>
    <row r="87" spans="1:16" s="245" customFormat="1" x14ac:dyDescent="0.25">
      <c r="A87" s="244"/>
      <c r="B87" s="244"/>
      <c r="C87" s="244"/>
      <c r="D87" s="244"/>
      <c r="E87" s="244"/>
      <c r="F87" s="244"/>
      <c r="G87" s="244"/>
      <c r="H87" s="243"/>
      <c r="I87" s="244"/>
      <c r="J87" s="244"/>
      <c r="K87" s="244"/>
      <c r="L87" s="244"/>
      <c r="M87" s="243"/>
      <c r="N87" s="244"/>
      <c r="O87" s="283"/>
    </row>
    <row r="88" spans="1:16" s="245" customFormat="1" x14ac:dyDescent="0.25">
      <c r="A88" s="244"/>
      <c r="B88" s="244"/>
      <c r="C88" s="244"/>
      <c r="D88" s="244"/>
      <c r="E88" s="244"/>
      <c r="F88" s="244"/>
      <c r="G88" s="244"/>
      <c r="H88" s="243"/>
      <c r="I88" s="244"/>
      <c r="J88" s="244"/>
      <c r="K88" s="244"/>
      <c r="L88" s="244"/>
      <c r="M88" s="243"/>
      <c r="N88" s="244"/>
      <c r="O88" s="283"/>
    </row>
    <row r="89" spans="1:16" s="245" customFormat="1" x14ac:dyDescent="0.25">
      <c r="A89" s="244"/>
      <c r="B89" s="252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3"/>
      <c r="N89" s="244"/>
      <c r="O89" s="283"/>
    </row>
    <row r="90" spans="1:16" s="245" customFormat="1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43"/>
      <c r="N90" s="252"/>
      <c r="O90" s="284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0"/>
  <sheetViews>
    <sheetView topLeftCell="A25" zoomScale="96" zoomScaleNormal="96" workbookViewId="0">
      <selection activeCell="J52" sqref="J52:L52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6384" width="9.140625" style="1"/>
  </cols>
  <sheetData>
    <row r="1" spans="1:15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ht="16.5" customHeight="1" x14ac:dyDescent="0.25">
      <c r="A6" s="13"/>
      <c r="B6" s="310" t="s">
        <v>165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32" t="s">
        <v>167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37"/>
      <c r="D10" s="39">
        <v>25466172.16</v>
      </c>
      <c r="E10" s="39">
        <v>23369600.640000001</v>
      </c>
      <c r="F10" s="40">
        <f t="shared" ref="F10:F17" si="0">D10-E10</f>
        <v>2096571.5199999996</v>
      </c>
      <c r="G10" s="172">
        <v>0</v>
      </c>
      <c r="H10" s="40">
        <f t="shared" ref="H10:H17" si="1">E10+G10</f>
        <v>23369600.640000001</v>
      </c>
      <c r="I10" s="41">
        <f t="shared" ref="I10:I17" si="2">F10-G10</f>
        <v>2096571.5199999996</v>
      </c>
      <c r="J10" s="127"/>
      <c r="K10" s="14"/>
      <c r="L10" s="14"/>
      <c r="M10" s="14"/>
      <c r="N10" s="14"/>
      <c r="O10" s="3"/>
    </row>
    <row r="11" spans="1:15" x14ac:dyDescent="0.25">
      <c r="A11" s="103"/>
      <c r="B11" s="114" t="s">
        <v>31</v>
      </c>
      <c r="C11" s="42"/>
      <c r="D11" s="44">
        <v>0</v>
      </c>
      <c r="E11" s="44">
        <v>123192.91999999998</v>
      </c>
      <c r="F11" s="45">
        <f t="shared" si="0"/>
        <v>-123192.91999999998</v>
      </c>
      <c r="G11" s="174">
        <v>0</v>
      </c>
      <c r="H11" s="45">
        <f t="shared" si="1"/>
        <v>123192.91999999998</v>
      </c>
      <c r="I11" s="46">
        <f t="shared" si="2"/>
        <v>-123192.91999999998</v>
      </c>
      <c r="J11" s="127"/>
      <c r="K11" s="14"/>
      <c r="L11" s="14"/>
      <c r="M11" s="14"/>
      <c r="N11" s="14"/>
      <c r="O11" s="3"/>
    </row>
    <row r="12" spans="1:15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15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  <c r="M13" s="14"/>
      <c r="N13" s="14"/>
      <c r="O13" s="3"/>
    </row>
    <row r="14" spans="1:15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15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15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  <c r="M16" s="14"/>
      <c r="N16" s="14"/>
      <c r="O16" s="3"/>
    </row>
    <row r="17" spans="1:16" ht="15.75" thickBot="1" x14ac:dyDescent="0.3">
      <c r="A17" s="72"/>
      <c r="B17" s="115" t="s">
        <v>102</v>
      </c>
      <c r="C17" s="201" t="s">
        <v>164</v>
      </c>
      <c r="D17" s="50">
        <v>376300</v>
      </c>
      <c r="E17" s="50">
        <v>203160</v>
      </c>
      <c r="F17" s="50">
        <f t="shared" si="0"/>
        <v>173140</v>
      </c>
      <c r="G17" s="177">
        <v>173140</v>
      </c>
      <c r="H17" s="51">
        <f t="shared" si="1"/>
        <v>376300</v>
      </c>
      <c r="I17" s="52">
        <f t="shared" si="2"/>
        <v>0</v>
      </c>
      <c r="J17" s="127"/>
      <c r="K17" s="14"/>
      <c r="L17" s="14"/>
      <c r="M17" s="14"/>
      <c r="N17" s="14"/>
      <c r="O17" s="3"/>
    </row>
    <row r="18" spans="1:16" ht="15.75" thickBot="1" x14ac:dyDescent="0.3">
      <c r="A18" s="76"/>
      <c r="B18" s="230" t="s">
        <v>32</v>
      </c>
      <c r="C18" s="231"/>
      <c r="D18" s="54">
        <f>SUM(D10:D17)</f>
        <v>26325293.629999999</v>
      </c>
      <c r="E18" s="54">
        <v>24190086.970000003</v>
      </c>
      <c r="F18" s="54">
        <f>SUM(F10:F17)</f>
        <v>2135206.6599999997</v>
      </c>
      <c r="G18" s="185">
        <f>SUM(G10:G17)</f>
        <v>173140</v>
      </c>
      <c r="H18" s="54">
        <f>SUM(H10:H17)</f>
        <v>24363226.970000003</v>
      </c>
      <c r="I18" s="186">
        <f>SUM(I10:I17)</f>
        <v>1962066.6599999997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232">
        <v>2</v>
      </c>
      <c r="B19" s="233" t="s">
        <v>57</v>
      </c>
      <c r="C19" s="234"/>
      <c r="D19" s="235">
        <v>561576.91</v>
      </c>
      <c r="E19" s="235">
        <v>521475.64999999997</v>
      </c>
      <c r="F19" s="235">
        <f>D19-E19</f>
        <v>40101.260000000068</v>
      </c>
      <c r="G19" s="236">
        <v>0</v>
      </c>
      <c r="H19" s="236">
        <f>E19+G19</f>
        <v>521475.64999999997</v>
      </c>
      <c r="I19" s="236">
        <f>F19-G19</f>
        <v>40101.260000000068</v>
      </c>
      <c r="J19" s="14"/>
      <c r="K19" s="14"/>
      <c r="L19" s="13"/>
      <c r="M19" s="14"/>
      <c r="N19" s="3"/>
    </row>
    <row r="20" spans="1:16" s="2" customFormat="1" x14ac:dyDescent="0.25">
      <c r="A20" s="237">
        <v>3</v>
      </c>
      <c r="B20" s="145" t="s">
        <v>58</v>
      </c>
      <c r="C20" s="146"/>
      <c r="D20" s="147">
        <v>252428.21</v>
      </c>
      <c r="E20" s="147">
        <v>290880.18</v>
      </c>
      <c r="F20" s="147">
        <f t="shared" ref="F20:F25" si="3">D20-E20</f>
        <v>-38451.97</v>
      </c>
      <c r="G20" s="148">
        <v>0</v>
      </c>
      <c r="H20" s="148">
        <f t="shared" ref="H20:H25" si="4">E20+G20</f>
        <v>290880.18</v>
      </c>
      <c r="I20" s="148">
        <f t="shared" ref="I20:I25" si="5">F20-G20</f>
        <v>-38451.97</v>
      </c>
      <c r="J20" s="14"/>
      <c r="K20" s="14"/>
      <c r="L20" s="14"/>
      <c r="M20" s="14"/>
      <c r="N20" s="3"/>
    </row>
    <row r="21" spans="1:16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14"/>
      <c r="K21" s="14"/>
      <c r="L21" s="14"/>
      <c r="M21" s="14"/>
      <c r="N21" s="3"/>
      <c r="P21" s="2"/>
    </row>
    <row r="22" spans="1:16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14"/>
      <c r="K22" s="14"/>
      <c r="L22" s="14"/>
      <c r="M22" s="14"/>
      <c r="N22" s="3"/>
      <c r="P22" s="2"/>
    </row>
    <row r="23" spans="1:16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14"/>
      <c r="K23" s="14"/>
      <c r="L23" s="14"/>
      <c r="M23" s="14"/>
      <c r="N23" s="3"/>
      <c r="P23" s="2"/>
    </row>
    <row r="24" spans="1:16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14"/>
      <c r="K24" s="14"/>
      <c r="L24" s="14"/>
      <c r="M24" s="14"/>
      <c r="N24" s="3"/>
      <c r="P24" s="2"/>
    </row>
    <row r="25" spans="1:16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14"/>
      <c r="K25" s="14"/>
      <c r="L25" s="14"/>
      <c r="M25" s="14"/>
      <c r="N25" s="3"/>
      <c r="P25" s="2"/>
    </row>
    <row r="26" spans="1:16" ht="18" customHeight="1" thickBot="1" x14ac:dyDescent="0.3">
      <c r="A26" s="76"/>
      <c r="B26" s="53" t="s">
        <v>65</v>
      </c>
      <c r="C26" s="124"/>
      <c r="D26" s="54">
        <f>SUM(D19:D25)</f>
        <v>813876.27</v>
      </c>
      <c r="E26" s="54">
        <v>812226.98</v>
      </c>
      <c r="F26" s="54">
        <f t="shared" ref="F26:I26" si="6">SUM(F19:F25)</f>
        <v>1649.2900000000664</v>
      </c>
      <c r="G26" s="185">
        <f>SUM(G19:G25)</f>
        <v>0</v>
      </c>
      <c r="H26" s="54">
        <f t="shared" si="6"/>
        <v>812226.98</v>
      </c>
      <c r="I26" s="186">
        <f t="shared" si="6"/>
        <v>1649.2900000000664</v>
      </c>
      <c r="J26" s="125"/>
      <c r="K26" s="125"/>
      <c r="L26" s="14"/>
      <c r="M26" s="14"/>
      <c r="N26" s="3"/>
      <c r="P26" s="2"/>
    </row>
    <row r="27" spans="1:16" x14ac:dyDescent="0.25">
      <c r="A27" s="104">
        <v>4</v>
      </c>
      <c r="B27" s="120" t="s">
        <v>37</v>
      </c>
      <c r="C27" s="206"/>
      <c r="D27" s="56">
        <v>3195838.93</v>
      </c>
      <c r="E27" s="56">
        <v>3088874.9299999997</v>
      </c>
      <c r="F27" s="57">
        <f>D27-E27</f>
        <v>106964.00000000047</v>
      </c>
      <c r="G27" s="188">
        <v>0</v>
      </c>
      <c r="H27" s="57">
        <f t="shared" ref="H27:H33" si="7">E27+G27</f>
        <v>3088874.9299999997</v>
      </c>
      <c r="I27" s="58">
        <f>F27-G27</f>
        <v>106964.00000000047</v>
      </c>
      <c r="J27" s="127"/>
      <c r="K27" s="14"/>
      <c r="L27" s="14"/>
      <c r="M27" s="13"/>
      <c r="N27" s="14"/>
      <c r="O27" s="3"/>
    </row>
    <row r="28" spans="1:16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ht="30" customHeight="1" thickBot="1" x14ac:dyDescent="0.3">
      <c r="A34" s="63"/>
      <c r="B34" s="115" t="s">
        <v>34</v>
      </c>
      <c r="C34" s="207"/>
      <c r="D34" s="61">
        <f>SUM(D27:D33)</f>
        <v>3192253.33</v>
      </c>
      <c r="E34" s="61">
        <v>3085289.3299999996</v>
      </c>
      <c r="F34" s="61">
        <f t="shared" ref="F34:I34" si="10">SUM(F27:F33)</f>
        <v>106964.00000000047</v>
      </c>
      <c r="G34" s="190">
        <f>SUM(G27:G33)</f>
        <v>0</v>
      </c>
      <c r="H34" s="61">
        <f t="shared" si="10"/>
        <v>3085289.3299999996</v>
      </c>
      <c r="I34" s="62">
        <f t="shared" si="10"/>
        <v>106964.00000000047</v>
      </c>
      <c r="J34" s="127"/>
      <c r="K34" s="125"/>
      <c r="L34" s="125"/>
      <c r="M34" s="14"/>
      <c r="N34" s="14"/>
      <c r="O34" s="3"/>
    </row>
    <row r="35" spans="1:15" ht="15.75" thickBot="1" x14ac:dyDescent="0.3">
      <c r="A35" s="63"/>
      <c r="B35" s="63" t="s">
        <v>8</v>
      </c>
      <c r="C35" s="59"/>
      <c r="D35" s="64">
        <f>D34+D18+D26</f>
        <v>30331423.23</v>
      </c>
      <c r="E35" s="71">
        <v>28087603.280000001</v>
      </c>
      <c r="F35" s="71">
        <f>F34+F18+F26</f>
        <v>2243819.9500000002</v>
      </c>
      <c r="G35" s="192">
        <f>G34+G26+G18</f>
        <v>173140</v>
      </c>
      <c r="H35" s="71">
        <f>H34+H18+H26</f>
        <v>28260743.280000001</v>
      </c>
      <c r="I35" s="78">
        <f>I34+I18+I26</f>
        <v>2070679.9500000002</v>
      </c>
      <c r="J35" s="14"/>
      <c r="K35" s="14"/>
      <c r="L35" s="14"/>
      <c r="M35" s="14"/>
      <c r="N35" s="14"/>
      <c r="O35" s="3"/>
    </row>
    <row r="36" spans="1:15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ht="15.75" customHeight="1" thickBot="1" x14ac:dyDescent="0.3">
      <c r="A37" s="13"/>
      <c r="B37" s="313" t="s">
        <v>160</v>
      </c>
      <c r="C37" s="314"/>
      <c r="D37" s="314"/>
      <c r="E37" s="314"/>
      <c r="F37" s="315"/>
      <c r="G37" s="1"/>
      <c r="H37" s="313" t="s">
        <v>161</v>
      </c>
      <c r="I37" s="316"/>
      <c r="J37" s="316"/>
      <c r="K37" s="316"/>
      <c r="L37" s="317"/>
      <c r="M37" s="15"/>
      <c r="N37" s="15"/>
      <c r="O37" s="15"/>
    </row>
    <row r="38" spans="1:15" s="15" customFormat="1" ht="20.25" customHeight="1" thickBot="1" x14ac:dyDescent="0.3">
      <c r="A38" s="133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22"/>
      <c r="N38" s="22"/>
      <c r="O38" s="22"/>
    </row>
    <row r="39" spans="1:15" ht="15.75" thickBot="1" x14ac:dyDescent="0.3">
      <c r="B39" s="342"/>
      <c r="C39" s="13" t="s">
        <v>23</v>
      </c>
      <c r="D39" s="66">
        <v>1223</v>
      </c>
      <c r="E39" s="66">
        <v>1223</v>
      </c>
      <c r="F39" s="67">
        <f>D39-E39</f>
        <v>0</v>
      </c>
      <c r="G39" s="14"/>
      <c r="H39" s="345"/>
      <c r="I39" s="13" t="s">
        <v>23</v>
      </c>
      <c r="J39" s="66">
        <f>'REGULARIZARE SEM I 2023'!J39+'1% ATI SEM I 2023'!D39</f>
        <v>8022</v>
      </c>
      <c r="K39" s="66">
        <f>'REGULARIZARE SEM I 2023'!K39+'1% ATI SEM I 2023'!E39</f>
        <v>8022</v>
      </c>
      <c r="L39" s="66">
        <f>'REGULARIZARE SEM I 2023'!L39+'1% ATI SEM I 2023'!F39</f>
        <v>0</v>
      </c>
      <c r="M39" s="14"/>
      <c r="N39" s="14"/>
      <c r="O39" s="14"/>
    </row>
    <row r="40" spans="1:15" ht="15.75" thickBot="1" x14ac:dyDescent="0.3">
      <c r="B40" s="343"/>
      <c r="C40" s="68" t="s">
        <v>24</v>
      </c>
      <c r="D40" s="69">
        <v>3634258.93</v>
      </c>
      <c r="E40" s="69">
        <v>3634258.93</v>
      </c>
      <c r="F40" s="70">
        <f t="shared" ref="F40:F46" si="11">D40-E40</f>
        <v>0</v>
      </c>
      <c r="G40" s="14"/>
      <c r="H40" s="346"/>
      <c r="I40" s="68" t="s">
        <v>24</v>
      </c>
      <c r="J40" s="74">
        <f>'REGULARIZARE SEM I 2023'!J40+'1% ATI SEM I 2023'!D40</f>
        <v>23900175.189999998</v>
      </c>
      <c r="K40" s="74">
        <f>'REGULARIZARE SEM I 2023'!K40+'1% ATI SEM I 2023'!E40</f>
        <v>23504105.5</v>
      </c>
      <c r="L40" s="74">
        <f>'REGULARIZARE SEM I 2023'!L40+'1% ATI SEM I 2023'!F40</f>
        <v>396069.68999999994</v>
      </c>
      <c r="M40" s="14"/>
      <c r="N40" s="14"/>
      <c r="O40" s="14"/>
    </row>
    <row r="41" spans="1:15" ht="15.75" thickBot="1" x14ac:dyDescent="0.3"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SEM I 2023'!J41+'1% ATI SEM I 2023'!D41</f>
        <v>22532.66</v>
      </c>
      <c r="K41" s="66">
        <f>'REGULARIZARE SEM I 2023'!K41+'1% ATI SEM I 2023'!E41</f>
        <v>203785.38</v>
      </c>
      <c r="L41" s="66">
        <f>'REGULARIZARE SEM I 2023'!L41+'1% ATI SEM I 2023'!F41</f>
        <v>-181252.72</v>
      </c>
      <c r="M41" s="14"/>
      <c r="N41" s="14"/>
      <c r="O41" s="14"/>
    </row>
    <row r="42" spans="1:15" ht="15.75" thickBot="1" x14ac:dyDescent="0.3">
      <c r="B42" s="47" t="s">
        <v>147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147</v>
      </c>
      <c r="I42" s="72" t="s">
        <v>24</v>
      </c>
      <c r="J42" s="66">
        <f>'REGULARIZARE SEM I 2023'!J42+'1% ATI SEM I 2023'!D42</f>
        <v>64219.12</v>
      </c>
      <c r="K42" s="66">
        <f>'REGULARIZARE SEM I 2023'!K42+'1% ATI SEM I 2023'!E42</f>
        <v>279036.09000000003</v>
      </c>
      <c r="L42" s="66">
        <f>'REGULARIZARE SEM I 2023'!L42+'1% ATI SEM I 2023'!F42</f>
        <v>-214816.97000000003</v>
      </c>
      <c r="M42" s="14"/>
      <c r="N42" s="14"/>
      <c r="O42" s="14"/>
    </row>
    <row r="43" spans="1:15" ht="15.75" thickBot="1" x14ac:dyDescent="0.3"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SEM I 2023'!J43+'1% ATI SEM I 2023'!D43</f>
        <v>0</v>
      </c>
      <c r="K43" s="66">
        <f>'REGULARIZARE SEM I 2023'!K43+'1% ATI SEM I 2023'!E43</f>
        <v>0</v>
      </c>
      <c r="L43" s="66">
        <f>'REGULARIZARE SEM I 2023'!L43+'1% ATI SEM I 2023'!F43</f>
        <v>0</v>
      </c>
      <c r="M43" s="14"/>
      <c r="N43" s="14"/>
      <c r="O43" s="14"/>
    </row>
    <row r="44" spans="1:15" ht="15.75" thickBot="1" x14ac:dyDescent="0.3"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SEM I 2023'!J44+'1% ATI SEM I 2023'!D44</f>
        <v>0</v>
      </c>
      <c r="K44" s="66">
        <f>'REGULARIZARE SEM I 2023'!K44+'1% ATI SEM I 2023'!E44</f>
        <v>0</v>
      </c>
      <c r="L44" s="66">
        <f>'REGULARIZARE SEM I 2023'!L44+'1% ATI SEM I 2023'!F44</f>
        <v>0</v>
      </c>
      <c r="M44" s="14"/>
      <c r="N44" s="14"/>
      <c r="O44" s="14"/>
    </row>
    <row r="45" spans="1:15" ht="15.75" thickBot="1" x14ac:dyDescent="0.3"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SEM I 2023'!J45+'1% ATI SEM I 2023'!D45</f>
        <v>0</v>
      </c>
      <c r="K45" s="66">
        <f>'REGULARIZARE SEM I 2023'!K45+'1% ATI SEM I 2023'!E45</f>
        <v>0</v>
      </c>
      <c r="L45" s="66">
        <f>'REGULARIZARE SEM I 2023'!L45+'1% ATI SEM I 2023'!F45</f>
        <v>0</v>
      </c>
      <c r="M45" s="14"/>
      <c r="N45" s="14"/>
      <c r="O45" s="14"/>
    </row>
    <row r="46" spans="1:15" ht="15.75" thickBot="1" x14ac:dyDescent="0.3">
      <c r="B46" s="153" t="s">
        <v>102</v>
      </c>
      <c r="C46" s="63" t="s">
        <v>24</v>
      </c>
      <c r="D46" s="71">
        <v>173140</v>
      </c>
      <c r="E46" s="71">
        <v>173140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SEM I 2023'!J46+'1% ATI SEM I 2023'!D46</f>
        <v>376300</v>
      </c>
      <c r="K46" s="66">
        <f>'REGULARIZARE SEM I 2023'!K46+'1% ATI SEM I 2023'!E46</f>
        <v>376300</v>
      </c>
      <c r="L46" s="66">
        <f>'REGULARIZARE SEM I 2023'!L46+'1% ATI SEM I 2023'!F46</f>
        <v>0</v>
      </c>
      <c r="M46" s="14"/>
      <c r="N46" s="14"/>
      <c r="O46" s="14"/>
    </row>
    <row r="47" spans="1:15" ht="15.75" thickBot="1" x14ac:dyDescent="0.3">
      <c r="B47" s="73" t="s">
        <v>32</v>
      </c>
      <c r="C47" s="68" t="s">
        <v>24</v>
      </c>
      <c r="D47" s="69">
        <f>SUM(D40:D46)</f>
        <v>3807398.93</v>
      </c>
      <c r="E47" s="69">
        <f>SUM(E40:E46)</f>
        <v>3807398.93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SEM I 2023'!J47+'1% ATI SEM I 2023'!D47</f>
        <v>24363226.969999999</v>
      </c>
      <c r="K47" s="69">
        <f>'REGULARIZARE SEM I 2023'!K47+'1% ATI SEM I 2023'!E47</f>
        <v>24363226.969999999</v>
      </c>
      <c r="L47" s="69">
        <f>'REGULARIZARE SEM I 2023'!L47+'1% ATI SEM I 2023'!F47</f>
        <v>0</v>
      </c>
      <c r="M47" s="14"/>
      <c r="N47" s="14"/>
      <c r="O47" s="14"/>
    </row>
    <row r="48" spans="1:15" ht="15.75" thickBot="1" x14ac:dyDescent="0.3">
      <c r="B48" s="101"/>
      <c r="C48" s="13"/>
      <c r="D48" s="14"/>
      <c r="E48" s="14"/>
      <c r="F48" s="14"/>
      <c r="G48" s="14"/>
      <c r="H48" s="101"/>
      <c r="I48" s="13"/>
      <c r="J48" s="14"/>
      <c r="K48" s="14"/>
      <c r="L48" s="14"/>
      <c r="M48" s="14"/>
      <c r="N48" s="14"/>
      <c r="O48" s="14"/>
    </row>
    <row r="49" spans="2:19" ht="15.75" thickBot="1" x14ac:dyDescent="0.3"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22"/>
      <c r="N49" s="22"/>
      <c r="O49" s="22"/>
      <c r="P49" s="22"/>
      <c r="Q49" s="22"/>
    </row>
    <row r="50" spans="2:19" ht="15.75" thickBot="1" x14ac:dyDescent="0.3">
      <c r="B50" s="338" t="s">
        <v>57</v>
      </c>
      <c r="C50" s="76" t="s">
        <v>23</v>
      </c>
      <c r="D50" s="77">
        <v>32</v>
      </c>
      <c r="E50" s="77">
        <v>32</v>
      </c>
      <c r="F50" s="77">
        <f>D50-E50</f>
        <v>0</v>
      </c>
      <c r="G50" s="14"/>
      <c r="H50" s="95" t="s">
        <v>57</v>
      </c>
      <c r="I50" s="76" t="s">
        <v>23</v>
      </c>
      <c r="J50" s="77">
        <f>'REGULARIZARE SEM I 2023'!J50+'1% ATI SEM I 2023'!D50</f>
        <v>244</v>
      </c>
      <c r="K50" s="77">
        <f>'REGULARIZARE SEM I 2023'!K50+'1% ATI SEM I 2023'!E50</f>
        <v>244</v>
      </c>
      <c r="L50" s="77">
        <f>'REGULARIZARE SEM I 2023'!L50+'1% ATI SEM I 2023'!F50</f>
        <v>0</v>
      </c>
      <c r="M50" s="14"/>
      <c r="N50" s="14"/>
      <c r="O50" s="14"/>
      <c r="P50" s="14"/>
      <c r="Q50" s="14"/>
      <c r="S50" s="97"/>
    </row>
    <row r="51" spans="2:19" ht="15.75" thickBot="1" x14ac:dyDescent="0.3">
      <c r="B51" s="339"/>
      <c r="C51" s="63" t="s">
        <v>24</v>
      </c>
      <c r="D51" s="69">
        <v>72411.360000000001</v>
      </c>
      <c r="E51" s="69">
        <v>72411.360000000001</v>
      </c>
      <c r="F51" s="69">
        <f t="shared" ref="F51:F60" si="12">D51-E51</f>
        <v>0</v>
      </c>
      <c r="G51" s="14"/>
      <c r="H51" s="98"/>
      <c r="I51" s="63" t="s">
        <v>24</v>
      </c>
      <c r="J51" s="69">
        <f>'REGULARIZARE SEM I 2023'!J51+'1% ATI SEM I 2023'!D51</f>
        <v>521346.8</v>
      </c>
      <c r="K51" s="69">
        <f>'REGULARIZARE SEM I 2023'!K51+'1% ATI SEM I 2023'!E51</f>
        <v>521346.8</v>
      </c>
      <c r="L51" s="69">
        <f>'REGULARIZARE SEM I 2023'!L51+'1% ATI SEM I 2023'!F51</f>
        <v>0</v>
      </c>
      <c r="M51" s="14"/>
      <c r="N51" s="14"/>
      <c r="O51" s="14"/>
      <c r="P51" s="14"/>
      <c r="Q51" s="14"/>
    </row>
    <row r="52" spans="2:19" ht="15.75" thickBot="1" x14ac:dyDescent="0.3">
      <c r="B52" s="338" t="s">
        <v>58</v>
      </c>
      <c r="C52" s="76" t="s">
        <v>59</v>
      </c>
      <c r="D52" s="225" t="s">
        <v>162</v>
      </c>
      <c r="E52" s="225" t="s">
        <v>162</v>
      </c>
      <c r="F52" s="224">
        <v>0</v>
      </c>
      <c r="G52" s="243"/>
      <c r="H52" s="222" t="s">
        <v>58</v>
      </c>
      <c r="I52" s="223" t="s">
        <v>59</v>
      </c>
      <c r="J52" s="225" t="s">
        <v>163</v>
      </c>
      <c r="K52" s="225" t="s">
        <v>163</v>
      </c>
      <c r="L52" s="224">
        <v>0</v>
      </c>
      <c r="M52" s="125"/>
      <c r="N52" s="125"/>
      <c r="O52" s="125"/>
      <c r="P52" s="125"/>
      <c r="Q52" s="14"/>
    </row>
    <row r="53" spans="2:19" ht="15.75" thickBot="1" x14ac:dyDescent="0.3">
      <c r="B53" s="339"/>
      <c r="C53" s="63" t="s">
        <v>24</v>
      </c>
      <c r="D53" s="69">
        <v>125516.79</v>
      </c>
      <c r="E53" s="69">
        <v>125516.79</v>
      </c>
      <c r="F53" s="69">
        <f t="shared" si="12"/>
        <v>0</v>
      </c>
      <c r="G53" s="14"/>
      <c r="H53" s="98"/>
      <c r="I53" s="63" t="s">
        <v>24</v>
      </c>
      <c r="J53" s="77">
        <f>'REGULARIZARE SEM I 2023'!J53+'1% ATI SEM I 2023'!D53</f>
        <v>290880.18</v>
      </c>
      <c r="K53" s="77">
        <f>'REGULARIZARE SEM I 2023'!K53+'1% ATI SEM I 2023'!E53</f>
        <v>290880.18</v>
      </c>
      <c r="L53" s="77">
        <f>'REGULARIZARE SEM I 2023'!L53+'1% ATI SEM I 2023'!F53</f>
        <v>0</v>
      </c>
      <c r="M53" s="14"/>
      <c r="N53" s="14"/>
      <c r="O53" s="14"/>
      <c r="P53" s="14"/>
      <c r="Q53" s="14"/>
    </row>
    <row r="54" spans="2:19" ht="15.75" thickBot="1" x14ac:dyDescent="0.3">
      <c r="B54" s="99" t="s">
        <v>56</v>
      </c>
      <c r="C54" s="84" t="s">
        <v>24</v>
      </c>
      <c r="D54" s="69">
        <v>197928.15</v>
      </c>
      <c r="E54" s="69">
        <f>E51+E53</f>
        <v>197928.15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'REGULARIZARE SEM I 2023'!J54+'1% ATI SEM I 2023'!D54</f>
        <v>812355.83000000007</v>
      </c>
      <c r="K54" s="69">
        <f>'REGULARIZARE SEM I 2023'!K54+'1% ATI SEM I 2023'!E54</f>
        <v>812355.83000000007</v>
      </c>
      <c r="L54" s="69">
        <f>'REGULARIZARE SEM I 2023'!L54+'1% ATI SEM I 2023'!F54</f>
        <v>0</v>
      </c>
      <c r="M54" s="14"/>
      <c r="N54" s="14"/>
      <c r="O54" s="14"/>
      <c r="P54" s="14"/>
      <c r="Q54" s="14"/>
    </row>
    <row r="55" spans="2:19" ht="15.75" thickBot="1" x14ac:dyDescent="0.3">
      <c r="B55" s="114" t="s">
        <v>49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114" t="s">
        <v>49</v>
      </c>
      <c r="I55" s="72" t="s">
        <v>24</v>
      </c>
      <c r="J55" s="77">
        <f>'REGULARIZARE SEM I 2023'!J55+'1% ATI SEM I 2023'!D55</f>
        <v>168.66</v>
      </c>
      <c r="K55" s="77">
        <f>'REGULARIZARE SEM I 2023'!K55+'1% ATI SEM I 2023'!E55</f>
        <v>168.66</v>
      </c>
      <c r="L55" s="77">
        <f>'REGULARIZARE SEM I 2023'!L55+'1% ATI SEM I 2023'!F55</f>
        <v>0</v>
      </c>
      <c r="M55" s="14"/>
      <c r="N55" s="14"/>
      <c r="O55" s="14"/>
      <c r="P55" s="14"/>
      <c r="Q55" s="14"/>
    </row>
    <row r="56" spans="2:19" ht="15.75" thickBot="1" x14ac:dyDescent="0.3">
      <c r="B56" s="47" t="s">
        <v>147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147</v>
      </c>
      <c r="I56" s="72" t="s">
        <v>24</v>
      </c>
      <c r="J56" s="77">
        <f>'REGULARIZARE SEM I 2023'!J56+'1% ATI SEM I 2023'!D56</f>
        <v>-297.51</v>
      </c>
      <c r="K56" s="77">
        <f>'REGULARIZARE SEM I 2023'!K56+'1% ATI SEM I 2023'!E56</f>
        <v>-297.51</v>
      </c>
      <c r="L56" s="77">
        <f>'REGULARIZARE SEM I 2023'!L56+'1% ATI SEM I 2023'!F56</f>
        <v>0</v>
      </c>
      <c r="M56" s="14"/>
      <c r="N56" s="14"/>
      <c r="O56" s="14"/>
      <c r="P56" s="14"/>
      <c r="Q56" s="14"/>
    </row>
    <row r="57" spans="2:19" ht="15.75" thickBot="1" x14ac:dyDescent="0.3">
      <c r="B57" s="114" t="s">
        <v>51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114" t="s">
        <v>51</v>
      </c>
      <c r="I57" s="72" t="s">
        <v>24</v>
      </c>
      <c r="J57" s="77">
        <f>'REGULARIZARE SEM I 2023'!J57+'1% ATI SEM I 2023'!D57</f>
        <v>0</v>
      </c>
      <c r="K57" s="77">
        <f>'REGULARIZARE SEM I 2023'!K57+'1% ATI SEM I 2023'!E57</f>
        <v>0</v>
      </c>
      <c r="L57" s="77">
        <f>'REGULARIZARE SEM I 2023'!L57+'1% ATI SEM I 2023'!F57</f>
        <v>0</v>
      </c>
      <c r="M57" s="14"/>
      <c r="N57" s="14"/>
      <c r="O57" s="14"/>
      <c r="P57" s="14"/>
      <c r="Q57" s="14"/>
    </row>
    <row r="58" spans="2:19" ht="15.75" thickBot="1" x14ac:dyDescent="0.3">
      <c r="B58" s="114" t="s">
        <v>52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114" t="s">
        <v>52</v>
      </c>
      <c r="I58" s="72" t="s">
        <v>24</v>
      </c>
      <c r="J58" s="77">
        <f>'REGULARIZARE SEM I 2023'!J58+'1% ATI SEM I 2023'!D58</f>
        <v>0</v>
      </c>
      <c r="K58" s="77">
        <f>'REGULARIZARE SEM I 2023'!K58+'1% ATI SEM I 2023'!E58</f>
        <v>0</v>
      </c>
      <c r="L58" s="77">
        <f>'REGULARIZARE SEM I 2023'!L58+'1% ATI SEM I 2023'!F58</f>
        <v>0</v>
      </c>
      <c r="M58" s="14"/>
      <c r="N58" s="14"/>
      <c r="O58" s="14"/>
      <c r="P58" s="14"/>
      <c r="Q58" s="14"/>
    </row>
    <row r="59" spans="2:19" ht="15.75" thickBot="1" x14ac:dyDescent="0.3">
      <c r="B59" s="115" t="s">
        <v>53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115" t="s">
        <v>53</v>
      </c>
      <c r="I59" s="72" t="s">
        <v>24</v>
      </c>
      <c r="J59" s="77">
        <f>'REGULARIZARE SEM I 2023'!J59+'1% ATI SEM I 2023'!D59</f>
        <v>0</v>
      </c>
      <c r="K59" s="77">
        <f>'REGULARIZARE SEM I 2023'!K59+'1% ATI SEM I 2023'!E59</f>
        <v>0</v>
      </c>
      <c r="L59" s="77">
        <f>'REGULARIZARE SEM I 2023'!L59+'1% ATI SEM I 2023'!F59</f>
        <v>0</v>
      </c>
      <c r="M59" s="14"/>
      <c r="N59" s="14"/>
      <c r="O59" s="14"/>
      <c r="P59" s="14"/>
      <c r="Q59" s="14"/>
    </row>
    <row r="60" spans="2:19" ht="15.75" thickBot="1" x14ac:dyDescent="0.3">
      <c r="B60" s="99" t="s">
        <v>65</v>
      </c>
      <c r="C60" s="84" t="s">
        <v>24</v>
      </c>
      <c r="D60" s="100">
        <f>SUM(D54:D59)</f>
        <v>197928.15</v>
      </c>
      <c r="E60" s="100">
        <f>SUM(E54:E59)</f>
        <v>197928.15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'REGULARIZARE SEM I 2023'!J60+'1% ATI SEM I 2023'!D60</f>
        <v>812226.98</v>
      </c>
      <c r="K60" s="69">
        <f>'REGULARIZARE SEM I 2023'!K60+'1% ATI SEM I 2023'!E60</f>
        <v>812226.98</v>
      </c>
      <c r="L60" s="69">
        <f>'REGULARIZARE SEM I 2023'!L60+'1% ATI SEM I 2023'!F60</f>
        <v>0</v>
      </c>
      <c r="M60" s="14"/>
      <c r="N60" s="14"/>
      <c r="O60" s="14"/>
      <c r="P60" s="14"/>
      <c r="Q60" s="14"/>
    </row>
    <row r="61" spans="2:19" ht="15.75" thickBot="1" x14ac:dyDescent="0.3">
      <c r="B61" s="101"/>
      <c r="C61" s="13"/>
      <c r="D61" s="14"/>
      <c r="E61" s="14"/>
      <c r="F61" s="14"/>
      <c r="G61" s="14"/>
      <c r="H61" s="14"/>
      <c r="I61" s="1"/>
      <c r="J61" s="101"/>
      <c r="K61" s="14"/>
      <c r="L61" s="14"/>
      <c r="M61" s="14"/>
      <c r="N61" s="14"/>
      <c r="O61" s="14"/>
      <c r="P61" s="14"/>
    </row>
    <row r="62" spans="2:19" ht="18.75" customHeight="1" thickBot="1" x14ac:dyDescent="0.3"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14"/>
      <c r="N62" s="14"/>
      <c r="O62" s="14"/>
      <c r="P62" s="14"/>
    </row>
    <row r="63" spans="2:19" ht="15.75" thickBot="1" x14ac:dyDescent="0.3">
      <c r="B63" s="338" t="s">
        <v>20</v>
      </c>
      <c r="C63" s="76" t="s">
        <v>23</v>
      </c>
      <c r="D63" s="77">
        <v>889</v>
      </c>
      <c r="E63" s="77">
        <v>889</v>
      </c>
      <c r="F63" s="78">
        <f>D63-E63</f>
        <v>0</v>
      </c>
      <c r="G63" s="14"/>
      <c r="H63" s="338" t="s">
        <v>20</v>
      </c>
      <c r="I63" s="53" t="s">
        <v>23</v>
      </c>
      <c r="J63" s="77">
        <f>'REGULARIZARE SEM I 2023'!J63+'1% ATI SEM I 2023'!D63</f>
        <v>6569</v>
      </c>
      <c r="K63" s="77">
        <f>'REGULARIZARE SEM I 2023'!K63+'1% ATI SEM I 2023'!E63</f>
        <v>6569</v>
      </c>
      <c r="L63" s="77">
        <f>'REGULARIZARE SEM I 2023'!L63+'1% ATI SEM I 2023'!F63</f>
        <v>0</v>
      </c>
      <c r="M63" s="14"/>
      <c r="N63" s="14"/>
      <c r="O63" s="14"/>
      <c r="P63" s="14"/>
    </row>
    <row r="64" spans="2:19" ht="15.75" thickBot="1" x14ac:dyDescent="0.3">
      <c r="B64" s="340"/>
      <c r="C64" s="79" t="s">
        <v>24</v>
      </c>
      <c r="D64" s="80">
        <v>370834</v>
      </c>
      <c r="E64" s="80">
        <v>370834</v>
      </c>
      <c r="F64" s="81">
        <f t="shared" ref="F64:F75" si="13">D64-E64</f>
        <v>0</v>
      </c>
      <c r="G64" s="14"/>
      <c r="H64" s="340"/>
      <c r="I64" s="90" t="s">
        <v>24</v>
      </c>
      <c r="J64" s="69">
        <f>'REGULARIZARE SEM I 2023'!J64+'1% ATI SEM I 2023'!D64</f>
        <v>2674329.6399999997</v>
      </c>
      <c r="K64" s="69">
        <f>'REGULARIZARE SEM I 2023'!K64+'1% ATI SEM I 2023'!E64</f>
        <v>2674329.6399999997</v>
      </c>
      <c r="L64" s="69">
        <f>'REGULARIZARE SEM I 2023'!L64+'1% ATI SEM I 2023'!F64</f>
        <v>0</v>
      </c>
      <c r="M64" s="14"/>
      <c r="N64" s="14"/>
      <c r="O64" s="14"/>
      <c r="P64" s="14"/>
    </row>
    <row r="65" spans="1:16" ht="15.75" thickBot="1" x14ac:dyDescent="0.3">
      <c r="B65" s="340"/>
      <c r="C65" s="76" t="s">
        <v>25</v>
      </c>
      <c r="D65" s="77">
        <v>170</v>
      </c>
      <c r="E65" s="77">
        <v>170</v>
      </c>
      <c r="F65" s="78">
        <f t="shared" si="13"/>
        <v>0</v>
      </c>
      <c r="G65" s="14"/>
      <c r="H65" s="340"/>
      <c r="I65" s="53" t="s">
        <v>25</v>
      </c>
      <c r="J65" s="77">
        <f>'REGULARIZARE SEM I 2023'!J65+'1% ATI SEM I 2023'!D65</f>
        <v>1365</v>
      </c>
      <c r="K65" s="77">
        <f>'REGULARIZARE SEM I 2023'!K65+'1% ATI SEM I 2023'!E65</f>
        <v>1365</v>
      </c>
      <c r="L65" s="77">
        <f>'REGULARIZARE SEM I 2023'!L65+'1% ATI SEM I 2023'!F65</f>
        <v>0</v>
      </c>
      <c r="M65" s="14"/>
      <c r="N65" s="14"/>
      <c r="O65" s="14"/>
      <c r="P65" s="14"/>
    </row>
    <row r="66" spans="1:16" ht="15.75" thickBot="1" x14ac:dyDescent="0.3">
      <c r="B66" s="340"/>
      <c r="C66" s="79" t="s">
        <v>24</v>
      </c>
      <c r="D66" s="80">
        <v>52202</v>
      </c>
      <c r="E66" s="80">
        <v>52202</v>
      </c>
      <c r="F66" s="81">
        <f t="shared" si="13"/>
        <v>0</v>
      </c>
      <c r="G66" s="14"/>
      <c r="H66" s="340"/>
      <c r="I66" s="90" t="s">
        <v>24</v>
      </c>
      <c r="J66" s="69">
        <f>'REGULARIZARE SEM I 2023'!J66+'1% ATI SEM I 2023'!D66</f>
        <v>410959.69</v>
      </c>
      <c r="K66" s="69">
        <f>'REGULARIZARE SEM I 2023'!K66+'1% ATI SEM I 2023'!E66</f>
        <v>410959.69</v>
      </c>
      <c r="L66" s="69">
        <f>'REGULARIZARE SEM I 2023'!L66+'1% ATI SEM I 2023'!F66</f>
        <v>0</v>
      </c>
      <c r="M66" s="14"/>
      <c r="N66" s="14"/>
      <c r="O66" s="14"/>
      <c r="P66" s="14"/>
    </row>
    <row r="67" spans="1:16" ht="27" thickBot="1" x14ac:dyDescent="0.3"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14"/>
      <c r="H67" s="340"/>
      <c r="I67" s="82" t="s">
        <v>44</v>
      </c>
      <c r="J67" s="77">
        <f>'REGULARIZARE SEM I 2023'!J67+'1% ATI SEM I 2023'!D67</f>
        <v>0</v>
      </c>
      <c r="K67" s="77">
        <f>'REGULARIZARE SEM I 2023'!K67+'1% ATI SEM I 2023'!E67</f>
        <v>0</v>
      </c>
      <c r="L67" s="77">
        <f>'REGULARIZARE SEM I 2023'!L67+'1% ATI SEM I 2023'!F67</f>
        <v>0</v>
      </c>
      <c r="M67" s="14"/>
      <c r="N67" s="14"/>
      <c r="O67" s="14"/>
      <c r="P67" s="14"/>
    </row>
    <row r="68" spans="1:16" ht="15.75" thickBot="1" x14ac:dyDescent="0.3"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14"/>
      <c r="H68" s="339"/>
      <c r="I68" s="90" t="s">
        <v>24</v>
      </c>
      <c r="J68" s="69">
        <f>'REGULARIZARE SEM I 2023'!J68+'1% ATI SEM I 2023'!D68</f>
        <v>0</v>
      </c>
      <c r="K68" s="69">
        <f>'REGULARIZARE SEM I 2023'!K68+'1% ATI SEM I 2023'!E68</f>
        <v>0</v>
      </c>
      <c r="L68" s="69">
        <f>'REGULARIZARE SEM I 2023'!L68+'1% ATI SEM I 2023'!F68</f>
        <v>0</v>
      </c>
      <c r="M68" s="14"/>
      <c r="N68" s="14"/>
      <c r="O68" s="14"/>
      <c r="P68" s="14"/>
    </row>
    <row r="69" spans="1:16" ht="15.75" thickBot="1" x14ac:dyDescent="0.3">
      <c r="A69" s="13"/>
      <c r="B69" s="83" t="s">
        <v>20</v>
      </c>
      <c r="C69" s="84" t="s">
        <v>24</v>
      </c>
      <c r="D69" s="69">
        <f>D68+D66+D64</f>
        <v>423036</v>
      </c>
      <c r="E69" s="69">
        <v>423036</v>
      </c>
      <c r="F69" s="69">
        <f t="shared" ref="F69" si="14">F64+F66+F68</f>
        <v>0</v>
      </c>
      <c r="G69" s="14"/>
      <c r="H69" s="83" t="s">
        <v>20</v>
      </c>
      <c r="I69" s="92" t="s">
        <v>24</v>
      </c>
      <c r="J69" s="69">
        <f>'REGULARIZARE SEM I 2023'!J69+'1% ATI SEM I 2023'!D69</f>
        <v>3088874.93</v>
      </c>
      <c r="K69" s="69">
        <f>'REGULARIZARE SEM I 2023'!K69+'1% ATI SEM I 2023'!E69</f>
        <v>3088874.93</v>
      </c>
      <c r="L69" s="69">
        <f>'REGULARIZARE SEM I 2023'!L69+'1% ATI SEM I 2023'!F69</f>
        <v>0</v>
      </c>
      <c r="M69" s="14"/>
      <c r="N69" s="14"/>
      <c r="O69" s="14"/>
      <c r="P69" s="14"/>
    </row>
    <row r="70" spans="1:16" ht="15.75" thickBot="1" x14ac:dyDescent="0.3">
      <c r="A70" s="13"/>
      <c r="B70" s="114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14"/>
      <c r="H70" s="114" t="s">
        <v>49</v>
      </c>
      <c r="I70" s="93" t="s">
        <v>24</v>
      </c>
      <c r="J70" s="77">
        <f>'REGULARIZARE SEM I 2023'!J70+'1% ATI SEM I 2023'!D70</f>
        <v>154.79</v>
      </c>
      <c r="K70" s="77">
        <f>'REGULARIZARE SEM I 2023'!K70+'1% ATI SEM I 2023'!E70</f>
        <v>154.79</v>
      </c>
      <c r="L70" s="77">
        <f>'REGULARIZARE SEM I 2023'!L70+'1% ATI SEM I 2023'!F70</f>
        <v>0</v>
      </c>
      <c r="M70" s="14"/>
      <c r="N70" s="14"/>
      <c r="O70" s="14"/>
      <c r="P70" s="14"/>
    </row>
    <row r="71" spans="1:16" ht="15.75" thickBot="1" x14ac:dyDescent="0.3">
      <c r="A71" s="13"/>
      <c r="B71" s="47" t="s">
        <v>147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14"/>
      <c r="H71" s="47" t="s">
        <v>147</v>
      </c>
      <c r="I71" s="93" t="s">
        <v>24</v>
      </c>
      <c r="J71" s="77">
        <f>'REGULARIZARE SEM I 2023'!J71+'1% ATI SEM I 2023'!D71</f>
        <v>-3740.39</v>
      </c>
      <c r="K71" s="77">
        <f>'REGULARIZARE SEM I 2023'!K71+'1% ATI SEM I 2023'!E71</f>
        <v>-3740.39</v>
      </c>
      <c r="L71" s="77">
        <f>'REGULARIZARE SEM I 2023'!L71+'1% ATI SEM I 2023'!F71</f>
        <v>0</v>
      </c>
      <c r="M71" s="14"/>
      <c r="N71" s="14"/>
      <c r="O71" s="14"/>
      <c r="P71" s="14"/>
    </row>
    <row r="72" spans="1:16" ht="15.75" thickBot="1" x14ac:dyDescent="0.3">
      <c r="A72" s="13"/>
      <c r="B72" s="114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14"/>
      <c r="H72" s="114" t="s">
        <v>51</v>
      </c>
      <c r="I72" s="93" t="s">
        <v>24</v>
      </c>
      <c r="J72" s="77">
        <f>'REGULARIZARE SEM I 2023'!J72+'1% ATI SEM I 2023'!D72</f>
        <v>0</v>
      </c>
      <c r="K72" s="77">
        <f>'REGULARIZARE SEM I 2023'!K72+'1% ATI SEM I 2023'!E72</f>
        <v>0</v>
      </c>
      <c r="L72" s="77">
        <f>'REGULARIZARE SEM I 2023'!L72+'1% ATI SEM I 2023'!F72</f>
        <v>0</v>
      </c>
      <c r="M72" s="14"/>
      <c r="N72" s="14"/>
      <c r="O72" s="14"/>
      <c r="P72" s="14"/>
    </row>
    <row r="73" spans="1:16" ht="15.75" thickBot="1" x14ac:dyDescent="0.3">
      <c r="A73" s="13"/>
      <c r="B73" s="114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14"/>
      <c r="H73" s="114" t="s">
        <v>52</v>
      </c>
      <c r="I73" s="93" t="s">
        <v>24</v>
      </c>
      <c r="J73" s="77">
        <f>'REGULARIZARE SEM I 2023'!J73+'1% ATI SEM I 2023'!D73</f>
        <v>0</v>
      </c>
      <c r="K73" s="77">
        <f>'REGULARIZARE SEM I 2023'!K73+'1% ATI SEM I 2023'!E73</f>
        <v>0</v>
      </c>
      <c r="L73" s="77">
        <f>'REGULARIZARE SEM I 2023'!L73+'1% ATI SEM I 2023'!F73</f>
        <v>0</v>
      </c>
      <c r="M73" s="14"/>
      <c r="N73" s="14"/>
      <c r="O73" s="14"/>
      <c r="P73" s="14"/>
    </row>
    <row r="74" spans="1:16" ht="15.75" thickBot="1" x14ac:dyDescent="0.3">
      <c r="A74" s="13"/>
      <c r="B74" s="115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14"/>
      <c r="H74" s="115" t="s">
        <v>53</v>
      </c>
      <c r="I74" s="93" t="s">
        <v>24</v>
      </c>
      <c r="J74" s="77">
        <f>'REGULARIZARE SEM I 2023'!J74+'1% ATI SEM I 2023'!D74</f>
        <v>0</v>
      </c>
      <c r="K74" s="77">
        <f>'REGULARIZARE SEM I 2023'!K74+'1% ATI SEM I 2023'!E74</f>
        <v>0</v>
      </c>
      <c r="L74" s="77">
        <f>'REGULARIZARE SEM I 2023'!L74+'1% ATI SEM I 2023'!F74</f>
        <v>0</v>
      </c>
      <c r="M74" s="14"/>
      <c r="N74" s="14"/>
      <c r="O74" s="14"/>
      <c r="P74" s="14"/>
    </row>
    <row r="75" spans="1:16" ht="27" thickBot="1" x14ac:dyDescent="0.3">
      <c r="A75" s="13"/>
      <c r="B75" s="73" t="s">
        <v>34</v>
      </c>
      <c r="C75" s="84" t="s">
        <v>24</v>
      </c>
      <c r="D75" s="69">
        <f>SUM(D69:D74)</f>
        <v>423036</v>
      </c>
      <c r="E75" s="69">
        <v>423036</v>
      </c>
      <c r="F75" s="81">
        <f t="shared" si="13"/>
        <v>0</v>
      </c>
      <c r="G75" s="14"/>
      <c r="H75" s="73" t="s">
        <v>34</v>
      </c>
      <c r="I75" s="92" t="s">
        <v>24</v>
      </c>
      <c r="J75" s="69">
        <f>'REGULARIZARE SEM I 2023'!J75+'1% ATI SEM I 2023'!D75</f>
        <v>3085289.33</v>
      </c>
      <c r="K75" s="69">
        <f>'REGULARIZARE SEM I 2023'!K75+'1% ATI SEM I 2023'!E75</f>
        <v>3085289.33</v>
      </c>
      <c r="L75" s="69">
        <f>'REGULARIZARE SEM I 2023'!L75+'1% ATI SEM I 2023'!F75</f>
        <v>0</v>
      </c>
      <c r="M75" s="14"/>
      <c r="N75" s="14"/>
      <c r="O75" s="14"/>
      <c r="P75" s="14"/>
    </row>
    <row r="76" spans="1:16" ht="15.75" thickBot="1" x14ac:dyDescent="0.3">
      <c r="A76" s="13"/>
      <c r="B76" s="101"/>
      <c r="C76" s="13"/>
      <c r="D76" s="14"/>
      <c r="E76" s="14"/>
      <c r="F76" s="14"/>
      <c r="G76" s="14"/>
      <c r="H76" s="101"/>
      <c r="I76" s="13"/>
      <c r="J76" s="14"/>
      <c r="K76" s="14"/>
      <c r="L76" s="14"/>
      <c r="M76" s="14"/>
      <c r="N76" s="14"/>
      <c r="O76" s="14"/>
      <c r="P76" s="14"/>
    </row>
    <row r="77" spans="1:16" ht="15.75" customHeight="1" thickBot="1" x14ac:dyDescent="0.3">
      <c r="A77" s="13"/>
      <c r="B77" s="313" t="s">
        <v>160</v>
      </c>
      <c r="C77" s="314"/>
      <c r="D77" s="314"/>
      <c r="E77" s="314"/>
      <c r="F77" s="315"/>
      <c r="G77" s="1"/>
      <c r="H77" s="313" t="s">
        <v>161</v>
      </c>
      <c r="I77" s="316"/>
      <c r="J77" s="316"/>
      <c r="K77" s="316"/>
      <c r="L77" s="317"/>
      <c r="M77" s="15"/>
      <c r="N77" s="15"/>
      <c r="O77" s="1"/>
      <c r="P77" s="134"/>
    </row>
    <row r="78" spans="1:16" ht="18.75" customHeight="1" thickBot="1" x14ac:dyDescent="0.3">
      <c r="A78" s="13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22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22"/>
      <c r="N78" s="22"/>
      <c r="O78" s="22"/>
      <c r="P78" s="13"/>
    </row>
    <row r="79" spans="1:16" ht="15.75" thickBot="1" x14ac:dyDescent="0.3">
      <c r="A79" s="13"/>
      <c r="B79" s="336"/>
      <c r="C79" s="53" t="s">
        <v>23</v>
      </c>
      <c r="D79" s="88">
        <f>D67+D65+D63+D39+D50+6</f>
        <v>2320</v>
      </c>
      <c r="E79" s="88">
        <f>E67+E65+E63+E39+E50+6</f>
        <v>2320</v>
      </c>
      <c r="F79" s="85">
        <f>D79-E79</f>
        <v>0</v>
      </c>
      <c r="G79" s="128"/>
      <c r="H79" s="336"/>
      <c r="I79" s="53" t="s">
        <v>23</v>
      </c>
      <c r="J79" s="88">
        <f>'IULIE 2023'!J79</f>
        <v>16254</v>
      </c>
      <c r="K79" s="88">
        <f>'IULIE 2023'!K79</f>
        <v>16254</v>
      </c>
      <c r="L79" s="85">
        <f>'IULIE 2023'!L79</f>
        <v>0</v>
      </c>
      <c r="M79" s="128"/>
      <c r="N79" s="128"/>
      <c r="O79" s="128"/>
    </row>
    <row r="80" spans="1:16" ht="15.75" thickBot="1" x14ac:dyDescent="0.3">
      <c r="A80" s="13"/>
      <c r="B80" s="337"/>
      <c r="C80" s="90" t="s">
        <v>24</v>
      </c>
      <c r="D80" s="91">
        <f>D75+D60+D47</f>
        <v>4428363.08</v>
      </c>
      <c r="E80" s="91">
        <f>E75+E60+E47</f>
        <v>4428363.08</v>
      </c>
      <c r="F80" s="86">
        <f>D80-E80</f>
        <v>0</v>
      </c>
      <c r="G80" s="128"/>
      <c r="H80" s="337"/>
      <c r="I80" s="90" t="s">
        <v>24</v>
      </c>
      <c r="J80" s="91">
        <f>'IULIE 2023'!J80+'1% ATI SEM I 2023'!D46</f>
        <v>28260743.280000001</v>
      </c>
      <c r="K80" s="91">
        <f>'IULIE 2023'!K80+'1% ATI SEM I 2023'!E46</f>
        <v>28260743.280000001</v>
      </c>
      <c r="L80" s="86">
        <f>'IULIE 2023'!L80+'1% ATI SEM I 2023'!F46</f>
        <v>-5.2386894822120667E-10</v>
      </c>
      <c r="M80" s="128"/>
      <c r="N80" s="128"/>
      <c r="O80" s="128"/>
    </row>
    <row r="81" spans="1:16" x14ac:dyDescent="0.25">
      <c r="A81" s="13"/>
      <c r="B81" s="101"/>
      <c r="C81" s="22"/>
      <c r="D81" s="22"/>
      <c r="E81" s="22"/>
      <c r="F81" s="22"/>
      <c r="G81" s="22"/>
      <c r="H81" s="22"/>
      <c r="I81" s="101"/>
      <c r="J81" s="1"/>
      <c r="K81" s="22"/>
      <c r="L81" s="22"/>
      <c r="M81" s="128"/>
      <c r="N81" s="128"/>
      <c r="O81" s="128"/>
      <c r="P81" s="128"/>
    </row>
    <row r="82" spans="1:16" x14ac:dyDescent="0.25">
      <c r="A82" s="13"/>
      <c r="B82" s="94" t="s">
        <v>26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3"/>
      <c r="O82" s="13"/>
    </row>
    <row r="83" spans="1:16" x14ac:dyDescent="0.25">
      <c r="A83" s="13"/>
      <c r="B83" s="94" t="s">
        <v>166</v>
      </c>
      <c r="C83" s="13"/>
      <c r="D83" s="94"/>
      <c r="E83" s="94"/>
      <c r="F83" s="13"/>
      <c r="G83" s="13"/>
      <c r="H83" s="13"/>
      <c r="I83" s="13"/>
      <c r="J83" s="13"/>
      <c r="K83" s="14"/>
      <c r="L83" s="14"/>
      <c r="M83" s="14"/>
      <c r="N83" s="13"/>
      <c r="O83" s="13"/>
    </row>
    <row r="84" spans="1:16" x14ac:dyDescent="0.25">
      <c r="A84" s="13"/>
      <c r="B84" s="94"/>
      <c r="C84" s="13"/>
      <c r="D84" s="94"/>
      <c r="E84" s="94"/>
      <c r="F84" s="13"/>
      <c r="G84" s="13"/>
      <c r="H84" s="13"/>
      <c r="I84" s="13"/>
      <c r="J84" s="13"/>
      <c r="K84" s="14"/>
      <c r="L84" s="14"/>
      <c r="M84" s="14"/>
      <c r="N84" s="13"/>
      <c r="O84" s="135"/>
    </row>
    <row r="85" spans="1:16" x14ac:dyDescent="0.25">
      <c r="A85" s="13"/>
      <c r="B85" s="13"/>
      <c r="C85" s="13"/>
      <c r="D85" s="14"/>
      <c r="E85" s="14"/>
      <c r="F85" s="14"/>
      <c r="G85" s="14"/>
      <c r="H85" s="14"/>
      <c r="I85" s="13"/>
      <c r="J85" s="14"/>
      <c r="K85" s="14"/>
      <c r="L85" s="14"/>
      <c r="M85" s="14"/>
      <c r="N85" s="13"/>
      <c r="O85" s="135"/>
    </row>
    <row r="86" spans="1:16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4"/>
      <c r="K86" s="13"/>
      <c r="L86" s="13"/>
      <c r="M86" s="14"/>
      <c r="N86" s="13"/>
      <c r="O86" s="135"/>
    </row>
    <row r="87" spans="1:16" x14ac:dyDescent="0.25">
      <c r="A87" s="13"/>
      <c r="B87" s="13"/>
      <c r="C87" s="13"/>
      <c r="D87" s="13"/>
      <c r="E87" s="13"/>
      <c r="F87" s="13"/>
      <c r="G87" s="13"/>
      <c r="H87" s="14"/>
      <c r="I87" s="13"/>
      <c r="J87" s="13"/>
      <c r="K87" s="13"/>
      <c r="L87" s="13"/>
      <c r="M87" s="14"/>
      <c r="N87" s="13"/>
      <c r="O87" s="135"/>
    </row>
    <row r="88" spans="1:16" x14ac:dyDescent="0.25">
      <c r="A88" s="13"/>
      <c r="B88" s="13"/>
      <c r="C88" s="13"/>
      <c r="D88" s="13"/>
      <c r="E88" s="13"/>
      <c r="F88" s="13"/>
      <c r="G88" s="13"/>
      <c r="H88" s="14"/>
      <c r="I88" s="13"/>
      <c r="J88" s="13"/>
      <c r="K88" s="13"/>
      <c r="L88" s="13"/>
      <c r="M88" s="14"/>
      <c r="N88" s="13"/>
      <c r="O88" s="135"/>
    </row>
    <row r="89" spans="1:16" x14ac:dyDescent="0.2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5"/>
    </row>
    <row r="90" spans="1:16" x14ac:dyDescent="0.25">
      <c r="M90" s="14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0"/>
  <sheetViews>
    <sheetView topLeftCell="A34" zoomScale="96" zoomScaleNormal="96" workbookViewId="0">
      <selection activeCell="B82" sqref="B82:B8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155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26" t="s">
        <v>33</v>
      </c>
      <c r="H8" s="208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29" t="s">
        <v>156</v>
      </c>
      <c r="H9" s="226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37" t="s">
        <v>157</v>
      </c>
      <c r="D10" s="39">
        <v>25466172.16</v>
      </c>
      <c r="E10" s="39">
        <v>19750519.140000001</v>
      </c>
      <c r="F10" s="40">
        <f>D10-E10</f>
        <v>5715653.0199999996</v>
      </c>
      <c r="G10" s="40">
        <v>3619081.5</v>
      </c>
      <c r="H10" s="41">
        <f t="shared" ref="H10:H17" si="0">E10+G10</f>
        <v>23369600.640000001</v>
      </c>
      <c r="I10" s="41">
        <f t="shared" ref="I10:I17" si="1">F10-G10</f>
        <v>2096571.5199999996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42" t="s">
        <v>158</v>
      </c>
      <c r="D11" s="44">
        <v>0</v>
      </c>
      <c r="E11" s="44">
        <v>108015.48999999999</v>
      </c>
      <c r="F11" s="45">
        <f t="shared" ref="F11:F17" si="2">D11-E11</f>
        <v>-108015.48999999999</v>
      </c>
      <c r="G11" s="45">
        <v>15177.43</v>
      </c>
      <c r="H11" s="46">
        <f t="shared" si="0"/>
        <v>123192.91999999998</v>
      </c>
      <c r="I11" s="46">
        <f t="shared" si="1"/>
        <v>-123192.91999999998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2"/>
        <v>0</v>
      </c>
      <c r="G12" s="45">
        <v>0</v>
      </c>
      <c r="H12" s="46">
        <f t="shared" si="0"/>
        <v>203785.38</v>
      </c>
      <c r="I12" s="46">
        <f t="shared" si="1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2"/>
        <v>-11311.940000000002</v>
      </c>
      <c r="G13" s="45">
        <v>0</v>
      </c>
      <c r="H13" s="46">
        <f t="shared" si="0"/>
        <v>290348.03000000003</v>
      </c>
      <c r="I13" s="46">
        <f t="shared" si="1"/>
        <v>-11311.940000000002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2"/>
        <v>0</v>
      </c>
      <c r="G14" s="45">
        <v>0</v>
      </c>
      <c r="H14" s="46">
        <f t="shared" si="0"/>
        <v>0</v>
      </c>
      <c r="I14" s="46">
        <f t="shared" si="1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2"/>
        <v>0</v>
      </c>
      <c r="G15" s="45">
        <v>0</v>
      </c>
      <c r="H15" s="46">
        <f t="shared" si="0"/>
        <v>0</v>
      </c>
      <c r="I15" s="46">
        <f t="shared" si="1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2"/>
        <v>0</v>
      </c>
      <c r="G16" s="45">
        <v>0</v>
      </c>
      <c r="H16" s="46">
        <f t="shared" si="0"/>
        <v>0</v>
      </c>
      <c r="I16" s="46">
        <f t="shared" si="1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201"/>
      <c r="D17" s="50">
        <v>203160</v>
      </c>
      <c r="E17" s="50">
        <v>203160</v>
      </c>
      <c r="F17" s="50">
        <f t="shared" si="2"/>
        <v>0</v>
      </c>
      <c r="G17" s="51">
        <v>0</v>
      </c>
      <c r="H17" s="52">
        <f t="shared" si="0"/>
        <v>203160</v>
      </c>
      <c r="I17" s="52">
        <f t="shared" si="1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26152153.629999999</v>
      </c>
      <c r="E18" s="160">
        <v>20555828.039999999</v>
      </c>
      <c r="F18" s="160">
        <f>SUM(F10:F17)</f>
        <v>5596325.5899999989</v>
      </c>
      <c r="G18" s="160">
        <f>SUM(G10:G17)</f>
        <v>3634258.93</v>
      </c>
      <c r="H18" s="179">
        <f>SUM(H10:H17)</f>
        <v>24190086.970000003</v>
      </c>
      <c r="I18" s="179">
        <f>SUM(I10:I17)</f>
        <v>1962066.6599999997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 t="s">
        <v>157</v>
      </c>
      <c r="D19" s="39">
        <v>561576.91</v>
      </c>
      <c r="E19" s="39">
        <v>449064.29</v>
      </c>
      <c r="F19" s="39">
        <f>D19-E19</f>
        <v>112512.62000000005</v>
      </c>
      <c r="G19" s="40">
        <v>72411.360000000001</v>
      </c>
      <c r="H19" s="202">
        <f>E19+G19</f>
        <v>521475.64999999997</v>
      </c>
      <c r="I19" s="143">
        <f>F19-G19</f>
        <v>40101.260000000053</v>
      </c>
      <c r="J19" s="5"/>
      <c r="K19" s="5"/>
      <c r="L19" s="4"/>
      <c r="M19" s="5"/>
      <c r="N19" s="3"/>
    </row>
    <row r="20" spans="1:16" s="2" customFormat="1" x14ac:dyDescent="0.25">
      <c r="A20" s="103">
        <v>3</v>
      </c>
      <c r="B20" s="114" t="s">
        <v>58</v>
      </c>
      <c r="C20" s="42" t="s">
        <v>157</v>
      </c>
      <c r="D20" s="44">
        <v>252428.21</v>
      </c>
      <c r="E20" s="44">
        <v>165363.39000000001</v>
      </c>
      <c r="F20" s="44">
        <f t="shared" ref="F20:F25" si="3">D20-E20</f>
        <v>87064.819999999978</v>
      </c>
      <c r="G20" s="45">
        <v>125516.79</v>
      </c>
      <c r="H20" s="203">
        <f t="shared" ref="H20:H25" si="4">E20+G20</f>
        <v>290880.18</v>
      </c>
      <c r="I20" s="149">
        <f t="shared" ref="I20:I25" si="5">F20-G20</f>
        <v>-38451.970000000016</v>
      </c>
      <c r="J20" s="5"/>
      <c r="K20" s="5"/>
      <c r="L20" s="5"/>
      <c r="M20" s="5"/>
      <c r="N20" s="3"/>
    </row>
    <row r="21" spans="1:16" s="1" customFormat="1" x14ac:dyDescent="0.25">
      <c r="A21" s="103"/>
      <c r="B21" s="114" t="s">
        <v>49</v>
      </c>
      <c r="C21" s="42"/>
      <c r="D21" s="44">
        <v>168.66</v>
      </c>
      <c r="E21" s="44">
        <v>168.66</v>
      </c>
      <c r="F21" s="45">
        <f t="shared" si="3"/>
        <v>0</v>
      </c>
      <c r="G21" s="45">
        <v>0</v>
      </c>
      <c r="H21" s="203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03"/>
      <c r="B22" s="47" t="s">
        <v>147</v>
      </c>
      <c r="C22" s="42"/>
      <c r="D22" s="44">
        <v>-297.51</v>
      </c>
      <c r="E22" s="44">
        <v>-297.51</v>
      </c>
      <c r="F22" s="44">
        <f t="shared" si="3"/>
        <v>0</v>
      </c>
      <c r="G22" s="45">
        <v>0</v>
      </c>
      <c r="H22" s="227">
        <f t="shared" si="4"/>
        <v>-297.51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03"/>
      <c r="B23" s="114" t="s">
        <v>51</v>
      </c>
      <c r="C23" s="122"/>
      <c r="D23" s="44">
        <v>0</v>
      </c>
      <c r="E23" s="44">
        <v>0</v>
      </c>
      <c r="F23" s="44">
        <f t="shared" si="3"/>
        <v>0</v>
      </c>
      <c r="G23" s="45">
        <v>0</v>
      </c>
      <c r="H23" s="22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03"/>
      <c r="B24" s="114" t="s">
        <v>52</v>
      </c>
      <c r="C24" s="122"/>
      <c r="D24" s="44">
        <v>0</v>
      </c>
      <c r="E24" s="44">
        <v>0</v>
      </c>
      <c r="F24" s="44">
        <f t="shared" si="3"/>
        <v>0</v>
      </c>
      <c r="G24" s="45">
        <v>0</v>
      </c>
      <c r="H24" s="22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72"/>
      <c r="B25" s="115" t="s">
        <v>53</v>
      </c>
      <c r="C25" s="123"/>
      <c r="D25" s="50">
        <v>0</v>
      </c>
      <c r="E25" s="50">
        <v>0</v>
      </c>
      <c r="F25" s="50">
        <f t="shared" si="3"/>
        <v>0</v>
      </c>
      <c r="G25" s="51">
        <v>0</v>
      </c>
      <c r="H25" s="228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205"/>
      <c r="D26" s="61">
        <f>SUM(D19:D25)</f>
        <v>813876.27</v>
      </c>
      <c r="E26" s="61">
        <v>614298.82999999996</v>
      </c>
      <c r="F26" s="61">
        <f t="shared" ref="F26:I26" si="6">SUM(F19:F25)</f>
        <v>199577.44000000003</v>
      </c>
      <c r="G26" s="61">
        <f>SUM(G19:G25)</f>
        <v>197928.15</v>
      </c>
      <c r="H26" s="62">
        <f>SUM(H19:H25)</f>
        <v>812226.98</v>
      </c>
      <c r="I26" s="62">
        <f t="shared" si="6"/>
        <v>1649.2900000000373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206" t="s">
        <v>159</v>
      </c>
      <c r="D27" s="56">
        <v>3195838.93</v>
      </c>
      <c r="E27" s="56">
        <v>2665838.9299999997</v>
      </c>
      <c r="F27" s="57">
        <f>D27-E27</f>
        <v>530000.00000000047</v>
      </c>
      <c r="G27" s="57">
        <v>423036</v>
      </c>
      <c r="H27" s="58">
        <f t="shared" ref="H27:H33" si="7">E27+G27</f>
        <v>3088874.9299999997</v>
      </c>
      <c r="I27" s="58">
        <f>F27-G27</f>
        <v>106964.00000000047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45">
        <v>0</v>
      </c>
      <c r="H28" s="46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45">
        <v>0</v>
      </c>
      <c r="H29" s="46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45">
        <v>0</v>
      </c>
      <c r="H30" s="46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45">
        <v>0</v>
      </c>
      <c r="H31" s="213">
        <f t="shared" si="7"/>
        <v>-3740.39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45">
        <v>0</v>
      </c>
      <c r="H32" s="213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51">
        <v>0</v>
      </c>
      <c r="H33" s="215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207"/>
      <c r="D34" s="61">
        <f>SUM(D27:D33)</f>
        <v>3192253.33</v>
      </c>
      <c r="E34" s="61">
        <v>2662253.3299999996</v>
      </c>
      <c r="F34" s="61">
        <f t="shared" ref="F34:I34" si="10">SUM(F27:F33)</f>
        <v>530000.00000000047</v>
      </c>
      <c r="G34" s="61">
        <f>SUM(G27:G33)</f>
        <v>423036</v>
      </c>
      <c r="H34" s="62">
        <f t="shared" si="10"/>
        <v>3085289.3299999996</v>
      </c>
      <c r="I34" s="62">
        <f t="shared" si="10"/>
        <v>106964.00000000047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63" t="s">
        <v>8</v>
      </c>
      <c r="C35" s="59"/>
      <c r="D35" s="64">
        <f>D34+D18+D26</f>
        <v>30158283.23</v>
      </c>
      <c r="E35" s="71">
        <v>23832380.199999996</v>
      </c>
      <c r="F35" s="71">
        <f>F34+F18+F26</f>
        <v>6325903.0300000003</v>
      </c>
      <c r="G35" s="71">
        <f>G18+G26+G34</f>
        <v>4255223.08</v>
      </c>
      <c r="H35" s="218">
        <f>H34+H18+H26</f>
        <v>28087603.280000001</v>
      </c>
      <c r="I35" s="78">
        <f>I34+I18+I26</f>
        <v>2070679.9500000002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313" t="s">
        <v>160</v>
      </c>
      <c r="C37" s="314"/>
      <c r="D37" s="314"/>
      <c r="E37" s="314"/>
      <c r="F37" s="315"/>
      <c r="H37" s="313" t="s">
        <v>161</v>
      </c>
      <c r="I37" s="316"/>
      <c r="J37" s="316"/>
      <c r="K37" s="316"/>
      <c r="L37" s="317"/>
      <c r="M37" s="130"/>
      <c r="N37" s="15"/>
      <c r="O37" s="15"/>
    </row>
    <row r="38" spans="1:15" s="15" customFormat="1" ht="20.25" customHeight="1" thickBot="1" x14ac:dyDescent="0.3">
      <c r="A38" s="18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42"/>
      <c r="C39" s="13" t="s">
        <v>23</v>
      </c>
      <c r="D39" s="66">
        <v>1223</v>
      </c>
      <c r="E39" s="66">
        <v>1223</v>
      </c>
      <c r="F39" s="67">
        <f>D39-E39</f>
        <v>0</v>
      </c>
      <c r="G39" s="14"/>
      <c r="H39" s="345"/>
      <c r="I39" s="13" t="s">
        <v>23</v>
      </c>
      <c r="J39" s="66">
        <f>'REGULARIZARE SEM I 2023'!J39+'IULIE 2023'!D39</f>
        <v>8022</v>
      </c>
      <c r="K39" s="66">
        <f>'REGULARIZARE SEM I 2023'!K39+'IULIE 2023'!E39</f>
        <v>8022</v>
      </c>
      <c r="L39" s="66">
        <f>'REGULARIZARE SEM I 2023'!L39+'IULIE 2023'!F39</f>
        <v>0</v>
      </c>
      <c r="M39" s="5"/>
      <c r="N39" s="14"/>
      <c r="O39" s="14"/>
    </row>
    <row r="40" spans="1:15" s="1" customFormat="1" ht="15.75" thickBot="1" x14ac:dyDescent="0.3">
      <c r="A40" s="6"/>
      <c r="B40" s="343"/>
      <c r="C40" s="68" t="s">
        <v>24</v>
      </c>
      <c r="D40" s="69">
        <v>3634258.93</v>
      </c>
      <c r="E40" s="69">
        <v>3634258.93</v>
      </c>
      <c r="F40" s="70">
        <f t="shared" ref="F40:F46" si="11">D40-E40</f>
        <v>0</v>
      </c>
      <c r="G40" s="14"/>
      <c r="H40" s="346"/>
      <c r="I40" s="68" t="s">
        <v>24</v>
      </c>
      <c r="J40" s="74">
        <f>'REGULARIZARE SEM I 2023'!J40+'IULIE 2023'!D40</f>
        <v>23900175.189999998</v>
      </c>
      <c r="K40" s="74">
        <f>'REGULARIZARE SEM I 2023'!K40+'IULIE 2023'!E40</f>
        <v>23504105.5</v>
      </c>
      <c r="L40" s="74">
        <f>'REGULARIZARE SEM I 2023'!L40+'IULIE 2023'!F40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SEM I 2023'!J41+'IULIE 2023'!D41</f>
        <v>22532.66</v>
      </c>
      <c r="K41" s="66">
        <f>'REGULARIZARE SEM I 2023'!K41+'IULIE 2023'!E41</f>
        <v>203785.38</v>
      </c>
      <c r="L41" s="66">
        <f>'REGULARIZARE SEM I 2023'!L41+'IULIE 2023'!F41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147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147</v>
      </c>
      <c r="I42" s="72" t="s">
        <v>24</v>
      </c>
      <c r="J42" s="66">
        <f>'REGULARIZARE SEM I 2023'!J42+'IULIE 2023'!D42</f>
        <v>64219.12</v>
      </c>
      <c r="K42" s="66">
        <f>'REGULARIZARE SEM I 2023'!K42+'IULIE 2023'!E42</f>
        <v>279036.09000000003</v>
      </c>
      <c r="L42" s="66">
        <f>'REGULARIZARE SEM I 2023'!L42+'IULIE 2023'!F42</f>
        <v>-214816.97000000003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SEM I 2023'!J43+'IULIE 2023'!D43</f>
        <v>0</v>
      </c>
      <c r="K43" s="66">
        <f>'REGULARIZARE SEM I 2023'!K43+'IULIE 2023'!E43</f>
        <v>0</v>
      </c>
      <c r="L43" s="66">
        <f>'REGULARIZARE SEM I 2023'!L43+'IULIE 2023'!F43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SEM I 2023'!J44+'IULIE 2023'!D44</f>
        <v>0</v>
      </c>
      <c r="K44" s="66">
        <f>'REGULARIZARE SEM I 2023'!K44+'IULIE 2023'!E44</f>
        <v>0</v>
      </c>
      <c r="L44" s="66">
        <f>'REGULARIZARE SEM I 2023'!L44+'IULIE 2023'!F44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SEM I 2023'!J45+'IULIE 2023'!D45</f>
        <v>0</v>
      </c>
      <c r="K45" s="66">
        <f>'REGULARIZARE SEM I 2023'!K45+'IULIE 2023'!E45</f>
        <v>0</v>
      </c>
      <c r="L45" s="66">
        <f>'REGULARIZARE SEM I 2023'!L45+'IULIE 2023'!F45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SEM I 2023'!J46+'IULIE 2023'!D46</f>
        <v>203160</v>
      </c>
      <c r="K46" s="66">
        <f>'REGULARIZARE SEM I 2023'!K46+'IULIE 2023'!E46</f>
        <v>203160</v>
      </c>
      <c r="L46" s="66">
        <f>'REGULARIZARE SEM I 2023'!L46+'IULIE 2023'!F46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3634258.93</v>
      </c>
      <c r="E47" s="69">
        <f>SUM(E40:E46)</f>
        <v>3634258.93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SEM I 2023'!J47+'IULIE 2023'!D47</f>
        <v>24190086.969999999</v>
      </c>
      <c r="K47" s="69">
        <f>'REGULARIZARE SEM I 2023'!K47+'IULIE 2023'!E47</f>
        <v>24190086.969999999</v>
      </c>
      <c r="L47" s="69">
        <f>'REGULARIZARE SEM I 2023'!L47+'IULIE 2023'!F47</f>
        <v>0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38" t="s">
        <v>57</v>
      </c>
      <c r="C50" s="76" t="s">
        <v>23</v>
      </c>
      <c r="D50" s="77">
        <v>32</v>
      </c>
      <c r="E50" s="77">
        <v>32</v>
      </c>
      <c r="F50" s="77">
        <f>D50-E50</f>
        <v>0</v>
      </c>
      <c r="G50" s="5"/>
      <c r="H50" s="95" t="s">
        <v>57</v>
      </c>
      <c r="I50" s="76" t="s">
        <v>23</v>
      </c>
      <c r="J50" s="77">
        <f>'REGULARIZARE SEM I 2023'!J50+'IULIE 2023'!D50</f>
        <v>244</v>
      </c>
      <c r="K50" s="77">
        <f>'REGULARIZARE SEM I 2023'!K50+'IULIE 2023'!E50</f>
        <v>244</v>
      </c>
      <c r="L50" s="77">
        <f>'REGULARIZARE SEM I 2023'!L50+'IULIE 2023'!F50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39"/>
      <c r="C51" s="63" t="s">
        <v>24</v>
      </c>
      <c r="D51" s="69">
        <v>72411.360000000001</v>
      </c>
      <c r="E51" s="69">
        <v>72411.360000000001</v>
      </c>
      <c r="F51" s="69">
        <f t="shared" ref="F51:F60" si="12">D51-E51</f>
        <v>0</v>
      </c>
      <c r="G51" s="5"/>
      <c r="H51" s="98"/>
      <c r="I51" s="63" t="s">
        <v>24</v>
      </c>
      <c r="J51" s="69">
        <f>'REGULARIZARE SEM I 2023'!J51+'IULIE 2023'!D51</f>
        <v>521346.8</v>
      </c>
      <c r="K51" s="69">
        <f>'REGULARIZARE SEM I 2023'!K51+'IULIE 2023'!E51</f>
        <v>521346.8</v>
      </c>
      <c r="L51" s="69">
        <f>'REGULARIZARE SEM I 2023'!L51+'IULIE 2023'!F51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38" t="s">
        <v>58</v>
      </c>
      <c r="C52" s="76" t="s">
        <v>59</v>
      </c>
      <c r="D52" s="219" t="s">
        <v>162</v>
      </c>
      <c r="E52" s="219" t="s">
        <v>162</v>
      </c>
      <c r="F52" s="220">
        <v>0</v>
      </c>
      <c r="G52" s="221"/>
      <c r="H52" s="222" t="s">
        <v>58</v>
      </c>
      <c r="I52" s="223" t="s">
        <v>59</v>
      </c>
      <c r="J52" s="225" t="s">
        <v>163</v>
      </c>
      <c r="K52" s="225" t="s">
        <v>163</v>
      </c>
      <c r="L52" s="224"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39"/>
      <c r="C53" s="63" t="s">
        <v>24</v>
      </c>
      <c r="D53" s="69">
        <v>125516.79</v>
      </c>
      <c r="E53" s="69">
        <v>125516.79</v>
      </c>
      <c r="F53" s="69">
        <f t="shared" si="12"/>
        <v>0</v>
      </c>
      <c r="G53" s="5"/>
      <c r="H53" s="98"/>
      <c r="I53" s="63" t="s">
        <v>24</v>
      </c>
      <c r="J53" s="77">
        <f>'REGULARIZARE SEM I 2023'!J53+'IULIE 2023'!D53</f>
        <v>290880.18</v>
      </c>
      <c r="K53" s="77">
        <f>'REGULARIZARE SEM I 2023'!K53+'IULIE 2023'!E53</f>
        <v>290880.18</v>
      </c>
      <c r="L53" s="77">
        <f>'REGULARIZARE SEM I 2023'!L53+'IULIE 2023'!F53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v>197928.15</v>
      </c>
      <c r="E54" s="69">
        <f>E51+E53</f>
        <v>197928.15</v>
      </c>
      <c r="F54" s="69">
        <f t="shared" si="12"/>
        <v>0</v>
      </c>
      <c r="G54" s="5"/>
      <c r="H54" s="99" t="s">
        <v>56</v>
      </c>
      <c r="I54" s="84" t="s">
        <v>24</v>
      </c>
      <c r="J54" s="69">
        <f>'REGULARIZARE SEM I 2023'!J54+'IULIE 2023'!D54</f>
        <v>812355.83000000007</v>
      </c>
      <c r="K54" s="69">
        <f>'REGULARIZARE SEM I 2023'!K54+'IULIE 2023'!E54</f>
        <v>812355.83000000007</v>
      </c>
      <c r="L54" s="69">
        <f>'REGULARIZARE SEM I 2023'!L54+'IULIE 2023'!F54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114" t="s">
        <v>49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5"/>
      <c r="H55" s="114" t="s">
        <v>49</v>
      </c>
      <c r="I55" s="72" t="s">
        <v>24</v>
      </c>
      <c r="J55" s="77">
        <f>'REGULARIZARE SEM I 2023'!J55+'IULIE 2023'!D55</f>
        <v>168.66</v>
      </c>
      <c r="K55" s="77">
        <f>'REGULARIZARE SEM I 2023'!K55+'IULIE 2023'!E55</f>
        <v>168.66</v>
      </c>
      <c r="L55" s="77">
        <f>'REGULARIZARE SEM I 2023'!L55+'IULIE 2023'!F55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147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5"/>
      <c r="H56" s="47" t="s">
        <v>147</v>
      </c>
      <c r="I56" s="72" t="s">
        <v>24</v>
      </c>
      <c r="J56" s="77">
        <f>'REGULARIZARE SEM I 2023'!J56+'IULIE 2023'!D56</f>
        <v>-297.51</v>
      </c>
      <c r="K56" s="77">
        <f>'REGULARIZARE SEM I 2023'!K56+'IULIE 2023'!E56</f>
        <v>-297.51</v>
      </c>
      <c r="L56" s="77">
        <f>'REGULARIZARE SEM I 2023'!L56+'IULIE 2023'!F56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114" t="s">
        <v>51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5"/>
      <c r="H57" s="114" t="s">
        <v>51</v>
      </c>
      <c r="I57" s="72" t="s">
        <v>24</v>
      </c>
      <c r="J57" s="77">
        <f>'REGULARIZARE SEM I 2023'!J57+'IULIE 2023'!D57</f>
        <v>0</v>
      </c>
      <c r="K57" s="77">
        <f>'REGULARIZARE SEM I 2023'!K57+'IULIE 2023'!E57</f>
        <v>0</v>
      </c>
      <c r="L57" s="77">
        <f>'REGULARIZARE SEM I 2023'!L57+'IULIE 2023'!F57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114" t="s">
        <v>52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5"/>
      <c r="H58" s="114" t="s">
        <v>52</v>
      </c>
      <c r="I58" s="72" t="s">
        <v>24</v>
      </c>
      <c r="J58" s="77">
        <f>'REGULARIZARE SEM I 2023'!J58+'IULIE 2023'!D58</f>
        <v>0</v>
      </c>
      <c r="K58" s="77">
        <f>'REGULARIZARE SEM I 2023'!K58+'IULIE 2023'!E58</f>
        <v>0</v>
      </c>
      <c r="L58" s="77">
        <f>'REGULARIZARE SEM I 2023'!L58+'IULIE 2023'!F58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115" t="s">
        <v>53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5"/>
      <c r="H59" s="115" t="s">
        <v>53</v>
      </c>
      <c r="I59" s="72" t="s">
        <v>24</v>
      </c>
      <c r="J59" s="77">
        <f>'REGULARIZARE SEM I 2023'!J59+'IULIE 2023'!D59</f>
        <v>0</v>
      </c>
      <c r="K59" s="77">
        <f>'REGULARIZARE SEM I 2023'!K59+'IULIE 2023'!E59</f>
        <v>0</v>
      </c>
      <c r="L59" s="77">
        <f>'REGULARIZARE SEM I 2023'!L59+'IULIE 2023'!F59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197928.15</v>
      </c>
      <c r="E60" s="100">
        <f>SUM(E54:E59)</f>
        <v>197928.15</v>
      </c>
      <c r="F60" s="69">
        <f t="shared" si="12"/>
        <v>0</v>
      </c>
      <c r="G60" s="5"/>
      <c r="H60" s="99" t="s">
        <v>65</v>
      </c>
      <c r="I60" s="84" t="s">
        <v>24</v>
      </c>
      <c r="J60" s="69">
        <f>'REGULARIZARE SEM I 2023'!J60+'IULIE 2023'!D60</f>
        <v>812226.98</v>
      </c>
      <c r="K60" s="69">
        <f>'REGULARIZARE SEM I 2023'!K60+'IULIE 2023'!E60</f>
        <v>812226.98</v>
      </c>
      <c r="L60" s="69">
        <f>'REGULARIZARE SEM I 2023'!L60+'IULIE 2023'!F60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889</v>
      </c>
      <c r="E63" s="77">
        <v>889</v>
      </c>
      <c r="F63" s="78">
        <f>D63-E63</f>
        <v>0</v>
      </c>
      <c r="G63" s="5"/>
      <c r="H63" s="338" t="s">
        <v>20</v>
      </c>
      <c r="I63" s="53" t="s">
        <v>23</v>
      </c>
      <c r="J63" s="77">
        <f>'REGULARIZARE SEM I 2023'!J63+'IULIE 2023'!D63</f>
        <v>6569</v>
      </c>
      <c r="K63" s="77">
        <f>'REGULARIZARE SEM I 2023'!K63+'IULIE 2023'!E63</f>
        <v>6569</v>
      </c>
      <c r="L63" s="77">
        <f>'REGULARIZARE SEM I 2023'!L63+'IULIE 2023'!F63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40"/>
      <c r="C64" s="79" t="s">
        <v>24</v>
      </c>
      <c r="D64" s="80">
        <v>370834</v>
      </c>
      <c r="E64" s="80">
        <v>370834</v>
      </c>
      <c r="F64" s="81">
        <f t="shared" ref="F64:F75" si="13">D64-E64</f>
        <v>0</v>
      </c>
      <c r="G64" s="5"/>
      <c r="H64" s="340"/>
      <c r="I64" s="90" t="s">
        <v>24</v>
      </c>
      <c r="J64" s="69">
        <f>'REGULARIZARE SEM I 2023'!J64+'IULIE 2023'!D64</f>
        <v>2674329.6399999997</v>
      </c>
      <c r="K64" s="69">
        <f>'REGULARIZARE SEM I 2023'!K64+'IULIE 2023'!E64</f>
        <v>2674329.6399999997</v>
      </c>
      <c r="L64" s="69">
        <f>'REGULARIZARE SEM I 2023'!L64+'IULIE 2023'!F64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40"/>
      <c r="C65" s="76" t="s">
        <v>25</v>
      </c>
      <c r="D65" s="77">
        <v>170</v>
      </c>
      <c r="E65" s="77">
        <v>170</v>
      </c>
      <c r="F65" s="78">
        <f t="shared" si="13"/>
        <v>0</v>
      </c>
      <c r="G65" s="5"/>
      <c r="H65" s="340"/>
      <c r="I65" s="53" t="s">
        <v>25</v>
      </c>
      <c r="J65" s="77">
        <f>'REGULARIZARE SEM I 2023'!J65+'IULIE 2023'!D65</f>
        <v>1365</v>
      </c>
      <c r="K65" s="77">
        <f>'REGULARIZARE SEM I 2023'!K65+'IULIE 2023'!E65</f>
        <v>1365</v>
      </c>
      <c r="L65" s="77">
        <f>'REGULARIZARE SEM I 2023'!L65+'IULIE 2023'!F65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40"/>
      <c r="C66" s="79" t="s">
        <v>24</v>
      </c>
      <c r="D66" s="80">
        <v>52202</v>
      </c>
      <c r="E66" s="80">
        <v>52202</v>
      </c>
      <c r="F66" s="81">
        <f t="shared" si="13"/>
        <v>0</v>
      </c>
      <c r="G66" s="5"/>
      <c r="H66" s="340"/>
      <c r="I66" s="90" t="s">
        <v>24</v>
      </c>
      <c r="J66" s="69">
        <f>'REGULARIZARE SEM I 2023'!J66+'IULIE 2023'!D66</f>
        <v>410959.69</v>
      </c>
      <c r="K66" s="69">
        <f>'REGULARIZARE SEM I 2023'!K66+'IULIE 2023'!E66</f>
        <v>410959.69</v>
      </c>
      <c r="L66" s="69">
        <f>'REGULARIZARE SEM I 2023'!L66+'IULIE 2023'!F66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40"/>
      <c r="I67" s="82" t="s">
        <v>44</v>
      </c>
      <c r="J67" s="77">
        <f>'REGULARIZARE SEM I 2023'!J67+'IULIE 2023'!D67</f>
        <v>0</v>
      </c>
      <c r="K67" s="77">
        <f>'REGULARIZARE SEM I 2023'!K67+'IULIE 2023'!E67</f>
        <v>0</v>
      </c>
      <c r="L67" s="77">
        <f>'REGULARIZARE SEM I 2023'!L67+'IULIE 2023'!F67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39"/>
      <c r="I68" s="90" t="s">
        <v>24</v>
      </c>
      <c r="J68" s="69">
        <f>'REGULARIZARE SEM I 2023'!J68+'IULIE 2023'!D68</f>
        <v>0</v>
      </c>
      <c r="K68" s="69">
        <f>'REGULARIZARE SEM I 2023'!K68+'IULIE 2023'!E68</f>
        <v>0</v>
      </c>
      <c r="L68" s="69">
        <f>'REGULARIZARE SEM I 2023'!L68+'IULIE 2023'!F68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423036</v>
      </c>
      <c r="E69" s="69">
        <v>423036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'REGULARIZARE SEM I 2023'!J69+'IULIE 2023'!D69</f>
        <v>3088874.93</v>
      </c>
      <c r="K69" s="69">
        <f>'REGULARIZARE SEM I 2023'!K69+'IULIE 2023'!E69</f>
        <v>3088874.93</v>
      </c>
      <c r="L69" s="69">
        <f>'REGULARIZARE SEM I 2023'!L69+'IULIE 2023'!F69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114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114" t="s">
        <v>49</v>
      </c>
      <c r="I70" s="93" t="s">
        <v>24</v>
      </c>
      <c r="J70" s="77">
        <f>'REGULARIZARE SEM I 2023'!J70+'IULIE 2023'!D70</f>
        <v>154.79</v>
      </c>
      <c r="K70" s="77">
        <f>'REGULARIZARE SEM I 2023'!K70+'IULIE 2023'!E70</f>
        <v>154.79</v>
      </c>
      <c r="L70" s="77">
        <f>'REGULARIZARE SEM I 2023'!L70+'IULIE 2023'!F70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147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147</v>
      </c>
      <c r="I71" s="93" t="s">
        <v>24</v>
      </c>
      <c r="J71" s="77">
        <f>'REGULARIZARE SEM I 2023'!J71+'IULIE 2023'!D71</f>
        <v>-3740.39</v>
      </c>
      <c r="K71" s="77">
        <f>'REGULARIZARE SEM I 2023'!K71+'IULIE 2023'!E71</f>
        <v>-3740.39</v>
      </c>
      <c r="L71" s="77">
        <f>'REGULARIZARE SEM I 2023'!L71+'IULIE 2023'!F71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114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114" t="s">
        <v>51</v>
      </c>
      <c r="I72" s="93" t="s">
        <v>24</v>
      </c>
      <c r="J72" s="77">
        <f>'REGULARIZARE SEM I 2023'!J72+'IULIE 2023'!D72</f>
        <v>0</v>
      </c>
      <c r="K72" s="77">
        <f>'REGULARIZARE SEM I 2023'!K72+'IULIE 2023'!E72</f>
        <v>0</v>
      </c>
      <c r="L72" s="77">
        <f>'REGULARIZARE SEM I 2023'!L72+'IULIE 2023'!F72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114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114" t="s">
        <v>52</v>
      </c>
      <c r="I73" s="93" t="s">
        <v>24</v>
      </c>
      <c r="J73" s="77">
        <f>'REGULARIZARE SEM I 2023'!J73+'IULIE 2023'!D73</f>
        <v>0</v>
      </c>
      <c r="K73" s="77">
        <f>'REGULARIZARE SEM I 2023'!K73+'IULIE 2023'!E73</f>
        <v>0</v>
      </c>
      <c r="L73" s="77">
        <f>'REGULARIZARE SEM I 2023'!L73+'IULIE 2023'!F73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115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115" t="s">
        <v>53</v>
      </c>
      <c r="I74" s="93" t="s">
        <v>24</v>
      </c>
      <c r="J74" s="77">
        <f>'REGULARIZARE SEM I 2023'!J74+'IULIE 2023'!D74</f>
        <v>0</v>
      </c>
      <c r="K74" s="77">
        <f>'REGULARIZARE SEM I 2023'!K74+'IULIE 2023'!E74</f>
        <v>0</v>
      </c>
      <c r="L74" s="77">
        <f>'REGULARIZARE SEM I 2023'!L74+'IULIE 2023'!F74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423036</v>
      </c>
      <c r="E75" s="69">
        <v>423036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'REGULARIZARE SEM I 2023'!J75+'IULIE 2023'!D75</f>
        <v>3085289.33</v>
      </c>
      <c r="K75" s="69">
        <f>'REGULARIZARE SEM I 2023'!K75+'IULIE 2023'!E75</f>
        <v>3085289.33</v>
      </c>
      <c r="L75" s="69">
        <f>'REGULARIZARE SEM I 2023'!L75+'IULIE 2023'!F75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101"/>
      <c r="C76" s="13"/>
      <c r="D76" s="14"/>
      <c r="E76" s="14"/>
      <c r="F76" s="14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313" t="s">
        <v>160</v>
      </c>
      <c r="C77" s="314"/>
      <c r="D77" s="314"/>
      <c r="E77" s="314"/>
      <c r="F77" s="315"/>
      <c r="G77" s="1"/>
      <c r="H77" s="313" t="s">
        <v>161</v>
      </c>
      <c r="I77" s="316"/>
      <c r="J77" s="316"/>
      <c r="K77" s="316"/>
      <c r="L77" s="317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36"/>
      <c r="C79" s="53" t="s">
        <v>23</v>
      </c>
      <c r="D79" s="88">
        <f>D67+D65+D63+D39+D50+6</f>
        <v>2320</v>
      </c>
      <c r="E79" s="88">
        <f>E67+E65+E63+E39+E50+6</f>
        <v>2320</v>
      </c>
      <c r="F79" s="85">
        <f>D79-E79</f>
        <v>0</v>
      </c>
      <c r="G79" s="23"/>
      <c r="H79" s="336"/>
      <c r="I79" s="53" t="s">
        <v>23</v>
      </c>
      <c r="J79" s="88">
        <f>'REGULARIZARE SEM I 2023'!J79+'IULIE 2023'!D79</f>
        <v>16254</v>
      </c>
      <c r="K79" s="88">
        <f>'REGULARIZARE SEM I 2023'!K79+'IULIE 2023'!E79</f>
        <v>16254</v>
      </c>
      <c r="L79" s="85">
        <f>'REGULARIZARE SEM I 2023'!L79+'IULIE 2023'!F79</f>
        <v>0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37"/>
      <c r="C80" s="90" t="s">
        <v>24</v>
      </c>
      <c r="D80" s="91">
        <f>D75+D60+D47</f>
        <v>4255223.08</v>
      </c>
      <c r="E80" s="91">
        <f>E75+E60+E47</f>
        <v>4255223.08</v>
      </c>
      <c r="F80" s="86">
        <f>D80-E80</f>
        <v>0</v>
      </c>
      <c r="G80" s="23"/>
      <c r="H80" s="337"/>
      <c r="I80" s="90" t="s">
        <v>24</v>
      </c>
      <c r="J80" s="91">
        <f>'REGULARIZARE SEM I 2023'!J80+'IULIE 2023'!D80</f>
        <v>28087603.280000001</v>
      </c>
      <c r="K80" s="91">
        <f>'REGULARIZARE SEM I 2023'!K80+'IULIE 2023'!E80</f>
        <v>28087603.280000001</v>
      </c>
      <c r="L80" s="86">
        <f>'REGULARIZARE SEM I 2023'!L80+'IULIE 2023'!F80</f>
        <v>-5.2386894822120667E-10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94"/>
      <c r="C84" s="13"/>
      <c r="D84" s="94"/>
      <c r="E84" s="94"/>
      <c r="F84" s="13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13"/>
      <c r="C85" s="13"/>
      <c r="D85" s="14"/>
      <c r="E85" s="14"/>
      <c r="F85" s="14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0"/>
  <sheetViews>
    <sheetView topLeftCell="A40" zoomScale="96" zoomScaleNormal="96" workbookViewId="0">
      <selection activeCell="J52" sqref="J52:L52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154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32" t="s">
        <v>144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37"/>
      <c r="D10" s="39">
        <v>19869846.57</v>
      </c>
      <c r="E10" s="39">
        <v>19750519.140000001</v>
      </c>
      <c r="F10" s="40">
        <f t="shared" ref="F10:F17" si="0">D10-E10</f>
        <v>119327.4299999997</v>
      </c>
      <c r="G10" s="172">
        <v>0</v>
      </c>
      <c r="H10" s="40">
        <f t="shared" ref="H10:H17" si="1">E10+G10</f>
        <v>19750519.140000001</v>
      </c>
      <c r="I10" s="41">
        <f t="shared" ref="I10:I17" si="2">F10-G10</f>
        <v>119327.4299999997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42" t="s">
        <v>149</v>
      </c>
      <c r="D11" s="44">
        <v>0</v>
      </c>
      <c r="E11" s="44">
        <v>119327.43</v>
      </c>
      <c r="F11" s="45">
        <f t="shared" si="0"/>
        <v>-119327.43</v>
      </c>
      <c r="G11" s="174">
        <v>-11311.94</v>
      </c>
      <c r="H11" s="45">
        <f t="shared" si="1"/>
        <v>108015.48999999999</v>
      </c>
      <c r="I11" s="46">
        <f t="shared" si="2"/>
        <v>-108015.48999999999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47" t="s">
        <v>147</v>
      </c>
      <c r="C13" s="42" t="s">
        <v>148</v>
      </c>
      <c r="D13" s="44">
        <v>279036.09000000003</v>
      </c>
      <c r="E13" s="44">
        <v>0</v>
      </c>
      <c r="F13" s="45">
        <f t="shared" si="0"/>
        <v>279036.09000000003</v>
      </c>
      <c r="G13" s="174">
        <v>290348.03000000003</v>
      </c>
      <c r="H13" s="45">
        <f t="shared" si="1"/>
        <v>290348.03000000003</v>
      </c>
      <c r="I13" s="46">
        <f t="shared" si="2"/>
        <v>-11311.940000000002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201"/>
      <c r="D17" s="50">
        <v>203160</v>
      </c>
      <c r="E17" s="50">
        <v>203160</v>
      </c>
      <c r="F17" s="50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20555828.039999999</v>
      </c>
      <c r="E18" s="160">
        <v>20276791.949999999</v>
      </c>
      <c r="F18" s="160">
        <f>SUM(F10:F17)</f>
        <v>279036.08999999973</v>
      </c>
      <c r="G18" s="125">
        <f>SUM(G10:G17)</f>
        <v>279036.09000000003</v>
      </c>
      <c r="H18" s="160">
        <f>SUM(H10:H17)</f>
        <v>20555828.039999999</v>
      </c>
      <c r="I18" s="179">
        <f>SUM(I10:I17)</f>
        <v>-2.9103830456733704E-10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/>
      <c r="D19" s="39">
        <v>449064.29</v>
      </c>
      <c r="E19" s="39">
        <v>449064.29</v>
      </c>
      <c r="F19" s="39">
        <f>D19-E19</f>
        <v>0</v>
      </c>
      <c r="G19" s="202">
        <v>0</v>
      </c>
      <c r="H19" s="142">
        <f>E19+G19</f>
        <v>449064.29</v>
      </c>
      <c r="I19" s="143">
        <f>F19-G19</f>
        <v>0</v>
      </c>
      <c r="J19" s="5"/>
      <c r="K19" s="5"/>
      <c r="L19" s="4"/>
      <c r="M19" s="5"/>
      <c r="N19" s="3"/>
    </row>
    <row r="20" spans="1:16" s="2" customFormat="1" x14ac:dyDescent="0.25">
      <c r="A20" s="103">
        <v>3</v>
      </c>
      <c r="B20" s="114" t="s">
        <v>58</v>
      </c>
      <c r="C20" s="42"/>
      <c r="D20" s="44">
        <v>165363.39000000001</v>
      </c>
      <c r="E20" s="44">
        <v>165363.39000000001</v>
      </c>
      <c r="F20" s="44">
        <f t="shared" ref="F20:F25" si="3">D20-E20</f>
        <v>0</v>
      </c>
      <c r="G20" s="203">
        <v>0</v>
      </c>
      <c r="H20" s="148">
        <f t="shared" ref="H20:H25" si="4">E20+G20</f>
        <v>165363.39000000001</v>
      </c>
      <c r="I20" s="149">
        <f t="shared" ref="I20:I25" si="5">F20-G20</f>
        <v>0</v>
      </c>
      <c r="J20" s="5"/>
      <c r="K20" s="5"/>
      <c r="L20" s="5"/>
      <c r="M20" s="5"/>
      <c r="N20" s="3"/>
    </row>
    <row r="21" spans="1:16" s="1" customFormat="1" x14ac:dyDescent="0.25">
      <c r="A21" s="103"/>
      <c r="B21" s="114" t="s">
        <v>49</v>
      </c>
      <c r="C21" s="42"/>
      <c r="D21" s="44">
        <v>168.66</v>
      </c>
      <c r="E21" s="44">
        <v>168.66</v>
      </c>
      <c r="F21" s="45">
        <f t="shared" si="3"/>
        <v>0</v>
      </c>
      <c r="G21" s="203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03"/>
      <c r="B22" s="47" t="s">
        <v>147</v>
      </c>
      <c r="C22" s="42" t="s">
        <v>150</v>
      </c>
      <c r="D22" s="44">
        <v>-297.51</v>
      </c>
      <c r="E22" s="44">
        <v>0</v>
      </c>
      <c r="F22" s="44">
        <f t="shared" si="3"/>
        <v>-297.51</v>
      </c>
      <c r="G22" s="203">
        <v>-297.51</v>
      </c>
      <c r="H22" s="147">
        <f t="shared" si="4"/>
        <v>-297.51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03"/>
      <c r="B23" s="114" t="s">
        <v>51</v>
      </c>
      <c r="C23" s="122"/>
      <c r="D23" s="44">
        <v>0</v>
      </c>
      <c r="E23" s="44">
        <v>0</v>
      </c>
      <c r="F23" s="44">
        <f t="shared" si="3"/>
        <v>0</v>
      </c>
      <c r="G23" s="203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03"/>
      <c r="B24" s="114" t="s">
        <v>52</v>
      </c>
      <c r="C24" s="122"/>
      <c r="D24" s="44">
        <v>0</v>
      </c>
      <c r="E24" s="44">
        <v>0</v>
      </c>
      <c r="F24" s="44">
        <f t="shared" si="3"/>
        <v>0</v>
      </c>
      <c r="G24" s="203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72"/>
      <c r="B25" s="115" t="s">
        <v>53</v>
      </c>
      <c r="C25" s="123"/>
      <c r="D25" s="50">
        <v>0</v>
      </c>
      <c r="E25" s="50">
        <v>0</v>
      </c>
      <c r="F25" s="50">
        <f t="shared" si="3"/>
        <v>0</v>
      </c>
      <c r="G25" s="204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205"/>
      <c r="D26" s="61">
        <f>SUM(D19:D25)</f>
        <v>614298.82999999996</v>
      </c>
      <c r="E26" s="61">
        <v>614596.34</v>
      </c>
      <c r="F26" s="61">
        <f t="shared" ref="F26:I26" si="6">SUM(F19:F25)</f>
        <v>-297.51</v>
      </c>
      <c r="G26" s="190">
        <f t="shared" si="6"/>
        <v>-297.51</v>
      </c>
      <c r="H26" s="61">
        <f t="shared" si="6"/>
        <v>614298.82999999996</v>
      </c>
      <c r="I26" s="62">
        <f t="shared" si="6"/>
        <v>0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206"/>
      <c r="D27" s="56">
        <v>2665838.9300000002</v>
      </c>
      <c r="E27" s="56">
        <v>2665838.9299999997</v>
      </c>
      <c r="F27" s="57">
        <f>D27-E27</f>
        <v>0</v>
      </c>
      <c r="G27" s="188">
        <v>0</v>
      </c>
      <c r="H27" s="57">
        <f t="shared" ref="H27:H33" si="7">E27+G27</f>
        <v>2665838.9299999997</v>
      </c>
      <c r="I27" s="58">
        <f>F27-G27</f>
        <v>0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47" t="s">
        <v>147</v>
      </c>
      <c r="C31" s="42" t="s">
        <v>152</v>
      </c>
      <c r="D31" s="44">
        <v>-3740.39</v>
      </c>
      <c r="E31" s="44">
        <v>0</v>
      </c>
      <c r="F31" s="44">
        <f t="shared" si="9"/>
        <v>-3740.39</v>
      </c>
      <c r="G31" s="174">
        <v>-3740.39</v>
      </c>
      <c r="H31" s="44">
        <f t="shared" si="7"/>
        <v>-3740.39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207"/>
      <c r="D34" s="61">
        <f>SUM(D27:D33)</f>
        <v>2662253.33</v>
      </c>
      <c r="E34" s="61">
        <v>2665993.7199999997</v>
      </c>
      <c r="F34" s="61">
        <f t="shared" ref="F34:I34" si="10">SUM(F27:F33)</f>
        <v>-3740.39</v>
      </c>
      <c r="G34" s="190">
        <f t="shared" si="10"/>
        <v>-3740.39</v>
      </c>
      <c r="H34" s="61">
        <f t="shared" si="10"/>
        <v>2662253.3299999996</v>
      </c>
      <c r="I34" s="62">
        <f t="shared" si="10"/>
        <v>0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63" t="s">
        <v>8</v>
      </c>
      <c r="C35" s="59"/>
      <c r="D35" s="64">
        <f>D34+D18+D26</f>
        <v>23832380.199999996</v>
      </c>
      <c r="E35" s="71">
        <v>23557382.009999998</v>
      </c>
      <c r="F35" s="71">
        <f>F34+F18+F26</f>
        <v>274998.18999999971</v>
      </c>
      <c r="G35" s="192">
        <f>G34+G18+G26</f>
        <v>274998.19</v>
      </c>
      <c r="H35" s="71">
        <f>H34+H18+H26</f>
        <v>23832380.199999996</v>
      </c>
      <c r="I35" s="78">
        <f>I34+I18+I26</f>
        <v>-2.9103830456733704E-10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313" t="s">
        <v>145</v>
      </c>
      <c r="C37" s="314"/>
      <c r="D37" s="314"/>
      <c r="E37" s="314"/>
      <c r="F37" s="315"/>
      <c r="H37" s="313" t="s">
        <v>146</v>
      </c>
      <c r="I37" s="316"/>
      <c r="J37" s="316"/>
      <c r="K37" s="316"/>
      <c r="L37" s="317"/>
      <c r="M37" s="130"/>
      <c r="N37" s="15"/>
      <c r="O37" s="15"/>
    </row>
    <row r="38" spans="1:15" s="15" customFormat="1" ht="20.25" customHeight="1" thickBot="1" x14ac:dyDescent="0.3">
      <c r="A38" s="18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42"/>
      <c r="C39" s="13" t="s">
        <v>23</v>
      </c>
      <c r="D39" s="66">
        <v>34</v>
      </c>
      <c r="E39" s="66">
        <v>116</v>
      </c>
      <c r="F39" s="67">
        <f>D39-E39</f>
        <v>-82</v>
      </c>
      <c r="G39" s="14"/>
      <c r="H39" s="345"/>
      <c r="I39" s="13" t="s">
        <v>23</v>
      </c>
      <c r="J39" s="66">
        <f>'IUNIE 2023 REALIZ'!J39+'REGULARIZARE SEM I 2023'!D39</f>
        <v>6799</v>
      </c>
      <c r="K39" s="66">
        <f>'IUNIE 2023 REALIZ'!K39+'REGULARIZARE SEM I 2023'!E39</f>
        <v>6799</v>
      </c>
      <c r="L39" s="66">
        <f>'IUNIE 2023 REALIZ'!L39+'REGULARIZARE SEM I 2023'!F39</f>
        <v>0</v>
      </c>
      <c r="M39" s="5"/>
      <c r="N39" s="14"/>
      <c r="O39" s="14"/>
    </row>
    <row r="40" spans="1:15" s="1" customFormat="1" ht="15.75" thickBot="1" x14ac:dyDescent="0.3">
      <c r="A40" s="6"/>
      <c r="B40" s="343"/>
      <c r="C40" s="68" t="s">
        <v>24</v>
      </c>
      <c r="D40" s="69">
        <v>0</v>
      </c>
      <c r="E40" s="69">
        <v>0</v>
      </c>
      <c r="F40" s="70">
        <f t="shared" ref="F40:F46" si="11">D40-E40</f>
        <v>0</v>
      </c>
      <c r="G40" s="14"/>
      <c r="H40" s="346"/>
      <c r="I40" s="68" t="s">
        <v>24</v>
      </c>
      <c r="J40" s="74">
        <f>'IUNIE 2023 REALIZ'!J40+'REGULARIZARE SEM I 2023'!D40</f>
        <v>20265916.259999998</v>
      </c>
      <c r="K40" s="74">
        <f>'IUNIE 2023 REALIZ'!K40+'REGULARIZARE SEM I 2023'!E40</f>
        <v>19869846.57</v>
      </c>
      <c r="L40" s="74">
        <f>'IUNIE 2023 REALIZ'!L40+'REGULARIZARE SEM I 2023'!F40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'IUNIE 2023 REALIZ'!J41+'REGULARIZARE SEM I 2023'!D41</f>
        <v>22532.66</v>
      </c>
      <c r="K41" s="66">
        <f>'IUNIE 2023 REALIZ'!K41+'REGULARIZARE SEM I 2023'!E41</f>
        <v>203785.38</v>
      </c>
      <c r="L41" s="66">
        <f>'IUNIE 2023 REALIZ'!L41+'REGULARIZARE SEM I 2023'!F41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147</v>
      </c>
      <c r="C42" s="72" t="s">
        <v>24</v>
      </c>
      <c r="D42" s="51">
        <v>64219.12</v>
      </c>
      <c r="E42" s="51">
        <v>279036.09000000003</v>
      </c>
      <c r="F42" s="67">
        <f t="shared" si="11"/>
        <v>-214816.97000000003</v>
      </c>
      <c r="G42" s="14"/>
      <c r="H42" s="47" t="s">
        <v>147</v>
      </c>
      <c r="I42" s="72" t="s">
        <v>24</v>
      </c>
      <c r="J42" s="66">
        <f>'IUNIE 2023 REALIZ'!J42+'REGULARIZARE SEM I 2023'!D42</f>
        <v>64219.12</v>
      </c>
      <c r="K42" s="66">
        <f>'IUNIE 2023 REALIZ'!K42+'REGULARIZARE SEM I 2023'!E42</f>
        <v>279036.09000000003</v>
      </c>
      <c r="L42" s="66">
        <f>'IUNIE 2023 REALIZ'!L42+'REGULARIZARE SEM I 2023'!F42</f>
        <v>-214816.97000000003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'IUNIE 2023 REALIZ'!J43+'REGULARIZARE SEM I 2023'!D43</f>
        <v>0</v>
      </c>
      <c r="K43" s="66">
        <f>'IUNIE 2023 REALIZ'!K43+'REGULARIZARE SEM I 2023'!E43</f>
        <v>0</v>
      </c>
      <c r="L43" s="66">
        <f>'IUNIE 2023 REALIZ'!L43+'REGULARIZARE SEM I 2023'!F43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'IUNIE 2023 REALIZ'!J44+'REGULARIZARE SEM I 2023'!D44</f>
        <v>0</v>
      </c>
      <c r="K44" s="66">
        <f>'IUNIE 2023 REALIZ'!K44+'REGULARIZARE SEM I 2023'!E44</f>
        <v>0</v>
      </c>
      <c r="L44" s="66">
        <f>'IUNIE 2023 REALIZ'!L44+'REGULARIZARE SEM I 2023'!F44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'IUNIE 2023 REALIZ'!J45+'REGULARIZARE SEM I 2023'!D45</f>
        <v>0</v>
      </c>
      <c r="K45" s="66">
        <f>'IUNIE 2023 REALIZ'!K45+'REGULARIZARE SEM I 2023'!E45</f>
        <v>0</v>
      </c>
      <c r="L45" s="66">
        <f>'IUNIE 2023 REALIZ'!L45+'REGULARIZARE SEM I 2023'!F45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'IUNIE 2023 REALIZ'!J46+'REGULARIZARE SEM I 2023'!D46</f>
        <v>203160</v>
      </c>
      <c r="K46" s="66">
        <f>'IUNIE 2023 REALIZ'!K46+'REGULARIZARE SEM I 2023'!E46</f>
        <v>203160</v>
      </c>
      <c r="L46" s="66">
        <f>'IUNIE 2023 REALIZ'!L46+'REGULARIZARE SEM I 2023'!F46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64219.12</v>
      </c>
      <c r="E47" s="69">
        <f>SUM(E40:E46)</f>
        <v>279036.09000000003</v>
      </c>
      <c r="F47" s="69">
        <f>SUM(F40:F46)</f>
        <v>-214816.97000000003</v>
      </c>
      <c r="G47" s="14"/>
      <c r="H47" s="73" t="s">
        <v>32</v>
      </c>
      <c r="I47" s="68" t="s">
        <v>24</v>
      </c>
      <c r="J47" s="69">
        <f>'IUNIE 2023 REALIZ'!J47+'REGULARIZARE SEM I 2023'!D47</f>
        <v>20555828.039999999</v>
      </c>
      <c r="K47" s="69">
        <f>'IUNIE 2023 REALIZ'!K47+'REGULARIZARE SEM I 2023'!E47</f>
        <v>20555828.039999999</v>
      </c>
      <c r="L47" s="69">
        <f>'IUNIE 2023 REALIZ'!L47+'REGULARIZARE SEM I 2023'!F47</f>
        <v>0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38" t="s">
        <v>57</v>
      </c>
      <c r="C50" s="76" t="s">
        <v>23</v>
      </c>
      <c r="D50" s="77">
        <v>1</v>
      </c>
      <c r="E50" s="77">
        <v>1</v>
      </c>
      <c r="F50" s="77">
        <f>D50-E50</f>
        <v>0</v>
      </c>
      <c r="G50" s="14"/>
      <c r="H50" s="95" t="s">
        <v>57</v>
      </c>
      <c r="I50" s="76" t="s">
        <v>23</v>
      </c>
      <c r="J50" s="77">
        <f>'IUNIE 2023 LIMVALCTR'!J50+'REGULARIZARE SEM I 2023'!D50</f>
        <v>212</v>
      </c>
      <c r="K50" s="77">
        <f>'IUNIE 2023 LIMVALCTR'!K50+'REGULARIZARE SEM I 2023'!E50</f>
        <v>212</v>
      </c>
      <c r="L50" s="77">
        <f>'IUNIE 2023 LIMVALCTR'!L50+'REGULARIZARE SEM I 2023'!F50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39"/>
      <c r="C51" s="63" t="s">
        <v>24</v>
      </c>
      <c r="D51" s="69">
        <v>-297.51</v>
      </c>
      <c r="E51" s="69">
        <v>-297.51</v>
      </c>
      <c r="F51" s="69">
        <f t="shared" ref="F51:F60" si="12">D51-E51</f>
        <v>0</v>
      </c>
      <c r="G51" s="14"/>
      <c r="H51" s="98"/>
      <c r="I51" s="63" t="s">
        <v>24</v>
      </c>
      <c r="J51" s="77">
        <f>'IUNIE 2023 LIMVALCTR'!J51+'REGULARIZARE SEM I 2023'!D51</f>
        <v>448935.44</v>
      </c>
      <c r="K51" s="77">
        <f>'IUNIE 2023 LIMVALCTR'!K51+'REGULARIZARE SEM I 2023'!E51</f>
        <v>448935.44</v>
      </c>
      <c r="L51" s="77">
        <f>'IUNIE 2023 LIMVALCTR'!L51+'REGULARIZARE SEM I 2023'!F51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38" t="s">
        <v>58</v>
      </c>
      <c r="C52" s="76" t="s">
        <v>59</v>
      </c>
      <c r="D52" s="54">
        <v>0</v>
      </c>
      <c r="E52" s="54">
        <v>0</v>
      </c>
      <c r="F52" s="77">
        <v>0</v>
      </c>
      <c r="G52" s="14"/>
      <c r="H52" s="95" t="s">
        <v>58</v>
      </c>
      <c r="I52" s="76" t="s">
        <v>59</v>
      </c>
      <c r="J52" s="54" t="s">
        <v>141</v>
      </c>
      <c r="K52" s="54" t="s">
        <v>141</v>
      </c>
      <c r="L52" s="54"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39"/>
      <c r="C53" s="63" t="s">
        <v>24</v>
      </c>
      <c r="D53" s="69">
        <v>0</v>
      </c>
      <c r="E53" s="69">
        <v>0</v>
      </c>
      <c r="F53" s="69">
        <f t="shared" si="12"/>
        <v>0</v>
      </c>
      <c r="G53" s="14"/>
      <c r="H53" s="98"/>
      <c r="I53" s="63" t="s">
        <v>24</v>
      </c>
      <c r="J53" s="77">
        <f>'IUNIE 2023 LIMVALCTR'!J53+'REGULARIZARE SEM I 2023'!D53</f>
        <v>165363.39000000001</v>
      </c>
      <c r="K53" s="77">
        <f>'IUNIE 2023 LIMVALCTR'!K53+'REGULARIZARE SEM I 2023'!E53</f>
        <v>165363.39000000001</v>
      </c>
      <c r="L53" s="77">
        <f>'IUNIE 2023 LIMVALCTR'!L53+'REGULARIZARE SEM I 2023'!F53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v>0</v>
      </c>
      <c r="E54" s="69">
        <v>0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'IUNIE 2023 LIMVALCTR'!J54+'REGULARIZARE SEM I 2023'!D54</f>
        <v>614427.68000000005</v>
      </c>
      <c r="K54" s="69">
        <f>'IUNIE 2023 LIMVALCTR'!K54+'REGULARIZARE SEM I 2023'!E54</f>
        <v>614427.68000000005</v>
      </c>
      <c r="L54" s="69">
        <f>'IUNIE 2023 LIMVALCTR'!L54+'REGULARIZARE SEM I 2023'!F54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114" t="s">
        <v>49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114" t="s">
        <v>49</v>
      </c>
      <c r="I55" s="72" t="s">
        <v>24</v>
      </c>
      <c r="J55" s="77">
        <f>'IUNIE 2023 LIMVALCTR'!J55+'REGULARIZARE SEM I 2023'!D55</f>
        <v>168.66</v>
      </c>
      <c r="K55" s="77">
        <f>'IUNIE 2023 LIMVALCTR'!K55+'REGULARIZARE SEM I 2023'!E55</f>
        <v>168.66</v>
      </c>
      <c r="L55" s="77">
        <f>'IUNIE 2023 LIMVALCTR'!L55+'REGULARIZARE SEM I 2023'!F55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147</v>
      </c>
      <c r="C56" s="72" t="s">
        <v>24</v>
      </c>
      <c r="D56" s="51">
        <f>D51+D53</f>
        <v>-297.51</v>
      </c>
      <c r="E56" s="51">
        <f>E51+E53</f>
        <v>-297.51</v>
      </c>
      <c r="F56" s="77">
        <f t="shared" si="12"/>
        <v>0</v>
      </c>
      <c r="G56" s="14"/>
      <c r="H56" s="47" t="s">
        <v>147</v>
      </c>
      <c r="I56" s="72" t="s">
        <v>24</v>
      </c>
      <c r="J56" s="77">
        <f>'IUNIE 2023 LIMVALCTR'!J56+'REGULARIZARE SEM I 2023'!D56</f>
        <v>-297.51</v>
      </c>
      <c r="K56" s="77">
        <f>'IUNIE 2023 LIMVALCTR'!K56+'REGULARIZARE SEM I 2023'!E56</f>
        <v>-297.51</v>
      </c>
      <c r="L56" s="77">
        <f>'IUNIE 2023 LIMVALCTR'!L56+'REGULARIZARE SEM I 2023'!F56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114" t="s">
        <v>51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114" t="s">
        <v>51</v>
      </c>
      <c r="I57" s="72" t="s">
        <v>24</v>
      </c>
      <c r="J57" s="77">
        <f>'IUNIE 2023 LIMVALCTR'!J57+'REGULARIZARE SEM I 2023'!D57</f>
        <v>0</v>
      </c>
      <c r="K57" s="77">
        <f>'IUNIE 2023 LIMVALCTR'!K57+'REGULARIZARE SEM I 2023'!E57</f>
        <v>0</v>
      </c>
      <c r="L57" s="77">
        <f>'IUNIE 2023 LIMVALCTR'!L57+'REGULARIZARE SEM I 2023'!F57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114" t="s">
        <v>52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114" t="s">
        <v>52</v>
      </c>
      <c r="I58" s="72" t="s">
        <v>24</v>
      </c>
      <c r="J58" s="77">
        <f>'IUNIE 2023 LIMVALCTR'!J58+'REGULARIZARE SEM I 2023'!D58</f>
        <v>0</v>
      </c>
      <c r="K58" s="77">
        <f>'IUNIE 2023 LIMVALCTR'!K58+'REGULARIZARE SEM I 2023'!E58</f>
        <v>0</v>
      </c>
      <c r="L58" s="77">
        <f>'IUNIE 2023 LIMVALCTR'!L58+'REGULARIZARE SEM I 2023'!F58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115" t="s">
        <v>53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115" t="s">
        <v>53</v>
      </c>
      <c r="I59" s="72" t="s">
        <v>24</v>
      </c>
      <c r="J59" s="77">
        <f>'IUNIE 2023 LIMVALCTR'!J59+'REGULARIZARE SEM I 2023'!D59</f>
        <v>0</v>
      </c>
      <c r="K59" s="77">
        <f>'IUNIE 2023 LIMVALCTR'!K59+'REGULARIZARE SEM I 2023'!E59</f>
        <v>0</v>
      </c>
      <c r="L59" s="77">
        <f>'IUNIE 2023 LIMVALCTR'!L59+'REGULARIZARE SEM I 2023'!F59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-297.51</v>
      </c>
      <c r="E60" s="100">
        <f>SUM(E54:E59)</f>
        <v>-297.51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'IUNIE 2023 LIMVALCTR'!J60+'REGULARIZARE SEM I 2023'!D60</f>
        <v>614298.82999999996</v>
      </c>
      <c r="K60" s="69">
        <f>'IUNIE 2023 LIMVALCTR'!K60+'REGULARIZARE SEM I 2023'!E60</f>
        <v>614298.82999999996</v>
      </c>
      <c r="L60" s="69">
        <f>'IUNIE 2023 LIMVALCTR'!L60+'REGULARIZARE SEM I 2023'!F60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-8</v>
      </c>
      <c r="E63" s="77">
        <v>-8</v>
      </c>
      <c r="F63" s="78">
        <f>D63-E63</f>
        <v>0</v>
      </c>
      <c r="G63" s="14"/>
      <c r="H63" s="338" t="s">
        <v>20</v>
      </c>
      <c r="I63" s="53" t="s">
        <v>23</v>
      </c>
      <c r="J63" s="77">
        <f>'IUNIE 2023 REALIZ'!J63+'REGULARIZARE SEM I 2023'!D63</f>
        <v>5680</v>
      </c>
      <c r="K63" s="77">
        <f>'IUNIE 2023 REALIZ'!K63+'REGULARIZARE SEM I 2023'!E63</f>
        <v>5680</v>
      </c>
      <c r="L63" s="77">
        <f>'IUNIE 2023 REALIZ'!L63+'REGULARIZARE SEM I 2023'!F63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40"/>
      <c r="C64" s="79" t="s">
        <v>24</v>
      </c>
      <c r="D64" s="80">
        <v>2416.61</v>
      </c>
      <c r="E64" s="80">
        <v>2416.61</v>
      </c>
      <c r="F64" s="81">
        <f t="shared" ref="F64:F75" si="13">D64-E64</f>
        <v>0</v>
      </c>
      <c r="G64" s="14"/>
      <c r="H64" s="340"/>
      <c r="I64" s="90" t="s">
        <v>24</v>
      </c>
      <c r="J64" s="69">
        <f>'IUNIE 2023 REALIZ'!J64+'REGULARIZARE SEM I 2023'!D64</f>
        <v>2303495.6399999997</v>
      </c>
      <c r="K64" s="69">
        <f>'IUNIE 2023 REALIZ'!K64+'REGULARIZARE SEM I 2023'!E64</f>
        <v>2303495.6399999997</v>
      </c>
      <c r="L64" s="69">
        <f>'IUNIE 2023 REALIZ'!L64+'REGULARIZARE SEM I 2023'!F64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40"/>
      <c r="C65" s="76" t="s">
        <v>25</v>
      </c>
      <c r="D65" s="77">
        <v>-13</v>
      </c>
      <c r="E65" s="77">
        <v>-13</v>
      </c>
      <c r="F65" s="78">
        <f t="shared" si="13"/>
        <v>0</v>
      </c>
      <c r="G65" s="14"/>
      <c r="H65" s="340"/>
      <c r="I65" s="53" t="s">
        <v>25</v>
      </c>
      <c r="J65" s="77">
        <f>'IUNIE 2023 REALIZ'!J65+'REGULARIZARE SEM I 2023'!D65</f>
        <v>1195</v>
      </c>
      <c r="K65" s="77">
        <f>'IUNIE 2023 REALIZ'!K65+'REGULARIZARE SEM I 2023'!E65</f>
        <v>1195</v>
      </c>
      <c r="L65" s="77">
        <f>'IUNIE 2023 REALIZ'!L65+'REGULARIZARE SEM I 2023'!F65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40"/>
      <c r="C66" s="79" t="s">
        <v>24</v>
      </c>
      <c r="D66" s="80">
        <v>-6157</v>
      </c>
      <c r="E66" s="80">
        <v>-6157</v>
      </c>
      <c r="F66" s="81">
        <f t="shared" si="13"/>
        <v>0</v>
      </c>
      <c r="G66" s="14"/>
      <c r="H66" s="340"/>
      <c r="I66" s="90" t="s">
        <v>24</v>
      </c>
      <c r="J66" s="69">
        <f>'IUNIE 2023 REALIZ'!J66+'REGULARIZARE SEM I 2023'!D66</f>
        <v>358757.69</v>
      </c>
      <c r="K66" s="69">
        <f>'IUNIE 2023 REALIZ'!K66+'REGULARIZARE SEM I 2023'!E66</f>
        <v>358757.69</v>
      </c>
      <c r="L66" s="69">
        <f>'IUNIE 2023 REALIZ'!L66+'REGULARIZARE SEM I 2023'!F66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14"/>
      <c r="H67" s="340"/>
      <c r="I67" s="82" t="s">
        <v>44</v>
      </c>
      <c r="J67" s="77">
        <f>'IUNIE 2023 REALIZ'!J67+'REGULARIZARE SEM I 2023'!D67</f>
        <v>0</v>
      </c>
      <c r="K67" s="77">
        <f>'IUNIE 2023 REALIZ'!K67+'REGULARIZARE SEM I 2023'!E67</f>
        <v>0</v>
      </c>
      <c r="L67" s="77">
        <f>'IUNIE 2023 REALIZ'!L67+'REGULARIZARE SEM I 2023'!F67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14"/>
      <c r="H68" s="339"/>
      <c r="I68" s="90" t="s">
        <v>24</v>
      </c>
      <c r="J68" s="69">
        <f>'IUNIE 2023 REALIZ'!J68+'REGULARIZARE SEM I 2023'!D68</f>
        <v>0</v>
      </c>
      <c r="K68" s="69">
        <f>'IUNIE 2023 REALIZ'!K68+'REGULARIZARE SEM I 2023'!E68</f>
        <v>0</v>
      </c>
      <c r="L68" s="69">
        <f>'IUNIE 2023 REALIZ'!L68+'REGULARIZARE SEM I 2023'!F68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v>0</v>
      </c>
      <c r="E69" s="69">
        <v>0</v>
      </c>
      <c r="F69" s="69">
        <f t="shared" ref="F69" si="14">F64+F66+F68</f>
        <v>0</v>
      </c>
      <c r="G69" s="14"/>
      <c r="H69" s="83" t="s">
        <v>20</v>
      </c>
      <c r="I69" s="92" t="s">
        <v>24</v>
      </c>
      <c r="J69" s="69">
        <f>'IUNIE 2023 REALIZ'!J69+'REGULARIZARE SEM I 2023'!D69</f>
        <v>2665838.9300000002</v>
      </c>
      <c r="K69" s="69">
        <f>'IUNIE 2023 REALIZ'!K69+'REGULARIZARE SEM I 2023'!E69</f>
        <v>2665838.9300000002</v>
      </c>
      <c r="L69" s="69">
        <f>'IUNIE 2023 REALIZ'!L69+'REGULARIZARE SEM I 2023'!F69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114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14"/>
      <c r="H70" s="114" t="s">
        <v>49</v>
      </c>
      <c r="I70" s="93" t="s">
        <v>24</v>
      </c>
      <c r="J70" s="77">
        <f>'IUNIE 2023 REALIZ'!J70+'REGULARIZARE SEM I 2023'!D70</f>
        <v>154.79</v>
      </c>
      <c r="K70" s="77">
        <f>'IUNIE 2023 REALIZ'!K70+'REGULARIZARE SEM I 2023'!E70</f>
        <v>154.79</v>
      </c>
      <c r="L70" s="77">
        <f>'IUNIE 2023 REALIZ'!L70+'REGULARIZARE SEM I 2023'!F70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147</v>
      </c>
      <c r="C71" s="72" t="s">
        <v>24</v>
      </c>
      <c r="D71" s="77">
        <f>D64+D66</f>
        <v>-3740.39</v>
      </c>
      <c r="E71" s="77">
        <f>E64+E66</f>
        <v>-3740.39</v>
      </c>
      <c r="F71" s="78">
        <f t="shared" si="13"/>
        <v>0</v>
      </c>
      <c r="G71" s="14"/>
      <c r="H71" s="47" t="s">
        <v>147</v>
      </c>
      <c r="I71" s="93" t="s">
        <v>24</v>
      </c>
      <c r="J71" s="77">
        <f>'IUNIE 2023 REALIZ'!J71+'REGULARIZARE SEM I 2023'!D71</f>
        <v>-3740.39</v>
      </c>
      <c r="K71" s="77">
        <f>'IUNIE 2023 REALIZ'!K71+'REGULARIZARE SEM I 2023'!E71</f>
        <v>-3740.39</v>
      </c>
      <c r="L71" s="77">
        <f>'IUNIE 2023 REALIZ'!L71+'REGULARIZARE SEM I 2023'!F71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114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14"/>
      <c r="H72" s="114" t="s">
        <v>51</v>
      </c>
      <c r="I72" s="93" t="s">
        <v>24</v>
      </c>
      <c r="J72" s="77">
        <f>'IUNIE 2023 REALIZ'!J72+'REGULARIZARE SEM I 2023'!D72</f>
        <v>0</v>
      </c>
      <c r="K72" s="77">
        <f>'IUNIE 2023 REALIZ'!K72+'REGULARIZARE SEM I 2023'!E72</f>
        <v>0</v>
      </c>
      <c r="L72" s="77">
        <f>'IUNIE 2023 REALIZ'!L72+'REGULARIZARE SEM I 2023'!F72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114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14"/>
      <c r="H73" s="114" t="s">
        <v>52</v>
      </c>
      <c r="I73" s="93" t="s">
        <v>24</v>
      </c>
      <c r="J73" s="77">
        <f>'IUNIE 2023 REALIZ'!J73+'REGULARIZARE SEM I 2023'!D73</f>
        <v>0</v>
      </c>
      <c r="K73" s="77">
        <f>'IUNIE 2023 REALIZ'!K73+'REGULARIZARE SEM I 2023'!E73</f>
        <v>0</v>
      </c>
      <c r="L73" s="77">
        <f>'IUNIE 2023 REALIZ'!L73+'REGULARIZARE SEM I 2023'!F73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115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14"/>
      <c r="H74" s="115" t="s">
        <v>53</v>
      </c>
      <c r="I74" s="93" t="s">
        <v>24</v>
      </c>
      <c r="J74" s="77">
        <f>'IUNIE 2023 REALIZ'!J74+'REGULARIZARE SEM I 2023'!D74</f>
        <v>0</v>
      </c>
      <c r="K74" s="77">
        <f>'IUNIE 2023 REALIZ'!K74+'REGULARIZARE SEM I 2023'!E74</f>
        <v>0</v>
      </c>
      <c r="L74" s="77">
        <f>'IUNIE 2023 REALIZ'!L74+'REGULARIZARE SEM I 2023'!F74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-3740.39</v>
      </c>
      <c r="E75" s="69">
        <f>SUM(E69:E74)</f>
        <v>-3740.39</v>
      </c>
      <c r="F75" s="81">
        <f t="shared" si="13"/>
        <v>0</v>
      </c>
      <c r="G75" s="14"/>
      <c r="H75" s="73" t="s">
        <v>34</v>
      </c>
      <c r="I75" s="92" t="s">
        <v>24</v>
      </c>
      <c r="J75" s="69">
        <f>'IUNIE 2023 REALIZ'!J75+'REGULARIZARE SEM I 2023'!D75</f>
        <v>2662253.33</v>
      </c>
      <c r="K75" s="69">
        <f>'IUNIE 2023 REALIZ'!K75+'REGULARIZARE SEM I 2023'!E75</f>
        <v>2662253.33</v>
      </c>
      <c r="L75" s="69">
        <f>'IUNIE 2023 REALIZ'!L75+'REGULARIZARE SEM I 2023'!F75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313" t="s">
        <v>145</v>
      </c>
      <c r="C77" s="314"/>
      <c r="D77" s="314"/>
      <c r="E77" s="314"/>
      <c r="F77" s="315"/>
      <c r="G77" s="1"/>
      <c r="H77" s="313" t="s">
        <v>146</v>
      </c>
      <c r="I77" s="316"/>
      <c r="J77" s="316"/>
      <c r="K77" s="316"/>
      <c r="L77" s="317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36"/>
      <c r="C79" s="53" t="s">
        <v>23</v>
      </c>
      <c r="D79" s="88">
        <f>D67+D65+D63+D39+D50+6</f>
        <v>20</v>
      </c>
      <c r="E79" s="88">
        <f>E67+E65+E63+E39+E50+6</f>
        <v>102</v>
      </c>
      <c r="F79" s="85">
        <f>D79-E79</f>
        <v>-82</v>
      </c>
      <c r="G79" s="23"/>
      <c r="H79" s="336"/>
      <c r="I79" s="53" t="s">
        <v>23</v>
      </c>
      <c r="J79" s="88">
        <f>'IUNIE 2023 REALIZ'!J79+'REGULARIZARE SEM I 2023'!D79</f>
        <v>13934</v>
      </c>
      <c r="K79" s="88">
        <f>'IUNIE 2023 REALIZ'!K79+'REGULARIZARE SEM I 2023'!E79</f>
        <v>13934</v>
      </c>
      <c r="L79" s="85">
        <f>'IUNIE 2023 REALIZ'!L79+'REGULARIZARE SEM I 2023'!F79</f>
        <v>0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37"/>
      <c r="C80" s="90" t="s">
        <v>24</v>
      </c>
      <c r="D80" s="91">
        <f>D75+D60+D47</f>
        <v>60181.22</v>
      </c>
      <c r="E80" s="91">
        <f>E75+E60+E47</f>
        <v>274998.19</v>
      </c>
      <c r="F80" s="86">
        <f>D80-E80</f>
        <v>-214816.97</v>
      </c>
      <c r="G80" s="23"/>
      <c r="H80" s="337"/>
      <c r="I80" s="90" t="s">
        <v>24</v>
      </c>
      <c r="J80" s="91">
        <f>'IUNIE 2023 REALIZ'!J80+'REGULARIZARE SEM I 2023'!D80</f>
        <v>23832380.199999999</v>
      </c>
      <c r="K80" s="91">
        <f>'IUNIE 2023 REALIZ'!K80+'REGULARIZARE SEM I 2023'!E80</f>
        <v>23832380.200000003</v>
      </c>
      <c r="L80" s="86">
        <f>'IUNIE 2023 REALIZ'!L80+'REGULARIZARE SEM I 2023'!F80</f>
        <v>-5.2386894822120667E-10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0"/>
  <sheetViews>
    <sheetView topLeftCell="A28" zoomScale="96" zoomScaleNormal="96" workbookViewId="0">
      <selection activeCell="J47" sqref="J4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10" t="s">
        <v>54</v>
      </c>
      <c r="C5" s="311"/>
      <c r="D5" s="311"/>
      <c r="E5" s="311"/>
      <c r="F5" s="311"/>
      <c r="G5" s="311"/>
      <c r="H5" s="311"/>
      <c r="I5" s="311"/>
      <c r="J5" s="311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10" t="s">
        <v>153</v>
      </c>
      <c r="C6" s="311"/>
      <c r="D6" s="311"/>
      <c r="E6" s="311"/>
      <c r="F6" s="311"/>
      <c r="G6" s="311"/>
      <c r="H6" s="311"/>
      <c r="I6" s="311"/>
      <c r="J6" s="311"/>
      <c r="K6" s="312"/>
      <c r="L6" s="13"/>
      <c r="M6" s="13"/>
      <c r="N6" s="13"/>
      <c r="O6" s="3"/>
    </row>
    <row r="7" spans="1:15" s="1" customFormat="1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26" t="s">
        <v>7</v>
      </c>
      <c r="D8" s="28" t="s">
        <v>8</v>
      </c>
      <c r="E8" s="29" t="s">
        <v>9</v>
      </c>
      <c r="F8" s="208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31" t="s">
        <v>14</v>
      </c>
      <c r="D9" s="28" t="s">
        <v>45</v>
      </c>
      <c r="E9" s="34" t="s">
        <v>15</v>
      </c>
      <c r="F9" s="209" t="s">
        <v>16</v>
      </c>
      <c r="G9" s="210" t="s">
        <v>132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37"/>
      <c r="D10" s="211">
        <v>19869846.57</v>
      </c>
      <c r="E10" s="39">
        <v>19750519.140000001</v>
      </c>
      <c r="F10" s="41">
        <f t="shared" ref="F10:F17" si="0">D10-E10</f>
        <v>119327.4299999997</v>
      </c>
      <c r="G10" s="172">
        <v>0</v>
      </c>
      <c r="H10" s="40">
        <f t="shared" ref="H10:H17" si="1">E10+G10</f>
        <v>19750519.140000001</v>
      </c>
      <c r="I10" s="41">
        <f t="shared" ref="I10:I17" si="2">F10-G10</f>
        <v>119327.4299999997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42"/>
      <c r="D11" s="212">
        <v>0</v>
      </c>
      <c r="E11" s="44">
        <v>119327.43</v>
      </c>
      <c r="F11" s="46">
        <f t="shared" si="0"/>
        <v>-119327.43</v>
      </c>
      <c r="G11" s="174">
        <v>0</v>
      </c>
      <c r="H11" s="45">
        <f t="shared" si="1"/>
        <v>119327.43</v>
      </c>
      <c r="I11" s="46">
        <f t="shared" si="2"/>
        <v>-119327.43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200"/>
      <c r="D12" s="212">
        <v>203785.38</v>
      </c>
      <c r="E12" s="44">
        <v>203785.38</v>
      </c>
      <c r="F12" s="46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114" t="s">
        <v>50</v>
      </c>
      <c r="C13" s="42"/>
      <c r="D13" s="212">
        <v>0</v>
      </c>
      <c r="E13" s="44">
        <v>0</v>
      </c>
      <c r="F13" s="46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42"/>
      <c r="D14" s="212">
        <v>0</v>
      </c>
      <c r="E14" s="44">
        <v>0</v>
      </c>
      <c r="F14" s="46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42"/>
      <c r="D15" s="212">
        <v>0</v>
      </c>
      <c r="E15" s="44">
        <v>0</v>
      </c>
      <c r="F15" s="213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42"/>
      <c r="D16" s="212">
        <v>0</v>
      </c>
      <c r="E16" s="44">
        <v>0</v>
      </c>
      <c r="F16" s="213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201"/>
      <c r="D17" s="214">
        <v>203160</v>
      </c>
      <c r="E17" s="50">
        <v>203160</v>
      </c>
      <c r="F17" s="215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25">
        <v>20555828.039999999</v>
      </c>
      <c r="E18" s="160">
        <v>20276791.949999999</v>
      </c>
      <c r="F18" s="179">
        <f>SUM(F10:F17)</f>
        <v>-2.9103830456733704E-10</v>
      </c>
      <c r="G18" s="125">
        <f>SUM(G10:G17)</f>
        <v>0</v>
      </c>
      <c r="H18" s="160">
        <f>SUM(H10:H17)</f>
        <v>20276791.949999999</v>
      </c>
      <c r="I18" s="179">
        <f>SUM(I10:I17)</f>
        <v>-2.9103830456733704E-10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/>
      <c r="D19" s="211">
        <v>449064.29</v>
      </c>
      <c r="E19" s="39">
        <v>449064.29</v>
      </c>
      <c r="F19" s="216">
        <f>D19-E19</f>
        <v>0</v>
      </c>
      <c r="G19" s="202">
        <v>0</v>
      </c>
      <c r="H19" s="142">
        <f>E19+G19</f>
        <v>449064.29</v>
      </c>
      <c r="I19" s="143">
        <f>F19-G19</f>
        <v>0</v>
      </c>
      <c r="J19" s="5"/>
      <c r="K19" s="5"/>
      <c r="L19" s="4"/>
      <c r="M19" s="5"/>
      <c r="N19" s="3"/>
    </row>
    <row r="20" spans="1:16" s="2" customFormat="1" x14ac:dyDescent="0.25">
      <c r="A20" s="103">
        <v>3</v>
      </c>
      <c r="B20" s="114" t="s">
        <v>58</v>
      </c>
      <c r="C20" s="42"/>
      <c r="D20" s="212">
        <v>165363.39000000001</v>
      </c>
      <c r="E20" s="44">
        <v>165363.39000000001</v>
      </c>
      <c r="F20" s="213">
        <f t="shared" ref="F20:F25" si="3">D20-E20</f>
        <v>0</v>
      </c>
      <c r="G20" s="203">
        <v>0</v>
      </c>
      <c r="H20" s="148">
        <f t="shared" ref="H20:H25" si="4">E20+G20</f>
        <v>165363.39000000001</v>
      </c>
      <c r="I20" s="149">
        <f t="shared" ref="I20:I25" si="5">F20-G20</f>
        <v>0</v>
      </c>
      <c r="J20" s="5"/>
      <c r="K20" s="5"/>
      <c r="L20" s="5"/>
      <c r="M20" s="5"/>
      <c r="N20" s="3"/>
    </row>
    <row r="21" spans="1:16" s="1" customFormat="1" x14ac:dyDescent="0.25">
      <c r="A21" s="103"/>
      <c r="B21" s="114" t="s">
        <v>60</v>
      </c>
      <c r="C21" s="42"/>
      <c r="D21" s="212">
        <v>168.66</v>
      </c>
      <c r="E21" s="44">
        <v>168.66</v>
      </c>
      <c r="F21" s="46">
        <f t="shared" si="3"/>
        <v>0</v>
      </c>
      <c r="G21" s="203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03"/>
      <c r="B22" s="114" t="s">
        <v>61</v>
      </c>
      <c r="C22" s="122"/>
      <c r="D22" s="212">
        <v>0</v>
      </c>
      <c r="E22" s="44">
        <v>0</v>
      </c>
      <c r="F22" s="213">
        <f t="shared" si="3"/>
        <v>0</v>
      </c>
      <c r="G22" s="203">
        <v>0</v>
      </c>
      <c r="H22" s="147">
        <f t="shared" si="4"/>
        <v>0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03"/>
      <c r="B23" s="114" t="s">
        <v>62</v>
      </c>
      <c r="C23" s="122"/>
      <c r="D23" s="212">
        <v>0</v>
      </c>
      <c r="E23" s="44">
        <v>0</v>
      </c>
      <c r="F23" s="213">
        <f t="shared" si="3"/>
        <v>0</v>
      </c>
      <c r="G23" s="203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03"/>
      <c r="B24" s="114" t="s">
        <v>63</v>
      </c>
      <c r="C24" s="122"/>
      <c r="D24" s="212">
        <v>0</v>
      </c>
      <c r="E24" s="44">
        <v>0</v>
      </c>
      <c r="F24" s="213">
        <f t="shared" si="3"/>
        <v>0</v>
      </c>
      <c r="G24" s="203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23"/>
      <c r="D25" s="214">
        <v>0</v>
      </c>
      <c r="E25" s="50">
        <v>0</v>
      </c>
      <c r="F25" s="215">
        <f t="shared" si="3"/>
        <v>0</v>
      </c>
      <c r="G25" s="204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205"/>
      <c r="D26" s="190">
        <v>614298.82999999996</v>
      </c>
      <c r="E26" s="61">
        <v>614596.34</v>
      </c>
      <c r="F26" s="62">
        <f t="shared" ref="F26:I26" si="6">SUM(F19:F25)</f>
        <v>0</v>
      </c>
      <c r="G26" s="190">
        <f t="shared" si="6"/>
        <v>0</v>
      </c>
      <c r="H26" s="61">
        <f t="shared" si="6"/>
        <v>614596.34</v>
      </c>
      <c r="I26" s="62">
        <f t="shared" si="6"/>
        <v>0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206" t="s">
        <v>151</v>
      </c>
      <c r="D27" s="217">
        <v>2665838.9300000002</v>
      </c>
      <c r="E27" s="56">
        <v>2603927.7599999998</v>
      </c>
      <c r="F27" s="58">
        <f>D27-E27</f>
        <v>61911.170000000391</v>
      </c>
      <c r="G27" s="188">
        <v>61911.17</v>
      </c>
      <c r="H27" s="57">
        <f t="shared" ref="H27:H33" si="7">E27+G27</f>
        <v>2665838.9299999997</v>
      </c>
      <c r="I27" s="58">
        <f>F27-G27</f>
        <v>3.92901711165905E-10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42"/>
      <c r="D28" s="212">
        <v>0</v>
      </c>
      <c r="E28" s="44">
        <v>0</v>
      </c>
      <c r="F28" s="46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42"/>
      <c r="D29" s="212">
        <v>0</v>
      </c>
      <c r="E29" s="44">
        <v>0</v>
      </c>
      <c r="F29" s="46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42"/>
      <c r="D30" s="212">
        <v>154.79</v>
      </c>
      <c r="E30" s="44">
        <v>154.79</v>
      </c>
      <c r="F30" s="46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114" t="s">
        <v>50</v>
      </c>
      <c r="C31" s="42"/>
      <c r="D31" s="212">
        <v>0</v>
      </c>
      <c r="E31" s="44">
        <v>0</v>
      </c>
      <c r="F31" s="213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42"/>
      <c r="D32" s="212">
        <v>0</v>
      </c>
      <c r="E32" s="44">
        <v>0</v>
      </c>
      <c r="F32" s="213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201"/>
      <c r="D33" s="214">
        <v>0</v>
      </c>
      <c r="E33" s="50">
        <v>0</v>
      </c>
      <c r="F33" s="215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207"/>
      <c r="D34" s="190">
        <v>2662253.33</v>
      </c>
      <c r="E34" s="61">
        <v>2604082.5499999998</v>
      </c>
      <c r="F34" s="62">
        <f t="shared" ref="F34:I34" si="10">SUM(F27:F33)</f>
        <v>61911.170000000391</v>
      </c>
      <c r="G34" s="190">
        <f t="shared" si="10"/>
        <v>61911.17</v>
      </c>
      <c r="H34" s="61">
        <f t="shared" si="10"/>
        <v>2665993.7199999997</v>
      </c>
      <c r="I34" s="62">
        <f t="shared" si="10"/>
        <v>3.92901711165905E-10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59" t="s">
        <v>8</v>
      </c>
      <c r="C35" s="59"/>
      <c r="D35" s="192">
        <v>23832380.199999996</v>
      </c>
      <c r="E35" s="71">
        <v>23495470.84</v>
      </c>
      <c r="F35" s="218">
        <f>F34+F18+F26</f>
        <v>61911.1700000001</v>
      </c>
      <c r="G35" s="192">
        <f>G34+G18+G26</f>
        <v>61911.17</v>
      </c>
      <c r="H35" s="71">
        <f>H34+H18+H26</f>
        <v>23557382.009999998</v>
      </c>
      <c r="I35" s="78">
        <f>I34+I18+I26</f>
        <v>1.0186340659856796E-10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313" t="s">
        <v>133</v>
      </c>
      <c r="C37" s="314"/>
      <c r="D37" s="314"/>
      <c r="E37" s="314"/>
      <c r="F37" s="315"/>
      <c r="H37" s="313" t="s">
        <v>134</v>
      </c>
      <c r="I37" s="314"/>
      <c r="J37" s="314"/>
      <c r="K37" s="314"/>
      <c r="L37" s="315"/>
      <c r="M37" s="130"/>
      <c r="N37" s="15"/>
      <c r="O37" s="15"/>
    </row>
    <row r="38" spans="1:15" s="15" customFormat="1" ht="20.25" customHeight="1" thickBot="1" x14ac:dyDescent="0.3">
      <c r="A38" s="18"/>
      <c r="B38" s="341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44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42"/>
      <c r="C39" s="13" t="s">
        <v>23</v>
      </c>
      <c r="D39" s="66">
        <v>1098</v>
      </c>
      <c r="E39" s="66">
        <v>1098</v>
      </c>
      <c r="F39" s="67">
        <f>D39-E39</f>
        <v>0</v>
      </c>
      <c r="G39" s="14"/>
      <c r="H39" s="345"/>
      <c r="I39" s="13" t="s">
        <v>23</v>
      </c>
      <c r="J39" s="66">
        <f>'MAI 2023 REALIZ'!J39+'IUNIE 2023 REALIZ'!D39</f>
        <v>6765</v>
      </c>
      <c r="K39" s="66">
        <f>'MAI 2023 REALIZ'!K39+'IUNIE 2023 REALIZ'!E39</f>
        <v>6683</v>
      </c>
      <c r="L39" s="66">
        <f>'MAI 2023 REALIZ'!L39+'IUNIE 2023 REALIZ'!F39</f>
        <v>82</v>
      </c>
      <c r="M39" s="5"/>
      <c r="N39" s="14"/>
      <c r="O39" s="14"/>
    </row>
    <row r="40" spans="1:15" s="1" customFormat="1" ht="15.75" thickBot="1" x14ac:dyDescent="0.3">
      <c r="A40" s="6"/>
      <c r="B40" s="343"/>
      <c r="C40" s="68" t="s">
        <v>24</v>
      </c>
      <c r="D40" s="69">
        <v>3243041</v>
      </c>
      <c r="E40" s="69">
        <v>3243041</v>
      </c>
      <c r="F40" s="70">
        <f t="shared" ref="F40:F46" si="11">D40-E40</f>
        <v>0</v>
      </c>
      <c r="G40" s="14"/>
      <c r="H40" s="346"/>
      <c r="I40" s="68" t="s">
        <v>24</v>
      </c>
      <c r="J40" s="69">
        <f>'MAI 2023 REALIZ'!J40+'IUNIE 2023 REALIZ'!D40</f>
        <v>20265916.259999998</v>
      </c>
      <c r="K40" s="69">
        <f>'MAI 2023 REALIZ'!K40+'IUNIE 2023 REALIZ'!E40</f>
        <v>19869846.57</v>
      </c>
      <c r="L40" s="69">
        <f>'MAI 2023 REALIZ'!L40+'IUNIE 2023 REALIZ'!F40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'MAI 2023 REALIZ'!J41+'IUNIE 2023 REALIZ'!D41</f>
        <v>22532.66</v>
      </c>
      <c r="K41" s="66">
        <f>'MAI 2023 REALIZ'!K41+'IUNIE 2023 REALIZ'!E41</f>
        <v>203785.38</v>
      </c>
      <c r="L41" s="66">
        <f>'MAI 2023 REALIZ'!L41+'IUNIE 2023 REALIZ'!F41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50</v>
      </c>
      <c r="I42" s="72" t="s">
        <v>24</v>
      </c>
      <c r="J42" s="66">
        <f>'MAI 2023 REALIZ'!J42+'IUNIE 2023 REALIZ'!D42</f>
        <v>0</v>
      </c>
      <c r="K42" s="66">
        <f>'MAI 2023 REALIZ'!K42+'IUNIE 2023 REALIZ'!E42</f>
        <v>0</v>
      </c>
      <c r="L42" s="66">
        <f>'MAI 2023 REALIZ'!L42+'IUNIE 2023 REALIZ'!F42</f>
        <v>0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'MAI 2023 REALIZ'!J43+'IUNIE 2023 REALIZ'!D43</f>
        <v>0</v>
      </c>
      <c r="K43" s="66">
        <f>'MAI 2023 REALIZ'!K43+'IUNIE 2023 REALIZ'!E43</f>
        <v>0</v>
      </c>
      <c r="L43" s="66">
        <f>'MAI 2023 REALIZ'!L43+'IUNIE 2023 REALIZ'!F43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'MAI 2023 REALIZ'!J44+'IUNIE 2023 REALIZ'!D44</f>
        <v>0</v>
      </c>
      <c r="K44" s="66">
        <f>'MAI 2023 REALIZ'!K44+'IUNIE 2023 REALIZ'!E44</f>
        <v>0</v>
      </c>
      <c r="L44" s="66">
        <f>'MAI 2023 REALIZ'!L44+'IUNIE 2023 REALIZ'!F44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'MAI 2023 REALIZ'!J45+'IUNIE 2023 REALIZ'!D45</f>
        <v>0</v>
      </c>
      <c r="K45" s="66">
        <f>'MAI 2023 REALIZ'!K45+'IUNIE 2023 REALIZ'!E45</f>
        <v>0</v>
      </c>
      <c r="L45" s="66">
        <f>'MAI 2023 REALIZ'!L45+'IUNIE 2023 REALIZ'!F45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'MAI 2023 REALIZ'!J46+'IUNIE 2023 REALIZ'!D46</f>
        <v>203160</v>
      </c>
      <c r="K46" s="66">
        <f>'MAI 2023 REALIZ'!K46+'IUNIE 2023 REALIZ'!E46</f>
        <v>203160</v>
      </c>
      <c r="L46" s="66">
        <f>'MAI 2023 REALIZ'!L46+'IUNIE 2023 REALIZ'!F46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3243041</v>
      </c>
      <c r="E47" s="69">
        <f>SUM(E40:E46)</f>
        <v>3243041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'MAI 2023 REALIZ'!J47+'IUNIE 2023 REALIZ'!D47</f>
        <v>20491608.919999998</v>
      </c>
      <c r="K47" s="69">
        <f>'MAI 2023 REALIZ'!K47+'IUNIE 2023 REALIZ'!E47</f>
        <v>20276791.949999999</v>
      </c>
      <c r="L47" s="69">
        <f>'MAI 2023 REALIZ'!L47+'IUNIE 2023 REALIZ'!F47</f>
        <v>214816.96999999994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38" t="s">
        <v>57</v>
      </c>
      <c r="C50" s="76" t="s">
        <v>23</v>
      </c>
      <c r="D50" s="77">
        <v>38</v>
      </c>
      <c r="E50" s="77">
        <v>38</v>
      </c>
      <c r="F50" s="77">
        <f>D50-E50</f>
        <v>0</v>
      </c>
      <c r="G50" s="14"/>
      <c r="H50" s="95" t="s">
        <v>57</v>
      </c>
      <c r="I50" s="76" t="s">
        <v>23</v>
      </c>
      <c r="J50" s="77">
        <f>'MAI 2023 REALIZ'!J50+'IUNIE 2023 REALIZ'!D50</f>
        <v>211</v>
      </c>
      <c r="K50" s="77">
        <f>'MAI 2023 REALIZ'!K50+'IUNIE 2023 REALIZ'!E50</f>
        <v>211</v>
      </c>
      <c r="L50" s="77">
        <f>'MAI 2023 REALIZ'!L50+'IUNIE 2023 REALIZ'!F50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39"/>
      <c r="C51" s="63" t="s">
        <v>24</v>
      </c>
      <c r="D51" s="69">
        <v>81092.67</v>
      </c>
      <c r="E51" s="69">
        <v>81092.67</v>
      </c>
      <c r="F51" s="69">
        <f t="shared" ref="F51:F60" si="12">D51-E51</f>
        <v>0</v>
      </c>
      <c r="G51" s="14"/>
      <c r="H51" s="98"/>
      <c r="I51" s="63" t="s">
        <v>24</v>
      </c>
      <c r="J51" s="77">
        <f>'MAI 2023 REALIZ'!J51+'IUNIE 2023 REALIZ'!D51</f>
        <v>449232.95</v>
      </c>
      <c r="K51" s="77">
        <f>'MAI 2023 REALIZ'!K51+'IUNIE 2023 REALIZ'!E51</f>
        <v>449232.95</v>
      </c>
      <c r="L51" s="77">
        <f>'MAI 2023 REALIZ'!L51+'IUNIE 2023 REALIZ'!F51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38" t="s">
        <v>58</v>
      </c>
      <c r="C52" s="76" t="s">
        <v>59</v>
      </c>
      <c r="D52" s="54" t="s">
        <v>140</v>
      </c>
      <c r="E52" s="54" t="s">
        <v>140</v>
      </c>
      <c r="F52" s="77">
        <v>0</v>
      </c>
      <c r="G52" s="14"/>
      <c r="H52" s="95" t="s">
        <v>58</v>
      </c>
      <c r="I52" s="76" t="s">
        <v>59</v>
      </c>
      <c r="J52" s="54" t="s">
        <v>141</v>
      </c>
      <c r="K52" s="54" t="s">
        <v>141</v>
      </c>
      <c r="L52" s="77">
        <f>'MAI 2023 REALIZ'!L52+'IUNIE 2023 REALIZ'!F52</f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39"/>
      <c r="C53" s="63" t="s">
        <v>24</v>
      </c>
      <c r="D53" s="69">
        <v>19259.189999999999</v>
      </c>
      <c r="E53" s="69">
        <v>19259.189999999999</v>
      </c>
      <c r="F53" s="69">
        <f t="shared" si="12"/>
        <v>0</v>
      </c>
      <c r="G53" s="14"/>
      <c r="H53" s="98"/>
      <c r="I53" s="63" t="s">
        <v>24</v>
      </c>
      <c r="J53" s="77">
        <f>'MAI 2023 REALIZ'!J53+'IUNIE 2023 REALIZ'!D53</f>
        <v>165363.39000000001</v>
      </c>
      <c r="K53" s="77">
        <f>'MAI 2023 REALIZ'!K53+'IUNIE 2023 REALIZ'!E53</f>
        <v>165363.39000000001</v>
      </c>
      <c r="L53" s="77">
        <f>'MAI 2023 REALIZ'!L53+'IUNIE 2023 REALIZ'!F53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f>D51+D53</f>
        <v>100351.86</v>
      </c>
      <c r="E54" s="69">
        <f>E51+E53</f>
        <v>100351.86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'MAI 2023 REALIZ'!J54+'IUNIE 2023 REALIZ'!D54</f>
        <v>614427.68000000005</v>
      </c>
      <c r="K54" s="69">
        <f>'MAI 2023 REALIZ'!K54+'IUNIE 2023 REALIZ'!E54</f>
        <v>614427.68000000005</v>
      </c>
      <c r="L54" s="69">
        <f>'MAI 2023 REALIZ'!L54+'IUNIE 2023 REALIZ'!F54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47" t="s">
        <v>60</v>
      </c>
      <c r="I55" s="72" t="s">
        <v>24</v>
      </c>
      <c r="J55" s="77">
        <f>'MAI 2023 REALIZ'!J55+'IUNIE 2023 REALIZ'!D55</f>
        <v>168.66</v>
      </c>
      <c r="K55" s="77">
        <f>'MAI 2023 REALIZ'!K55+'IUNIE 2023 REALIZ'!E55</f>
        <v>168.66</v>
      </c>
      <c r="L55" s="77">
        <f>'MAI 2023 REALIZ'!L55+'IUNIE 2023 REALIZ'!F55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61</v>
      </c>
      <c r="I56" s="72" t="s">
        <v>24</v>
      </c>
      <c r="J56" s="77">
        <f>'MAI 2023 REALIZ'!J56+'IUNIE 2023 REALIZ'!D56</f>
        <v>0</v>
      </c>
      <c r="K56" s="77">
        <f>'MAI 2023 REALIZ'!K56+'IUNIE 2023 REALIZ'!E56</f>
        <v>0</v>
      </c>
      <c r="L56" s="77">
        <f>'MAI 2023 REALIZ'!L56+'IUNIE 2023 REALIZ'!F56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47" t="s">
        <v>62</v>
      </c>
      <c r="I57" s="72" t="s">
        <v>24</v>
      </c>
      <c r="J57" s="77">
        <f>'MAI 2023 REALIZ'!J57+'IUNIE 2023 REALIZ'!D57</f>
        <v>0</v>
      </c>
      <c r="K57" s="77">
        <f>'MAI 2023 REALIZ'!K57+'IUNIE 2023 REALIZ'!E57</f>
        <v>0</v>
      </c>
      <c r="L57" s="77">
        <f>'MAI 2023 REALIZ'!L57+'IUNIE 2023 REALIZ'!F57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47" t="s">
        <v>63</v>
      </c>
      <c r="I58" s="72" t="s">
        <v>24</v>
      </c>
      <c r="J58" s="77">
        <f>'MAI 2023 REALIZ'!J58+'IUNIE 2023 REALIZ'!D58</f>
        <v>0</v>
      </c>
      <c r="K58" s="77">
        <f>'MAI 2023 REALIZ'!K58+'IUNIE 2023 REALIZ'!E58</f>
        <v>0</v>
      </c>
      <c r="L58" s="77">
        <f>'MAI 2023 REALIZ'!L58+'IUNIE 2023 REALIZ'!F58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48" t="s">
        <v>64</v>
      </c>
      <c r="I59" s="72" t="s">
        <v>24</v>
      </c>
      <c r="J59" s="77">
        <f>'MAI 2023 REALIZ'!J59+'IUNIE 2023 REALIZ'!D59</f>
        <v>0</v>
      </c>
      <c r="K59" s="77">
        <f>'MAI 2023 REALIZ'!K59+'IUNIE 2023 REALIZ'!E59</f>
        <v>0</v>
      </c>
      <c r="L59" s="77">
        <f>'MAI 2023 REALIZ'!L59+'IUNIE 2023 REALIZ'!F59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100351.86</v>
      </c>
      <c r="E60" s="100">
        <f>SUM(E54:E59)</f>
        <v>100351.86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'MAI 2023 REALIZ'!J60+'IUNIE 2023 REALIZ'!D60</f>
        <v>614596.34</v>
      </c>
      <c r="K60" s="69">
        <f>'MAI 2023 REALIZ'!K60+'IUNIE 2023 REALIZ'!E60</f>
        <v>614596.34</v>
      </c>
      <c r="L60" s="69">
        <f>'MAI 2023 REALIZ'!L60+'IUNIE 2023 REALIZ'!F60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38" t="s">
        <v>20</v>
      </c>
      <c r="C63" s="76" t="s">
        <v>23</v>
      </c>
      <c r="D63" s="77">
        <v>970</v>
      </c>
      <c r="E63" s="77">
        <v>970</v>
      </c>
      <c r="F63" s="78">
        <f>D63-E63</f>
        <v>0</v>
      </c>
      <c r="G63" s="5"/>
      <c r="H63" s="338" t="s">
        <v>20</v>
      </c>
      <c r="I63" s="53" t="s">
        <v>23</v>
      </c>
      <c r="J63" s="77">
        <f>'MAI 2023 REALIZ'!J63+'IUNIE 2023 REALIZ'!D63</f>
        <v>5688</v>
      </c>
      <c r="K63" s="77">
        <f>'MAI 2023 REALIZ'!K63+'IUNIE 2023 REALIZ'!E63</f>
        <v>5688</v>
      </c>
      <c r="L63" s="77">
        <f>'MAI 2023 REALIZ'!L63+'IUNIE 2023 REALIZ'!F63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40"/>
      <c r="C64" s="79" t="s">
        <v>24</v>
      </c>
      <c r="D64" s="80">
        <v>402086.56</v>
      </c>
      <c r="E64" s="80">
        <v>402086.56</v>
      </c>
      <c r="F64" s="81">
        <f t="shared" ref="F64:F75" si="13">D64-E64</f>
        <v>0</v>
      </c>
      <c r="G64" s="5"/>
      <c r="H64" s="340"/>
      <c r="I64" s="90" t="s">
        <v>24</v>
      </c>
      <c r="J64" s="69">
        <f>'MAI 2023 REALIZ'!J64+'IUNIE 2023 REALIZ'!D64</f>
        <v>2301079.0299999998</v>
      </c>
      <c r="K64" s="69">
        <f>'MAI 2023 REALIZ'!K64+'IUNIE 2023 REALIZ'!E64</f>
        <v>2301079.0299999998</v>
      </c>
      <c r="L64" s="69">
        <f>'MAI 2023 REALIZ'!L64+'IUNIE 2023 REALIZ'!F64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40"/>
      <c r="C65" s="76" t="s">
        <v>25</v>
      </c>
      <c r="D65" s="77">
        <v>221</v>
      </c>
      <c r="E65" s="77">
        <v>221</v>
      </c>
      <c r="F65" s="78">
        <f t="shared" si="13"/>
        <v>0</v>
      </c>
      <c r="G65" s="5"/>
      <c r="H65" s="340"/>
      <c r="I65" s="53" t="s">
        <v>25</v>
      </c>
      <c r="J65" s="77">
        <f>'MAI 2023 REALIZ'!J65+'IUNIE 2023 REALIZ'!D65</f>
        <v>1208</v>
      </c>
      <c r="K65" s="77">
        <f>'MAI 2023 REALIZ'!K65+'IUNIE 2023 REALIZ'!E65</f>
        <v>1208</v>
      </c>
      <c r="L65" s="77">
        <f>'MAI 2023 REALIZ'!L65+'IUNIE 2023 REALIZ'!F65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40"/>
      <c r="C66" s="79" t="s">
        <v>24</v>
      </c>
      <c r="D66" s="80">
        <v>64727.63</v>
      </c>
      <c r="E66" s="80">
        <v>64727.63</v>
      </c>
      <c r="F66" s="81">
        <f t="shared" si="13"/>
        <v>0</v>
      </c>
      <c r="G66" s="5"/>
      <c r="H66" s="340"/>
      <c r="I66" s="90" t="s">
        <v>24</v>
      </c>
      <c r="J66" s="69">
        <f>'MAI 2023 REALIZ'!J66+'IUNIE 2023 REALIZ'!D66</f>
        <v>364914.69</v>
      </c>
      <c r="K66" s="69">
        <f>'MAI 2023 REALIZ'!K66+'IUNIE 2023 REALIZ'!E66</f>
        <v>364914.69</v>
      </c>
      <c r="L66" s="69">
        <f>'MAI 2023 REALIZ'!L66+'IUNIE 2023 REALIZ'!F66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40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40"/>
      <c r="I67" s="82" t="s">
        <v>44</v>
      </c>
      <c r="J67" s="77">
        <f>'MAI 2023 REALIZ'!J67+'IUNIE 2023 REALIZ'!D67</f>
        <v>0</v>
      </c>
      <c r="K67" s="77">
        <f>'MAI 2023 REALIZ'!K67+'IUNIE 2023 REALIZ'!E67</f>
        <v>0</v>
      </c>
      <c r="L67" s="77">
        <f>'MAI 2023 REALIZ'!L67+'IUNIE 2023 REALIZ'!F67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39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39"/>
      <c r="I68" s="90" t="s">
        <v>24</v>
      </c>
      <c r="J68" s="69">
        <f>'MAI 2023 REALIZ'!J68+'IUNIE 2023 REALIZ'!D68</f>
        <v>0</v>
      </c>
      <c r="K68" s="69">
        <f>'MAI 2023 REALIZ'!K68+'IUNIE 2023 REALIZ'!E68</f>
        <v>0</v>
      </c>
      <c r="L68" s="69">
        <f>'MAI 2023 REALIZ'!L68+'IUNIE 2023 REALIZ'!F68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466814.19</v>
      </c>
      <c r="E69" s="69">
        <f>E68+E66+E64</f>
        <v>466814.19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'MAI 2023 REALIZ'!J69+'IUNIE 2023 REALIZ'!D69</f>
        <v>2665838.9300000002</v>
      </c>
      <c r="K69" s="69">
        <f>'MAI 2023 REALIZ'!K69+'IUNIE 2023 REALIZ'!E69</f>
        <v>2665838.9300000002</v>
      </c>
      <c r="L69" s="69">
        <f>'MAI 2023 REALIZ'!L69+'IUNIE 2023 REALIZ'!F69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'MAI 2023 REALIZ'!J70+'IUNIE 2023 REALIZ'!D70</f>
        <v>154.79</v>
      </c>
      <c r="K70" s="77">
        <f>'MAI 2023 REALIZ'!K70+'IUNIE 2023 REALIZ'!E70</f>
        <v>154.79</v>
      </c>
      <c r="L70" s="77">
        <f>'MAI 2023 REALIZ'!L70+'IUNIE 2023 REALIZ'!F70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'MAI 2023 REALIZ'!J71+'IUNIE 2023 REALIZ'!D71</f>
        <v>0</v>
      </c>
      <c r="K71" s="77">
        <f>'MAI 2023 REALIZ'!K71+'IUNIE 2023 REALIZ'!E71</f>
        <v>0</v>
      </c>
      <c r="L71" s="77">
        <f>'MAI 2023 REALIZ'!L71+'IUNIE 2023 REALIZ'!F71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'MAI 2023 REALIZ'!J72+'IUNIE 2023 REALIZ'!D72</f>
        <v>0</v>
      </c>
      <c r="K72" s="77">
        <f>'MAI 2023 REALIZ'!K72+'IUNIE 2023 REALIZ'!E72</f>
        <v>0</v>
      </c>
      <c r="L72" s="77">
        <f>'MAI 2023 REALIZ'!L72+'IUNIE 2023 REALIZ'!F72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'MAI 2023 REALIZ'!J73+'IUNIE 2023 REALIZ'!D73</f>
        <v>0</v>
      </c>
      <c r="K73" s="77">
        <f>'MAI 2023 REALIZ'!K73+'IUNIE 2023 REALIZ'!E73</f>
        <v>0</v>
      </c>
      <c r="L73" s="77">
        <f>'MAI 2023 REALIZ'!L73+'IUNIE 2023 REALIZ'!F73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'MAI 2023 REALIZ'!J74+'IUNIE 2023 REALIZ'!D74</f>
        <v>0</v>
      </c>
      <c r="K74" s="77">
        <f>'MAI 2023 REALIZ'!K74+'IUNIE 2023 REALIZ'!E74</f>
        <v>0</v>
      </c>
      <c r="L74" s="77">
        <f>'MAI 2023 REALIZ'!L74+'IUNIE 2023 REALIZ'!F74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466814.19</v>
      </c>
      <c r="E75" s="69">
        <f t="shared" ref="E75" si="15">SUM(E69:E74)</f>
        <v>466814.19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'MAI 2023 REALIZ'!J75+'IUNIE 2023 REALIZ'!D75</f>
        <v>2665993.7200000002</v>
      </c>
      <c r="K75" s="69">
        <f>'MAI 2023 REALIZ'!K75+'IUNIE 2023 REALIZ'!E75</f>
        <v>2665993.7200000002</v>
      </c>
      <c r="L75" s="69">
        <f>'MAI 2023 REALIZ'!L75+'IUNIE 2023 REALIZ'!F75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313" t="s">
        <v>133</v>
      </c>
      <c r="C77" s="314"/>
      <c r="D77" s="314"/>
      <c r="E77" s="314"/>
      <c r="F77" s="315"/>
      <c r="G77" s="1"/>
      <c r="H77" s="313" t="s">
        <v>134</v>
      </c>
      <c r="I77" s="314"/>
      <c r="J77" s="314"/>
      <c r="K77" s="314"/>
      <c r="L77" s="315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35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22"/>
      <c r="H78" s="335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36"/>
      <c r="C79" s="53" t="s">
        <v>23</v>
      </c>
      <c r="D79" s="88">
        <f>D67+D65+D63+D39+D50+6</f>
        <v>2333</v>
      </c>
      <c r="E79" s="88">
        <f>E67+E65+E63+E39+E50+6</f>
        <v>2333</v>
      </c>
      <c r="F79" s="85">
        <f>D79-E79</f>
        <v>0</v>
      </c>
      <c r="G79" s="128"/>
      <c r="H79" s="336"/>
      <c r="I79" s="53" t="s">
        <v>23</v>
      </c>
      <c r="J79" s="88">
        <f>'MAI 2023 REALIZ'!J79+'IUNIE 2023 REALIZ'!D79</f>
        <v>13914</v>
      </c>
      <c r="K79" s="88">
        <f>'MAI 2023 REALIZ'!K79+'IUNIE 2023 REALIZ'!E79</f>
        <v>13832</v>
      </c>
      <c r="L79" s="85">
        <f>'MAI 2023 REALIZ'!L79+'IUNIE 2023 REALIZ'!F79</f>
        <v>82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37"/>
      <c r="C80" s="90" t="s">
        <v>24</v>
      </c>
      <c r="D80" s="91">
        <f>D75+D60+D47</f>
        <v>3810207.05</v>
      </c>
      <c r="E80" s="91">
        <f>E75+E60+E47</f>
        <v>3810207.05</v>
      </c>
      <c r="F80" s="86">
        <f>D80-E80</f>
        <v>0</v>
      </c>
      <c r="G80" s="128"/>
      <c r="H80" s="337"/>
      <c r="I80" s="90" t="s">
        <v>24</v>
      </c>
      <c r="J80" s="91">
        <f>'MAI 2023 REALIZ'!J80+'IUNIE 2023 REALIZ'!D80</f>
        <v>23772198.98</v>
      </c>
      <c r="K80" s="91">
        <f>'MAI 2023 REALIZ'!K80+'IUNIE 2023 REALIZ'!E80</f>
        <v>23557382.010000002</v>
      </c>
      <c r="L80" s="86">
        <f>'MAI 2023 REALIZ'!L80+'IUNIE 2023 REALIZ'!F80</f>
        <v>214816.96999999948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22"/>
      <c r="H81" s="22"/>
      <c r="I81" s="101"/>
      <c r="J81" s="1"/>
      <c r="K81" s="22"/>
      <c r="L81" s="22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13"/>
      <c r="H83" s="13"/>
      <c r="I83" s="13"/>
      <c r="J83" s="13"/>
      <c r="K83" s="14"/>
      <c r="L83" s="14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94"/>
      <c r="C84" s="13"/>
      <c r="D84" s="94"/>
      <c r="E84" s="94"/>
      <c r="F84" s="13"/>
      <c r="G84" s="13"/>
      <c r="H84" s="13"/>
      <c r="I84" s="13"/>
      <c r="J84" s="13"/>
      <c r="K84" s="14"/>
      <c r="L84" s="14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OCTOMBRIE 2023</vt:lpstr>
      <vt:lpstr>REGULARIZARE TRIM III 2023</vt:lpstr>
      <vt:lpstr>SEPTEMBRIE 2023 LIMVALCTR</vt:lpstr>
      <vt:lpstr>01-15 SEP 2023</vt:lpstr>
      <vt:lpstr>AUGUST 2023</vt:lpstr>
      <vt:lpstr>1% ATI SEM I 2023</vt:lpstr>
      <vt:lpstr>IULIE 2023</vt:lpstr>
      <vt:lpstr>REGULARIZARE SEM I 2023</vt:lpstr>
      <vt:lpstr>IUNIE 2023 REALIZ</vt:lpstr>
      <vt:lpstr>IUNIE 2023 LIMVALCTR</vt:lpstr>
      <vt:lpstr>MAI 2023 REALIZ</vt:lpstr>
      <vt:lpstr>01-15 MAI 2023</vt:lpstr>
      <vt:lpstr>APRILIE 2023</vt:lpstr>
      <vt:lpstr>REGULARIZARE TRIM I 2023</vt:lpstr>
      <vt:lpstr>MAR 2023 SPZI REALIZ</vt:lpstr>
      <vt:lpstr>MAR 2023 LIMVALCTR </vt:lpstr>
      <vt:lpstr>01-15 MAR 2023 LIMVALCTR </vt:lpstr>
      <vt:lpstr>FEB 2023 LIMVALCTR 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2023-11-22T09:35:48Z</cp:lastPrinted>
  <dcterms:created xsi:type="dcterms:W3CDTF">2015-01-20T08:53:39Z</dcterms:created>
  <dcterms:modified xsi:type="dcterms:W3CDTF">2023-11-22T09:35:51Z</dcterms:modified>
</cp:coreProperties>
</file>