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Spitale\FACTURI SPITALE 2023 Mihaela\"/>
    </mc:Choice>
  </mc:AlternateContent>
  <xr:revisionPtr revIDLastSave="0" documentId="13_ncr:1_{EA08E281-EB28-43E2-B686-3A083FD49C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OMBRIE 2023 LIMVALCTR" sheetId="91" r:id="rId1"/>
    <sheet name="REGULARIZARE TRIM III2023" sheetId="90" r:id="rId2"/>
    <sheet name="SEP 2023 REALIZ" sheetId="89" r:id="rId3"/>
    <sheet name="SEP 2023 LIM VAL CTR" sheetId="88" r:id="rId4"/>
    <sheet name="AUGUST 2023 REALIZ" sheetId="87" r:id="rId5"/>
    <sheet name="01 - 15 SEP 2023" sheetId="86" r:id="rId6"/>
    <sheet name="AUGUST 2023" sheetId="85" r:id="rId7"/>
    <sheet name="IULIE 2023 REALIZ" sheetId="84" r:id="rId8"/>
    <sheet name="IULIE 2023" sheetId="83" r:id="rId9"/>
    <sheet name="REGULARIZARE SEM I 2023" sheetId="82" r:id="rId10"/>
    <sheet name="IUN 2023 REALIZ" sheetId="81" r:id="rId11"/>
    <sheet name="IUN 2023 LIMVALCTR" sheetId="80" r:id="rId12"/>
    <sheet name="MAI 2023 REALIZ" sheetId="79" r:id="rId13"/>
    <sheet name="MAI 2023 LIMVALCTR" sheetId="78" r:id="rId14"/>
    <sheet name="01-15 MAI 2023 DRG" sheetId="77" r:id="rId15"/>
    <sheet name="APRILIE 2023 LIMVALCTR" sheetId="76" r:id="rId16"/>
    <sheet name="REGULARIZARE TRIM I 2023" sheetId="75" r:id="rId17"/>
    <sheet name="MAR 2023 SPZIREALIZ" sheetId="74" r:id="rId18"/>
    <sheet name="MAR 2023 LIMVALCTR " sheetId="73" r:id="rId19"/>
    <sheet name="01-15 MAR 2023 LIMVALCTR" sheetId="72" r:id="rId20"/>
    <sheet name="FEB 2023 LIMVALCTR" sheetId="71" r:id="rId21"/>
    <sheet name="01-15 FEB 2023 LIMVALCTR" sheetId="70" r:id="rId22"/>
    <sheet name="IAN 2022 LIMVALCTR " sheetId="69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91" l="1"/>
  <c r="K57" i="91"/>
  <c r="L57" i="91"/>
  <c r="K56" i="91"/>
  <c r="L56" i="91"/>
  <c r="J56" i="91"/>
  <c r="J57" i="90"/>
  <c r="K57" i="90"/>
  <c r="L57" i="90"/>
  <c r="K56" i="90"/>
  <c r="L56" i="90"/>
  <c r="J56" i="90"/>
  <c r="J31" i="91"/>
  <c r="K31" i="91"/>
  <c r="L31" i="91"/>
  <c r="J32" i="91"/>
  <c r="K32" i="91"/>
  <c r="L32" i="91"/>
  <c r="J33" i="91"/>
  <c r="K33" i="91"/>
  <c r="L33" i="91"/>
  <c r="J34" i="91"/>
  <c r="K34" i="91"/>
  <c r="L34" i="91"/>
  <c r="J35" i="91"/>
  <c r="K35" i="91"/>
  <c r="L35" i="91"/>
  <c r="J36" i="91"/>
  <c r="K36" i="91"/>
  <c r="L36" i="91"/>
  <c r="J37" i="91"/>
  <c r="K37" i="91"/>
  <c r="L37" i="91"/>
  <c r="K30" i="91"/>
  <c r="L30" i="91"/>
  <c r="J30" i="91"/>
  <c r="J41" i="91"/>
  <c r="K41" i="91"/>
  <c r="L41" i="91"/>
  <c r="J42" i="91"/>
  <c r="K42" i="91"/>
  <c r="L42" i="91"/>
  <c r="J43" i="91"/>
  <c r="K43" i="91"/>
  <c r="L43" i="91"/>
  <c r="J44" i="91"/>
  <c r="K44" i="91"/>
  <c r="L44" i="91"/>
  <c r="J45" i="91"/>
  <c r="K45" i="91"/>
  <c r="L45" i="91"/>
  <c r="J46" i="91"/>
  <c r="K46" i="91"/>
  <c r="L46" i="91"/>
  <c r="J47" i="91"/>
  <c r="K47" i="91"/>
  <c r="L47" i="91"/>
  <c r="J48" i="91"/>
  <c r="K48" i="91"/>
  <c r="L48" i="91"/>
  <c r="J49" i="91"/>
  <c r="K49" i="91"/>
  <c r="L49" i="91"/>
  <c r="J50" i="91"/>
  <c r="K50" i="91"/>
  <c r="L50" i="91"/>
  <c r="J51" i="91"/>
  <c r="K51" i="91"/>
  <c r="L51" i="91"/>
  <c r="J52" i="91"/>
  <c r="K52" i="91"/>
  <c r="L52" i="91"/>
  <c r="K40" i="91"/>
  <c r="L40" i="91"/>
  <c r="J40" i="91"/>
  <c r="E56" i="91" l="1"/>
  <c r="D56" i="91"/>
  <c r="F51" i="91"/>
  <c r="F50" i="91"/>
  <c r="F49" i="91"/>
  <c r="F48" i="91"/>
  <c r="F47" i="91"/>
  <c r="E46" i="91"/>
  <c r="E52" i="91" s="1"/>
  <c r="D46" i="91"/>
  <c r="D52" i="91" s="1"/>
  <c r="F45" i="91"/>
  <c r="F44" i="91"/>
  <c r="F43" i="91"/>
  <c r="F42" i="91"/>
  <c r="F41" i="91"/>
  <c r="F40" i="91"/>
  <c r="E37" i="91"/>
  <c r="D37" i="91"/>
  <c r="F36" i="91"/>
  <c r="F35" i="91"/>
  <c r="F34" i="91"/>
  <c r="F33" i="91"/>
  <c r="F32" i="91"/>
  <c r="F31" i="91"/>
  <c r="F30" i="91"/>
  <c r="G25" i="91"/>
  <c r="D25" i="91"/>
  <c r="H24" i="91"/>
  <c r="F24" i="91"/>
  <c r="I24" i="91" s="1"/>
  <c r="H23" i="91"/>
  <c r="F23" i="91"/>
  <c r="I23" i="91" s="1"/>
  <c r="I22" i="91"/>
  <c r="H22" i="91"/>
  <c r="F22" i="91"/>
  <c r="H21" i="91"/>
  <c r="F21" i="91"/>
  <c r="I21" i="91" s="1"/>
  <c r="H20" i="91"/>
  <c r="F20" i="91"/>
  <c r="I20" i="91" s="1"/>
  <c r="H19" i="91"/>
  <c r="F19" i="91"/>
  <c r="I19" i="91" s="1"/>
  <c r="H18" i="91"/>
  <c r="F18" i="91"/>
  <c r="I18" i="91" s="1"/>
  <c r="G17" i="91"/>
  <c r="D17" i="91"/>
  <c r="H16" i="91"/>
  <c r="F16" i="91"/>
  <c r="I16" i="91" s="1"/>
  <c r="H15" i="91"/>
  <c r="F15" i="91"/>
  <c r="I15" i="91" s="1"/>
  <c r="H14" i="91"/>
  <c r="F14" i="91"/>
  <c r="I14" i="91" s="1"/>
  <c r="H13" i="91"/>
  <c r="F13" i="91"/>
  <c r="I13" i="91" s="1"/>
  <c r="H12" i="91"/>
  <c r="F12" i="91"/>
  <c r="I12" i="91" s="1"/>
  <c r="H11" i="91"/>
  <c r="F11" i="91"/>
  <c r="I11" i="91" s="1"/>
  <c r="H10" i="91"/>
  <c r="F10" i="91"/>
  <c r="F37" i="91" l="1"/>
  <c r="D26" i="91"/>
  <c r="H17" i="91"/>
  <c r="H26" i="91" s="1"/>
  <c r="F17" i="91"/>
  <c r="H25" i="91"/>
  <c r="G26" i="91"/>
  <c r="F52" i="91"/>
  <c r="D57" i="91"/>
  <c r="E57" i="91"/>
  <c r="I25" i="91"/>
  <c r="F25" i="91"/>
  <c r="F26" i="91" s="1"/>
  <c r="I10" i="91"/>
  <c r="I17" i="91" s="1"/>
  <c r="F56" i="91"/>
  <c r="K40" i="90"/>
  <c r="L40" i="90"/>
  <c r="K41" i="90"/>
  <c r="L41" i="90"/>
  <c r="K42" i="90"/>
  <c r="L42" i="90"/>
  <c r="K43" i="90"/>
  <c r="L43" i="90"/>
  <c r="K44" i="90"/>
  <c r="L44" i="90"/>
  <c r="K45" i="90"/>
  <c r="L45" i="90"/>
  <c r="K46" i="90"/>
  <c r="L46" i="90"/>
  <c r="K47" i="90"/>
  <c r="L47" i="90"/>
  <c r="K48" i="90"/>
  <c r="L48" i="90"/>
  <c r="K49" i="90"/>
  <c r="L49" i="90"/>
  <c r="K50" i="90"/>
  <c r="L50" i="90"/>
  <c r="K51" i="90"/>
  <c r="L51" i="90"/>
  <c r="K52" i="90"/>
  <c r="L52" i="90"/>
  <c r="J41" i="90"/>
  <c r="J42" i="90"/>
  <c r="J43" i="90"/>
  <c r="J44" i="90"/>
  <c r="J45" i="90"/>
  <c r="J46" i="90"/>
  <c r="J47" i="90"/>
  <c r="J48" i="90"/>
  <c r="J49" i="90"/>
  <c r="J50" i="90"/>
  <c r="J51" i="90"/>
  <c r="J52" i="90"/>
  <c r="J40" i="90"/>
  <c r="K30" i="90"/>
  <c r="K31" i="90"/>
  <c r="L31" i="90"/>
  <c r="K32" i="90"/>
  <c r="L32" i="90"/>
  <c r="K33" i="90"/>
  <c r="L33" i="90"/>
  <c r="K34" i="90"/>
  <c r="L34" i="90"/>
  <c r="K35" i="90"/>
  <c r="L35" i="90"/>
  <c r="K36" i="90"/>
  <c r="L36" i="90"/>
  <c r="K37" i="90"/>
  <c r="L37" i="90"/>
  <c r="J31" i="90"/>
  <c r="J32" i="90"/>
  <c r="J33" i="90"/>
  <c r="J34" i="90"/>
  <c r="J35" i="90"/>
  <c r="J36" i="90"/>
  <c r="J37" i="90"/>
  <c r="J30" i="90"/>
  <c r="I26" i="91" l="1"/>
  <c r="F57" i="91"/>
  <c r="E56" i="90"/>
  <c r="D56" i="90"/>
  <c r="E52" i="90"/>
  <c r="D52" i="90"/>
  <c r="F51" i="90"/>
  <c r="F50" i="90"/>
  <c r="F49" i="90"/>
  <c r="F48" i="90"/>
  <c r="F47" i="90"/>
  <c r="E46" i="90"/>
  <c r="D46" i="90"/>
  <c r="F45" i="90"/>
  <c r="F44" i="90"/>
  <c r="F43" i="90"/>
  <c r="F42" i="90"/>
  <c r="F41" i="90"/>
  <c r="F40" i="90"/>
  <c r="E37" i="90"/>
  <c r="D37" i="90"/>
  <c r="F36" i="90"/>
  <c r="F35" i="90"/>
  <c r="F34" i="90"/>
  <c r="F33" i="90"/>
  <c r="F32" i="90"/>
  <c r="F31" i="90"/>
  <c r="F30" i="90"/>
  <c r="L30" i="90" s="1"/>
  <c r="G25" i="90"/>
  <c r="D25" i="90"/>
  <c r="H24" i="90"/>
  <c r="F24" i="90"/>
  <c r="I24" i="90" s="1"/>
  <c r="H23" i="90"/>
  <c r="F23" i="90"/>
  <c r="I23" i="90" s="1"/>
  <c r="H22" i="90"/>
  <c r="F22" i="90"/>
  <c r="I22" i="90" s="1"/>
  <c r="H21" i="90"/>
  <c r="F21" i="90"/>
  <c r="I21" i="90" s="1"/>
  <c r="H20" i="90"/>
  <c r="F20" i="90"/>
  <c r="I20" i="90" s="1"/>
  <c r="H19" i="90"/>
  <c r="F19" i="90"/>
  <c r="I18" i="90"/>
  <c r="H18" i="90"/>
  <c r="F18" i="90"/>
  <c r="G17" i="90"/>
  <c r="D17" i="90"/>
  <c r="H16" i="90"/>
  <c r="F16" i="90"/>
  <c r="I16" i="90" s="1"/>
  <c r="H15" i="90"/>
  <c r="F15" i="90"/>
  <c r="I15" i="90" s="1"/>
  <c r="H14" i="90"/>
  <c r="F14" i="90"/>
  <c r="I14" i="90" s="1"/>
  <c r="H13" i="90"/>
  <c r="F13" i="90"/>
  <c r="I13" i="90" s="1"/>
  <c r="H12" i="90"/>
  <c r="F12" i="90"/>
  <c r="I12" i="90" s="1"/>
  <c r="H11" i="90"/>
  <c r="F11" i="90"/>
  <c r="I11" i="90" s="1"/>
  <c r="H10" i="90"/>
  <c r="F10" i="90"/>
  <c r="D57" i="90" l="1"/>
  <c r="F56" i="90"/>
  <c r="E57" i="90"/>
  <c r="D26" i="90"/>
  <c r="G26" i="90"/>
  <c r="H17" i="90"/>
  <c r="F17" i="90"/>
  <c r="H25" i="90"/>
  <c r="F25" i="90"/>
  <c r="F26" i="90" s="1"/>
  <c r="H26" i="90"/>
  <c r="F52" i="90"/>
  <c r="I19" i="90"/>
  <c r="I25" i="90" s="1"/>
  <c r="I10" i="90"/>
  <c r="I17" i="90" s="1"/>
  <c r="F37" i="90"/>
  <c r="F57" i="90" l="1"/>
  <c r="I26" i="90"/>
  <c r="E56" i="89" l="1"/>
  <c r="K56" i="89" s="1"/>
  <c r="D56" i="89"/>
  <c r="J56" i="89" s="1"/>
  <c r="L51" i="89"/>
  <c r="K51" i="89"/>
  <c r="J51" i="89"/>
  <c r="F51" i="89"/>
  <c r="K50" i="89"/>
  <c r="J50" i="89"/>
  <c r="F50" i="89"/>
  <c r="L50" i="89" s="1"/>
  <c r="L49" i="89"/>
  <c r="K49" i="89"/>
  <c r="J49" i="89"/>
  <c r="F49" i="89"/>
  <c r="K48" i="89"/>
  <c r="J48" i="89"/>
  <c r="F48" i="89"/>
  <c r="L48" i="89" s="1"/>
  <c r="L47" i="89"/>
  <c r="K47" i="89"/>
  <c r="J47" i="89"/>
  <c r="F47" i="89"/>
  <c r="L46" i="89"/>
  <c r="E46" i="89"/>
  <c r="E52" i="89" s="1"/>
  <c r="D46" i="89"/>
  <c r="D52" i="89" s="1"/>
  <c r="K45" i="89"/>
  <c r="J45" i="89"/>
  <c r="F45" i="89"/>
  <c r="L45" i="89" s="1"/>
  <c r="K44" i="89"/>
  <c r="J44" i="89"/>
  <c r="F44" i="89"/>
  <c r="L44" i="89" s="1"/>
  <c r="K43" i="89"/>
  <c r="J43" i="89"/>
  <c r="F43" i="89"/>
  <c r="L43" i="89" s="1"/>
  <c r="K42" i="89"/>
  <c r="J42" i="89"/>
  <c r="F42" i="89"/>
  <c r="L42" i="89" s="1"/>
  <c r="K41" i="89"/>
  <c r="J41" i="89"/>
  <c r="F41" i="89"/>
  <c r="L41" i="89" s="1"/>
  <c r="K40" i="89"/>
  <c r="J40" i="89"/>
  <c r="F40" i="89"/>
  <c r="L40" i="89" s="1"/>
  <c r="E37" i="89"/>
  <c r="K37" i="89" s="1"/>
  <c r="D37" i="89"/>
  <c r="F37" i="89" s="1"/>
  <c r="L37" i="89" s="1"/>
  <c r="L36" i="89"/>
  <c r="K36" i="89"/>
  <c r="J36" i="89"/>
  <c r="F36" i="89"/>
  <c r="L35" i="89"/>
  <c r="K35" i="89"/>
  <c r="J35" i="89"/>
  <c r="F35" i="89"/>
  <c r="K34" i="89"/>
  <c r="J34" i="89"/>
  <c r="F34" i="89"/>
  <c r="L34" i="89" s="1"/>
  <c r="K33" i="89"/>
  <c r="J33" i="89"/>
  <c r="F33" i="89"/>
  <c r="L33" i="89" s="1"/>
  <c r="L32" i="89"/>
  <c r="K32" i="89"/>
  <c r="J32" i="89"/>
  <c r="F32" i="89"/>
  <c r="K31" i="89"/>
  <c r="J31" i="89"/>
  <c r="F31" i="89"/>
  <c r="L31" i="89" s="1"/>
  <c r="K30" i="89"/>
  <c r="J30" i="89"/>
  <c r="F30" i="89"/>
  <c r="L30" i="89" s="1"/>
  <c r="G25" i="89"/>
  <c r="D25" i="89"/>
  <c r="H24" i="89"/>
  <c r="F24" i="89"/>
  <c r="I24" i="89" s="1"/>
  <c r="I23" i="89"/>
  <c r="H23" i="89"/>
  <c r="F23" i="89"/>
  <c r="H22" i="89"/>
  <c r="F22" i="89"/>
  <c r="I22" i="89" s="1"/>
  <c r="H21" i="89"/>
  <c r="F21" i="89"/>
  <c r="I21" i="89" s="1"/>
  <c r="H20" i="89"/>
  <c r="F20" i="89"/>
  <c r="I20" i="89" s="1"/>
  <c r="H19" i="89"/>
  <c r="F19" i="89"/>
  <c r="I19" i="89" s="1"/>
  <c r="H18" i="89"/>
  <c r="F18" i="89"/>
  <c r="I18" i="89" s="1"/>
  <c r="G17" i="89"/>
  <c r="D17" i="89"/>
  <c r="I16" i="89"/>
  <c r="H16" i="89"/>
  <c r="F16" i="89"/>
  <c r="H15" i="89"/>
  <c r="F15" i="89"/>
  <c r="I15" i="89" s="1"/>
  <c r="I14" i="89"/>
  <c r="H14" i="89"/>
  <c r="F14" i="89"/>
  <c r="H13" i="89"/>
  <c r="F13" i="89"/>
  <c r="I13" i="89" s="1"/>
  <c r="H12" i="89"/>
  <c r="F12" i="89"/>
  <c r="I12" i="89" s="1"/>
  <c r="H11" i="89"/>
  <c r="F11" i="89"/>
  <c r="H10" i="89"/>
  <c r="F10" i="89"/>
  <c r="I10" i="89" s="1"/>
  <c r="J57" i="88"/>
  <c r="K57" i="88"/>
  <c r="L57" i="88"/>
  <c r="K56" i="88"/>
  <c r="L56" i="88"/>
  <c r="J56" i="88"/>
  <c r="E57" i="88"/>
  <c r="J41" i="88"/>
  <c r="K41" i="88"/>
  <c r="L41" i="88"/>
  <c r="J42" i="88"/>
  <c r="K42" i="88"/>
  <c r="L42" i="88"/>
  <c r="J43" i="88"/>
  <c r="K43" i="88"/>
  <c r="L43" i="88"/>
  <c r="J44" i="88"/>
  <c r="K44" i="88"/>
  <c r="L44" i="88"/>
  <c r="J45" i="88"/>
  <c r="K45" i="88"/>
  <c r="L45" i="88"/>
  <c r="J46" i="88"/>
  <c r="K46" i="88"/>
  <c r="L46" i="88"/>
  <c r="J47" i="88"/>
  <c r="K47" i="88"/>
  <c r="L47" i="88"/>
  <c r="J48" i="88"/>
  <c r="K48" i="88"/>
  <c r="L48" i="88"/>
  <c r="J49" i="88"/>
  <c r="K49" i="88"/>
  <c r="L49" i="88"/>
  <c r="J50" i="88"/>
  <c r="K50" i="88"/>
  <c r="L50" i="88"/>
  <c r="J51" i="88"/>
  <c r="K51" i="88"/>
  <c r="L51" i="88"/>
  <c r="J52" i="88"/>
  <c r="K52" i="88"/>
  <c r="L52" i="88"/>
  <c r="K40" i="88"/>
  <c r="L40" i="88"/>
  <c r="J40" i="88"/>
  <c r="J31" i="88"/>
  <c r="K31" i="88"/>
  <c r="L31" i="88"/>
  <c r="J32" i="88"/>
  <c r="K32" i="88"/>
  <c r="L32" i="88"/>
  <c r="J33" i="88"/>
  <c r="K33" i="88"/>
  <c r="L33" i="88"/>
  <c r="J34" i="88"/>
  <c r="K34" i="88"/>
  <c r="L34" i="88"/>
  <c r="J35" i="88"/>
  <c r="K35" i="88"/>
  <c r="L35" i="88"/>
  <c r="J36" i="88"/>
  <c r="K36" i="88"/>
  <c r="L36" i="88"/>
  <c r="J37" i="88"/>
  <c r="K37" i="88"/>
  <c r="L37" i="88"/>
  <c r="K30" i="88"/>
  <c r="L30" i="88"/>
  <c r="J30" i="88"/>
  <c r="E56" i="88"/>
  <c r="D56" i="88"/>
  <c r="F51" i="88"/>
  <c r="F50" i="88"/>
  <c r="F49" i="88"/>
  <c r="F48" i="88"/>
  <c r="F47" i="88"/>
  <c r="E46" i="88"/>
  <c r="E52" i="88" s="1"/>
  <c r="D46" i="88"/>
  <c r="D52" i="88" s="1"/>
  <c r="F45" i="88"/>
  <c r="F44" i="88"/>
  <c r="F43" i="88"/>
  <c r="F42" i="88"/>
  <c r="F41" i="88"/>
  <c r="F40" i="88"/>
  <c r="E37" i="88"/>
  <c r="D37" i="88"/>
  <c r="F36" i="88"/>
  <c r="F35" i="88"/>
  <c r="F34" i="88"/>
  <c r="F33" i="88"/>
  <c r="F32" i="88"/>
  <c r="F31" i="88"/>
  <c r="F30" i="88"/>
  <c r="G25" i="88"/>
  <c r="D25" i="88"/>
  <c r="D26" i="88" s="1"/>
  <c r="I24" i="88"/>
  <c r="H24" i="88"/>
  <c r="F24" i="88"/>
  <c r="H23" i="88"/>
  <c r="F23" i="88"/>
  <c r="I23" i="88" s="1"/>
  <c r="I22" i="88"/>
  <c r="H22" i="88"/>
  <c r="F22" i="88"/>
  <c r="H21" i="88"/>
  <c r="F21" i="88"/>
  <c r="I21" i="88" s="1"/>
  <c r="H20" i="88"/>
  <c r="F20" i="88"/>
  <c r="I20" i="88" s="1"/>
  <c r="H19" i="88"/>
  <c r="F19" i="88"/>
  <c r="I19" i="88" s="1"/>
  <c r="I18" i="88"/>
  <c r="H18" i="88"/>
  <c r="F18" i="88"/>
  <c r="F25" i="88" s="1"/>
  <c r="G17" i="88"/>
  <c r="D17" i="88"/>
  <c r="H16" i="88"/>
  <c r="F16" i="88"/>
  <c r="I16" i="88" s="1"/>
  <c r="H15" i="88"/>
  <c r="F15" i="88"/>
  <c r="I15" i="88" s="1"/>
  <c r="I14" i="88"/>
  <c r="H14" i="88"/>
  <c r="F14" i="88"/>
  <c r="H13" i="88"/>
  <c r="F13" i="88"/>
  <c r="I13" i="88" s="1"/>
  <c r="I12" i="88"/>
  <c r="H12" i="88"/>
  <c r="F12" i="88"/>
  <c r="I11" i="88"/>
  <c r="H11" i="88"/>
  <c r="F11" i="88"/>
  <c r="H10" i="88"/>
  <c r="H17" i="88" s="1"/>
  <c r="F10" i="88"/>
  <c r="E56" i="87"/>
  <c r="K56" i="87" s="1"/>
  <c r="D56" i="87"/>
  <c r="J56" i="87" s="1"/>
  <c r="L51" i="87"/>
  <c r="K51" i="87"/>
  <c r="J51" i="87"/>
  <c r="F51" i="87"/>
  <c r="K50" i="87"/>
  <c r="J50" i="87"/>
  <c r="F50" i="87"/>
  <c r="L50" i="87" s="1"/>
  <c r="K49" i="87"/>
  <c r="J49" i="87"/>
  <c r="F49" i="87"/>
  <c r="L49" i="87" s="1"/>
  <c r="L48" i="87"/>
  <c r="K48" i="87"/>
  <c r="J48" i="87"/>
  <c r="F48" i="87"/>
  <c r="L47" i="87"/>
  <c r="K47" i="87"/>
  <c r="J47" i="87"/>
  <c r="F47" i="87"/>
  <c r="L46" i="87"/>
  <c r="E46" i="87"/>
  <c r="E52" i="87" s="1"/>
  <c r="D46" i="87"/>
  <c r="D52" i="87" s="1"/>
  <c r="K45" i="87"/>
  <c r="J45" i="87"/>
  <c r="F45" i="87"/>
  <c r="L45" i="87" s="1"/>
  <c r="K44" i="87"/>
  <c r="J44" i="87"/>
  <c r="F44" i="87"/>
  <c r="L44" i="87" s="1"/>
  <c r="L43" i="87"/>
  <c r="K43" i="87"/>
  <c r="J43" i="87"/>
  <c r="F43" i="87"/>
  <c r="K42" i="87"/>
  <c r="J42" i="87"/>
  <c r="F42" i="87"/>
  <c r="L42" i="87" s="1"/>
  <c r="K41" i="87"/>
  <c r="J41" i="87"/>
  <c r="F41" i="87"/>
  <c r="L41" i="87" s="1"/>
  <c r="K40" i="87"/>
  <c r="J40" i="87"/>
  <c r="F40" i="87"/>
  <c r="L40" i="87" s="1"/>
  <c r="E37" i="87"/>
  <c r="K37" i="87" s="1"/>
  <c r="D37" i="87"/>
  <c r="J37" i="87" s="1"/>
  <c r="K36" i="87"/>
  <c r="J36" i="87"/>
  <c r="F36" i="87"/>
  <c r="L36" i="87" s="1"/>
  <c r="L35" i="87"/>
  <c r="K35" i="87"/>
  <c r="J35" i="87"/>
  <c r="F35" i="87"/>
  <c r="L34" i="87"/>
  <c r="K34" i="87"/>
  <c r="J34" i="87"/>
  <c r="F34" i="87"/>
  <c r="L33" i="87"/>
  <c r="K33" i="87"/>
  <c r="J33" i="87"/>
  <c r="F33" i="87"/>
  <c r="K32" i="87"/>
  <c r="J32" i="87"/>
  <c r="F32" i="87"/>
  <c r="L32" i="87" s="1"/>
  <c r="L31" i="87"/>
  <c r="K31" i="87"/>
  <c r="J31" i="87"/>
  <c r="F31" i="87"/>
  <c r="L30" i="87"/>
  <c r="K30" i="87"/>
  <c r="J30" i="87"/>
  <c r="F30" i="87"/>
  <c r="G25" i="87"/>
  <c r="D25" i="87"/>
  <c r="H24" i="87"/>
  <c r="F24" i="87"/>
  <c r="I24" i="87" s="1"/>
  <c r="H23" i="87"/>
  <c r="F23" i="87"/>
  <c r="F25" i="87" s="1"/>
  <c r="H22" i="87"/>
  <c r="F22" i="87"/>
  <c r="I22" i="87" s="1"/>
  <c r="H21" i="87"/>
  <c r="F21" i="87"/>
  <c r="I21" i="87" s="1"/>
  <c r="H20" i="87"/>
  <c r="F20" i="87"/>
  <c r="I20" i="87" s="1"/>
  <c r="H19" i="87"/>
  <c r="F19" i="87"/>
  <c r="I19" i="87" s="1"/>
  <c r="H18" i="87"/>
  <c r="F18" i="87"/>
  <c r="I18" i="87" s="1"/>
  <c r="G17" i="87"/>
  <c r="D17" i="87"/>
  <c r="H16" i="87"/>
  <c r="F16" i="87"/>
  <c r="I16" i="87" s="1"/>
  <c r="H15" i="87"/>
  <c r="F15" i="87"/>
  <c r="I15" i="87" s="1"/>
  <c r="H14" i="87"/>
  <c r="F14" i="87"/>
  <c r="I14" i="87" s="1"/>
  <c r="H13" i="87"/>
  <c r="F13" i="87"/>
  <c r="I13" i="87" s="1"/>
  <c r="H12" i="87"/>
  <c r="F12" i="87"/>
  <c r="I12" i="87" s="1"/>
  <c r="H11" i="87"/>
  <c r="F11" i="87"/>
  <c r="I11" i="87" s="1"/>
  <c r="H10" i="87"/>
  <c r="F10" i="87"/>
  <c r="E56" i="86"/>
  <c r="D56" i="86"/>
  <c r="E52" i="86"/>
  <c r="F51" i="86"/>
  <c r="F50" i="86"/>
  <c r="F49" i="86"/>
  <c r="F48" i="86"/>
  <c r="F47" i="86"/>
  <c r="E46" i="86"/>
  <c r="D46" i="86"/>
  <c r="D52" i="86" s="1"/>
  <c r="F45" i="86"/>
  <c r="F44" i="86"/>
  <c r="F43" i="86"/>
  <c r="F42" i="86"/>
  <c r="F41" i="86"/>
  <c r="F40" i="86"/>
  <c r="E37" i="86"/>
  <c r="D37" i="86"/>
  <c r="F36" i="86"/>
  <c r="F35" i="86"/>
  <c r="F34" i="86"/>
  <c r="F33" i="86"/>
  <c r="F32" i="86"/>
  <c r="F31" i="86"/>
  <c r="F30" i="86"/>
  <c r="G25" i="86"/>
  <c r="D25" i="86"/>
  <c r="H24" i="86"/>
  <c r="F24" i="86"/>
  <c r="I24" i="86" s="1"/>
  <c r="H23" i="86"/>
  <c r="F23" i="86"/>
  <c r="I23" i="86" s="1"/>
  <c r="H22" i="86"/>
  <c r="F22" i="86"/>
  <c r="I22" i="86" s="1"/>
  <c r="H21" i="86"/>
  <c r="F21" i="86"/>
  <c r="I21" i="86" s="1"/>
  <c r="H20" i="86"/>
  <c r="F20" i="86"/>
  <c r="I20" i="86" s="1"/>
  <c r="H19" i="86"/>
  <c r="F19" i="86"/>
  <c r="I19" i="86" s="1"/>
  <c r="H18" i="86"/>
  <c r="F18" i="86"/>
  <c r="G17" i="86"/>
  <c r="D17" i="86"/>
  <c r="H16" i="86"/>
  <c r="F16" i="86"/>
  <c r="I16" i="86" s="1"/>
  <c r="H15" i="86"/>
  <c r="F15" i="86"/>
  <c r="I15" i="86" s="1"/>
  <c r="H14" i="86"/>
  <c r="F14" i="86"/>
  <c r="I14" i="86" s="1"/>
  <c r="H13" i="86"/>
  <c r="F13" i="86"/>
  <c r="I13" i="86" s="1"/>
  <c r="H12" i="86"/>
  <c r="F12" i="86"/>
  <c r="I12" i="86" s="1"/>
  <c r="H11" i="86"/>
  <c r="F11" i="86"/>
  <c r="I11" i="86" s="1"/>
  <c r="H10" i="86"/>
  <c r="F10" i="86"/>
  <c r="I10" i="86" s="1"/>
  <c r="D26" i="89" l="1"/>
  <c r="G26" i="89"/>
  <c r="H17" i="89"/>
  <c r="F17" i="89"/>
  <c r="H25" i="89"/>
  <c r="I25" i="89"/>
  <c r="D57" i="89"/>
  <c r="J52" i="89"/>
  <c r="F52" i="89"/>
  <c r="L52" i="89" s="1"/>
  <c r="E57" i="89"/>
  <c r="K57" i="89" s="1"/>
  <c r="K52" i="89"/>
  <c r="H26" i="89"/>
  <c r="I11" i="89"/>
  <c r="I17" i="89" s="1"/>
  <c r="J46" i="89"/>
  <c r="F25" i="89"/>
  <c r="F26" i="89" s="1"/>
  <c r="F56" i="89"/>
  <c r="L56" i="89" s="1"/>
  <c r="J37" i="89"/>
  <c r="K46" i="89"/>
  <c r="D57" i="88"/>
  <c r="F37" i="88"/>
  <c r="F56" i="88"/>
  <c r="G26" i="88"/>
  <c r="F17" i="88"/>
  <c r="F26" i="88" s="1"/>
  <c r="H25" i="88"/>
  <c r="H26" i="88" s="1"/>
  <c r="I25" i="88"/>
  <c r="F52" i="88"/>
  <c r="I10" i="88"/>
  <c r="I17" i="88" s="1"/>
  <c r="D26" i="87"/>
  <c r="I23" i="87"/>
  <c r="F17" i="87"/>
  <c r="F26" i="87" s="1"/>
  <c r="H17" i="87"/>
  <c r="H25" i="87"/>
  <c r="G26" i="87"/>
  <c r="F52" i="87"/>
  <c r="L52" i="87" s="1"/>
  <c r="J52" i="87"/>
  <c r="D57" i="87"/>
  <c r="H26" i="87"/>
  <c r="I25" i="87"/>
  <c r="E57" i="87"/>
  <c r="K57" i="87" s="1"/>
  <c r="K52" i="87"/>
  <c r="I10" i="87"/>
  <c r="I17" i="87" s="1"/>
  <c r="J46" i="87"/>
  <c r="F56" i="87"/>
  <c r="L56" i="87" s="1"/>
  <c r="K46" i="87"/>
  <c r="F37" i="87"/>
  <c r="L37" i="87" s="1"/>
  <c r="G26" i="86"/>
  <c r="F56" i="86"/>
  <c r="F25" i="86"/>
  <c r="D26" i="86"/>
  <c r="I17" i="86"/>
  <c r="H25" i="86"/>
  <c r="H17" i="86"/>
  <c r="F52" i="86"/>
  <c r="D57" i="86"/>
  <c r="F17" i="86"/>
  <c r="F26" i="86" s="1"/>
  <c r="F37" i="86"/>
  <c r="E57" i="86"/>
  <c r="I18" i="86"/>
  <c r="I25" i="86" s="1"/>
  <c r="E56" i="85"/>
  <c r="D56" i="85"/>
  <c r="F51" i="85"/>
  <c r="F50" i="85"/>
  <c r="F49" i="85"/>
  <c r="F48" i="85"/>
  <c r="F47" i="85"/>
  <c r="E46" i="85"/>
  <c r="E52" i="85" s="1"/>
  <c r="D46" i="85"/>
  <c r="F45" i="85"/>
  <c r="F44" i="85"/>
  <c r="F43" i="85"/>
  <c r="F42" i="85"/>
  <c r="F41" i="85"/>
  <c r="F40" i="85"/>
  <c r="E37" i="85"/>
  <c r="D37" i="85"/>
  <c r="F36" i="85"/>
  <c r="F35" i="85"/>
  <c r="F34" i="85"/>
  <c r="F33" i="85"/>
  <c r="F32" i="85"/>
  <c r="F31" i="85"/>
  <c r="F30" i="85"/>
  <c r="G25" i="85"/>
  <c r="D25" i="85"/>
  <c r="H24" i="85"/>
  <c r="F24" i="85"/>
  <c r="I24" i="85" s="1"/>
  <c r="H23" i="85"/>
  <c r="F23" i="85"/>
  <c r="I23" i="85" s="1"/>
  <c r="H22" i="85"/>
  <c r="F22" i="85"/>
  <c r="I22" i="85" s="1"/>
  <c r="H21" i="85"/>
  <c r="F21" i="85"/>
  <c r="I21" i="85" s="1"/>
  <c r="H20" i="85"/>
  <c r="F20" i="85"/>
  <c r="I20" i="85" s="1"/>
  <c r="H19" i="85"/>
  <c r="F19" i="85"/>
  <c r="I19" i="85" s="1"/>
  <c r="H18" i="85"/>
  <c r="F18" i="85"/>
  <c r="G17" i="85"/>
  <c r="D17" i="85"/>
  <c r="H16" i="85"/>
  <c r="F16" i="85"/>
  <c r="I16" i="85" s="1"/>
  <c r="H15" i="85"/>
  <c r="F15" i="85"/>
  <c r="I15" i="85" s="1"/>
  <c r="H14" i="85"/>
  <c r="F14" i="85"/>
  <c r="I14" i="85" s="1"/>
  <c r="H13" i="85"/>
  <c r="F13" i="85"/>
  <c r="I13" i="85" s="1"/>
  <c r="H12" i="85"/>
  <c r="F12" i="85"/>
  <c r="I12" i="85" s="1"/>
  <c r="H11" i="85"/>
  <c r="F11" i="85"/>
  <c r="I11" i="85" s="1"/>
  <c r="H10" i="85"/>
  <c r="F10" i="85"/>
  <c r="I10" i="85" s="1"/>
  <c r="I26" i="89" l="1"/>
  <c r="J57" i="89"/>
  <c r="F57" i="89"/>
  <c r="L57" i="89" s="1"/>
  <c r="F57" i="88"/>
  <c r="I26" i="88"/>
  <c r="I26" i="87"/>
  <c r="J57" i="87"/>
  <c r="F57" i="87"/>
  <c r="L57" i="87" s="1"/>
  <c r="H26" i="86"/>
  <c r="I26" i="86"/>
  <c r="F57" i="86"/>
  <c r="H25" i="85"/>
  <c r="D52" i="85"/>
  <c r="F37" i="85"/>
  <c r="G26" i="85"/>
  <c r="H17" i="85"/>
  <c r="F25" i="85"/>
  <c r="H26" i="85"/>
  <c r="D26" i="85"/>
  <c r="E57" i="85"/>
  <c r="I17" i="85"/>
  <c r="F17" i="85"/>
  <c r="I18" i="85"/>
  <c r="I25" i="85" s="1"/>
  <c r="F56" i="85"/>
  <c r="F40" i="84"/>
  <c r="E56" i="84"/>
  <c r="D56" i="84"/>
  <c r="F51" i="84"/>
  <c r="F50" i="84"/>
  <c r="F49" i="84"/>
  <c r="F48" i="84"/>
  <c r="F47" i="84"/>
  <c r="E46" i="84"/>
  <c r="E52" i="84" s="1"/>
  <c r="D46" i="84"/>
  <c r="F45" i="84"/>
  <c r="F44" i="84"/>
  <c r="F43" i="84"/>
  <c r="F42" i="84"/>
  <c r="F41" i="84"/>
  <c r="E37" i="84"/>
  <c r="D37" i="84"/>
  <c r="F36" i="84"/>
  <c r="F35" i="84"/>
  <c r="F34" i="84"/>
  <c r="F33" i="84"/>
  <c r="F32" i="84"/>
  <c r="F31" i="84"/>
  <c r="F30" i="84"/>
  <c r="G25" i="84"/>
  <c r="D25" i="84"/>
  <c r="H24" i="84"/>
  <c r="F24" i="84"/>
  <c r="I24" i="84" s="1"/>
  <c r="H23" i="84"/>
  <c r="F23" i="84"/>
  <c r="I23" i="84" s="1"/>
  <c r="H22" i="84"/>
  <c r="F22" i="84"/>
  <c r="I22" i="84" s="1"/>
  <c r="H21" i="84"/>
  <c r="F21" i="84"/>
  <c r="I21" i="84" s="1"/>
  <c r="H20" i="84"/>
  <c r="F20" i="84"/>
  <c r="I20" i="84" s="1"/>
  <c r="H19" i="84"/>
  <c r="F19" i="84"/>
  <c r="I19" i="84" s="1"/>
  <c r="H18" i="84"/>
  <c r="F18" i="84"/>
  <c r="G17" i="84"/>
  <c r="D17" i="84"/>
  <c r="H16" i="84"/>
  <c r="F16" i="84"/>
  <c r="I16" i="84" s="1"/>
  <c r="H15" i="84"/>
  <c r="F15" i="84"/>
  <c r="I15" i="84" s="1"/>
  <c r="H14" i="84"/>
  <c r="F14" i="84"/>
  <c r="I14" i="84" s="1"/>
  <c r="H13" i="84"/>
  <c r="F13" i="84"/>
  <c r="I13" i="84" s="1"/>
  <c r="H12" i="84"/>
  <c r="F12" i="84"/>
  <c r="I12" i="84" s="1"/>
  <c r="H11" i="84"/>
  <c r="F11" i="84"/>
  <c r="I11" i="84" s="1"/>
  <c r="H10" i="84"/>
  <c r="F10" i="84"/>
  <c r="I10" i="84" s="1"/>
  <c r="E57" i="84" l="1"/>
  <c r="E58" i="85"/>
  <c r="D57" i="85"/>
  <c r="G26" i="84"/>
  <c r="D26" i="84"/>
  <c r="F26" i="85"/>
  <c r="F52" i="85"/>
  <c r="D52" i="84"/>
  <c r="I26" i="85"/>
  <c r="H25" i="84"/>
  <c r="F25" i="84"/>
  <c r="F26" i="84" s="1"/>
  <c r="H17" i="84"/>
  <c r="I17" i="84"/>
  <c r="H26" i="84"/>
  <c r="F52" i="84"/>
  <c r="F17" i="84"/>
  <c r="F37" i="84"/>
  <c r="I18" i="84"/>
  <c r="I25" i="84" s="1"/>
  <c r="F56" i="84"/>
  <c r="F51" i="83"/>
  <c r="F50" i="83"/>
  <c r="F49" i="83"/>
  <c r="F48" i="83"/>
  <c r="F47" i="83"/>
  <c r="E46" i="83"/>
  <c r="E52" i="83" s="1"/>
  <c r="D46" i="83"/>
  <c r="D52" i="83" s="1"/>
  <c r="F52" i="83" s="1"/>
  <c r="F45" i="83"/>
  <c r="F44" i="83"/>
  <c r="F43" i="83"/>
  <c r="F42" i="83"/>
  <c r="F41" i="83"/>
  <c r="F40" i="83"/>
  <c r="F24" i="83"/>
  <c r="F23" i="83"/>
  <c r="F22" i="83"/>
  <c r="F21" i="83"/>
  <c r="F20" i="83"/>
  <c r="F19" i="83"/>
  <c r="F18" i="83"/>
  <c r="F16" i="83"/>
  <c r="F15" i="83"/>
  <c r="F14" i="83"/>
  <c r="F13" i="83"/>
  <c r="F12" i="83"/>
  <c r="F11" i="83"/>
  <c r="F10" i="83"/>
  <c r="E37" i="83"/>
  <c r="D37" i="83"/>
  <c r="F37" i="83" s="1"/>
  <c r="F36" i="83"/>
  <c r="F35" i="83"/>
  <c r="F34" i="83"/>
  <c r="F33" i="83"/>
  <c r="F32" i="83"/>
  <c r="F31" i="83"/>
  <c r="F30" i="83"/>
  <c r="G25" i="83"/>
  <c r="G17" i="83"/>
  <c r="D25" i="83"/>
  <c r="D17" i="83"/>
  <c r="D26" i="83" l="1"/>
  <c r="D57" i="84"/>
  <c r="F17" i="83"/>
  <c r="F57" i="85"/>
  <c r="G26" i="83"/>
  <c r="F25" i="83"/>
  <c r="F26" i="83" s="1"/>
  <c r="I26" i="84"/>
  <c r="F57" i="84"/>
  <c r="E56" i="83" l="1"/>
  <c r="D56" i="83"/>
  <c r="E57" i="83"/>
  <c r="H24" i="83"/>
  <c r="I24" i="83"/>
  <c r="H23" i="83"/>
  <c r="I23" i="83"/>
  <c r="H22" i="83"/>
  <c r="I22" i="83"/>
  <c r="H21" i="83"/>
  <c r="I21" i="83"/>
  <c r="H20" i="83"/>
  <c r="I20" i="83"/>
  <c r="H19" i="83"/>
  <c r="I19" i="83"/>
  <c r="H18" i="83"/>
  <c r="I18" i="83"/>
  <c r="H16" i="83"/>
  <c r="I16" i="83"/>
  <c r="H15" i="83"/>
  <c r="I15" i="83"/>
  <c r="H14" i="83"/>
  <c r="I14" i="83"/>
  <c r="H13" i="83"/>
  <c r="I13" i="83"/>
  <c r="H12" i="83"/>
  <c r="I12" i="83"/>
  <c r="H11" i="83"/>
  <c r="I11" i="83"/>
  <c r="H10" i="83"/>
  <c r="E26" i="82"/>
  <c r="E48" i="82"/>
  <c r="E52" i="82" s="1"/>
  <c r="D48" i="82"/>
  <c r="D52" i="82" s="1"/>
  <c r="E56" i="82"/>
  <c r="D56" i="82"/>
  <c r="F51" i="82"/>
  <c r="F50" i="82"/>
  <c r="F49" i="82"/>
  <c r="F47" i="82"/>
  <c r="F45" i="82"/>
  <c r="F44" i="82"/>
  <c r="F43" i="82"/>
  <c r="F42" i="82"/>
  <c r="F41" i="82"/>
  <c r="F40" i="82"/>
  <c r="E37" i="82"/>
  <c r="D37" i="82"/>
  <c r="F36" i="82"/>
  <c r="F35" i="82"/>
  <c r="F34" i="82"/>
  <c r="F33" i="82"/>
  <c r="F32" i="82"/>
  <c r="F31" i="82"/>
  <c r="F30" i="82"/>
  <c r="G25" i="82"/>
  <c r="D25" i="82"/>
  <c r="H24" i="82"/>
  <c r="F24" i="82"/>
  <c r="I24" i="82" s="1"/>
  <c r="H23" i="82"/>
  <c r="F23" i="82"/>
  <c r="I23" i="82" s="1"/>
  <c r="H22" i="82"/>
  <c r="F22" i="82"/>
  <c r="I22" i="82" s="1"/>
  <c r="H21" i="82"/>
  <c r="F21" i="82"/>
  <c r="I21" i="82" s="1"/>
  <c r="H20" i="82"/>
  <c r="F20" i="82"/>
  <c r="I20" i="82" s="1"/>
  <c r="H19" i="82"/>
  <c r="F19" i="82"/>
  <c r="I19" i="82" s="1"/>
  <c r="H18" i="82"/>
  <c r="F18" i="82"/>
  <c r="I18" i="82" s="1"/>
  <c r="G17" i="82"/>
  <c r="D17" i="82"/>
  <c r="H16" i="82"/>
  <c r="F16" i="82"/>
  <c r="I16" i="82" s="1"/>
  <c r="H15" i="82"/>
  <c r="F15" i="82"/>
  <c r="I15" i="82" s="1"/>
  <c r="H14" i="82"/>
  <c r="F14" i="82"/>
  <c r="I14" i="82" s="1"/>
  <c r="H13" i="82"/>
  <c r="F13" i="82"/>
  <c r="I13" i="82" s="1"/>
  <c r="H12" i="82"/>
  <c r="F12" i="82"/>
  <c r="I12" i="82" s="1"/>
  <c r="H11" i="82"/>
  <c r="F11" i="82"/>
  <c r="I11" i="82" s="1"/>
  <c r="H10" i="82"/>
  <c r="F10" i="82"/>
  <c r="E56" i="81"/>
  <c r="D56" i="81"/>
  <c r="F51" i="81"/>
  <c r="F50" i="81"/>
  <c r="F49" i="81"/>
  <c r="F48" i="81"/>
  <c r="F47" i="81"/>
  <c r="E46" i="81"/>
  <c r="D46" i="81"/>
  <c r="D52" i="81" s="1"/>
  <c r="F45" i="81"/>
  <c r="F44" i="81"/>
  <c r="F43" i="81"/>
  <c r="F42" i="81"/>
  <c r="F41" i="81"/>
  <c r="F40" i="81"/>
  <c r="E37" i="81"/>
  <c r="D37" i="81"/>
  <c r="F36" i="81"/>
  <c r="F35" i="81"/>
  <c r="F34" i="81"/>
  <c r="F33" i="81"/>
  <c r="F32" i="81"/>
  <c r="F31" i="81"/>
  <c r="F30" i="81"/>
  <c r="G25" i="81"/>
  <c r="D25" i="81"/>
  <c r="H24" i="81"/>
  <c r="F24" i="81"/>
  <c r="I24" i="81" s="1"/>
  <c r="H23" i="81"/>
  <c r="F23" i="81"/>
  <c r="I23" i="81" s="1"/>
  <c r="H22" i="81"/>
  <c r="F22" i="81"/>
  <c r="I22" i="81" s="1"/>
  <c r="H21" i="81"/>
  <c r="F21" i="81"/>
  <c r="I21" i="81" s="1"/>
  <c r="H20" i="81"/>
  <c r="F20" i="81"/>
  <c r="I20" i="81" s="1"/>
  <c r="H19" i="81"/>
  <c r="F19" i="81"/>
  <c r="H18" i="81"/>
  <c r="F18" i="81"/>
  <c r="I18" i="81" s="1"/>
  <c r="G17" i="81"/>
  <c r="D17" i="81"/>
  <c r="H16" i="81"/>
  <c r="F16" i="81"/>
  <c r="I16" i="81" s="1"/>
  <c r="I15" i="81"/>
  <c r="H15" i="81"/>
  <c r="F15" i="81"/>
  <c r="H14" i="81"/>
  <c r="F14" i="81"/>
  <c r="I14" i="81" s="1"/>
  <c r="H13" i="81"/>
  <c r="F13" i="81"/>
  <c r="I13" i="81" s="1"/>
  <c r="H12" i="81"/>
  <c r="F12" i="81"/>
  <c r="I12" i="81" s="1"/>
  <c r="H11" i="81"/>
  <c r="F11" i="81"/>
  <c r="I11" i="81" s="1"/>
  <c r="H10" i="81"/>
  <c r="F10" i="81"/>
  <c r="E56" i="80"/>
  <c r="D56" i="80"/>
  <c r="F51" i="80"/>
  <c r="F50" i="80"/>
  <c r="F49" i="80"/>
  <c r="F48" i="80"/>
  <c r="F47" i="80"/>
  <c r="E46" i="80"/>
  <c r="D46" i="80"/>
  <c r="F45" i="80"/>
  <c r="F44" i="80"/>
  <c r="F43" i="80"/>
  <c r="F42" i="80"/>
  <c r="F41" i="80"/>
  <c r="F40" i="80"/>
  <c r="E37" i="80"/>
  <c r="D37" i="80"/>
  <c r="F36" i="80"/>
  <c r="F35" i="80"/>
  <c r="F34" i="80"/>
  <c r="F33" i="80"/>
  <c r="F32" i="80"/>
  <c r="F31" i="80"/>
  <c r="F30" i="80"/>
  <c r="G25" i="80"/>
  <c r="D25" i="80"/>
  <c r="H24" i="80"/>
  <c r="F24" i="80"/>
  <c r="I24" i="80" s="1"/>
  <c r="H23" i="80"/>
  <c r="F23" i="80"/>
  <c r="I23" i="80" s="1"/>
  <c r="H22" i="80"/>
  <c r="F22" i="80"/>
  <c r="I22" i="80" s="1"/>
  <c r="H21" i="80"/>
  <c r="F21" i="80"/>
  <c r="I21" i="80" s="1"/>
  <c r="H20" i="80"/>
  <c r="F20" i="80"/>
  <c r="I20" i="80" s="1"/>
  <c r="H19" i="80"/>
  <c r="F19" i="80"/>
  <c r="I19" i="80" s="1"/>
  <c r="H18" i="80"/>
  <c r="F18" i="80"/>
  <c r="G17" i="80"/>
  <c r="D17" i="80"/>
  <c r="H16" i="80"/>
  <c r="F16" i="80"/>
  <c r="I16" i="80" s="1"/>
  <c r="H15" i="80"/>
  <c r="F15" i="80"/>
  <c r="I15" i="80" s="1"/>
  <c r="H14" i="80"/>
  <c r="F14" i="80"/>
  <c r="I14" i="80" s="1"/>
  <c r="H13" i="80"/>
  <c r="F13" i="80"/>
  <c r="I13" i="80" s="1"/>
  <c r="H12" i="80"/>
  <c r="F12" i="80"/>
  <c r="I12" i="80" s="1"/>
  <c r="H11" i="80"/>
  <c r="F11" i="80"/>
  <c r="I11" i="80" s="1"/>
  <c r="H10" i="80"/>
  <c r="F10" i="80"/>
  <c r="E56" i="79"/>
  <c r="D56" i="79"/>
  <c r="F51" i="79"/>
  <c r="F50" i="79"/>
  <c r="F49" i="79"/>
  <c r="F48" i="79"/>
  <c r="F47" i="79"/>
  <c r="E46" i="79"/>
  <c r="E52" i="79" s="1"/>
  <c r="D46" i="79"/>
  <c r="D52" i="79" s="1"/>
  <c r="D57" i="79" s="1"/>
  <c r="F45" i="79"/>
  <c r="F44" i="79"/>
  <c r="F43" i="79"/>
  <c r="F42" i="79"/>
  <c r="F41" i="79"/>
  <c r="F40" i="79"/>
  <c r="E37" i="79"/>
  <c r="D37" i="79"/>
  <c r="F36" i="79"/>
  <c r="F35" i="79"/>
  <c r="F34" i="79"/>
  <c r="F33" i="79"/>
  <c r="F32" i="79"/>
  <c r="F31" i="79"/>
  <c r="F30" i="79"/>
  <c r="G25" i="79"/>
  <c r="D25" i="79"/>
  <c r="H24" i="79"/>
  <c r="F24" i="79"/>
  <c r="I24" i="79" s="1"/>
  <c r="H23" i="79"/>
  <c r="F23" i="79"/>
  <c r="I23" i="79" s="1"/>
  <c r="H22" i="79"/>
  <c r="F22" i="79"/>
  <c r="I22" i="79" s="1"/>
  <c r="H21" i="79"/>
  <c r="F21" i="79"/>
  <c r="I21" i="79" s="1"/>
  <c r="H20" i="79"/>
  <c r="F20" i="79"/>
  <c r="I20" i="79" s="1"/>
  <c r="H19" i="79"/>
  <c r="F19" i="79"/>
  <c r="I19" i="79" s="1"/>
  <c r="H18" i="79"/>
  <c r="F18" i="79"/>
  <c r="I18" i="79" s="1"/>
  <c r="G17" i="79"/>
  <c r="D17" i="79"/>
  <c r="H16" i="79"/>
  <c r="F16" i="79"/>
  <c r="I16" i="79" s="1"/>
  <c r="H15" i="79"/>
  <c r="F15" i="79"/>
  <c r="I15" i="79" s="1"/>
  <c r="H14" i="79"/>
  <c r="F14" i="79"/>
  <c r="I14" i="79" s="1"/>
  <c r="H13" i="79"/>
  <c r="F13" i="79"/>
  <c r="I13" i="79" s="1"/>
  <c r="H12" i="79"/>
  <c r="F12" i="79"/>
  <c r="I12" i="79" s="1"/>
  <c r="H11" i="79"/>
  <c r="F11" i="79"/>
  <c r="H10" i="79"/>
  <c r="F10" i="79"/>
  <c r="I10" i="79" s="1"/>
  <c r="E56" i="78"/>
  <c r="D56" i="78"/>
  <c r="F51" i="78"/>
  <c r="F50" i="78"/>
  <c r="F49" i="78"/>
  <c r="F48" i="78"/>
  <c r="F47" i="78"/>
  <c r="E46" i="78"/>
  <c r="E52" i="78" s="1"/>
  <c r="D46" i="78"/>
  <c r="D52" i="78" s="1"/>
  <c r="F45" i="78"/>
  <c r="F44" i="78"/>
  <c r="F43" i="78"/>
  <c r="F42" i="78"/>
  <c r="F41" i="78"/>
  <c r="F40" i="78"/>
  <c r="E37" i="78"/>
  <c r="D37" i="78"/>
  <c r="F36" i="78"/>
  <c r="F35" i="78"/>
  <c r="F34" i="78"/>
  <c r="F33" i="78"/>
  <c r="F32" i="78"/>
  <c r="F31" i="78"/>
  <c r="F30" i="78"/>
  <c r="G25" i="78"/>
  <c r="D25" i="78"/>
  <c r="D26" i="78" s="1"/>
  <c r="H24" i="78"/>
  <c r="F24" i="78"/>
  <c r="I24" i="78" s="1"/>
  <c r="H23" i="78"/>
  <c r="F23" i="78"/>
  <c r="I23" i="78" s="1"/>
  <c r="H22" i="78"/>
  <c r="F22" i="78"/>
  <c r="I22" i="78" s="1"/>
  <c r="H21" i="78"/>
  <c r="F21" i="78"/>
  <c r="I21" i="78" s="1"/>
  <c r="H20" i="78"/>
  <c r="F20" i="78"/>
  <c r="I20" i="78" s="1"/>
  <c r="H19" i="78"/>
  <c r="F19" i="78"/>
  <c r="I19" i="78" s="1"/>
  <c r="H18" i="78"/>
  <c r="F18" i="78"/>
  <c r="I18" i="78" s="1"/>
  <c r="G17" i="78"/>
  <c r="D17" i="78"/>
  <c r="H16" i="78"/>
  <c r="F16" i="78"/>
  <c r="I16" i="78" s="1"/>
  <c r="H15" i="78"/>
  <c r="F15" i="78"/>
  <c r="I15" i="78" s="1"/>
  <c r="H14" i="78"/>
  <c r="F14" i="78"/>
  <c r="I14" i="78" s="1"/>
  <c r="H13" i="78"/>
  <c r="F13" i="78"/>
  <c r="I13" i="78" s="1"/>
  <c r="H12" i="78"/>
  <c r="F12" i="78"/>
  <c r="I12" i="78" s="1"/>
  <c r="H11" i="78"/>
  <c r="F11" i="78"/>
  <c r="I11" i="78" s="1"/>
  <c r="H10" i="78"/>
  <c r="F10" i="78"/>
  <c r="I10" i="78" s="1"/>
  <c r="E56" i="77"/>
  <c r="D56" i="77"/>
  <c r="F51" i="77"/>
  <c r="F50" i="77"/>
  <c r="F49" i="77"/>
  <c r="F48" i="77"/>
  <c r="F47" i="77"/>
  <c r="E46" i="77"/>
  <c r="E52" i="77" s="1"/>
  <c r="D46" i="77"/>
  <c r="F45" i="77"/>
  <c r="F44" i="77"/>
  <c r="F43" i="77"/>
  <c r="F42" i="77"/>
  <c r="F41" i="77"/>
  <c r="F40" i="77"/>
  <c r="E37" i="77"/>
  <c r="D37" i="77"/>
  <c r="F36" i="77"/>
  <c r="F35" i="77"/>
  <c r="F34" i="77"/>
  <c r="F33" i="77"/>
  <c r="F32" i="77"/>
  <c r="F31" i="77"/>
  <c r="F30" i="77"/>
  <c r="G25" i="77"/>
  <c r="D25" i="77"/>
  <c r="H24" i="77"/>
  <c r="F24" i="77"/>
  <c r="I24" i="77" s="1"/>
  <c r="H23" i="77"/>
  <c r="F23" i="77"/>
  <c r="I23" i="77" s="1"/>
  <c r="H22" i="77"/>
  <c r="F22" i="77"/>
  <c r="I22" i="77" s="1"/>
  <c r="H21" i="77"/>
  <c r="F21" i="77"/>
  <c r="I21" i="77" s="1"/>
  <c r="H20" i="77"/>
  <c r="F20" i="77"/>
  <c r="I20" i="77" s="1"/>
  <c r="H19" i="77"/>
  <c r="F19" i="77"/>
  <c r="I19" i="77" s="1"/>
  <c r="H18" i="77"/>
  <c r="F18" i="77"/>
  <c r="G17" i="77"/>
  <c r="G26" i="77" s="1"/>
  <c r="D17" i="77"/>
  <c r="D26" i="77" s="1"/>
  <c r="H16" i="77"/>
  <c r="F16" i="77"/>
  <c r="I16" i="77" s="1"/>
  <c r="H15" i="77"/>
  <c r="F15" i="77"/>
  <c r="I15" i="77" s="1"/>
  <c r="H14" i="77"/>
  <c r="F14" i="77"/>
  <c r="I14" i="77" s="1"/>
  <c r="H13" i="77"/>
  <c r="F13" i="77"/>
  <c r="I13" i="77" s="1"/>
  <c r="H12" i="77"/>
  <c r="F12" i="77"/>
  <c r="I12" i="77" s="1"/>
  <c r="H11" i="77"/>
  <c r="F11" i="77"/>
  <c r="I11" i="77" s="1"/>
  <c r="H10" i="77"/>
  <c r="F10" i="77"/>
  <c r="D26" i="82" l="1"/>
  <c r="G26" i="82"/>
  <c r="F17" i="77"/>
  <c r="F25" i="77"/>
  <c r="F37" i="82"/>
  <c r="D26" i="79"/>
  <c r="D57" i="81"/>
  <c r="E52" i="81"/>
  <c r="E57" i="81" s="1"/>
  <c r="F17" i="80"/>
  <c r="H25" i="83"/>
  <c r="H17" i="83"/>
  <c r="I10" i="83"/>
  <c r="I17" i="83"/>
  <c r="I25" i="83"/>
  <c r="D57" i="83"/>
  <c r="F56" i="83"/>
  <c r="F48" i="82"/>
  <c r="D57" i="82"/>
  <c r="H17" i="82"/>
  <c r="H25" i="82"/>
  <c r="F17" i="82"/>
  <c r="E57" i="82"/>
  <c r="I25" i="82"/>
  <c r="F52" i="82"/>
  <c r="I10" i="82"/>
  <c r="I17" i="82" s="1"/>
  <c r="F25" i="82"/>
  <c r="F26" i="82" s="1"/>
  <c r="F56" i="82"/>
  <c r="H25" i="81"/>
  <c r="H26" i="81" s="1"/>
  <c r="H17" i="81"/>
  <c r="F17" i="81"/>
  <c r="I10" i="81"/>
  <c r="I17" i="81" s="1"/>
  <c r="D26" i="81"/>
  <c r="F25" i="81"/>
  <c r="G26" i="81"/>
  <c r="I19" i="81"/>
  <c r="I25" i="81" s="1"/>
  <c r="F56" i="81"/>
  <c r="F37" i="81"/>
  <c r="E52" i="80"/>
  <c r="E57" i="80" s="1"/>
  <c r="D52" i="80"/>
  <c r="D57" i="80"/>
  <c r="G26" i="80"/>
  <c r="F25" i="80"/>
  <c r="F26" i="80" s="1"/>
  <c r="H17" i="80"/>
  <c r="H25" i="80"/>
  <c r="I18" i="80"/>
  <c r="I25" i="80" s="1"/>
  <c r="D26" i="80"/>
  <c r="I10" i="80"/>
  <c r="I17" i="80" s="1"/>
  <c r="F56" i="80"/>
  <c r="F37" i="80"/>
  <c r="G26" i="79"/>
  <c r="H17" i="79"/>
  <c r="F17" i="79"/>
  <c r="H25" i="79"/>
  <c r="I11" i="79"/>
  <c r="I17" i="79" s="1"/>
  <c r="I25" i="79"/>
  <c r="E57" i="79"/>
  <c r="F52" i="79"/>
  <c r="F25" i="79"/>
  <c r="F56" i="79"/>
  <c r="F37" i="79"/>
  <c r="G26" i="78"/>
  <c r="H17" i="78"/>
  <c r="H25" i="78"/>
  <c r="D57" i="78"/>
  <c r="F52" i="78"/>
  <c r="I17" i="78"/>
  <c r="E57" i="78"/>
  <c r="I25" i="78"/>
  <c r="F25" i="78"/>
  <c r="F56" i="78"/>
  <c r="F17" i="78"/>
  <c r="F37" i="78"/>
  <c r="D52" i="77"/>
  <c r="F37" i="77"/>
  <c r="H17" i="77"/>
  <c r="H25" i="77"/>
  <c r="F26" i="77"/>
  <c r="E57" i="77"/>
  <c r="I10" i="77"/>
  <c r="I17" i="77" s="1"/>
  <c r="I18" i="77"/>
  <c r="I25" i="77" s="1"/>
  <c r="F56" i="77"/>
  <c r="D46" i="76"/>
  <c r="E46" i="76"/>
  <c r="E56" i="76"/>
  <c r="D56" i="76"/>
  <c r="F51" i="76"/>
  <c r="F50" i="76"/>
  <c r="F49" i="76"/>
  <c r="F48" i="76"/>
  <c r="F45" i="76"/>
  <c r="F44" i="76"/>
  <c r="F43" i="76"/>
  <c r="F42" i="76"/>
  <c r="F41" i="76"/>
  <c r="F40" i="76"/>
  <c r="E37" i="76"/>
  <c r="D37" i="76"/>
  <c r="F36" i="76"/>
  <c r="F35" i="76"/>
  <c r="F34" i="76"/>
  <c r="F33" i="76"/>
  <c r="F32" i="76"/>
  <c r="F31" i="76"/>
  <c r="F30" i="76"/>
  <c r="G25" i="76"/>
  <c r="D25" i="76"/>
  <c r="H24" i="76"/>
  <c r="F24" i="76"/>
  <c r="I24" i="76" s="1"/>
  <c r="H23" i="76"/>
  <c r="F23" i="76"/>
  <c r="I23" i="76" s="1"/>
  <c r="H22" i="76"/>
  <c r="F22" i="76"/>
  <c r="I22" i="76" s="1"/>
  <c r="H21" i="76"/>
  <c r="F21" i="76"/>
  <c r="I21" i="76" s="1"/>
  <c r="H20" i="76"/>
  <c r="F20" i="76"/>
  <c r="I20" i="76" s="1"/>
  <c r="H19" i="76"/>
  <c r="F19" i="76"/>
  <c r="I19" i="76" s="1"/>
  <c r="H18" i="76"/>
  <c r="F18" i="76"/>
  <c r="G17" i="76"/>
  <c r="G26" i="76" s="1"/>
  <c r="D17" i="76"/>
  <c r="D26" i="76" s="1"/>
  <c r="H16" i="76"/>
  <c r="F16" i="76"/>
  <c r="I16" i="76" s="1"/>
  <c r="H15" i="76"/>
  <c r="F15" i="76"/>
  <c r="I15" i="76" s="1"/>
  <c r="H14" i="76"/>
  <c r="F14" i="76"/>
  <c r="I14" i="76" s="1"/>
  <c r="H13" i="76"/>
  <c r="F13" i="76"/>
  <c r="I13" i="76" s="1"/>
  <c r="H12" i="76"/>
  <c r="F12" i="76"/>
  <c r="I12" i="76" s="1"/>
  <c r="H11" i="76"/>
  <c r="F11" i="76"/>
  <c r="I11" i="76" s="1"/>
  <c r="H10" i="76"/>
  <c r="F10" i="76"/>
  <c r="E47" i="75"/>
  <c r="E52" i="75" s="1"/>
  <c r="D47" i="75"/>
  <c r="F47" i="75" s="1"/>
  <c r="E56" i="75"/>
  <c r="D56" i="75"/>
  <c r="F51" i="75"/>
  <c r="F50" i="75"/>
  <c r="F49" i="75"/>
  <c r="F48" i="75"/>
  <c r="F45" i="75"/>
  <c r="F44" i="75"/>
  <c r="F43" i="75"/>
  <c r="F42" i="75"/>
  <c r="F41" i="75"/>
  <c r="F40" i="75"/>
  <c r="E37" i="75"/>
  <c r="D37" i="75"/>
  <c r="F36" i="75"/>
  <c r="F35" i="75"/>
  <c r="F34" i="75"/>
  <c r="F33" i="75"/>
  <c r="F32" i="75"/>
  <c r="F31" i="75"/>
  <c r="F30" i="75"/>
  <c r="G25" i="75"/>
  <c r="D25" i="75"/>
  <c r="H24" i="75"/>
  <c r="F24" i="75"/>
  <c r="I24" i="75" s="1"/>
  <c r="H23" i="75"/>
  <c r="F23" i="75"/>
  <c r="I23" i="75" s="1"/>
  <c r="H22" i="75"/>
  <c r="F22" i="75"/>
  <c r="I22" i="75" s="1"/>
  <c r="H21" i="75"/>
  <c r="F21" i="75"/>
  <c r="I21" i="75" s="1"/>
  <c r="H20" i="75"/>
  <c r="F20" i="75"/>
  <c r="I20" i="75" s="1"/>
  <c r="H19" i="75"/>
  <c r="F19" i="75"/>
  <c r="I19" i="75" s="1"/>
  <c r="H18" i="75"/>
  <c r="F18" i="75"/>
  <c r="G17" i="75"/>
  <c r="D17" i="75"/>
  <c r="H16" i="75"/>
  <c r="F16" i="75"/>
  <c r="I16" i="75" s="1"/>
  <c r="H15" i="75"/>
  <c r="F15" i="75"/>
  <c r="I15" i="75" s="1"/>
  <c r="H14" i="75"/>
  <c r="F14" i="75"/>
  <c r="I14" i="75" s="1"/>
  <c r="H13" i="75"/>
  <c r="F13" i="75"/>
  <c r="I13" i="75" s="1"/>
  <c r="H12" i="75"/>
  <c r="F12" i="75"/>
  <c r="I12" i="75" s="1"/>
  <c r="H11" i="75"/>
  <c r="F11" i="75"/>
  <c r="I11" i="75" s="1"/>
  <c r="H10" i="75"/>
  <c r="F10" i="75"/>
  <c r="H26" i="77" l="1"/>
  <c r="H26" i="83"/>
  <c r="I26" i="82"/>
  <c r="F57" i="81"/>
  <c r="F52" i="81"/>
  <c r="F26" i="79"/>
  <c r="H26" i="82"/>
  <c r="F57" i="83"/>
  <c r="I26" i="83"/>
  <c r="F57" i="82"/>
  <c r="F26" i="81"/>
  <c r="I26" i="81"/>
  <c r="F57" i="80"/>
  <c r="F52" i="80"/>
  <c r="H26" i="80"/>
  <c r="I26" i="80"/>
  <c r="H26" i="79"/>
  <c r="I26" i="79"/>
  <c r="F57" i="79"/>
  <c r="H26" i="78"/>
  <c r="I26" i="78"/>
  <c r="F26" i="78"/>
  <c r="F57" i="78"/>
  <c r="D57" i="77"/>
  <c r="F57" i="77" s="1"/>
  <c r="D26" i="75"/>
  <c r="E52" i="76"/>
  <c r="F17" i="76"/>
  <c r="F25" i="76"/>
  <c r="F26" i="76" s="1"/>
  <c r="F52" i="77"/>
  <c r="F17" i="75"/>
  <c r="F25" i="75"/>
  <c r="F26" i="75" s="1"/>
  <c r="H17" i="75"/>
  <c r="H25" i="75"/>
  <c r="I26" i="77"/>
  <c r="F37" i="76"/>
  <c r="H17" i="76"/>
  <c r="H25" i="76"/>
  <c r="E57" i="76"/>
  <c r="I10" i="76"/>
  <c r="I17" i="76" s="1"/>
  <c r="I18" i="76"/>
  <c r="I25" i="76" s="1"/>
  <c r="F47" i="76"/>
  <c r="D52" i="76"/>
  <c r="F56" i="76"/>
  <c r="G26" i="75"/>
  <c r="E57" i="75"/>
  <c r="F37" i="75"/>
  <c r="D52" i="75"/>
  <c r="F56" i="75"/>
  <c r="I10" i="75"/>
  <c r="I17" i="75" s="1"/>
  <c r="I18" i="75"/>
  <c r="I25" i="75" s="1"/>
  <c r="E56" i="74"/>
  <c r="D56" i="74"/>
  <c r="F51" i="74"/>
  <c r="F50" i="74"/>
  <c r="F49" i="74"/>
  <c r="F48" i="74"/>
  <c r="F47" i="74"/>
  <c r="E46" i="74"/>
  <c r="E52" i="74" s="1"/>
  <c r="D46" i="74"/>
  <c r="F45" i="74"/>
  <c r="F44" i="74"/>
  <c r="F43" i="74"/>
  <c r="F42" i="74"/>
  <c r="F41" i="74"/>
  <c r="F40" i="74"/>
  <c r="E37" i="74"/>
  <c r="D37" i="74"/>
  <c r="F36" i="74"/>
  <c r="F35" i="74"/>
  <c r="F34" i="74"/>
  <c r="F33" i="74"/>
  <c r="F32" i="74"/>
  <c r="F31" i="74"/>
  <c r="F30" i="74"/>
  <c r="G25" i="74"/>
  <c r="D25" i="74"/>
  <c r="H24" i="74"/>
  <c r="F24" i="74"/>
  <c r="I24" i="74" s="1"/>
  <c r="H23" i="74"/>
  <c r="F23" i="74"/>
  <c r="I23" i="74" s="1"/>
  <c r="H22" i="74"/>
  <c r="F22" i="74"/>
  <c r="I22" i="74" s="1"/>
  <c r="H21" i="74"/>
  <c r="F21" i="74"/>
  <c r="I21" i="74" s="1"/>
  <c r="H20" i="74"/>
  <c r="F20" i="74"/>
  <c r="I20" i="74" s="1"/>
  <c r="H19" i="74"/>
  <c r="F19" i="74"/>
  <c r="I19" i="74" s="1"/>
  <c r="H18" i="74"/>
  <c r="F18" i="74"/>
  <c r="G17" i="74"/>
  <c r="D17" i="74"/>
  <c r="H16" i="74"/>
  <c r="F16" i="74"/>
  <c r="I16" i="74" s="1"/>
  <c r="H15" i="74"/>
  <c r="F15" i="74"/>
  <c r="I15" i="74" s="1"/>
  <c r="H14" i="74"/>
  <c r="F14" i="74"/>
  <c r="I14" i="74" s="1"/>
  <c r="H13" i="74"/>
  <c r="F13" i="74"/>
  <c r="I13" i="74" s="1"/>
  <c r="H12" i="74"/>
  <c r="F12" i="74"/>
  <c r="I12" i="74" s="1"/>
  <c r="H11" i="74"/>
  <c r="F11" i="74"/>
  <c r="I11" i="74" s="1"/>
  <c r="H10" i="74"/>
  <c r="F10" i="74"/>
  <c r="H26" i="75" l="1"/>
  <c r="F25" i="74"/>
  <c r="F17" i="74"/>
  <c r="H25" i="74"/>
  <c r="H17" i="74"/>
  <c r="H26" i="76"/>
  <c r="I26" i="76"/>
  <c r="D57" i="76"/>
  <c r="F52" i="76"/>
  <c r="D57" i="75"/>
  <c r="F52" i="75"/>
  <c r="I26" i="75"/>
  <c r="D26" i="74"/>
  <c r="G26" i="74"/>
  <c r="E57" i="74"/>
  <c r="F37" i="74"/>
  <c r="F46" i="74"/>
  <c r="D52" i="74"/>
  <c r="F56" i="74"/>
  <c r="I10" i="74"/>
  <c r="I17" i="74" s="1"/>
  <c r="I18" i="74"/>
  <c r="I25" i="74" s="1"/>
  <c r="E56" i="73"/>
  <c r="D56" i="73"/>
  <c r="F51" i="73"/>
  <c r="F50" i="73"/>
  <c r="F49" i="73"/>
  <c r="F48" i="73"/>
  <c r="F47" i="73"/>
  <c r="E46" i="73"/>
  <c r="E52" i="73" s="1"/>
  <c r="D46" i="73"/>
  <c r="F45" i="73"/>
  <c r="F44" i="73"/>
  <c r="F43" i="73"/>
  <c r="F42" i="73"/>
  <c r="F41" i="73"/>
  <c r="F40" i="73"/>
  <c r="E37" i="73"/>
  <c r="D37" i="73"/>
  <c r="F36" i="73"/>
  <c r="F35" i="73"/>
  <c r="F34" i="73"/>
  <c r="F33" i="73"/>
  <c r="F32" i="73"/>
  <c r="F31" i="73"/>
  <c r="F30" i="73"/>
  <c r="G25" i="73"/>
  <c r="D25" i="73"/>
  <c r="H24" i="73"/>
  <c r="F24" i="73"/>
  <c r="I24" i="73" s="1"/>
  <c r="H23" i="73"/>
  <c r="F23" i="73"/>
  <c r="I23" i="73" s="1"/>
  <c r="H22" i="73"/>
  <c r="F22" i="73"/>
  <c r="I22" i="73" s="1"/>
  <c r="H21" i="73"/>
  <c r="F21" i="73"/>
  <c r="I21" i="73" s="1"/>
  <c r="H20" i="73"/>
  <c r="F20" i="73"/>
  <c r="I20" i="73" s="1"/>
  <c r="H19" i="73"/>
  <c r="F19" i="73"/>
  <c r="I19" i="73" s="1"/>
  <c r="H18" i="73"/>
  <c r="F18" i="73"/>
  <c r="G17" i="73"/>
  <c r="D17" i="73"/>
  <c r="H16" i="73"/>
  <c r="F16" i="73"/>
  <c r="I16" i="73" s="1"/>
  <c r="H15" i="73"/>
  <c r="F15" i="73"/>
  <c r="I15" i="73" s="1"/>
  <c r="H14" i="73"/>
  <c r="F14" i="73"/>
  <c r="I14" i="73" s="1"/>
  <c r="H13" i="73"/>
  <c r="F13" i="73"/>
  <c r="I13" i="73" s="1"/>
  <c r="H12" i="73"/>
  <c r="F12" i="73"/>
  <c r="I12" i="73" s="1"/>
  <c r="H11" i="73"/>
  <c r="F11" i="73"/>
  <c r="I11" i="73" s="1"/>
  <c r="H10" i="73"/>
  <c r="F10" i="73"/>
  <c r="H26" i="74" l="1"/>
  <c r="F26" i="74"/>
  <c r="D26" i="73"/>
  <c r="F25" i="73"/>
  <c r="H17" i="73"/>
  <c r="H25" i="73"/>
  <c r="F17" i="73"/>
  <c r="F57" i="76"/>
  <c r="F57" i="75"/>
  <c r="I26" i="74"/>
  <c r="D57" i="74"/>
  <c r="F52" i="74"/>
  <c r="G26" i="73"/>
  <c r="H26" i="73"/>
  <c r="E57" i="73"/>
  <c r="F26" i="73"/>
  <c r="F37" i="73"/>
  <c r="F46" i="73"/>
  <c r="D52" i="73"/>
  <c r="F56" i="73"/>
  <c r="I10" i="73"/>
  <c r="I17" i="73" s="1"/>
  <c r="I18" i="73"/>
  <c r="I25" i="73" s="1"/>
  <c r="E56" i="72"/>
  <c r="D56" i="72"/>
  <c r="F51" i="72"/>
  <c r="F50" i="72"/>
  <c r="F49" i="72"/>
  <c r="F48" i="72"/>
  <c r="F47" i="72"/>
  <c r="E46" i="72"/>
  <c r="E52" i="72" s="1"/>
  <c r="D46" i="72"/>
  <c r="F45" i="72"/>
  <c r="F44" i="72"/>
  <c r="F43" i="72"/>
  <c r="F42" i="72"/>
  <c r="F41" i="72"/>
  <c r="F40" i="72"/>
  <c r="E37" i="72"/>
  <c r="D37" i="72"/>
  <c r="F36" i="72"/>
  <c r="F35" i="72"/>
  <c r="F34" i="72"/>
  <c r="F33" i="72"/>
  <c r="F32" i="72"/>
  <c r="F31" i="72"/>
  <c r="F30" i="72"/>
  <c r="G25" i="72"/>
  <c r="D25" i="72"/>
  <c r="H24" i="72"/>
  <c r="F24" i="72"/>
  <c r="I24" i="72" s="1"/>
  <c r="H23" i="72"/>
  <c r="F23" i="72"/>
  <c r="I23" i="72" s="1"/>
  <c r="H22" i="72"/>
  <c r="F22" i="72"/>
  <c r="I22" i="72" s="1"/>
  <c r="H21" i="72"/>
  <c r="F21" i="72"/>
  <c r="I21" i="72" s="1"/>
  <c r="H20" i="72"/>
  <c r="F20" i="72"/>
  <c r="I20" i="72" s="1"/>
  <c r="H19" i="72"/>
  <c r="F19" i="72"/>
  <c r="I19" i="72" s="1"/>
  <c r="H18" i="72"/>
  <c r="F18" i="72"/>
  <c r="G17" i="72"/>
  <c r="D17" i="72"/>
  <c r="H16" i="72"/>
  <c r="F16" i="72"/>
  <c r="I16" i="72" s="1"/>
  <c r="H15" i="72"/>
  <c r="F15" i="72"/>
  <c r="I15" i="72" s="1"/>
  <c r="H14" i="72"/>
  <c r="F14" i="72"/>
  <c r="I14" i="72" s="1"/>
  <c r="H13" i="72"/>
  <c r="F13" i="72"/>
  <c r="I13" i="72" s="1"/>
  <c r="H12" i="72"/>
  <c r="F12" i="72"/>
  <c r="I12" i="72" s="1"/>
  <c r="H11" i="72"/>
  <c r="F11" i="72"/>
  <c r="I11" i="72" s="1"/>
  <c r="H10" i="72"/>
  <c r="F10" i="72"/>
  <c r="F17" i="72" l="1"/>
  <c r="H25" i="72"/>
  <c r="F25" i="72"/>
  <c r="F26" i="72" s="1"/>
  <c r="H17" i="72"/>
  <c r="F57" i="74"/>
  <c r="D57" i="73"/>
  <c r="F52" i="73"/>
  <c r="I26" i="73"/>
  <c r="D26" i="72"/>
  <c r="G26" i="72"/>
  <c r="E57" i="72"/>
  <c r="F37" i="72"/>
  <c r="F46" i="72"/>
  <c r="D52" i="72"/>
  <c r="F56" i="72"/>
  <c r="I10" i="72"/>
  <c r="I17" i="72" s="1"/>
  <c r="I18" i="72"/>
  <c r="I25" i="72" s="1"/>
  <c r="D56" i="71"/>
  <c r="H26" i="72" l="1"/>
  <c r="F57" i="73"/>
  <c r="D57" i="72"/>
  <c r="F52" i="72"/>
  <c r="I26" i="72"/>
  <c r="E56" i="71"/>
  <c r="F51" i="71"/>
  <c r="F50" i="71"/>
  <c r="F49" i="71"/>
  <c r="F48" i="71"/>
  <c r="F47" i="71"/>
  <c r="E46" i="71"/>
  <c r="E52" i="71" s="1"/>
  <c r="D46" i="71"/>
  <c r="F45" i="71"/>
  <c r="F44" i="71"/>
  <c r="F43" i="71"/>
  <c r="F42" i="71"/>
  <c r="F41" i="71"/>
  <c r="F40" i="71"/>
  <c r="E37" i="71"/>
  <c r="D37" i="71"/>
  <c r="F36" i="71"/>
  <c r="F35" i="71"/>
  <c r="F34" i="71"/>
  <c r="F33" i="71"/>
  <c r="F32" i="71"/>
  <c r="F31" i="71"/>
  <c r="F30" i="71"/>
  <c r="G25" i="71"/>
  <c r="D25" i="71"/>
  <c r="H24" i="71"/>
  <c r="F24" i="71"/>
  <c r="I24" i="71" s="1"/>
  <c r="H23" i="71"/>
  <c r="F23" i="71"/>
  <c r="I23" i="71" s="1"/>
  <c r="H22" i="71"/>
  <c r="F22" i="71"/>
  <c r="I22" i="71" s="1"/>
  <c r="H21" i="71"/>
  <c r="F21" i="71"/>
  <c r="I21" i="71" s="1"/>
  <c r="H20" i="71"/>
  <c r="F20" i="71"/>
  <c r="I20" i="71" s="1"/>
  <c r="H19" i="71"/>
  <c r="F19" i="71"/>
  <c r="I19" i="71" s="1"/>
  <c r="H18" i="71"/>
  <c r="F18" i="71"/>
  <c r="G17" i="71"/>
  <c r="D17" i="71"/>
  <c r="H16" i="71"/>
  <c r="F16" i="71"/>
  <c r="I16" i="71" s="1"/>
  <c r="H15" i="71"/>
  <c r="F15" i="71"/>
  <c r="I15" i="71" s="1"/>
  <c r="H14" i="71"/>
  <c r="F14" i="71"/>
  <c r="I14" i="71" s="1"/>
  <c r="H13" i="71"/>
  <c r="F13" i="71"/>
  <c r="I13" i="71" s="1"/>
  <c r="H12" i="71"/>
  <c r="F12" i="71"/>
  <c r="I12" i="71" s="1"/>
  <c r="H11" i="71"/>
  <c r="F11" i="71"/>
  <c r="I11" i="71" s="1"/>
  <c r="H10" i="71"/>
  <c r="F10" i="71"/>
  <c r="H17" i="71" l="1"/>
  <c r="H25" i="71"/>
  <c r="D26" i="71"/>
  <c r="F17" i="71"/>
  <c r="F25" i="71"/>
  <c r="F57" i="72"/>
  <c r="F56" i="71"/>
  <c r="G26" i="71"/>
  <c r="H26" i="71"/>
  <c r="E57" i="71"/>
  <c r="F37" i="71"/>
  <c r="F46" i="71"/>
  <c r="D52" i="71"/>
  <c r="I10" i="71"/>
  <c r="I17" i="71" s="1"/>
  <c r="I18" i="71"/>
  <c r="I25" i="71" s="1"/>
  <c r="E56" i="70"/>
  <c r="D56" i="70"/>
  <c r="K51" i="70"/>
  <c r="J51" i="70"/>
  <c r="F51" i="70"/>
  <c r="L51" i="70" s="1"/>
  <c r="K50" i="70"/>
  <c r="J50" i="70"/>
  <c r="F50" i="70"/>
  <c r="L50" i="70" s="1"/>
  <c r="K49" i="70"/>
  <c r="J49" i="70"/>
  <c r="F49" i="70"/>
  <c r="L49" i="70" s="1"/>
  <c r="K48" i="70"/>
  <c r="J48" i="70"/>
  <c r="F48" i="70"/>
  <c r="L48" i="70" s="1"/>
  <c r="K47" i="70"/>
  <c r="J47" i="70"/>
  <c r="F47" i="70"/>
  <c r="L47" i="70" s="1"/>
  <c r="E46" i="70"/>
  <c r="E52" i="70" s="1"/>
  <c r="D46" i="70"/>
  <c r="J46" i="70" s="1"/>
  <c r="K45" i="70"/>
  <c r="J45" i="70"/>
  <c r="F45" i="70"/>
  <c r="L45" i="70" s="1"/>
  <c r="K44" i="70"/>
  <c r="J44" i="70"/>
  <c r="F44" i="70"/>
  <c r="L44" i="70" s="1"/>
  <c r="K43" i="70"/>
  <c r="J43" i="70"/>
  <c r="F43" i="70"/>
  <c r="L43" i="70" s="1"/>
  <c r="K42" i="70"/>
  <c r="J42" i="70"/>
  <c r="F42" i="70"/>
  <c r="L42" i="70" s="1"/>
  <c r="K41" i="70"/>
  <c r="J41" i="70"/>
  <c r="F41" i="70"/>
  <c r="L41" i="70" s="1"/>
  <c r="K40" i="70"/>
  <c r="J40" i="70"/>
  <c r="F40" i="70"/>
  <c r="L40" i="70" s="1"/>
  <c r="E37" i="70"/>
  <c r="K37" i="70" s="1"/>
  <c r="D37" i="70"/>
  <c r="J37" i="70" s="1"/>
  <c r="K36" i="70"/>
  <c r="J36" i="70"/>
  <c r="F36" i="70"/>
  <c r="L36" i="70" s="1"/>
  <c r="K35" i="70"/>
  <c r="J35" i="70"/>
  <c r="F35" i="70"/>
  <c r="L35" i="70" s="1"/>
  <c r="K34" i="70"/>
  <c r="J34" i="70"/>
  <c r="F34" i="70"/>
  <c r="L34" i="70" s="1"/>
  <c r="K33" i="70"/>
  <c r="J33" i="70"/>
  <c r="F33" i="70"/>
  <c r="L33" i="70" s="1"/>
  <c r="K32" i="70"/>
  <c r="J32" i="70"/>
  <c r="F32" i="70"/>
  <c r="L32" i="70" s="1"/>
  <c r="K31" i="70"/>
  <c r="J31" i="70"/>
  <c r="F31" i="70"/>
  <c r="L31" i="70" s="1"/>
  <c r="K30" i="70"/>
  <c r="J30" i="70"/>
  <c r="F30" i="70"/>
  <c r="L30" i="70" s="1"/>
  <c r="G25" i="70"/>
  <c r="D25" i="70"/>
  <c r="D26" i="70" s="1"/>
  <c r="H24" i="70"/>
  <c r="F24" i="70"/>
  <c r="I24" i="70" s="1"/>
  <c r="H23" i="70"/>
  <c r="F23" i="70"/>
  <c r="I23" i="70" s="1"/>
  <c r="H22" i="70"/>
  <c r="F22" i="70"/>
  <c r="I22" i="70" s="1"/>
  <c r="H21" i="70"/>
  <c r="F21" i="70"/>
  <c r="I21" i="70" s="1"/>
  <c r="H20" i="70"/>
  <c r="F20" i="70"/>
  <c r="I20" i="70" s="1"/>
  <c r="H19" i="70"/>
  <c r="F19" i="70"/>
  <c r="H18" i="70"/>
  <c r="F18" i="70"/>
  <c r="I18" i="70" s="1"/>
  <c r="G17" i="70"/>
  <c r="D17" i="70"/>
  <c r="H16" i="70"/>
  <c r="F16" i="70"/>
  <c r="I16" i="70" s="1"/>
  <c r="H15" i="70"/>
  <c r="F15" i="70"/>
  <c r="I15" i="70" s="1"/>
  <c r="H14" i="70"/>
  <c r="F14" i="70"/>
  <c r="I14" i="70" s="1"/>
  <c r="H13" i="70"/>
  <c r="F13" i="70"/>
  <c r="I13" i="70" s="1"/>
  <c r="H12" i="70"/>
  <c r="F12" i="70"/>
  <c r="I12" i="70" s="1"/>
  <c r="H11" i="70"/>
  <c r="F11" i="70"/>
  <c r="I11" i="70" s="1"/>
  <c r="H10" i="70"/>
  <c r="F10" i="70"/>
  <c r="F17" i="70" l="1"/>
  <c r="F26" i="71"/>
  <c r="F56" i="70"/>
  <c r="H17" i="70"/>
  <c r="H25" i="70"/>
  <c r="K46" i="70"/>
  <c r="J56" i="70"/>
  <c r="K56" i="70"/>
  <c r="I26" i="71"/>
  <c r="D57" i="71"/>
  <c r="F57" i="71" s="1"/>
  <c r="F52" i="71"/>
  <c r="G26" i="70"/>
  <c r="H26" i="70"/>
  <c r="F25" i="70"/>
  <c r="F26" i="70" s="1"/>
  <c r="L56" i="70"/>
  <c r="E57" i="70"/>
  <c r="K52" i="70"/>
  <c r="K57" i="70" s="1"/>
  <c r="I10" i="70"/>
  <c r="I17" i="70" s="1"/>
  <c r="I19" i="70"/>
  <c r="I25" i="70" s="1"/>
  <c r="F37" i="70"/>
  <c r="L37" i="70" s="1"/>
  <c r="F46" i="70"/>
  <c r="L46" i="70" s="1"/>
  <c r="D52" i="70"/>
  <c r="K40" i="69"/>
  <c r="K41" i="69"/>
  <c r="K42" i="69"/>
  <c r="K43" i="69"/>
  <c r="K44" i="69"/>
  <c r="K45" i="69"/>
  <c r="K47" i="69"/>
  <c r="K48" i="69"/>
  <c r="K49" i="69"/>
  <c r="K50" i="69"/>
  <c r="K51" i="69"/>
  <c r="J41" i="69"/>
  <c r="J42" i="69"/>
  <c r="J43" i="69"/>
  <c r="J44" i="69"/>
  <c r="J45" i="69"/>
  <c r="J47" i="69"/>
  <c r="J48" i="69"/>
  <c r="J49" i="69"/>
  <c r="J50" i="69"/>
  <c r="J51" i="69"/>
  <c r="J40" i="69"/>
  <c r="E56" i="69"/>
  <c r="D56" i="69"/>
  <c r="F56" i="69" s="1"/>
  <c r="K44" i="72" l="1"/>
  <c r="K44" i="71"/>
  <c r="K43" i="72"/>
  <c r="K43" i="71"/>
  <c r="J40" i="72"/>
  <c r="J40" i="71"/>
  <c r="J50" i="72"/>
  <c r="J50" i="71"/>
  <c r="J51" i="72"/>
  <c r="J51" i="71"/>
  <c r="K50" i="72"/>
  <c r="K50" i="71"/>
  <c r="J49" i="72"/>
  <c r="J49" i="71"/>
  <c r="K41" i="72"/>
  <c r="K41" i="71"/>
  <c r="J48" i="72"/>
  <c r="J48" i="71"/>
  <c r="J45" i="72"/>
  <c r="J45" i="71"/>
  <c r="J44" i="72"/>
  <c r="J44" i="71"/>
  <c r="J43" i="72"/>
  <c r="J43" i="71"/>
  <c r="J42" i="72"/>
  <c r="J42" i="71"/>
  <c r="K45" i="72"/>
  <c r="K45" i="71"/>
  <c r="K51" i="72"/>
  <c r="K51" i="71"/>
  <c r="K42" i="72"/>
  <c r="K42" i="71"/>
  <c r="K49" i="72"/>
  <c r="K49" i="71"/>
  <c r="J47" i="72"/>
  <c r="J47" i="71"/>
  <c r="K48" i="72"/>
  <c r="K48" i="71"/>
  <c r="K40" i="72"/>
  <c r="K40" i="71"/>
  <c r="K47" i="72"/>
  <c r="K47" i="71"/>
  <c r="J41" i="72"/>
  <c r="J41" i="71"/>
  <c r="I26" i="70"/>
  <c r="J52" i="70"/>
  <c r="J57" i="70" s="1"/>
  <c r="L57" i="70" s="1"/>
  <c r="D57" i="70"/>
  <c r="F57" i="70" s="1"/>
  <c r="F52" i="70"/>
  <c r="L52" i="70" s="1"/>
  <c r="J30" i="69"/>
  <c r="J56" i="69" s="1"/>
  <c r="J31" i="69"/>
  <c r="J32" i="69"/>
  <c r="J33" i="69"/>
  <c r="J34" i="69"/>
  <c r="J35" i="69"/>
  <c r="J36" i="69"/>
  <c r="F31" i="69"/>
  <c r="F32" i="69"/>
  <c r="F33" i="69"/>
  <c r="F34" i="69"/>
  <c r="F35" i="69"/>
  <c r="F36" i="69"/>
  <c r="F30" i="69"/>
  <c r="E37" i="69"/>
  <c r="J49" i="74" l="1"/>
  <c r="J49" i="75" s="1"/>
  <c r="J49" i="73"/>
  <c r="K50" i="74"/>
  <c r="K50" i="75" s="1"/>
  <c r="K50" i="73"/>
  <c r="J42" i="74"/>
  <c r="J42" i="75" s="1"/>
  <c r="J42" i="73"/>
  <c r="J51" i="74"/>
  <c r="J51" i="75" s="1"/>
  <c r="J51" i="73"/>
  <c r="K40" i="74"/>
  <c r="K40" i="75" s="1"/>
  <c r="K40" i="73"/>
  <c r="K41" i="74"/>
  <c r="K41" i="75" s="1"/>
  <c r="K41" i="73"/>
  <c r="K45" i="74"/>
  <c r="K45" i="75" s="1"/>
  <c r="K45" i="73"/>
  <c r="J34" i="72"/>
  <c r="J34" i="71"/>
  <c r="J50" i="74"/>
  <c r="J50" i="75" s="1"/>
  <c r="J50" i="73"/>
  <c r="J32" i="72"/>
  <c r="J32" i="71"/>
  <c r="K48" i="74"/>
  <c r="K48" i="75" s="1"/>
  <c r="K48" i="73"/>
  <c r="K51" i="74"/>
  <c r="K51" i="75" s="1"/>
  <c r="K51" i="73"/>
  <c r="J35" i="72"/>
  <c r="J35" i="71"/>
  <c r="J33" i="72"/>
  <c r="J33" i="71"/>
  <c r="J44" i="74"/>
  <c r="J44" i="75" s="1"/>
  <c r="J44" i="73"/>
  <c r="J40" i="74"/>
  <c r="J40" i="75" s="1"/>
  <c r="J40" i="73"/>
  <c r="J36" i="72"/>
  <c r="J36" i="71"/>
  <c r="J30" i="72"/>
  <c r="J30" i="71"/>
  <c r="J47" i="74"/>
  <c r="J47" i="75" s="1"/>
  <c r="J47" i="73"/>
  <c r="J45" i="74"/>
  <c r="J45" i="75" s="1"/>
  <c r="J45" i="73"/>
  <c r="K43" i="74"/>
  <c r="K43" i="75" s="1"/>
  <c r="K43" i="73"/>
  <c r="J43" i="74"/>
  <c r="J43" i="75" s="1"/>
  <c r="J43" i="73"/>
  <c r="J31" i="72"/>
  <c r="J31" i="71"/>
  <c r="K49" i="74"/>
  <c r="K49" i="75" s="1"/>
  <c r="K49" i="73"/>
  <c r="J41" i="74"/>
  <c r="J41" i="75" s="1"/>
  <c r="J41" i="73"/>
  <c r="K47" i="74"/>
  <c r="K47" i="75" s="1"/>
  <c r="K47" i="73"/>
  <c r="J56" i="71"/>
  <c r="J56" i="72"/>
  <c r="J48" i="74"/>
  <c r="J48" i="75" s="1"/>
  <c r="J48" i="73"/>
  <c r="K44" i="74"/>
  <c r="K44" i="75" s="1"/>
  <c r="K44" i="73"/>
  <c r="K42" i="74"/>
  <c r="K42" i="75" s="1"/>
  <c r="K42" i="73"/>
  <c r="E46" i="69"/>
  <c r="K46" i="69" s="1"/>
  <c r="D46" i="69"/>
  <c r="J46" i="69" s="1"/>
  <c r="F45" i="69"/>
  <c r="L45" i="69" s="1"/>
  <c r="F44" i="69"/>
  <c r="L44" i="69" s="1"/>
  <c r="J46" i="71" l="1"/>
  <c r="J46" i="72"/>
  <c r="J31" i="74"/>
  <c r="J31" i="75" s="1"/>
  <c r="J31" i="73"/>
  <c r="K49" i="77"/>
  <c r="K49" i="76"/>
  <c r="J44" i="77"/>
  <c r="J44" i="76"/>
  <c r="K45" i="77"/>
  <c r="K45" i="76"/>
  <c r="K41" i="77"/>
  <c r="K41" i="76"/>
  <c r="K43" i="77"/>
  <c r="K43" i="76"/>
  <c r="K44" i="77"/>
  <c r="K44" i="76"/>
  <c r="K40" i="77"/>
  <c r="K40" i="76"/>
  <c r="J51" i="77"/>
  <c r="J51" i="76"/>
  <c r="J48" i="77"/>
  <c r="J48" i="76"/>
  <c r="K51" i="77"/>
  <c r="K51" i="76"/>
  <c r="J42" i="77"/>
  <c r="J42" i="76"/>
  <c r="K46" i="72"/>
  <c r="K46" i="71"/>
  <c r="J33" i="74"/>
  <c r="J33" i="75" s="1"/>
  <c r="J33" i="73"/>
  <c r="J45" i="77"/>
  <c r="J45" i="76"/>
  <c r="J32" i="74"/>
  <c r="J32" i="75" s="1"/>
  <c r="J32" i="73"/>
  <c r="L45" i="72"/>
  <c r="L45" i="71"/>
  <c r="J35" i="74"/>
  <c r="J35" i="75" s="1"/>
  <c r="J35" i="73"/>
  <c r="J56" i="74"/>
  <c r="J56" i="75" s="1"/>
  <c r="J56" i="73"/>
  <c r="J30" i="74"/>
  <c r="J30" i="75" s="1"/>
  <c r="J30" i="73"/>
  <c r="K50" i="77"/>
  <c r="K50" i="76"/>
  <c r="K42" i="77"/>
  <c r="K42" i="76"/>
  <c r="K48" i="77"/>
  <c r="K48" i="76"/>
  <c r="J36" i="74"/>
  <c r="J36" i="75" s="1"/>
  <c r="J36" i="73"/>
  <c r="J43" i="77"/>
  <c r="J43" i="76"/>
  <c r="J41" i="77"/>
  <c r="J41" i="76"/>
  <c r="J49" i="77"/>
  <c r="J49" i="76"/>
  <c r="J40" i="77"/>
  <c r="J40" i="76"/>
  <c r="J47" i="77"/>
  <c r="J47" i="76"/>
  <c r="K47" i="77"/>
  <c r="K47" i="76"/>
  <c r="J50" i="77"/>
  <c r="J50" i="76"/>
  <c r="L44" i="71"/>
  <c r="L44" i="72"/>
  <c r="J34" i="74"/>
  <c r="J34" i="75" s="1"/>
  <c r="J34" i="73"/>
  <c r="F51" i="69"/>
  <c r="L51" i="69" s="1"/>
  <c r="F50" i="69"/>
  <c r="L50" i="69" s="1"/>
  <c r="F49" i="69"/>
  <c r="L49" i="69" s="1"/>
  <c r="F48" i="69"/>
  <c r="L48" i="69" s="1"/>
  <c r="F47" i="69"/>
  <c r="L47" i="69" s="1"/>
  <c r="E52" i="69"/>
  <c r="F43" i="69"/>
  <c r="L43" i="69" s="1"/>
  <c r="F42" i="69"/>
  <c r="L42" i="69" s="1"/>
  <c r="F41" i="69"/>
  <c r="L41" i="69" s="1"/>
  <c r="F40" i="69"/>
  <c r="L40" i="69" s="1"/>
  <c r="K37" i="69"/>
  <c r="D37" i="69"/>
  <c r="L36" i="69"/>
  <c r="K36" i="69"/>
  <c r="L35" i="69"/>
  <c r="K35" i="69"/>
  <c r="L34" i="69"/>
  <c r="K34" i="69"/>
  <c r="L33" i="69"/>
  <c r="K33" i="69"/>
  <c r="L32" i="69"/>
  <c r="K32" i="69"/>
  <c r="L31" i="69"/>
  <c r="K31" i="69"/>
  <c r="K30" i="69"/>
  <c r="G25" i="69"/>
  <c r="E25" i="69"/>
  <c r="D25" i="69"/>
  <c r="H24" i="69"/>
  <c r="F24" i="69"/>
  <c r="I24" i="69" s="1"/>
  <c r="H23" i="69"/>
  <c r="F23" i="69"/>
  <c r="I23" i="69" s="1"/>
  <c r="H22" i="69"/>
  <c r="F22" i="69"/>
  <c r="I22" i="69" s="1"/>
  <c r="H21" i="69"/>
  <c r="F21" i="69"/>
  <c r="I21" i="69" s="1"/>
  <c r="H20" i="69"/>
  <c r="F20" i="69"/>
  <c r="I20" i="69" s="1"/>
  <c r="H19" i="69"/>
  <c r="F19" i="69"/>
  <c r="I19" i="69" s="1"/>
  <c r="H18" i="69"/>
  <c r="F18" i="69"/>
  <c r="G17" i="69"/>
  <c r="E17" i="69"/>
  <c r="D17" i="69"/>
  <c r="H16" i="69"/>
  <c r="F16" i="69"/>
  <c r="I16" i="69" s="1"/>
  <c r="H15" i="69"/>
  <c r="F15" i="69"/>
  <c r="I15" i="69" s="1"/>
  <c r="H14" i="69"/>
  <c r="F14" i="69"/>
  <c r="I14" i="69" s="1"/>
  <c r="H13" i="69"/>
  <c r="F13" i="69"/>
  <c r="I13" i="69" s="1"/>
  <c r="H12" i="69"/>
  <c r="F12" i="69"/>
  <c r="I12" i="69" s="1"/>
  <c r="H11" i="69"/>
  <c r="F11" i="69"/>
  <c r="I11" i="69" s="1"/>
  <c r="H10" i="69"/>
  <c r="F10" i="69"/>
  <c r="I10" i="69" s="1"/>
  <c r="H17" i="69" l="1"/>
  <c r="F25" i="69"/>
  <c r="K47" i="78"/>
  <c r="K47" i="79"/>
  <c r="K42" i="78"/>
  <c r="K42" i="79"/>
  <c r="K43" i="79"/>
  <c r="K43" i="78"/>
  <c r="J47" i="78"/>
  <c r="J47" i="79"/>
  <c r="K50" i="79"/>
  <c r="K50" i="78"/>
  <c r="K41" i="78"/>
  <c r="K41" i="79"/>
  <c r="J50" i="78"/>
  <c r="J50" i="79"/>
  <c r="K45" i="78"/>
  <c r="K45" i="79"/>
  <c r="K48" i="79"/>
  <c r="K48" i="78"/>
  <c r="J42" i="79"/>
  <c r="J42" i="78"/>
  <c r="J49" i="78"/>
  <c r="J49" i="79"/>
  <c r="K51" i="79"/>
  <c r="K51" i="78"/>
  <c r="J44" i="79"/>
  <c r="J44" i="78"/>
  <c r="J48" i="79"/>
  <c r="J48" i="78"/>
  <c r="K49" i="78"/>
  <c r="K49" i="79"/>
  <c r="J40" i="78"/>
  <c r="J40" i="79"/>
  <c r="J41" i="79"/>
  <c r="J41" i="78"/>
  <c r="J45" i="78"/>
  <c r="J45" i="79"/>
  <c r="J43" i="78"/>
  <c r="J43" i="79"/>
  <c r="J51" i="79"/>
  <c r="J51" i="78"/>
  <c r="K44" i="79"/>
  <c r="K44" i="78"/>
  <c r="K40" i="78"/>
  <c r="K40" i="79"/>
  <c r="H25" i="69"/>
  <c r="L43" i="71"/>
  <c r="L43" i="72"/>
  <c r="J33" i="77"/>
  <c r="J33" i="76"/>
  <c r="L42" i="72"/>
  <c r="L42" i="71"/>
  <c r="L36" i="71"/>
  <c r="L36" i="72"/>
  <c r="J30" i="77"/>
  <c r="J30" i="76"/>
  <c r="K31" i="72"/>
  <c r="K31" i="71"/>
  <c r="L31" i="71"/>
  <c r="L31" i="72"/>
  <c r="K46" i="74"/>
  <c r="K46" i="75" s="1"/>
  <c r="K46" i="73"/>
  <c r="E57" i="69"/>
  <c r="K52" i="69"/>
  <c r="K33" i="72"/>
  <c r="K33" i="71"/>
  <c r="L48" i="71"/>
  <c r="L48" i="72"/>
  <c r="L33" i="71"/>
  <c r="L33" i="72"/>
  <c r="L49" i="72"/>
  <c r="L49" i="71"/>
  <c r="J56" i="77"/>
  <c r="J56" i="76"/>
  <c r="L41" i="71"/>
  <c r="L41" i="72"/>
  <c r="L32" i="72"/>
  <c r="L32" i="71"/>
  <c r="L50" i="72"/>
  <c r="L50" i="71"/>
  <c r="K30" i="72"/>
  <c r="K30" i="71"/>
  <c r="K56" i="69"/>
  <c r="K32" i="72"/>
  <c r="K32" i="71"/>
  <c r="L47" i="71"/>
  <c r="L47" i="72"/>
  <c r="K34" i="72"/>
  <c r="K34" i="71"/>
  <c r="L34" i="72"/>
  <c r="L34" i="71"/>
  <c r="L51" i="71"/>
  <c r="L51" i="72"/>
  <c r="J35" i="77"/>
  <c r="J35" i="76"/>
  <c r="K37" i="72"/>
  <c r="K37" i="71"/>
  <c r="K35" i="72"/>
  <c r="K35" i="71"/>
  <c r="L45" i="73"/>
  <c r="L45" i="74"/>
  <c r="L45" i="75" s="1"/>
  <c r="J31" i="77"/>
  <c r="J31" i="76"/>
  <c r="L40" i="71"/>
  <c r="L40" i="72"/>
  <c r="L35" i="71"/>
  <c r="L35" i="72"/>
  <c r="J34" i="77"/>
  <c r="J34" i="76"/>
  <c r="K36" i="72"/>
  <c r="K36" i="71"/>
  <c r="L44" i="73"/>
  <c r="L44" i="74"/>
  <c r="L44" i="75" s="1"/>
  <c r="J36" i="77"/>
  <c r="J36" i="76"/>
  <c r="J32" i="77"/>
  <c r="J32" i="76"/>
  <c r="J46" i="74"/>
  <c r="J46" i="75" s="1"/>
  <c r="J46" i="73"/>
  <c r="F37" i="69"/>
  <c r="L37" i="69" s="1"/>
  <c r="J37" i="69"/>
  <c r="E26" i="69"/>
  <c r="L30" i="69"/>
  <c r="F46" i="69"/>
  <c r="L46" i="69" s="1"/>
  <c r="G26" i="69"/>
  <c r="F17" i="69"/>
  <c r="F26" i="69" s="1"/>
  <c r="D26" i="69"/>
  <c r="H26" i="69"/>
  <c r="I17" i="69"/>
  <c r="I18" i="69"/>
  <c r="I25" i="69" s="1"/>
  <c r="D52" i="69"/>
  <c r="K45" i="80" l="1"/>
  <c r="K45" i="81"/>
  <c r="K45" i="82" s="1"/>
  <c r="J35" i="78"/>
  <c r="J35" i="79"/>
  <c r="K40" i="80"/>
  <c r="K40" i="81"/>
  <c r="K40" i="82" s="1"/>
  <c r="K41" i="81"/>
  <c r="K41" i="82" s="1"/>
  <c r="K41" i="80"/>
  <c r="J34" i="79"/>
  <c r="J34" i="78"/>
  <c r="J48" i="81"/>
  <c r="J48" i="82" s="1"/>
  <c r="J48" i="80"/>
  <c r="K49" i="80"/>
  <c r="K49" i="81"/>
  <c r="K49" i="82" s="1"/>
  <c r="K44" i="81"/>
  <c r="K44" i="82" s="1"/>
  <c r="K44" i="80"/>
  <c r="J44" i="81"/>
  <c r="J44" i="82" s="1"/>
  <c r="J44" i="80"/>
  <c r="K50" i="80"/>
  <c r="K50" i="81"/>
  <c r="K50" i="82" s="1"/>
  <c r="J56" i="78"/>
  <c r="J56" i="79"/>
  <c r="J47" i="81"/>
  <c r="J47" i="82" s="1"/>
  <c r="J47" i="80"/>
  <c r="J51" i="80"/>
  <c r="J51" i="81"/>
  <c r="J51" i="82" s="1"/>
  <c r="K51" i="80"/>
  <c r="K51" i="81"/>
  <c r="K51" i="82" s="1"/>
  <c r="J30" i="79"/>
  <c r="J30" i="78"/>
  <c r="J49" i="81"/>
  <c r="J49" i="82" s="1"/>
  <c r="J49" i="80"/>
  <c r="J33" i="78"/>
  <c r="J33" i="79"/>
  <c r="K43" i="80"/>
  <c r="K43" i="81"/>
  <c r="K43" i="82" s="1"/>
  <c r="J40" i="80"/>
  <c r="J40" i="81"/>
  <c r="J40" i="82" s="1"/>
  <c r="J43" i="80"/>
  <c r="J43" i="81"/>
  <c r="J43" i="82" s="1"/>
  <c r="J45" i="80"/>
  <c r="J45" i="81"/>
  <c r="J45" i="82" s="1"/>
  <c r="K42" i="80"/>
  <c r="K42" i="81"/>
  <c r="K42" i="82" s="1"/>
  <c r="J42" i="81"/>
  <c r="J42" i="82" s="1"/>
  <c r="J42" i="80"/>
  <c r="J31" i="79"/>
  <c r="J31" i="78"/>
  <c r="K47" i="81"/>
  <c r="K47" i="82" s="1"/>
  <c r="K47" i="80"/>
  <c r="J50" i="80"/>
  <c r="J50" i="81"/>
  <c r="J50" i="82" s="1"/>
  <c r="J32" i="79"/>
  <c r="J32" i="78"/>
  <c r="J36" i="79"/>
  <c r="J36" i="78"/>
  <c r="J41" i="81"/>
  <c r="J41" i="82" s="1"/>
  <c r="J41" i="80"/>
  <c r="K48" i="81"/>
  <c r="K48" i="82" s="1"/>
  <c r="K48" i="80"/>
  <c r="L46" i="71"/>
  <c r="L46" i="72"/>
  <c r="L51" i="74"/>
  <c r="L51" i="75" s="1"/>
  <c r="L51" i="73"/>
  <c r="L30" i="72"/>
  <c r="L30" i="71"/>
  <c r="L34" i="74"/>
  <c r="L34" i="75" s="1"/>
  <c r="L34" i="73"/>
  <c r="L41" i="74"/>
  <c r="L41" i="75" s="1"/>
  <c r="L41" i="73"/>
  <c r="L31" i="74"/>
  <c r="L31" i="75" s="1"/>
  <c r="L31" i="73"/>
  <c r="K46" i="77"/>
  <c r="K46" i="76"/>
  <c r="L35" i="74"/>
  <c r="L35" i="75" s="1"/>
  <c r="L35" i="73"/>
  <c r="K31" i="74"/>
  <c r="K31" i="75" s="1"/>
  <c r="K31" i="73"/>
  <c r="J37" i="72"/>
  <c r="J37" i="71"/>
  <c r="K34" i="74"/>
  <c r="K34" i="75" s="1"/>
  <c r="K34" i="73"/>
  <c r="L37" i="71"/>
  <c r="L37" i="72"/>
  <c r="L40" i="73"/>
  <c r="L40" i="74"/>
  <c r="L40" i="75" s="1"/>
  <c r="L49" i="73"/>
  <c r="L49" i="74"/>
  <c r="L49" i="75" s="1"/>
  <c r="J46" i="76"/>
  <c r="J46" i="77"/>
  <c r="L47" i="73"/>
  <c r="L47" i="74"/>
  <c r="L47" i="75" s="1"/>
  <c r="L45" i="77"/>
  <c r="L45" i="76"/>
  <c r="K32" i="74"/>
  <c r="K32" i="75" s="1"/>
  <c r="K32" i="73"/>
  <c r="L33" i="73"/>
  <c r="L33" i="74"/>
  <c r="L33" i="75" s="1"/>
  <c r="L36" i="74"/>
  <c r="L36" i="75" s="1"/>
  <c r="L36" i="73"/>
  <c r="L42" i="73"/>
  <c r="L42" i="74"/>
  <c r="L42" i="75" s="1"/>
  <c r="K56" i="72"/>
  <c r="K56" i="71"/>
  <c r="L56" i="69"/>
  <c r="L48" i="73"/>
  <c r="L48" i="74"/>
  <c r="L48" i="75" s="1"/>
  <c r="D57" i="69"/>
  <c r="F57" i="69" s="1"/>
  <c r="J52" i="69"/>
  <c r="K35" i="74"/>
  <c r="K35" i="75" s="1"/>
  <c r="K35" i="73"/>
  <c r="K30" i="74"/>
  <c r="K30" i="75" s="1"/>
  <c r="K30" i="73"/>
  <c r="K33" i="74"/>
  <c r="K33" i="75" s="1"/>
  <c r="K33" i="73"/>
  <c r="L44" i="77"/>
  <c r="L44" i="76"/>
  <c r="L50" i="73"/>
  <c r="L50" i="74"/>
  <c r="L50" i="75" s="1"/>
  <c r="K52" i="72"/>
  <c r="K52" i="71"/>
  <c r="K57" i="69"/>
  <c r="K37" i="74"/>
  <c r="K37" i="75" s="1"/>
  <c r="K37" i="73"/>
  <c r="K36" i="74"/>
  <c r="K36" i="75" s="1"/>
  <c r="K36" i="73"/>
  <c r="L43" i="74"/>
  <c r="L43" i="75" s="1"/>
  <c r="L43" i="73"/>
  <c r="L32" i="74"/>
  <c r="L32" i="75" s="1"/>
  <c r="L32" i="73"/>
  <c r="I26" i="69"/>
  <c r="F52" i="69"/>
  <c r="L52" i="69" s="1"/>
  <c r="K49" i="84" l="1"/>
  <c r="K49" i="83"/>
  <c r="K44" i="84"/>
  <c r="K44" i="83"/>
  <c r="J42" i="84"/>
  <c r="J42" i="83"/>
  <c r="K51" i="84"/>
  <c r="K51" i="83"/>
  <c r="J31" i="81"/>
  <c r="J31" i="82" s="1"/>
  <c r="J31" i="80"/>
  <c r="J30" i="81"/>
  <c r="J30" i="82" s="1"/>
  <c r="J30" i="80"/>
  <c r="K48" i="84"/>
  <c r="K48" i="83"/>
  <c r="J48" i="84"/>
  <c r="J48" i="83"/>
  <c r="J49" i="84"/>
  <c r="J49" i="83"/>
  <c r="L45" i="78"/>
  <c r="L45" i="79"/>
  <c r="K42" i="84"/>
  <c r="K42" i="83"/>
  <c r="J46" i="79"/>
  <c r="J46" i="78"/>
  <c r="J45" i="84"/>
  <c r="J45" i="83"/>
  <c r="J51" i="84"/>
  <c r="J51" i="83"/>
  <c r="J41" i="84"/>
  <c r="J41" i="83"/>
  <c r="J43" i="84"/>
  <c r="J43" i="83"/>
  <c r="J36" i="80"/>
  <c r="J36" i="81"/>
  <c r="J36" i="82" s="1"/>
  <c r="J47" i="84"/>
  <c r="J47" i="83"/>
  <c r="K41" i="84"/>
  <c r="K41" i="83"/>
  <c r="L44" i="78"/>
  <c r="L44" i="79"/>
  <c r="J40" i="84"/>
  <c r="J40" i="83"/>
  <c r="J56" i="80"/>
  <c r="J56" i="81"/>
  <c r="J56" i="82" s="1"/>
  <c r="K40" i="84"/>
  <c r="K40" i="83"/>
  <c r="K46" i="78"/>
  <c r="K46" i="79"/>
  <c r="J34" i="80"/>
  <c r="J34" i="81"/>
  <c r="J34" i="82" s="1"/>
  <c r="J32" i="81"/>
  <c r="J32" i="82" s="1"/>
  <c r="J32" i="80"/>
  <c r="K50" i="84"/>
  <c r="K50" i="83"/>
  <c r="J35" i="80"/>
  <c r="J35" i="81"/>
  <c r="J35" i="82" s="1"/>
  <c r="J50" i="84"/>
  <c r="J50" i="83"/>
  <c r="K43" i="84"/>
  <c r="K43" i="83"/>
  <c r="J33" i="80"/>
  <c r="J33" i="81"/>
  <c r="J33" i="82" s="1"/>
  <c r="K45" i="84"/>
  <c r="K45" i="83"/>
  <c r="K47" i="84"/>
  <c r="K47" i="83"/>
  <c r="J44" i="84"/>
  <c r="J44" i="83"/>
  <c r="K57" i="71"/>
  <c r="K57" i="72"/>
  <c r="K56" i="74"/>
  <c r="K56" i="75" s="1"/>
  <c r="K56" i="73"/>
  <c r="L31" i="77"/>
  <c r="L31" i="76"/>
  <c r="L42" i="77"/>
  <c r="L42" i="76"/>
  <c r="L40" i="77"/>
  <c r="L40" i="76"/>
  <c r="L50" i="77"/>
  <c r="L50" i="76"/>
  <c r="L41" i="77"/>
  <c r="L41" i="76"/>
  <c r="L48" i="77"/>
  <c r="L48" i="76"/>
  <c r="K52" i="74"/>
  <c r="K52" i="75" s="1"/>
  <c r="K52" i="73"/>
  <c r="L49" i="77"/>
  <c r="L49" i="76"/>
  <c r="L36" i="77"/>
  <c r="L36" i="76"/>
  <c r="L37" i="73"/>
  <c r="L37" i="74"/>
  <c r="L37" i="75" s="1"/>
  <c r="L34" i="77"/>
  <c r="L34" i="76"/>
  <c r="K37" i="77"/>
  <c r="K37" i="76"/>
  <c r="L52" i="71"/>
  <c r="L52" i="72"/>
  <c r="K33" i="77"/>
  <c r="K33" i="76"/>
  <c r="L33" i="77"/>
  <c r="L33" i="76"/>
  <c r="L30" i="73"/>
  <c r="L30" i="74"/>
  <c r="L30" i="75" s="1"/>
  <c r="L56" i="71"/>
  <c r="L56" i="72"/>
  <c r="L32" i="77"/>
  <c r="L32" i="76"/>
  <c r="K34" i="77"/>
  <c r="K34" i="76"/>
  <c r="J37" i="73"/>
  <c r="J37" i="74"/>
  <c r="J37" i="75" s="1"/>
  <c r="L43" i="77"/>
  <c r="L43" i="76"/>
  <c r="K32" i="77"/>
  <c r="K32" i="76"/>
  <c r="L51" i="77"/>
  <c r="L51" i="76"/>
  <c r="L47" i="77"/>
  <c r="L47" i="76"/>
  <c r="L35" i="77"/>
  <c r="L35" i="76"/>
  <c r="K30" i="77"/>
  <c r="K30" i="76"/>
  <c r="K35" i="77"/>
  <c r="K35" i="76"/>
  <c r="K36" i="77"/>
  <c r="K36" i="76"/>
  <c r="J57" i="69"/>
  <c r="J52" i="71"/>
  <c r="J52" i="72"/>
  <c r="K31" i="77"/>
  <c r="K31" i="76"/>
  <c r="L46" i="73"/>
  <c r="L46" i="74"/>
  <c r="L46" i="75" s="1"/>
  <c r="J43" i="86" l="1"/>
  <c r="J43" i="85"/>
  <c r="K43" i="86"/>
  <c r="K43" i="85"/>
  <c r="J51" i="86"/>
  <c r="J51" i="85"/>
  <c r="J48" i="86"/>
  <c r="J48" i="85"/>
  <c r="K40" i="86"/>
  <c r="K40" i="85"/>
  <c r="J41" i="86"/>
  <c r="J41" i="85"/>
  <c r="K48" i="86"/>
  <c r="K48" i="85"/>
  <c r="J50" i="86"/>
  <c r="J50" i="85"/>
  <c r="J40" i="86"/>
  <c r="J40" i="85"/>
  <c r="J45" i="86"/>
  <c r="J45" i="85"/>
  <c r="K51" i="86"/>
  <c r="K51" i="85"/>
  <c r="K45" i="86"/>
  <c r="K45" i="85"/>
  <c r="K50" i="86"/>
  <c r="K50" i="85"/>
  <c r="K41" i="86"/>
  <c r="K41" i="85"/>
  <c r="K42" i="86"/>
  <c r="K42" i="85"/>
  <c r="J42" i="86"/>
  <c r="J42" i="85"/>
  <c r="J44" i="86"/>
  <c r="J44" i="85"/>
  <c r="J47" i="86"/>
  <c r="J47" i="85"/>
  <c r="K44" i="86"/>
  <c r="K44" i="85"/>
  <c r="K47" i="86"/>
  <c r="K47" i="85"/>
  <c r="J49" i="86"/>
  <c r="J49" i="85"/>
  <c r="K49" i="86"/>
  <c r="K49" i="85"/>
  <c r="K46" i="80"/>
  <c r="K46" i="81"/>
  <c r="K46" i="82" s="1"/>
  <c r="K36" i="79"/>
  <c r="K36" i="78"/>
  <c r="K37" i="79"/>
  <c r="K37" i="78"/>
  <c r="L50" i="78"/>
  <c r="L50" i="79"/>
  <c r="J33" i="84"/>
  <c r="J33" i="83"/>
  <c r="K35" i="78"/>
  <c r="K35" i="79"/>
  <c r="K34" i="79"/>
  <c r="K34" i="78"/>
  <c r="L40" i="78"/>
  <c r="L40" i="79"/>
  <c r="J56" i="84"/>
  <c r="J56" i="83"/>
  <c r="K30" i="79"/>
  <c r="K30" i="78"/>
  <c r="L42" i="78"/>
  <c r="L42" i="79"/>
  <c r="J30" i="84"/>
  <c r="J30" i="83"/>
  <c r="L34" i="78"/>
  <c r="L34" i="79"/>
  <c r="L32" i="78"/>
  <c r="L32" i="79"/>
  <c r="L35" i="78"/>
  <c r="L35" i="79"/>
  <c r="L36" i="78"/>
  <c r="L36" i="79"/>
  <c r="L31" i="78"/>
  <c r="L31" i="79"/>
  <c r="J31" i="84"/>
  <c r="J31" i="83"/>
  <c r="J35" i="84"/>
  <c r="J35" i="83"/>
  <c r="L44" i="81"/>
  <c r="L44" i="82" s="1"/>
  <c r="L44" i="80"/>
  <c r="J46" i="80"/>
  <c r="J46" i="81"/>
  <c r="J46" i="82" s="1"/>
  <c r="L47" i="79"/>
  <c r="L47" i="78"/>
  <c r="L49" i="78"/>
  <c r="L49" i="79"/>
  <c r="L43" i="79"/>
  <c r="L43" i="78"/>
  <c r="K31" i="79"/>
  <c r="K31" i="78"/>
  <c r="L45" i="81"/>
  <c r="L45" i="82" s="1"/>
  <c r="L45" i="80"/>
  <c r="L51" i="79"/>
  <c r="L51" i="78"/>
  <c r="L33" i="78"/>
  <c r="L33" i="79"/>
  <c r="K32" i="78"/>
  <c r="K32" i="79"/>
  <c r="K33" i="79"/>
  <c r="K33" i="78"/>
  <c r="L48" i="79"/>
  <c r="L48" i="78"/>
  <c r="J32" i="84"/>
  <c r="J32" i="83"/>
  <c r="J34" i="84"/>
  <c r="J34" i="83"/>
  <c r="J36" i="84"/>
  <c r="J36" i="83"/>
  <c r="L41" i="78"/>
  <c r="L41" i="79"/>
  <c r="J52" i="73"/>
  <c r="J52" i="74"/>
  <c r="J52" i="75" s="1"/>
  <c r="J57" i="71"/>
  <c r="J57" i="72"/>
  <c r="L57" i="69"/>
  <c r="J37" i="77"/>
  <c r="J37" i="76"/>
  <c r="L52" i="73"/>
  <c r="L52" i="74"/>
  <c r="L52" i="75" s="1"/>
  <c r="L37" i="77"/>
  <c r="L37" i="76"/>
  <c r="L56" i="73"/>
  <c r="L56" i="74"/>
  <c r="L56" i="75" s="1"/>
  <c r="L30" i="77"/>
  <c r="L30" i="76"/>
  <c r="K56" i="77"/>
  <c r="K56" i="76"/>
  <c r="L46" i="77"/>
  <c r="L46" i="76"/>
  <c r="K52" i="77"/>
  <c r="K52" i="76"/>
  <c r="K57" i="73"/>
  <c r="K57" i="74"/>
  <c r="K57" i="75" s="1"/>
  <c r="J31" i="86" l="1"/>
  <c r="J31" i="85"/>
  <c r="J56" i="86"/>
  <c r="J56" i="85"/>
  <c r="J33" i="86"/>
  <c r="J33" i="85"/>
  <c r="J30" i="86"/>
  <c r="J30" i="85"/>
  <c r="J36" i="86"/>
  <c r="J36" i="85"/>
  <c r="J34" i="86"/>
  <c r="J34" i="85"/>
  <c r="J32" i="86"/>
  <c r="J32" i="85"/>
  <c r="J35" i="86"/>
  <c r="J35" i="85"/>
  <c r="L40" i="81"/>
  <c r="L40" i="82" s="1"/>
  <c r="L40" i="80"/>
  <c r="L49" i="81"/>
  <c r="L49" i="82" s="1"/>
  <c r="L49" i="80"/>
  <c r="L35" i="81"/>
  <c r="L35" i="82" s="1"/>
  <c r="L35" i="80"/>
  <c r="L48" i="80"/>
  <c r="L48" i="81"/>
  <c r="L48" i="82" s="1"/>
  <c r="K33" i="81"/>
  <c r="K33" i="82" s="1"/>
  <c r="K33" i="80"/>
  <c r="L47" i="81"/>
  <c r="L47" i="82" s="1"/>
  <c r="L47" i="80"/>
  <c r="K35" i="80"/>
  <c r="K35" i="81"/>
  <c r="K35" i="82" s="1"/>
  <c r="K52" i="78"/>
  <c r="K52" i="79"/>
  <c r="K32" i="81"/>
  <c r="K32" i="82" s="1"/>
  <c r="K32" i="80"/>
  <c r="J46" i="84"/>
  <c r="J46" i="83"/>
  <c r="L34" i="81"/>
  <c r="L34" i="82" s="1"/>
  <c r="L34" i="80"/>
  <c r="L36" i="80"/>
  <c r="L36" i="81"/>
  <c r="L36" i="82" s="1"/>
  <c r="L43" i="80"/>
  <c r="L43" i="81"/>
  <c r="L43" i="82" s="1"/>
  <c r="L32" i="80"/>
  <c r="L32" i="81"/>
  <c r="L32" i="82" s="1"/>
  <c r="K34" i="80"/>
  <c r="K34" i="81"/>
  <c r="K34" i="82" s="1"/>
  <c r="L37" i="78"/>
  <c r="L37" i="79"/>
  <c r="L44" i="83"/>
  <c r="L44" i="84"/>
  <c r="L50" i="80"/>
  <c r="L50" i="81"/>
  <c r="L50" i="82" s="1"/>
  <c r="L33" i="80"/>
  <c r="L33" i="81"/>
  <c r="L33" i="82" s="1"/>
  <c r="K56" i="78"/>
  <c r="K56" i="79"/>
  <c r="L41" i="81"/>
  <c r="L41" i="82" s="1"/>
  <c r="L41" i="80"/>
  <c r="L42" i="81"/>
  <c r="L42" i="82" s="1"/>
  <c r="L42" i="80"/>
  <c r="J37" i="78"/>
  <c r="J37" i="79"/>
  <c r="L46" i="79"/>
  <c r="L46" i="78"/>
  <c r="L51" i="81"/>
  <c r="L51" i="82" s="1"/>
  <c r="L51" i="80"/>
  <c r="L30" i="78"/>
  <c r="L30" i="79"/>
  <c r="L45" i="83"/>
  <c r="L45" i="84"/>
  <c r="K30" i="81"/>
  <c r="K30" i="82" s="1"/>
  <c r="K30" i="80"/>
  <c r="K37" i="80"/>
  <c r="K37" i="81"/>
  <c r="K37" i="82" s="1"/>
  <c r="L31" i="80"/>
  <c r="L31" i="81"/>
  <c r="L31" i="82" s="1"/>
  <c r="K36" i="81"/>
  <c r="K36" i="82" s="1"/>
  <c r="K36" i="80"/>
  <c r="K31" i="81"/>
  <c r="K31" i="82" s="1"/>
  <c r="K31" i="80"/>
  <c r="K46" i="84"/>
  <c r="K46" i="83"/>
  <c r="L56" i="76"/>
  <c r="L56" i="77"/>
  <c r="K57" i="76"/>
  <c r="K57" i="77"/>
  <c r="L52" i="77"/>
  <c r="L52" i="76"/>
  <c r="L57" i="71"/>
  <c r="L57" i="72"/>
  <c r="J57" i="73"/>
  <c r="J57" i="74"/>
  <c r="J57" i="75" s="1"/>
  <c r="J52" i="77"/>
  <c r="J52" i="76"/>
  <c r="L45" i="86" l="1"/>
  <c r="L45" i="85"/>
  <c r="J46" i="86"/>
  <c r="J46" i="85"/>
  <c r="L44" i="86"/>
  <c r="L44" i="85"/>
  <c r="K46" i="86"/>
  <c r="K46" i="85"/>
  <c r="K31" i="84"/>
  <c r="K31" i="83"/>
  <c r="L46" i="81"/>
  <c r="L46" i="82" s="1"/>
  <c r="L46" i="80"/>
  <c r="J37" i="80"/>
  <c r="J37" i="81"/>
  <c r="J37" i="82" s="1"/>
  <c r="K34" i="84"/>
  <c r="K34" i="83"/>
  <c r="K35" i="84"/>
  <c r="K35" i="83"/>
  <c r="L31" i="83"/>
  <c r="L31" i="84"/>
  <c r="L32" i="83"/>
  <c r="L32" i="84"/>
  <c r="L37" i="80"/>
  <c r="L37" i="81"/>
  <c r="L37" i="82" s="1"/>
  <c r="L42" i="84"/>
  <c r="L42" i="83"/>
  <c r="L47" i="84"/>
  <c r="L47" i="83"/>
  <c r="J52" i="79"/>
  <c r="J52" i="78"/>
  <c r="L43" i="84"/>
  <c r="L43" i="83"/>
  <c r="K36" i="84"/>
  <c r="K36" i="83"/>
  <c r="K37" i="84"/>
  <c r="K37" i="83"/>
  <c r="L41" i="84"/>
  <c r="L41" i="83"/>
  <c r="L36" i="84"/>
  <c r="L36" i="83"/>
  <c r="L48" i="84"/>
  <c r="L48" i="83"/>
  <c r="K33" i="84"/>
  <c r="K33" i="83"/>
  <c r="K56" i="81"/>
  <c r="K56" i="82" s="1"/>
  <c r="K56" i="80"/>
  <c r="L52" i="78"/>
  <c r="L52" i="79"/>
  <c r="K30" i="84"/>
  <c r="K30" i="83"/>
  <c r="K57" i="78"/>
  <c r="K57" i="79"/>
  <c r="L33" i="84"/>
  <c r="L33" i="83"/>
  <c r="K52" i="81"/>
  <c r="K52" i="82" s="1"/>
  <c r="K52" i="80"/>
  <c r="L34" i="83"/>
  <c r="L34" i="84"/>
  <c r="L35" i="83"/>
  <c r="L35" i="84"/>
  <c r="L56" i="78"/>
  <c r="L56" i="79"/>
  <c r="L30" i="80"/>
  <c r="L30" i="81"/>
  <c r="L30" i="82" s="1"/>
  <c r="L50" i="84"/>
  <c r="L50" i="83"/>
  <c r="L49" i="84"/>
  <c r="L49" i="83"/>
  <c r="L51" i="83"/>
  <c r="L51" i="84"/>
  <c r="K32" i="84"/>
  <c r="K32" i="83"/>
  <c r="L40" i="84"/>
  <c r="L40" i="83"/>
  <c r="J57" i="76"/>
  <c r="J57" i="77"/>
  <c r="L57" i="73"/>
  <c r="L57" i="74"/>
  <c r="L57" i="75" s="1"/>
  <c r="L35" i="86" l="1"/>
  <c r="L35" i="85"/>
  <c r="L43" i="85"/>
  <c r="L43" i="86"/>
  <c r="K34" i="86"/>
  <c r="K34" i="85"/>
  <c r="L47" i="86"/>
  <c r="L47" i="85"/>
  <c r="L34" i="86"/>
  <c r="L34" i="85"/>
  <c r="L40" i="86"/>
  <c r="L40" i="85"/>
  <c r="L48" i="86"/>
  <c r="L48" i="85"/>
  <c r="L42" i="86"/>
  <c r="L42" i="85"/>
  <c r="K31" i="86"/>
  <c r="K31" i="85"/>
  <c r="L32" i="86"/>
  <c r="L32" i="85"/>
  <c r="L51" i="86"/>
  <c r="L51" i="85"/>
  <c r="L33" i="86"/>
  <c r="L33" i="85"/>
  <c r="L41" i="85"/>
  <c r="L41" i="86"/>
  <c r="L31" i="86"/>
  <c r="L31" i="85"/>
  <c r="K37" i="86"/>
  <c r="K37" i="85"/>
  <c r="K33" i="86"/>
  <c r="K33" i="85"/>
  <c r="K32" i="86"/>
  <c r="K32" i="85"/>
  <c r="L36" i="86"/>
  <c r="L36" i="85"/>
  <c r="L49" i="86"/>
  <c r="L49" i="85"/>
  <c r="L50" i="86"/>
  <c r="L50" i="85"/>
  <c r="K30" i="86"/>
  <c r="K30" i="85"/>
  <c r="K36" i="86"/>
  <c r="K36" i="85"/>
  <c r="K35" i="86"/>
  <c r="K35" i="85"/>
  <c r="L37" i="83"/>
  <c r="L37" i="84"/>
  <c r="K52" i="84"/>
  <c r="K52" i="83"/>
  <c r="K57" i="80"/>
  <c r="K57" i="81"/>
  <c r="K57" i="82" s="1"/>
  <c r="L30" i="83"/>
  <c r="L30" i="84"/>
  <c r="L52" i="81"/>
  <c r="L52" i="82" s="1"/>
  <c r="L52" i="80"/>
  <c r="L56" i="80"/>
  <c r="L56" i="81"/>
  <c r="L56" i="82" s="1"/>
  <c r="J37" i="84"/>
  <c r="J37" i="83"/>
  <c r="J52" i="81"/>
  <c r="J52" i="82" s="1"/>
  <c r="J52" i="80"/>
  <c r="K56" i="84"/>
  <c r="K56" i="83"/>
  <c r="J57" i="78"/>
  <c r="J57" i="79"/>
  <c r="L46" i="84"/>
  <c r="L46" i="83"/>
  <c r="L57" i="76"/>
  <c r="L57" i="77"/>
  <c r="L37" i="85" l="1"/>
  <c r="L37" i="86"/>
  <c r="J37" i="86"/>
  <c r="J37" i="85"/>
  <c r="L30" i="86"/>
  <c r="L30" i="85"/>
  <c r="L46" i="86"/>
  <c r="L46" i="85"/>
  <c r="K56" i="86"/>
  <c r="K56" i="85"/>
  <c r="K52" i="85"/>
  <c r="K53" i="85" s="1"/>
  <c r="K52" i="86"/>
  <c r="K53" i="86" s="1"/>
  <c r="J52" i="84"/>
  <c r="J52" i="83"/>
  <c r="L57" i="78"/>
  <c r="L57" i="79"/>
  <c r="K57" i="83"/>
  <c r="K57" i="84"/>
  <c r="J57" i="81"/>
  <c r="J57" i="82" s="1"/>
  <c r="J57" i="80"/>
  <c r="L52" i="83"/>
  <c r="L52" i="84"/>
  <c r="L56" i="83"/>
  <c r="L56" i="84"/>
  <c r="J52" i="85" l="1"/>
  <c r="J52" i="86"/>
  <c r="L56" i="85"/>
  <c r="L56" i="86"/>
  <c r="L52" i="85"/>
  <c r="L52" i="86"/>
  <c r="K57" i="85"/>
  <c r="K58" i="85" s="1"/>
  <c r="K57" i="86"/>
  <c r="J57" i="83"/>
  <c r="J57" i="84"/>
  <c r="L57" i="81"/>
  <c r="L57" i="82" s="1"/>
  <c r="L57" i="80"/>
  <c r="J57" i="85" l="1"/>
  <c r="J57" i="86"/>
  <c r="L57" i="83"/>
  <c r="L57" i="84"/>
  <c r="L57" i="85" l="1"/>
  <c r="L57" i="86"/>
</calcChain>
</file>

<file path=xl/sharedStrings.xml><?xml version="1.0" encoding="utf-8"?>
<sst xmlns="http://schemas.openxmlformats.org/spreadsheetml/2006/main" count="3606" uniqueCount="170">
  <si>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</si>
  <si>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</si>
  <si>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</si>
  <si>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</si>
  <si>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</si>
  <si>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</si>
  <si>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</si>
  <si>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</si>
  <si>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</si>
  <si>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</si>
  <si>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</si>
  <si>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</si>
  <si>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</si>
  <si>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</si>
  <si>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</si>
  <si>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</si>
  <si>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</si>
  <si>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</si>
  <si>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</si>
  <si>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>DRG</t>
  </si>
  <si>
    <t>SPITALIZARE ZI</t>
  </si>
  <si>
    <t>caz/ valoare</t>
  </si>
  <si>
    <t>ramas de facturat</t>
  </si>
  <si>
    <t>cazuri</t>
  </si>
  <si>
    <t>valoare</t>
  </si>
  <si>
    <t>servicii</t>
  </si>
  <si>
    <t>INTOCMIT</t>
  </si>
  <si>
    <t>Director Executiv Relatii Contractuale</t>
  </si>
  <si>
    <t xml:space="preserve">         EC ANDA BUSUIOC</t>
  </si>
  <si>
    <t>Cons Mihaela Munteanu</t>
  </si>
  <si>
    <t>VATAMATI SPT ZI</t>
  </si>
  <si>
    <t>VATAMATI</t>
  </si>
  <si>
    <t>TOTAL DRG</t>
  </si>
  <si>
    <t xml:space="preserve"> Servicii</t>
  </si>
  <si>
    <t>TOTAL SPITALIZARE DE ZI</t>
  </si>
  <si>
    <t xml:space="preserve">         SPITALUL ORASENESC TANDAREI</t>
  </si>
  <si>
    <t>TOTAL SERVICII</t>
  </si>
  <si>
    <t>Director General,</t>
  </si>
  <si>
    <t xml:space="preserve">SPITALIZARE ZI </t>
  </si>
  <si>
    <t xml:space="preserve">DRG </t>
  </si>
  <si>
    <t>validat servicii</t>
  </si>
  <si>
    <t>facturat servicii</t>
  </si>
  <si>
    <t>Ramas de facturat</t>
  </si>
  <si>
    <t>Disponibil inaintea</t>
  </si>
  <si>
    <t>CENTRU DE EVALUARE</t>
  </si>
  <si>
    <t>servicii centru evaluare</t>
  </si>
  <si>
    <t xml:space="preserve">             CENTRALIZATOR SERVICII DRG SI SPITALIZARE DE ZI, CENTRU DE EVALUARE IN LIMITA VALORII DE CONTRACT IANUARIE 2023 FACTURATE FEBRUARIE 2023 </t>
  </si>
  <si>
    <t>CONTRACT 2023</t>
  </si>
  <si>
    <t>01-31 IANUARIE 2023</t>
  </si>
  <si>
    <t>IANUARIE 2023 FACTURAT FEBRUARIE 2023</t>
  </si>
  <si>
    <t>CUMULAT IANUARIE 2023 FACTURAT FEBRUARIE 2023</t>
  </si>
  <si>
    <t>regularizare trim I 2023</t>
  </si>
  <si>
    <t>regularizare trim II 2023</t>
  </si>
  <si>
    <t>regularizare trim III 2023</t>
  </si>
  <si>
    <t>regularizare trim IV 2023</t>
  </si>
  <si>
    <t>regularizare AN 2023</t>
  </si>
  <si>
    <t>SOT897/10.02.2023</t>
  </si>
  <si>
    <t>SOT898/10.02.2023</t>
  </si>
  <si>
    <t>SOT899/10.02.2023</t>
  </si>
  <si>
    <t>01-15 FEBRUARIE 2023</t>
  </si>
  <si>
    <t xml:space="preserve">             CENTRALIZATOR SERVICII DRG IN LIMITA VALORII DE CONTRACT 01-15 FEBRUARIE 2023 FACTURATE FEBRUARIE 2023 </t>
  </si>
  <si>
    <t>SOT902/16.02.2023</t>
  </si>
  <si>
    <t xml:space="preserve">             CENTRALIZATOR SERVICII DRG 16-28 FEBRUARIE 2023, SPITALIZARE DE ZI 01-28 FEBRUARIE 2023 IN LIMITA VALORII DE CONTRACT FACTURATE MARTIE 2023 </t>
  </si>
  <si>
    <t>FEBRUARIE 2023</t>
  </si>
  <si>
    <t>SOT907/10.03.2023</t>
  </si>
  <si>
    <t>SOT908/10.03.2023</t>
  </si>
  <si>
    <t>SOT909/10.03.2023</t>
  </si>
  <si>
    <t>FEBRUARIE 2023 FACTURAT MARTIE 2023</t>
  </si>
  <si>
    <t>CUMULAT IANUARIE - FEBRUARIE 2023 FACTURAT FEBRUARIE - MARTIE 2023</t>
  </si>
  <si>
    <t xml:space="preserve">             CENTRALIZATOR SERVICII DRG IN LIMITA VALORII DE CONTRACT 01-15 MARTIE 2023 FACTURATE MARTIE 2023 </t>
  </si>
  <si>
    <t>01-15 MARTIE 2023</t>
  </si>
  <si>
    <t>SOT911/17.03.2023</t>
  </si>
  <si>
    <t xml:space="preserve">             CENTRALIZATOR SERVICII DRG 16-31 MARTIE 2023, SPITALIZARE DE ZI 01-31 MARTIE 2023 IN LIMITA VALORII DE CONTRACT FACTURATE APRILIE 2023 </t>
  </si>
  <si>
    <t>MARTIE 2023</t>
  </si>
  <si>
    <t>SOT914/07.04.2023</t>
  </si>
  <si>
    <t>SOT915/07.04.2023</t>
  </si>
  <si>
    <t>SOT916/07.04.2023</t>
  </si>
  <si>
    <t>MARTIE 2023 FACTURAT APRILIE 2023</t>
  </si>
  <si>
    <t>CUMULAT IANUARIE - MARTIE 2023 FACTURAT FEBRUARIE - APRILIE 2023</t>
  </si>
  <si>
    <t xml:space="preserve">             CENTRALIZATOR SERVICII SPITALIZARE DE ZI 01-31 MARTIE 2023 CONFORM ACT DE SUPLIMENTARE VALOARE CONTRACT FACTURATE APRILIE 2023 </t>
  </si>
  <si>
    <t>SOT920/26.04.2023</t>
  </si>
  <si>
    <t xml:space="preserve">             CENTRALIZATOR SERVICII DRG, SPITALIZARE DE ZI REGULARIZARE TRIM I 2023 IN LIMITA VALORII DE CONTRACT FACTURATE MAI 2023 </t>
  </si>
  <si>
    <t>SOT927/09.05.2023</t>
  </si>
  <si>
    <t>SOT928/09.05.2023</t>
  </si>
  <si>
    <t xml:space="preserve">             CENTRALIZATOR SERVICII DRG, SPITALIZARE DE ZI 01-30 APRILIE 2023 IN LIMITA VALORII DE CONTRACT FACTURATE MAI 2023 </t>
  </si>
  <si>
    <t>SOT924/09.05.2023</t>
  </si>
  <si>
    <t>APRILIE 2023</t>
  </si>
  <si>
    <t>SOT925/09.05.2023</t>
  </si>
  <si>
    <t>SOT926/09.05.2023</t>
  </si>
  <si>
    <t>APRILIE 2023 FACTURAT MAI 2023</t>
  </si>
  <si>
    <t xml:space="preserve">             CENTRALIZATOR SERVICII DRG IN LIMITA VALORII DE CONTRACT 01-15 MAI 2023 FACTURATE MAI 2023 </t>
  </si>
  <si>
    <t>SOT934/18.05.2023</t>
  </si>
  <si>
    <t>01-15 MAI 2023</t>
  </si>
  <si>
    <t>REGULARIZARE TRIM I 2023</t>
  </si>
  <si>
    <t>REGULARIZARE TRIM I 2023 FACTURAT MAI 2023</t>
  </si>
  <si>
    <t>CUMULAT IANUARIE - MARTIE 2023, REGULARIZARE TRIM I 2023 FACTURAT FEBRUARIE - MAI 2023</t>
  </si>
  <si>
    <t>CUMULAT IANUARIE - APRILIE 2023, REGULARIZARE TRIM I 2023 FACTURAT FEBRUARIE - MAI 2023</t>
  </si>
  <si>
    <t xml:space="preserve">             CENTRALIZATOR SERVICII 16 - 31 MAI 2023 DRG, 01-31 MAI 2023 SPITALIZARE DE ZI  IN LIMITA VALORII DE CONTRACT FACTURATE IUNIE 2023 </t>
  </si>
  <si>
    <t>MAI 2023</t>
  </si>
  <si>
    <t>SOT939/13.06.2023</t>
  </si>
  <si>
    <t>SOT940/13.06.2023</t>
  </si>
  <si>
    <t>SOT941/13.06.2023</t>
  </si>
  <si>
    <t>MAI 2023 FACTURAT IUNIE 2023</t>
  </si>
  <si>
    <t>CUMULAT IANUARIE - MAI 2023, REGULARIZARE TRIM I 2023 FACTURAT FEBRUARIE - IUNIE 2023</t>
  </si>
  <si>
    <t xml:space="preserve">             CENTRALIZATOR SERVICII SPITALIZARE DE ZI 01-31 MAI 2023 CONFORM ACT DE SUPLIMENTARE VALOARE CONTRACT FACTURATE IUNIE 2023 </t>
  </si>
  <si>
    <t>SOT945/26.06.2023</t>
  </si>
  <si>
    <t xml:space="preserve">             CENTRALIZATOR SERVICII 01-30 IUNIE 2023 DRG, SPITALIZARE DE ZI  IN LIMITA VALORII DE CONTRACT FACTURATE IULIE 2023 </t>
  </si>
  <si>
    <t>SOT949/11.07.2023</t>
  </si>
  <si>
    <t>IUNIE 2023</t>
  </si>
  <si>
    <t>SOT950/11.07.2023</t>
  </si>
  <si>
    <t>SOT951/11.07.2023</t>
  </si>
  <si>
    <t>IUNIE 2023 FACTURAT IULIE 2023</t>
  </si>
  <si>
    <t>CUMULAT IANUARIE - IUNIE 2023, REGULARIZARE TRIM I 2023 FACTURAT FEBRUARIE - IULIE 2023</t>
  </si>
  <si>
    <t>EC. DIANA NICOLAE</t>
  </si>
  <si>
    <t xml:space="preserve">             CENTRALIZATOR SERVICII SPITALIZARE DE ZI 01-30 IUNIE 2023 CONFORM ACT DE SUPLIMENTARE VALOARE CONTRACT FACTURATE AUGUST 2023 </t>
  </si>
  <si>
    <t>SOT955/02.08.2023</t>
  </si>
  <si>
    <t xml:space="preserve">             CENTRALIZATOR SERVICII DRG, SPITALIZARE DE ZI REGULARIZARE SEMESTRUL I 2023 IN LIMITA VALORII DE CONTRACT FACTURATE AUGUST 2023 </t>
  </si>
  <si>
    <t>REGULARIZARE SEM I 2023</t>
  </si>
  <si>
    <t>SOT954/02.08.2023</t>
  </si>
  <si>
    <t>SOT957/02.08.2023</t>
  </si>
  <si>
    <t>SOT956/02.08.2023</t>
  </si>
  <si>
    <t>REGULARIZARE SEM I 2023 FACTURAT AUGUST  2023</t>
  </si>
  <si>
    <t>CUMULAT IANUARIE - IUNIE 2023, REGULARIZARE SEM I 2023 FACTURAT FEBRUARIE - AUGUST 2023</t>
  </si>
  <si>
    <t>regularizare sem I 2023</t>
  </si>
  <si>
    <t xml:space="preserve">           CENTRALIZATOR SERVICII 01-31 IULIE 2023 DRG, SPITALIZARE DE ZI  IN LIMITA VALORII DE CONTRACT FACTURATE AUGUST 2023 </t>
  </si>
  <si>
    <t>IULIE 2023</t>
  </si>
  <si>
    <t>SOT961/08.08.2023</t>
  </si>
  <si>
    <t>SOT962/08.08.2023</t>
  </si>
  <si>
    <t>SOT963/08.08.2023</t>
  </si>
  <si>
    <t>IULIE 2023 FACTURAT AUGUST 2023</t>
  </si>
  <si>
    <t>CUMULAT IANUARIE - IULIE 2023, REGULARIZARE SEM I 2023 FACTURAT FEBRUARIE - AUGUST 2023</t>
  </si>
  <si>
    <t>SOT969/04.09.2023</t>
  </si>
  <si>
    <t>SOT970/12.09.2023</t>
  </si>
  <si>
    <t>SOT971/12.09.2023</t>
  </si>
  <si>
    <t>SOT972/12.09.2023</t>
  </si>
  <si>
    <t xml:space="preserve">           CENTRALIZATOR SERVICII AUGUST 2023 DRG, SPITALIZARE DE ZI  IN LIMITA VALORII DE CONTRACT FACTURATE SEPTEMBRIE 2023 </t>
  </si>
  <si>
    <t>AUGUST2023 FACTURAT SEPTEMBRIE 2023</t>
  </si>
  <si>
    <t>AUGUST2023 FACTURAT EPTEMBRIE 2023</t>
  </si>
  <si>
    <t>CUMULAT IANUARIE - AUGUST2023 FACTURAT FEBRUARIE - SEPTEMBRIE 2023</t>
  </si>
  <si>
    <t>CUMULAT IANUARIE - AUGUST 2023, FACTURAT FEBRUARIE-SEPTEMBRIE 2023</t>
  </si>
  <si>
    <t>Consilier Comsa Florentina</t>
  </si>
  <si>
    <t xml:space="preserve">                CENTRALIZATOR SERVICII DRG 01-15 SEPTEMBRIE 2023 IN LIMITA VALORII DE CONTRACT FACTURATE SEPTEMBRIE 2023 </t>
  </si>
  <si>
    <t>01 - 15 SEPTEMBRIE 2023</t>
  </si>
  <si>
    <t>SOT974/19.09.2023</t>
  </si>
  <si>
    <t xml:space="preserve">             CENTRALIZATOR SERVICII SPITALIZARE DE ZI 01-31 IULIE 2023 CONFORM ACT DE SUPLIMENTARE VALOARE CONTRACT FACTURATE SEPTEMBRIE 2023 </t>
  </si>
  <si>
    <t xml:space="preserve">               CENTRALIZATOR SERVICII SPITALIZARE DE ZI 01-31 AUGUST 2023 CONFORM ACT DE SUPLIMENTARE VALOARE CONTRACT FACTURATE SEPTEMBRIE 2023 </t>
  </si>
  <si>
    <t>AUGUST 2023</t>
  </si>
  <si>
    <t>SOT975/21.09.2023</t>
  </si>
  <si>
    <t xml:space="preserve">                CENTRALIZATOR SERVICII SEPTEMBRIE 2023 DRG, SPITALIZARE DE ZI  IN LIMITA VALORII DE CONTRACT FACTURATE OCTOMBRIE 2023 </t>
  </si>
  <si>
    <t>SEPTEMBRIE 2023 FACTURAT OCTOMBRIE 2023</t>
  </si>
  <si>
    <t>CUMULAT IANUARIE - SEPTEMBRIE 2023, REGULARIZARE SEM I 2023 FACTURAT FEBRUARIE - OCTOMBRIE 2023</t>
  </si>
  <si>
    <t>SEPTEMBRIE 2023</t>
  </si>
  <si>
    <t>CUMULAT IANUARIE - AUGUST 2023, REGULARIZARE SEM I 2023 FACTURAT FEBRUARIE - SEPTEMBRIE 2023</t>
  </si>
  <si>
    <t>SOT978/10.10.2023</t>
  </si>
  <si>
    <t>SOT979/10.10.2023</t>
  </si>
  <si>
    <t>SOT980/10.10.2023</t>
  </si>
  <si>
    <t xml:space="preserve">               CENTRALIZATOR SERVICII SPITALIZARE DE ZI 01-30 SEPTEMBRIE 2023 CONFORM ACT DE SUPLIMENTARE VALOARE CONTRACT FACTURATE NOIEMBRIE 2023 </t>
  </si>
  <si>
    <t>SOT986/10.11.2023</t>
  </si>
  <si>
    <t xml:space="preserve">             CENTRALIZATOR SERVICII DRG REGULARIZARE TRIMESTRUL III 2023 IN LIMITA VALORII DE CONTRACT FACTURATE NOIEMBRIE 2023 </t>
  </si>
  <si>
    <t>REGULARIZARE TRIM III 2023</t>
  </si>
  <si>
    <t>REGULARIZARE TRIM III 2023 FACTURAT NOIEMBRIE 2023</t>
  </si>
  <si>
    <t>CUMULAT IANUARIE - SEPTEMBRIE 2023, REGULARIZARE SEM I 2023, TRIM III 2023 FACTURAT FEBRUARIE - NOIEMBRIE 2023</t>
  </si>
  <si>
    <t>SOT987/10.11.2023</t>
  </si>
  <si>
    <t>OCTOMBRIE 2023</t>
  </si>
  <si>
    <t xml:space="preserve">               CENTRALIZATOR SERVICII OCTOMBRIE 2023 DRG, SPITALIZARE DE ZI  IN LIMITA VALORII DE CONTRACT FACTURATE NOIEMBRIE 2023 </t>
  </si>
  <si>
    <t>SOT988/13.11.2023</t>
  </si>
  <si>
    <t>SOT989/13.11.2023</t>
  </si>
  <si>
    <t>SOT990/13.11.2023</t>
  </si>
  <si>
    <t>OCTOMBRIE 2023 FACTURAT NOIEMBRIE 2023</t>
  </si>
  <si>
    <t>CUMULAT IANUARIE - OCTOMBRIE 2023, REGULARIZARE SEM I 2023, TRIM III 2023 FACTURAT FEBRUARIE -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</si>
</sst>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rgb="FFC00000"/>
      <name val="Cambria"/>
      <family val="1"/>
      <scheme val="maj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/>
    <xf numFmtId="4" fontId="5" fillId="0" borderId="0" xfId="1" applyNumberFormat="1" applyFont="1"/>
    <xf numFmtId="0" fontId="5" fillId="0" borderId="0" xfId="0" applyFont="1"/>
    <xf numFmtId="0" fontId="5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1" applyFont="1"/>
    <xf numFmtId="4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4" fontId="11" fillId="0" borderId="0" xfId="1" applyNumberFormat="1" applyFont="1"/>
    <xf numFmtId="0" fontId="2" fillId="0" borderId="0" xfId="0" applyFont="1" applyAlignment="1">
      <alignment wrapText="1"/>
    </xf>
    <xf numFmtId="0" fontId="11" fillId="0" borderId="7" xfId="1" applyFont="1" applyBorder="1" applyAlignment="1">
      <alignment horizontal="center" wrapText="1"/>
    </xf>
    <xf numFmtId="0" fontId="12" fillId="0" borderId="0" xfId="1" applyFont="1"/>
    <xf numFmtId="0" fontId="5" fillId="0" borderId="0" xfId="0" applyFont="1" applyAlignment="1">
      <alignment wrapText="1"/>
    </xf>
    <xf numFmtId="0" fontId="5" fillId="0" borderId="0" xfId="1" applyFont="1" applyAlignment="1">
      <alignment horizontal="center" wrapText="1"/>
    </xf>
    <xf numFmtId="3" fontId="10" fillId="0" borderId="0" xfId="1" applyNumberFormat="1" applyFont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4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11" fillId="0" borderId="11" xfId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>
      <alignment horizontal="right"/>
    </xf>
    <xf numFmtId="0" fontId="11" fillId="0" borderId="8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11" fillId="0" borderId="26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 wrapText="1"/>
    </xf>
    <xf numFmtId="0" fontId="11" fillId="0" borderId="28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16" xfId="1" applyFont="1" applyBorder="1" applyAlignment="1">
      <alignment horizontal="center" vertical="top" wrapText="1"/>
    </xf>
    <xf numFmtId="49" fontId="11" fillId="0" borderId="16" xfId="1" applyNumberFormat="1" applyFont="1" applyBorder="1" applyAlignment="1">
      <alignment horizontal="center" vertical="top" wrapText="1"/>
    </xf>
    <xf numFmtId="17" fontId="11" fillId="0" borderId="29" xfId="1" applyNumberFormat="1" applyFont="1" applyBorder="1" applyAlignment="1">
      <alignment horizontal="center" vertical="top"/>
    </xf>
    <xf numFmtId="0" fontId="11" fillId="0" borderId="8" xfId="1" applyFont="1" applyBorder="1"/>
    <xf numFmtId="0" fontId="13" fillId="0" borderId="23" xfId="1" applyFont="1" applyBorder="1"/>
    <xf numFmtId="0" fontId="11" fillId="0" borderId="8" xfId="1" applyFont="1" applyBorder="1" applyAlignment="1">
      <alignment horizontal="right"/>
    </xf>
    <xf numFmtId="4" fontId="11" fillId="0" borderId="23" xfId="1" applyNumberFormat="1" applyFont="1" applyBorder="1" applyAlignment="1">
      <alignment horizontal="right"/>
    </xf>
    <xf numFmtId="4" fontId="11" fillId="0" borderId="8" xfId="1" applyNumberFormat="1" applyFont="1" applyBorder="1" applyAlignment="1">
      <alignment horizontal="right"/>
    </xf>
    <xf numFmtId="4" fontId="11" fillId="0" borderId="8" xfId="1" applyNumberFormat="1" applyFont="1" applyBorder="1"/>
    <xf numFmtId="4" fontId="11" fillId="0" borderId="28" xfId="1" applyNumberFormat="1" applyFont="1" applyBorder="1"/>
    <xf numFmtId="0" fontId="11" fillId="0" borderId="17" xfId="1" applyFont="1" applyBorder="1"/>
    <xf numFmtId="0" fontId="13" fillId="0" borderId="25" xfId="1" applyFont="1" applyBorder="1"/>
    <xf numFmtId="0" fontId="11" fillId="0" borderId="17" xfId="1" applyFont="1" applyBorder="1" applyAlignment="1">
      <alignment horizontal="right"/>
    </xf>
    <xf numFmtId="4" fontId="11" fillId="0" borderId="25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11" fillId="0" borderId="17" xfId="1" applyNumberFormat="1" applyFont="1" applyBorder="1"/>
    <xf numFmtId="4" fontId="11" fillId="0" borderId="30" xfId="1" applyNumberFormat="1" applyFont="1" applyBorder="1"/>
    <xf numFmtId="0" fontId="13" fillId="0" borderId="21" xfId="1" applyFont="1" applyBorder="1"/>
    <xf numFmtId="0" fontId="11" fillId="0" borderId="17" xfId="1" applyFont="1" applyBorder="1" applyAlignment="1">
      <alignment horizontal="right" wrapText="1"/>
    </xf>
    <xf numFmtId="0" fontId="11" fillId="0" borderId="13" xfId="1" applyFont="1" applyBorder="1"/>
    <xf numFmtId="0" fontId="11" fillId="0" borderId="22" xfId="1" applyFont="1" applyBorder="1" applyAlignment="1">
      <alignment wrapText="1"/>
    </xf>
    <xf numFmtId="0" fontId="11" fillId="0" borderId="13" xfId="1" applyFont="1" applyBorder="1" applyAlignment="1">
      <alignment horizontal="right"/>
    </xf>
    <xf numFmtId="4" fontId="11" fillId="0" borderId="9" xfId="1" applyNumberFormat="1" applyFont="1" applyBorder="1" applyAlignment="1">
      <alignment horizontal="right"/>
    </xf>
    <xf numFmtId="4" fontId="11" fillId="0" borderId="13" xfId="1" applyNumberFormat="1" applyFont="1" applyBorder="1" applyAlignment="1">
      <alignment horizontal="right"/>
    </xf>
    <xf numFmtId="4" fontId="11" fillId="0" borderId="13" xfId="1" applyNumberFormat="1" applyFont="1" applyBorder="1"/>
    <xf numFmtId="4" fontId="11" fillId="0" borderId="31" xfId="1" applyNumberFormat="1" applyFont="1" applyBorder="1"/>
    <xf numFmtId="0" fontId="11" fillId="0" borderId="7" xfId="1" applyFont="1" applyBorder="1"/>
    <xf numFmtId="0" fontId="13" fillId="0" borderId="14" xfId="1" applyFont="1" applyBorder="1"/>
    <xf numFmtId="0" fontId="11" fillId="0" borderId="7" xfId="1" applyFont="1" applyBorder="1" applyAlignment="1">
      <alignment horizontal="right"/>
    </xf>
    <xf numFmtId="4" fontId="11" fillId="0" borderId="4" xfId="1" applyNumberFormat="1" applyFont="1" applyBorder="1" applyAlignment="1">
      <alignment horizontal="right"/>
    </xf>
    <xf numFmtId="4" fontId="11" fillId="0" borderId="7" xfId="1" applyNumberFormat="1" applyFont="1" applyBorder="1" applyAlignment="1">
      <alignment horizontal="right"/>
    </xf>
    <xf numFmtId="4" fontId="11" fillId="0" borderId="11" xfId="1" applyNumberFormat="1" applyFont="1" applyBorder="1" applyAlignment="1">
      <alignment horizontal="right"/>
    </xf>
    <xf numFmtId="0" fontId="11" fillId="0" borderId="12" xfId="1" applyFont="1" applyBorder="1"/>
    <xf numFmtId="2" fontId="11" fillId="0" borderId="23" xfId="1" applyNumberFormat="1" applyFont="1" applyBorder="1" applyAlignment="1">
      <alignment vertical="justify"/>
    </xf>
    <xf numFmtId="0" fontId="11" fillId="0" borderId="12" xfId="1" applyFont="1" applyBorder="1" applyAlignment="1">
      <alignment horizontal="right"/>
    </xf>
    <xf numFmtId="4" fontId="11" fillId="0" borderId="27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2" xfId="1" applyNumberFormat="1" applyFont="1" applyBorder="1"/>
    <xf numFmtId="4" fontId="11" fillId="0" borderId="32" xfId="1" applyNumberFormat="1" applyFont="1" applyBorder="1"/>
    <xf numFmtId="2" fontId="11" fillId="0" borderId="25" xfId="1" applyNumberFormat="1" applyFont="1" applyBorder="1" applyAlignment="1">
      <alignment vertical="justify"/>
    </xf>
    <xf numFmtId="0" fontId="11" fillId="0" borderId="3" xfId="1" applyFont="1" applyBorder="1"/>
    <xf numFmtId="0" fontId="11" fillId="0" borderId="3" xfId="1" applyFont="1" applyBorder="1" applyAlignment="1">
      <alignment horizontal="right"/>
    </xf>
    <xf numFmtId="4" fontId="11" fillId="0" borderId="10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20" xfId="1" applyNumberFormat="1" applyFont="1" applyBorder="1" applyAlignment="1">
      <alignment horizontal="right"/>
    </xf>
    <xf numFmtId="0" fontId="11" fillId="0" borderId="10" xfId="1" applyFont="1" applyBorder="1"/>
    <xf numFmtId="4" fontId="11" fillId="0" borderId="10" xfId="1" applyNumberFormat="1" applyFont="1" applyBorder="1"/>
    <xf numFmtId="4" fontId="11" fillId="0" borderId="3" xfId="1" applyNumberFormat="1" applyFont="1" applyBorder="1"/>
    <xf numFmtId="4" fontId="11" fillId="0" borderId="20" xfId="1" applyNumberFormat="1" applyFont="1" applyBorder="1"/>
    <xf numFmtId="0" fontId="11" fillId="0" borderId="4" xfId="1" applyFont="1" applyBorder="1" applyAlignment="1">
      <alignment horizontal="center" wrapText="1"/>
    </xf>
    <xf numFmtId="4" fontId="11" fillId="0" borderId="1" xfId="1" applyNumberFormat="1" applyFont="1" applyBorder="1"/>
    <xf numFmtId="4" fontId="11" fillId="0" borderId="5" xfId="1" applyNumberFormat="1" applyFont="1" applyBorder="1"/>
    <xf numFmtId="0" fontId="11" fillId="2" borderId="4" xfId="1" applyFont="1" applyFill="1" applyBorder="1"/>
    <xf numFmtId="4" fontId="11" fillId="2" borderId="7" xfId="1" applyNumberFormat="1" applyFont="1" applyFill="1" applyBorder="1"/>
    <xf numFmtId="4" fontId="11" fillId="2" borderId="5" xfId="1" applyNumberFormat="1" applyFont="1" applyFill="1" applyBorder="1"/>
    <xf numFmtId="0" fontId="11" fillId="0" borderId="9" xfId="1" applyFont="1" applyBorder="1"/>
    <xf numFmtId="0" fontId="11" fillId="2" borderId="4" xfId="1" applyFont="1" applyFill="1" applyBorder="1" applyAlignment="1">
      <alignment wrapText="1"/>
    </xf>
    <xf numFmtId="4" fontId="11" fillId="2" borderId="1" xfId="1" applyNumberFormat="1" applyFont="1" applyFill="1" applyBorder="1"/>
    <xf numFmtId="0" fontId="13" fillId="0" borderId="2" xfId="1" applyFont="1" applyBorder="1"/>
    <xf numFmtId="0" fontId="11" fillId="0" borderId="4" xfId="1" applyFont="1" applyBorder="1"/>
    <xf numFmtId="4" fontId="11" fillId="0" borderId="7" xfId="1" applyNumberFormat="1" applyFont="1" applyBorder="1"/>
    <xf numFmtId="4" fontId="11" fillId="0" borderId="11" xfId="1" applyNumberFormat="1" applyFont="1" applyBorder="1"/>
    <xf numFmtId="0" fontId="11" fillId="2" borderId="10" xfId="1" applyFont="1" applyFill="1" applyBorder="1"/>
    <xf numFmtId="4" fontId="11" fillId="2" borderId="3" xfId="1" applyNumberFormat="1" applyFont="1" applyFill="1" applyBorder="1"/>
    <xf numFmtId="4" fontId="11" fillId="2" borderId="11" xfId="1" applyNumberFormat="1" applyFont="1" applyFill="1" applyBorder="1"/>
    <xf numFmtId="0" fontId="11" fillId="0" borderId="4" xfId="1" applyFont="1" applyBorder="1" applyAlignment="1">
      <alignment wrapText="1"/>
    </xf>
    <xf numFmtId="0" fontId="13" fillId="0" borderId="10" xfId="1" applyFont="1" applyBorder="1"/>
    <xf numFmtId="0" fontId="11" fillId="2" borderId="9" xfId="1" applyFont="1" applyFill="1" applyBorder="1"/>
    <xf numFmtId="4" fontId="11" fillId="0" borderId="7" xfId="1" applyNumberFormat="1" applyFont="1" applyBorder="1" applyAlignment="1">
      <alignment horizontal="center" wrapText="1"/>
    </xf>
    <xf numFmtId="4" fontId="11" fillId="2" borderId="7" xfId="1" applyNumberFormat="1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4" fontId="11" fillId="0" borderId="4" xfId="1" applyNumberFormat="1" applyFont="1" applyBorder="1" applyAlignment="1">
      <alignment horizontal="center" wrapText="1"/>
    </xf>
    <xf numFmtId="4" fontId="11" fillId="0" borderId="11" xfId="1" applyNumberFormat="1" applyFont="1" applyBorder="1" applyAlignment="1">
      <alignment horizontal="center" wrapText="1"/>
    </xf>
    <xf numFmtId="0" fontId="11" fillId="2" borderId="3" xfId="1" applyFont="1" applyFill="1" applyBorder="1"/>
    <xf numFmtId="4" fontId="11" fillId="2" borderId="4" xfId="1" applyNumberFormat="1" applyFont="1" applyFill="1" applyBorder="1" applyAlignment="1">
      <alignment horizontal="center" wrapText="1"/>
    </xf>
    <xf numFmtId="0" fontId="11" fillId="2" borderId="13" xfId="1" applyFont="1" applyFill="1" applyBorder="1"/>
    <xf numFmtId="0" fontId="13" fillId="0" borderId="0" xfId="1" applyFont="1"/>
    <xf numFmtId="0" fontId="11" fillId="0" borderId="0" xfId="1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/>
    </xf>
    <xf numFmtId="4" fontId="11" fillId="0" borderId="0" xfId="1" applyNumberFormat="1" applyFont="1" applyAlignment="1">
      <alignment horizontal="center" wrapText="1"/>
    </xf>
    <xf numFmtId="0" fontId="13" fillId="0" borderId="27" xfId="1" applyFont="1" applyBorder="1"/>
    <xf numFmtId="0" fontId="11" fillId="0" borderId="33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top"/>
    </xf>
    <xf numFmtId="0" fontId="11" fillId="0" borderId="34" xfId="1" applyFont="1" applyBorder="1" applyAlignment="1">
      <alignment horizontal="center" vertical="top" wrapText="1"/>
    </xf>
    <xf numFmtId="0" fontId="11" fillId="0" borderId="35" xfId="1" applyFont="1" applyBorder="1" applyAlignment="1">
      <alignment horizontal="center" vertical="top"/>
    </xf>
    <xf numFmtId="0" fontId="11" fillId="0" borderId="22" xfId="1" applyFont="1" applyBorder="1" applyAlignment="1">
      <alignment horizontal="center" vertical="top"/>
    </xf>
    <xf numFmtId="0" fontId="11" fillId="0" borderId="36" xfId="1" applyFont="1" applyBorder="1" applyAlignment="1">
      <alignment horizontal="center" vertical="top"/>
    </xf>
    <xf numFmtId="0" fontId="11" fillId="0" borderId="36" xfId="1" applyFont="1" applyBorder="1" applyAlignment="1">
      <alignment horizontal="center" vertical="top" wrapText="1"/>
    </xf>
    <xf numFmtId="49" fontId="11" fillId="0" borderId="36" xfId="1" applyNumberFormat="1" applyFont="1" applyBorder="1" applyAlignment="1">
      <alignment horizontal="center" vertical="top" wrapText="1"/>
    </xf>
    <xf numFmtId="17" fontId="11" fillId="0" borderId="37" xfId="1" applyNumberFormat="1" applyFont="1" applyBorder="1" applyAlignment="1">
      <alignment horizontal="center" vertical="top"/>
    </xf>
    <xf numFmtId="0" fontId="11" fillId="0" borderId="0" xfId="1" applyFont="1" applyAlignment="1">
      <alignment horizontal="right"/>
    </xf>
    <xf numFmtId="4" fontId="11" fillId="0" borderId="0" xfId="1" applyNumberFormat="1" applyFont="1" applyAlignment="1">
      <alignment horizontal="right"/>
    </xf>
    <xf numFmtId="0" fontId="5" fillId="0" borderId="17" xfId="1" applyFont="1" applyBorder="1"/>
    <xf numFmtId="0" fontId="5" fillId="0" borderId="13" xfId="1" applyFont="1" applyBorder="1"/>
    <xf numFmtId="0" fontId="5" fillId="0" borderId="3" xfId="1" applyFont="1" applyBorder="1"/>
    <xf numFmtId="0" fontId="14" fillId="0" borderId="0" xfId="1" applyFont="1"/>
    <xf numFmtId="0" fontId="10" fillId="0" borderId="0" xfId="0" applyFont="1"/>
    <xf numFmtId="17" fontId="11" fillId="0" borderId="36" xfId="1" applyNumberFormat="1" applyFont="1" applyBorder="1" applyAlignment="1">
      <alignment horizontal="center" vertical="top" wrapText="1"/>
    </xf>
    <xf numFmtId="4" fontId="16" fillId="0" borderId="0" xfId="1" applyNumberFormat="1" applyFont="1"/>
    <xf numFmtId="0" fontId="17" fillId="0" borderId="0" xfId="0" applyFont="1"/>
    <xf numFmtId="0" fontId="16" fillId="0" borderId="0" xfId="1" applyFont="1" applyAlignment="1">
      <alignment wrapText="1"/>
    </xf>
    <xf numFmtId="0" fontId="13" fillId="0" borderId="22" xfId="1" applyFont="1" applyBorder="1"/>
    <xf numFmtId="0" fontId="11" fillId="0" borderId="19" xfId="1" applyFont="1" applyBorder="1" applyAlignment="1">
      <alignment wrapText="1"/>
    </xf>
    <xf numFmtId="0" fontId="5" fillId="0" borderId="33" xfId="1" applyFont="1" applyBorder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5" fillId="0" borderId="12" xfId="1" applyFont="1" applyBorder="1"/>
    <xf numFmtId="0" fontId="5" fillId="0" borderId="7" xfId="1" applyFont="1" applyBorder="1"/>
    <xf numFmtId="0" fontId="5" fillId="0" borderId="8" xfId="1" applyFont="1" applyBorder="1"/>
    <xf numFmtId="0" fontId="13" fillId="0" borderId="1" xfId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1" fillId="0" borderId="4" xfId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1" fillId="0" borderId="15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1" fillId="0" borderId="2" xfId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0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3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8644C-E7A0-4756-8E87-7105D4EC15C2}">
  <dimension ref="A1:P66"/>
  <sheetViews>
    <sheetView tabSelected="1" topLeftCell="A25" zoomScale="96" zoomScaleNormal="96" workbookViewId="0">
      <selection activeCell="H54" sqref="H54:L5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164</v>
      </c>
      <c r="C6" s="161"/>
      <c r="D6" s="161"/>
      <c r="E6" s="161"/>
      <c r="F6" s="161"/>
      <c r="G6" s="161"/>
      <c r="H6" s="161"/>
      <c r="I6" s="161"/>
      <c r="J6" s="161"/>
      <c r="K6" s="162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6" s="2" customFormat="1" ht="14.25" customHeight="1" x14ac:dyDescent="0.25">
      <c r="A8" s="144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6" s="2" customFormat="1" ht="27" customHeight="1" thickBot="1" x14ac:dyDescent="0.3">
      <c r="A9" s="145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38" t="s">
        <v>163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6" s="2" customFormat="1" x14ac:dyDescent="0.25">
      <c r="A10" s="146">
        <v>1</v>
      </c>
      <c r="B10" s="121" t="s">
        <v>39</v>
      </c>
      <c r="C10" s="72" t="s">
        <v>165</v>
      </c>
      <c r="D10" s="73">
        <v>2785570.03</v>
      </c>
      <c r="E10" s="74">
        <v>2438596.7199999997</v>
      </c>
      <c r="F10" s="75">
        <f t="shared" ref="F10:F16" si="0">D10-E10</f>
        <v>346973.31000000006</v>
      </c>
      <c r="G10" s="75">
        <v>346518.55</v>
      </c>
      <c r="H10" s="75">
        <f t="shared" ref="H10:H16" si="1">E10+G10</f>
        <v>2785115.2699999996</v>
      </c>
      <c r="I10" s="76">
        <f t="shared" ref="I10:I16" si="2">F10-G10</f>
        <v>454.76000000006752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133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133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2"/>
      <c r="K12" s="5"/>
      <c r="L12" s="5"/>
      <c r="M12" s="5"/>
      <c r="N12" s="5"/>
      <c r="O12" s="8"/>
      <c r="P12" s="9"/>
    </row>
    <row r="13" spans="1:16" s="1" customFormat="1" x14ac:dyDescent="0.25">
      <c r="A13" s="133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133"/>
      <c r="B14" s="55" t="s">
        <v>53</v>
      </c>
      <c r="C14" s="50"/>
      <c r="D14" s="51">
        <v>26955.17</v>
      </c>
      <c r="E14" s="52">
        <v>26955.17</v>
      </c>
      <c r="F14" s="53">
        <f t="shared" si="0"/>
        <v>0</v>
      </c>
      <c r="G14" s="53">
        <v>0</v>
      </c>
      <c r="H14" s="53">
        <f t="shared" si="1"/>
        <v>26955.17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133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134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147"/>
      <c r="B17" s="65" t="s">
        <v>32</v>
      </c>
      <c r="C17" s="66"/>
      <c r="D17" s="67">
        <f t="shared" ref="D17" si="3">SUM(D10:D16)</f>
        <v>2841277.8299999996</v>
      </c>
      <c r="E17" s="68">
        <v>2494304.5199999996</v>
      </c>
      <c r="F17" s="68">
        <f t="shared" ref="F17:I17" si="4">SUM(F10:F16)</f>
        <v>346973.31000000006</v>
      </c>
      <c r="G17" s="68">
        <f t="shared" si="4"/>
        <v>346518.55</v>
      </c>
      <c r="H17" s="68">
        <f t="shared" si="4"/>
        <v>2840823.0699999994</v>
      </c>
      <c r="I17" s="69">
        <f t="shared" si="4"/>
        <v>454.76000000006752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148">
        <v>2</v>
      </c>
      <c r="B18" s="71" t="s">
        <v>38</v>
      </c>
      <c r="C18" s="43" t="s">
        <v>166</v>
      </c>
      <c r="D18" s="44">
        <v>1872144.14</v>
      </c>
      <c r="E18" s="45">
        <v>1648905.2799999998</v>
      </c>
      <c r="F18" s="46">
        <f>D18-E18</f>
        <v>223238.8600000001</v>
      </c>
      <c r="G18" s="46">
        <v>162714</v>
      </c>
      <c r="H18" s="46">
        <f t="shared" ref="H18:H24" si="5">E18+G18</f>
        <v>1811619.2799999998</v>
      </c>
      <c r="I18" s="47">
        <f>F18-G18</f>
        <v>60524.860000000102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133"/>
      <c r="B19" s="77" t="s">
        <v>30</v>
      </c>
      <c r="C19" s="50" t="s">
        <v>167</v>
      </c>
      <c r="D19" s="51">
        <v>0</v>
      </c>
      <c r="E19" s="52">
        <v>14463.120000000003</v>
      </c>
      <c r="F19" s="53">
        <f>D19-E19</f>
        <v>-14463.120000000003</v>
      </c>
      <c r="G19" s="53">
        <v>1386</v>
      </c>
      <c r="H19" s="53">
        <f t="shared" si="5"/>
        <v>15849.120000000003</v>
      </c>
      <c r="I19" s="54">
        <f t="shared" ref="I19:I24" si="6">F19-G19</f>
        <v>-15849.120000000003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133"/>
      <c r="B20" s="77" t="s">
        <v>44</v>
      </c>
      <c r="C20" s="50"/>
      <c r="D20" s="51">
        <v>0</v>
      </c>
      <c r="E20" s="52">
        <v>0</v>
      </c>
      <c r="F20" s="53">
        <f>D20-E20</f>
        <v>0</v>
      </c>
      <c r="G20" s="53">
        <v>0</v>
      </c>
      <c r="H20" s="53">
        <f t="shared" si="5"/>
        <v>0</v>
      </c>
      <c r="I20" s="54">
        <f t="shared" si="6"/>
        <v>0</v>
      </c>
      <c r="J20" s="12"/>
      <c r="K20" s="5"/>
      <c r="L20" s="5"/>
      <c r="M20" s="5"/>
      <c r="N20" s="5"/>
      <c r="O20" s="8"/>
      <c r="P20" s="9"/>
    </row>
    <row r="21" spans="1:16" s="1" customFormat="1" x14ac:dyDescent="0.25">
      <c r="A21" s="133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2"/>
      <c r="K21" s="5"/>
      <c r="L21" s="5"/>
      <c r="M21" s="5"/>
      <c r="N21" s="5"/>
      <c r="O21" s="8"/>
      <c r="P21" s="9"/>
    </row>
    <row r="22" spans="1:16" s="1" customFormat="1" x14ac:dyDescent="0.25">
      <c r="A22" s="133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133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134"/>
      <c r="B24" s="142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135"/>
      <c r="B25" s="143" t="s">
        <v>34</v>
      </c>
      <c r="C25" s="79"/>
      <c r="D25" s="80">
        <f>SUM(D18:D24)</f>
        <v>1873916.63</v>
      </c>
      <c r="E25" s="81">
        <v>1664149.94</v>
      </c>
      <c r="F25" s="81">
        <f>SUM(F18:F24)</f>
        <v>209766.69000000012</v>
      </c>
      <c r="G25" s="81">
        <f t="shared" ref="G25" si="8">SUM(G18:G24)</f>
        <v>164100</v>
      </c>
      <c r="H25" s="81">
        <f>SUM(H18:H24)</f>
        <v>1828249.94</v>
      </c>
      <c r="I25" s="82">
        <f>SUM(I18:I24)</f>
        <v>45666.690000000097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135"/>
      <c r="B26" s="83" t="s">
        <v>8</v>
      </c>
      <c r="C26" s="78"/>
      <c r="D26" s="84">
        <f>D25+D17</f>
        <v>4715194.459999999</v>
      </c>
      <c r="E26" s="84">
        <v>4158454.4599999995</v>
      </c>
      <c r="F26" s="84">
        <f t="shared" ref="F26:I26" si="9">F25+F17</f>
        <v>556740.00000000023</v>
      </c>
      <c r="G26" s="84">
        <f t="shared" si="9"/>
        <v>510618.55</v>
      </c>
      <c r="H26" s="84">
        <f t="shared" si="9"/>
        <v>4669073.01</v>
      </c>
      <c r="I26" s="98">
        <f t="shared" si="9"/>
        <v>46121.450000000164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27" customHeight="1" thickBot="1" x14ac:dyDescent="0.3">
      <c r="A28" s="4"/>
      <c r="B28" s="152" t="s">
        <v>168</v>
      </c>
      <c r="C28" s="153"/>
      <c r="D28" s="153"/>
      <c r="E28" s="153"/>
      <c r="F28" s="154"/>
      <c r="H28" s="152" t="s">
        <v>169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144</v>
      </c>
      <c r="E30" s="88">
        <v>138</v>
      </c>
      <c r="F30" s="89">
        <f>D30-E30</f>
        <v>6</v>
      </c>
      <c r="G30" s="15"/>
      <c r="H30" s="167"/>
      <c r="I30" s="14" t="s">
        <v>23</v>
      </c>
      <c r="J30" s="88">
        <f>'REGULARIZARE TRIM III2023'!J30+'OCTOMBRIE 2023 LIMVALCTR'!D30</f>
        <v>1377</v>
      </c>
      <c r="K30" s="88">
        <f>'REGULARIZARE TRIM III2023'!K30+'OCTOMBRIE 2023 LIMVALCTR'!E30</f>
        <v>1195</v>
      </c>
      <c r="L30" s="88">
        <f>'REGULARIZARE TRIM III2023'!L30+'OCTOMBRIE 2023 LIMVALCTR'!F30</f>
        <v>182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362562.47</v>
      </c>
      <c r="E31" s="91">
        <v>346518.55</v>
      </c>
      <c r="F31" s="92">
        <f t="shared" ref="F31:F37" si="10">D31-E31</f>
        <v>16043.919999999984</v>
      </c>
      <c r="G31" s="15"/>
      <c r="H31" s="168"/>
      <c r="I31" s="90" t="s">
        <v>24</v>
      </c>
      <c r="J31" s="95">
        <f>'REGULARIZARE TRIM III2023'!J31+'OCTOMBRIE 2023 LIMVALCTR'!D31</f>
        <v>3235166.2299999995</v>
      </c>
      <c r="K31" s="95">
        <f>'REGULARIZARE TRIM III2023'!K31+'OCTOMBRIE 2023 LIMVALCTR'!E31</f>
        <v>2785115.27</v>
      </c>
      <c r="L31" s="95">
        <f>'REGULARIZARE TRIM III2023'!L31+'OCTOMBRIE 2023 LIMVALCTR'!F31</f>
        <v>450050.95999999996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'REGULARIZARE TRIM III2023'!J32+'OCTOMBRIE 2023 LIMVALCTR'!D32</f>
        <v>8431.18</v>
      </c>
      <c r="K32" s="88">
        <f>'REGULARIZARE TRIM III2023'!K32+'OCTOMBRIE 2023 LIMVALCTR'!E32</f>
        <v>27156.53</v>
      </c>
      <c r="L32" s="88">
        <f>'REGULARIZARE TRIM III2023'!L32+'OCTOMBRIE 2023 LIMVALCTR'!F32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'REGULARIZARE TRIM III2023'!J33+'OCTOMBRIE 2023 LIMVALCTR'!D33</f>
        <v>31786.38</v>
      </c>
      <c r="K33" s="88">
        <f>'REGULARIZARE TRIM III2023'!K33+'OCTOMBRIE 2023 LIMVALCTR'!E33</f>
        <v>1596.1</v>
      </c>
      <c r="L33" s="88">
        <f>'REGULARIZARE TRIM III2023'!L33+'OCTOMBRIE 2023 LIMVALCTR'!F33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'REGULARIZARE TRIM III2023'!J34+'OCTOMBRIE 2023 LIMVALCTR'!D34</f>
        <v>5914.82</v>
      </c>
      <c r="K34" s="88">
        <f>'REGULARIZARE TRIM III2023'!K34+'OCTOMBRIE 2023 LIMVALCTR'!E34</f>
        <v>26955.17</v>
      </c>
      <c r="L34" s="88">
        <f>'REGULARIZARE TRIM III2023'!L34+'OCTOMBRIE 2023 LIMVALCTR'!F34</f>
        <v>-21040.35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'REGULARIZARE TRIM III2023'!J35+'OCTOMBRIE 2023 LIMVALCTR'!D35</f>
        <v>0</v>
      </c>
      <c r="K35" s="88">
        <f>'REGULARIZARE TRIM III2023'!K35+'OCTOMBRIE 2023 LIMVALCTR'!E35</f>
        <v>0</v>
      </c>
      <c r="L35" s="88">
        <f>'REGULARIZARE TRIM III2023'!L35+'OCTOMBRIE 2023 LIMVALCTR'!F35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'REGULARIZARE TRIM III2023'!J36+'OCTOMBRIE 2023 LIMVALCTR'!D36</f>
        <v>0</v>
      </c>
      <c r="K36" s="88">
        <f>'REGULARIZARE TRIM III2023'!K36+'OCTOMBRIE 2023 LIMVALCTR'!E36</f>
        <v>0</v>
      </c>
      <c r="L36" s="88">
        <f>'REGULARIZARE TRIM III2023'!L36+'OCTOMBRIE 2023 LIMVALCTR'!F36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362562.47</v>
      </c>
      <c r="E37" s="91">
        <f t="shared" si="11"/>
        <v>346518.55</v>
      </c>
      <c r="F37" s="91">
        <f t="shared" si="10"/>
        <v>16043.919999999984</v>
      </c>
      <c r="G37" s="15"/>
      <c r="H37" s="94" t="s">
        <v>32</v>
      </c>
      <c r="I37" s="90" t="s">
        <v>24</v>
      </c>
      <c r="J37" s="91">
        <f>'REGULARIZARE TRIM III2023'!J37+'OCTOMBRIE 2023 LIMVALCTR'!D37</f>
        <v>3281298.6099999994</v>
      </c>
      <c r="K37" s="91">
        <f>'REGULARIZARE TRIM III2023'!K37+'OCTOMBRIE 2023 LIMVALCTR'!E37</f>
        <v>2840823.07</v>
      </c>
      <c r="L37" s="91">
        <f>'REGULARIZARE TRIM III2023'!L37+'OCTOMBRIE 2023 LIMVALCTR'!F37</f>
        <v>440475.54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109</v>
      </c>
      <c r="E40" s="98">
        <v>109</v>
      </c>
      <c r="F40" s="99">
        <f>D40-E40</f>
        <v>0</v>
      </c>
      <c r="G40" s="5"/>
      <c r="H40" s="149" t="s">
        <v>20</v>
      </c>
      <c r="I40" s="64" t="s">
        <v>23</v>
      </c>
      <c r="J40" s="98">
        <f>'REGULARIZARE TRIM III2023'!J40+'OCTOMBRIE 2023 LIMVALCTR'!D40</f>
        <v>1264</v>
      </c>
      <c r="K40" s="98">
        <f>'REGULARIZARE TRIM III2023'!K40+'OCTOMBRIE 2023 LIMVALCTR'!E40</f>
        <v>1264</v>
      </c>
      <c r="L40" s="98">
        <f>'REGULARIZARE TRIM III2023'!L40+'OCTOMBRIE 2023 LIMVALCTR'!F40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53418</v>
      </c>
      <c r="E41" s="101">
        <v>53418</v>
      </c>
      <c r="F41" s="102">
        <f t="shared" ref="F41:F52" si="12">D41-E41</f>
        <v>0</v>
      </c>
      <c r="G41" s="5"/>
      <c r="H41" s="150"/>
      <c r="I41" s="111" t="s">
        <v>24</v>
      </c>
      <c r="J41" s="91">
        <f>'REGULARIZARE TRIM III2023'!J41+'OCTOMBRIE 2023 LIMVALCTR'!D41</f>
        <v>613519.24</v>
      </c>
      <c r="K41" s="91">
        <f>'REGULARIZARE TRIM III2023'!K41+'OCTOMBRIE 2023 LIMVALCTR'!E41</f>
        <v>613519.24</v>
      </c>
      <c r="L41" s="91">
        <f>'REGULARIZARE TRIM III2023'!L41+'OCTOMBRIE 2023 LIMVALCTR'!F41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559</v>
      </c>
      <c r="E42" s="98">
        <v>559</v>
      </c>
      <c r="F42" s="99">
        <f t="shared" si="12"/>
        <v>0</v>
      </c>
      <c r="G42" s="5"/>
      <c r="H42" s="150"/>
      <c r="I42" s="64" t="s">
        <v>25</v>
      </c>
      <c r="J42" s="98">
        <f>'REGULARIZARE TRIM III2023'!J42+'OCTOMBRIE 2023 LIMVALCTR'!D42</f>
        <v>6132</v>
      </c>
      <c r="K42" s="98">
        <f>'REGULARIZARE TRIM III2023'!K42+'OCTOMBRIE 2023 LIMVALCTR'!E42</f>
        <v>6132</v>
      </c>
      <c r="L42" s="98">
        <f>'REGULARIZARE TRIM III2023'!L42+'OCTOMBRIE 2023 LIMVALCTR'!F42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110682</v>
      </c>
      <c r="E43" s="101">
        <v>110682</v>
      </c>
      <c r="F43" s="102">
        <f t="shared" si="12"/>
        <v>0</v>
      </c>
      <c r="G43" s="5"/>
      <c r="H43" s="150"/>
      <c r="I43" s="111" t="s">
        <v>24</v>
      </c>
      <c r="J43" s="91">
        <f>'REGULARIZARE TRIM III2023'!J43+'OCTOMBRIE 2023 LIMVALCTR'!D43</f>
        <v>1214730.7</v>
      </c>
      <c r="K43" s="91">
        <f>'REGULARIZARE TRIM III2023'!K43+'OCTOMBRIE 2023 LIMVALCTR'!E43</f>
        <v>1214730.7</v>
      </c>
      <c r="L43" s="91">
        <f>'REGULARIZARE TRIM III2023'!L43+'OCTOMBRIE 2023 LIMVALCTR'!F43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5"/>
      <c r="H44" s="150"/>
      <c r="I44" s="103" t="s">
        <v>45</v>
      </c>
      <c r="J44" s="98">
        <f>'REGULARIZARE TRIM III2023'!J44+'OCTOMBRIE 2023 LIMVALCTR'!D44</f>
        <v>0</v>
      </c>
      <c r="K44" s="98">
        <f>'REGULARIZARE TRIM III2023'!K44+'OCTOMBRIE 2023 LIMVALCTR'!E44</f>
        <v>0</v>
      </c>
      <c r="L44" s="98">
        <f>'REGULARIZARE TRIM III2023'!L44+'OCTOMBRIE 2023 LIMVALCTR'!F44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5"/>
      <c r="H45" s="151"/>
      <c r="I45" s="111" t="s">
        <v>24</v>
      </c>
      <c r="J45" s="91">
        <f>'REGULARIZARE TRIM III2023'!J45+'OCTOMBRIE 2023 LIMVALCTR'!D45</f>
        <v>0</v>
      </c>
      <c r="K45" s="91">
        <f>'REGULARIZARE TRIM III2023'!K45+'OCTOMBRIE 2023 LIMVALCTR'!E45</f>
        <v>0</v>
      </c>
      <c r="L45" s="91">
        <f>'REGULARIZARE TRIM III2023'!L45+'OCTOMBRIE 2023 LIMVALCTR'!F45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164100</v>
      </c>
      <c r="E46" s="91">
        <f>E41+E43+E45</f>
        <v>164100</v>
      </c>
      <c r="F46" s="91">
        <v>0</v>
      </c>
      <c r="G46" s="5"/>
      <c r="H46" s="104" t="s">
        <v>20</v>
      </c>
      <c r="I46" s="113" t="s">
        <v>24</v>
      </c>
      <c r="J46" s="91">
        <f>'REGULARIZARE TRIM III2023'!J46+'OCTOMBRIE 2023 LIMVALCTR'!D46</f>
        <v>1826477.45</v>
      </c>
      <c r="K46" s="91">
        <f>'REGULARIZARE TRIM III2023'!K46+'OCTOMBRIE 2023 LIMVALCTR'!E46</f>
        <v>1826477.45</v>
      </c>
      <c r="L46" s="91">
        <f>'REGULARIZARE TRIM III2023'!L46+'OCTOMBRIE 2023 LIMVALCTR'!F46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5"/>
      <c r="H47" s="55" t="s">
        <v>51</v>
      </c>
      <c r="I47" s="57" t="s">
        <v>24</v>
      </c>
      <c r="J47" s="98">
        <f>'REGULARIZARE TRIM III2023'!J47+'OCTOMBRIE 2023 LIMVALCTR'!D47</f>
        <v>1118.96</v>
      </c>
      <c r="K47" s="98">
        <f>'REGULARIZARE TRIM III2023'!K47+'OCTOMBRIE 2023 LIMVALCTR'!E47</f>
        <v>1118.96</v>
      </c>
      <c r="L47" s="98">
        <f>'REGULARIZARE TRIM III2023'!L47+'OCTOMBRIE 2023 LIMVALCTR'!F47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5"/>
      <c r="H48" s="55" t="s">
        <v>123</v>
      </c>
      <c r="I48" s="57" t="s">
        <v>24</v>
      </c>
      <c r="J48" s="98">
        <f>'REGULARIZARE TRIM III2023'!J48+'OCTOMBRIE 2023 LIMVALCTR'!D48</f>
        <v>653.53</v>
      </c>
      <c r="K48" s="98">
        <f>'REGULARIZARE TRIM III2023'!K48+'OCTOMBRIE 2023 LIMVALCTR'!E48</f>
        <v>653.53</v>
      </c>
      <c r="L48" s="98">
        <f>'REGULARIZARE TRIM III2023'!L48+'OCTOMBRIE 2023 LIMVALCTR'!F48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5"/>
      <c r="H49" s="55" t="s">
        <v>53</v>
      </c>
      <c r="I49" s="57" t="s">
        <v>24</v>
      </c>
      <c r="J49" s="98">
        <f>'REGULARIZARE TRIM III2023'!J49+'OCTOMBRIE 2023 LIMVALCTR'!D49</f>
        <v>0</v>
      </c>
      <c r="K49" s="98">
        <f>'REGULARIZARE TRIM III2023'!K49+'OCTOMBRIE 2023 LIMVALCTR'!E49</f>
        <v>0</v>
      </c>
      <c r="L49" s="98">
        <f>'REGULARIZARE TRIM III2023'!L49+'OCTOMBRIE 2023 LIMVALCTR'!F49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5"/>
      <c r="H50" s="55" t="s">
        <v>54</v>
      </c>
      <c r="I50" s="57" t="s">
        <v>24</v>
      </c>
      <c r="J50" s="98">
        <f>'REGULARIZARE TRIM III2023'!J50+'OCTOMBRIE 2023 LIMVALCTR'!D50</f>
        <v>0</v>
      </c>
      <c r="K50" s="98">
        <f>'REGULARIZARE TRIM III2023'!K50+'OCTOMBRIE 2023 LIMVALCTR'!E50</f>
        <v>0</v>
      </c>
      <c r="L50" s="98">
        <f>'REGULARIZARE TRIM III2023'!L50+'OCTOMBRIE 2023 LIMVALCTR'!F50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5"/>
      <c r="H51" s="58" t="s">
        <v>55</v>
      </c>
      <c r="I51" s="57" t="s">
        <v>24</v>
      </c>
      <c r="J51" s="98">
        <f>'REGULARIZARE TRIM III2023'!J51+'OCTOMBRIE 2023 LIMVALCTR'!D51</f>
        <v>0</v>
      </c>
      <c r="K51" s="98">
        <f>'REGULARIZARE TRIM III2023'!K51+'OCTOMBRIE 2023 LIMVALCTR'!E51</f>
        <v>0</v>
      </c>
      <c r="L51" s="98">
        <f>'REGULARIZARE TRIM III2023'!L51+'OCTOMBRIE 2023 LIMVALCTR'!F51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164100</v>
      </c>
      <c r="E52" s="91">
        <f t="shared" ref="E52" si="13">SUM(E46:E51)</f>
        <v>164100</v>
      </c>
      <c r="F52" s="102">
        <f t="shared" si="12"/>
        <v>0</v>
      </c>
      <c r="G52" s="5"/>
      <c r="H52" s="94" t="s">
        <v>34</v>
      </c>
      <c r="I52" s="113" t="s">
        <v>24</v>
      </c>
      <c r="J52" s="91">
        <f>'REGULARIZARE TRIM III2023'!J52+'OCTOMBRIE 2023 LIMVALCTR'!D52</f>
        <v>1828249.94</v>
      </c>
      <c r="K52" s="91">
        <f>'REGULARIZARE TRIM III2023'!K52+'OCTOMBRIE 2023 LIMVALCTR'!E52</f>
        <v>1828249.94</v>
      </c>
      <c r="L52" s="91">
        <f>'REGULARIZARE TRIM III2023'!L52+'OCTOMBRIE 2023 LIMVALCTR'!F52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26.25" customHeight="1" thickBot="1" x14ac:dyDescent="0.3">
      <c r="A54" s="4"/>
      <c r="B54" s="152" t="s">
        <v>168</v>
      </c>
      <c r="C54" s="153"/>
      <c r="D54" s="153"/>
      <c r="E54" s="153"/>
      <c r="F54" s="154"/>
      <c r="H54" s="152" t="s">
        <v>169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812</v>
      </c>
      <c r="E56" s="106">
        <f>E44+E42+E40+E30</f>
        <v>806</v>
      </c>
      <c r="F56" s="110">
        <f>D56-E56</f>
        <v>6</v>
      </c>
      <c r="G56" s="120"/>
      <c r="H56" s="158"/>
      <c r="I56" s="64" t="s">
        <v>23</v>
      </c>
      <c r="J56" s="109">
        <f>'REGULARIZARE TRIM III2023'!J56+'OCTOMBRIE 2023 LIMVALCTR'!D56</f>
        <v>8773</v>
      </c>
      <c r="K56" s="109">
        <f>'REGULARIZARE TRIM III2023'!K56+'OCTOMBRIE 2023 LIMVALCTR'!E56</f>
        <v>8591</v>
      </c>
      <c r="L56" s="106">
        <f>'REGULARIZARE TRIM III2023'!L56+'OCTOMBRIE 2023 LIMVALCTR'!F56</f>
        <v>182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526662.47</v>
      </c>
      <c r="E57" s="112">
        <f>E52+E37</f>
        <v>510618.55</v>
      </c>
      <c r="F57" s="107">
        <f>D57-E57</f>
        <v>16043.919999999984</v>
      </c>
      <c r="G57" s="120"/>
      <c r="H57" s="159"/>
      <c r="I57" s="111" t="s">
        <v>24</v>
      </c>
      <c r="J57" s="112">
        <f>'REGULARIZARE TRIM III2023'!J57+'OCTOMBRIE 2023 LIMVALCTR'!D57</f>
        <v>5109548.55</v>
      </c>
      <c r="K57" s="112">
        <f>'REGULARIZARE TRIM III2023'!K57+'OCTOMBRIE 2023 LIMVALCTR'!E57</f>
        <v>4669073.01</v>
      </c>
      <c r="L57" s="107">
        <f>'REGULARIZARE TRIM III2023'!L57+'OCTOMBRIE 2023 LIMVALCTR'!F57</f>
        <v>440475.54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K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6"/>
  <sheetViews>
    <sheetView topLeftCell="A10" zoomScale="96" zoomScaleNormal="96" workbookViewId="0">
      <selection activeCell="D30" sqref="D30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116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117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1279440.97</v>
      </c>
      <c r="E10" s="74">
        <v>1279440.9699999997</v>
      </c>
      <c r="F10" s="75">
        <f t="shared" ref="F10:F16" si="0">D10-E10</f>
        <v>0</v>
      </c>
      <c r="G10" s="75">
        <v>0</v>
      </c>
      <c r="H10" s="75">
        <f t="shared" ref="H10:H16" si="1">E10+G10</f>
        <v>1279440.9699999997</v>
      </c>
      <c r="I10" s="76">
        <f t="shared" ref="I10:I16" si="2">F10-G10</f>
        <v>0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 t="s">
        <v>118</v>
      </c>
      <c r="D13" s="51">
        <v>1596.1</v>
      </c>
      <c r="E13" s="52">
        <v>0</v>
      </c>
      <c r="F13" s="53">
        <f t="shared" si="0"/>
        <v>1596.1</v>
      </c>
      <c r="G13" s="53">
        <v>1596.1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1308193.6000000001</v>
      </c>
      <c r="E17" s="68">
        <v>1306597.4999999998</v>
      </c>
      <c r="F17" s="68">
        <f t="shared" si="3"/>
        <v>1596.1</v>
      </c>
      <c r="G17" s="68">
        <f t="shared" si="3"/>
        <v>1596.1</v>
      </c>
      <c r="H17" s="68">
        <f t="shared" si="3"/>
        <v>1308193.5999999999</v>
      </c>
      <c r="I17" s="69">
        <f t="shared" si="3"/>
        <v>0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/>
      <c r="D18" s="73">
        <v>950592.45</v>
      </c>
      <c r="E18" s="74">
        <v>942070.2799999998</v>
      </c>
      <c r="F18" s="75">
        <f>D18-E18</f>
        <v>8522.1700000001583</v>
      </c>
      <c r="G18" s="75">
        <v>0</v>
      </c>
      <c r="H18" s="75">
        <f t="shared" ref="H18:H24" si="4">E18+G18</f>
        <v>942070.2799999998</v>
      </c>
      <c r="I18" s="76">
        <f>F18-G18</f>
        <v>8522.1700000001583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120</v>
      </c>
      <c r="D19" s="51">
        <v>0</v>
      </c>
      <c r="E19" s="52">
        <v>8522.1700000000019</v>
      </c>
      <c r="F19" s="53">
        <f>D19-E19</f>
        <v>-8522.1700000000019</v>
      </c>
      <c r="G19" s="53">
        <v>990.95</v>
      </c>
      <c r="H19" s="53">
        <f t="shared" si="4"/>
        <v>9513.1200000000026</v>
      </c>
      <c r="I19" s="54">
        <f t="shared" ref="I19:I24" si="5">F19-G19</f>
        <v>-9513.1200000000026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0</v>
      </c>
      <c r="E20" s="52">
        <v>0</v>
      </c>
      <c r="F20" s="53">
        <f>D20-E20</f>
        <v>0</v>
      </c>
      <c r="G20" s="53">
        <v>0</v>
      </c>
      <c r="H20" s="53">
        <f t="shared" si="4"/>
        <v>0</v>
      </c>
      <c r="I20" s="54">
        <f t="shared" si="5"/>
        <v>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 t="s">
        <v>119</v>
      </c>
      <c r="D22" s="51">
        <v>653.53</v>
      </c>
      <c r="E22" s="52">
        <v>0</v>
      </c>
      <c r="F22" s="52">
        <f t="shared" si="6"/>
        <v>653.53</v>
      </c>
      <c r="G22" s="53">
        <v>-337.42</v>
      </c>
      <c r="H22" s="52">
        <f t="shared" si="4"/>
        <v>-337.42</v>
      </c>
      <c r="I22" s="54">
        <f t="shared" si="5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952364.94</v>
      </c>
      <c r="E25" s="81">
        <v>951711.4099999998</v>
      </c>
      <c r="F25" s="81">
        <f>SUM(F18:F24)</f>
        <v>653.53000000015641</v>
      </c>
      <c r="G25" s="81">
        <f>SUM(G18:G24)</f>
        <v>653.53</v>
      </c>
      <c r="H25" s="81">
        <f>SUM(H18:H24)</f>
        <v>952364.93999999971</v>
      </c>
      <c r="I25" s="82">
        <f>SUM(I18:I24)</f>
        <v>1.5575096767861396E-10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2260558.54</v>
      </c>
      <c r="E26" s="84">
        <f t="shared" ref="E26:I26" si="7">E25+E17</f>
        <v>2258308.9099999997</v>
      </c>
      <c r="F26" s="84">
        <f t="shared" si="7"/>
        <v>2249.6300000001565</v>
      </c>
      <c r="G26" s="84">
        <f t="shared" si="7"/>
        <v>2249.63</v>
      </c>
      <c r="H26" s="84">
        <f t="shared" si="7"/>
        <v>2260558.5399999996</v>
      </c>
      <c r="I26" s="98">
        <f t="shared" si="7"/>
        <v>1.5575096767861396E-10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52" t="s">
        <v>121</v>
      </c>
      <c r="C28" s="153"/>
      <c r="D28" s="153"/>
      <c r="E28" s="153"/>
      <c r="F28" s="154"/>
      <c r="H28" s="152" t="s">
        <v>122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16</v>
      </c>
      <c r="E30" s="88">
        <v>10</v>
      </c>
      <c r="F30" s="89">
        <f>D30-E30</f>
        <v>6</v>
      </c>
      <c r="G30" s="15"/>
      <c r="H30" s="167"/>
      <c r="I30" s="14" t="s">
        <v>23</v>
      </c>
      <c r="J30" s="88">
        <f>'IUN 2023 REALIZ'!J30+'REGULARIZARE SEM I 2023'!D30</f>
        <v>741</v>
      </c>
      <c r="K30" s="88">
        <f>'IUN 2023 REALIZ'!K30+'REGULARIZARE SEM I 2023'!E30</f>
        <v>565</v>
      </c>
      <c r="L30" s="88">
        <f>'IUN 2023 REALIZ'!L30+'REGULARIZARE SEM I 2023'!F30</f>
        <v>176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0</v>
      </c>
      <c r="E31" s="91">
        <v>0</v>
      </c>
      <c r="F31" s="92">
        <f t="shared" ref="F31:F37" si="8">D31-E31</f>
        <v>0</v>
      </c>
      <c r="G31" s="15"/>
      <c r="H31" s="168"/>
      <c r="I31" s="90" t="s">
        <v>24</v>
      </c>
      <c r="J31" s="95">
        <f>'IUN 2023 REALIZ'!J31+'REGULARIZARE SEM I 2023'!D31</f>
        <v>1692407.66</v>
      </c>
      <c r="K31" s="95">
        <f>'IUN 2023 REALIZ'!K31+'REGULARIZARE SEM I 2023'!E31</f>
        <v>1279440.9700000002</v>
      </c>
      <c r="L31" s="95">
        <f>'IUN 2023 REALIZ'!L31+'REGULARIZARE SEM I 2023'!F31</f>
        <v>412966.69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8"/>
        <v>0</v>
      </c>
      <c r="G32" s="15"/>
      <c r="H32" s="55" t="s">
        <v>51</v>
      </c>
      <c r="I32" s="93" t="s">
        <v>24</v>
      </c>
      <c r="J32" s="88">
        <f>'IUN 2023 REALIZ'!J32+'REGULARIZARE SEM I 2023'!D32</f>
        <v>8431.18</v>
      </c>
      <c r="K32" s="88">
        <f>'IUN 2023 REALIZ'!K32+'REGULARIZARE SEM I 2023'!E32</f>
        <v>27156.53</v>
      </c>
      <c r="L32" s="88">
        <f>'IUN 2023 REALIZ'!L32+'REGULARIZARE SEM I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31786.38</v>
      </c>
      <c r="E33" s="62">
        <v>1596.1</v>
      </c>
      <c r="F33" s="89">
        <f t="shared" si="8"/>
        <v>30190.280000000002</v>
      </c>
      <c r="G33" s="15"/>
      <c r="H33" s="55" t="s">
        <v>123</v>
      </c>
      <c r="I33" s="93" t="s">
        <v>24</v>
      </c>
      <c r="J33" s="88">
        <f>'IUN 2023 REALIZ'!J33+'REGULARIZARE SEM I 2023'!D33</f>
        <v>31786.38</v>
      </c>
      <c r="K33" s="88">
        <f>'IUN 2023 REALIZ'!K33+'REGULARIZARE SEM I 2023'!E33</f>
        <v>1596.1</v>
      </c>
      <c r="L33" s="88">
        <f>'IUN 2023 REALIZ'!L33+'REGULARIZARE SEM I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8"/>
        <v>0</v>
      </c>
      <c r="G34" s="15"/>
      <c r="H34" s="55" t="s">
        <v>53</v>
      </c>
      <c r="I34" s="93" t="s">
        <v>24</v>
      </c>
      <c r="J34" s="88">
        <f>'IUN 2023 REALIZ'!J34+'REGULARIZARE SEM I 2023'!D34</f>
        <v>0</v>
      </c>
      <c r="K34" s="88">
        <f>'IUN 2023 REALIZ'!K34+'REGULARIZARE SEM I 2023'!E34</f>
        <v>0</v>
      </c>
      <c r="L34" s="88">
        <f>'IUN 2023 REALIZ'!L34+'REGULARIZARE SEM I 2023'!F34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8"/>
        <v>0</v>
      </c>
      <c r="G35" s="15"/>
      <c r="H35" s="55" t="s">
        <v>54</v>
      </c>
      <c r="I35" s="93" t="s">
        <v>24</v>
      </c>
      <c r="J35" s="88">
        <f>'IUN 2023 REALIZ'!J35+'REGULARIZARE SEM I 2023'!D35</f>
        <v>0</v>
      </c>
      <c r="K35" s="88">
        <f>'IUN 2023 REALIZ'!K35+'REGULARIZARE SEM I 2023'!E35</f>
        <v>0</v>
      </c>
      <c r="L35" s="88">
        <f>'IUN 2023 REALIZ'!L35+'REGULARIZARE SEM I 2023'!F35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8"/>
        <v>0</v>
      </c>
      <c r="G36" s="15"/>
      <c r="H36" s="58" t="s">
        <v>55</v>
      </c>
      <c r="I36" s="83" t="s">
        <v>24</v>
      </c>
      <c r="J36" s="88">
        <f>'IUN 2023 REALIZ'!J36+'REGULARIZARE SEM I 2023'!D36</f>
        <v>0</v>
      </c>
      <c r="K36" s="88">
        <f>'IUN 2023 REALIZ'!K36+'REGULARIZARE SEM I 2023'!E36</f>
        <v>0</v>
      </c>
      <c r="L36" s="88">
        <f>'IUN 2023 REALIZ'!L36+'REGULARIZARE SEM I 2023'!F36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9">SUM(D31:D36)</f>
        <v>31786.38</v>
      </c>
      <c r="E37" s="91">
        <f t="shared" si="9"/>
        <v>1596.1</v>
      </c>
      <c r="F37" s="91">
        <f t="shared" si="8"/>
        <v>30190.280000000002</v>
      </c>
      <c r="G37" s="15"/>
      <c r="H37" s="94" t="s">
        <v>32</v>
      </c>
      <c r="I37" s="90" t="s">
        <v>24</v>
      </c>
      <c r="J37" s="91">
        <f>'IUN 2023 REALIZ'!J37+'REGULARIZARE SEM I 2023'!D37</f>
        <v>1732625.2199999997</v>
      </c>
      <c r="K37" s="91">
        <f>'IUN 2023 REALIZ'!K37+'REGULARIZARE SEM I 2023'!E37</f>
        <v>1308193.6000000001</v>
      </c>
      <c r="L37" s="91">
        <f>'IUN 2023 REALIZ'!L37+'REGULARIZARE SEM I 2023'!F37</f>
        <v>424431.62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</v>
      </c>
      <c r="E40" s="98">
        <v>1</v>
      </c>
      <c r="F40" s="99">
        <f>D40-E40</f>
        <v>0</v>
      </c>
      <c r="G40" s="5"/>
      <c r="H40" s="149" t="s">
        <v>20</v>
      </c>
      <c r="I40" s="64" t="s">
        <v>23</v>
      </c>
      <c r="J40" s="98">
        <f>'IUN 2023 REALIZ'!J40+'REGULARIZARE SEM I 2023'!D40</f>
        <v>655</v>
      </c>
      <c r="K40" s="98">
        <f>'IUN 2023 REALIZ'!K40+'REGULARIZARE SEM I 2023'!E40</f>
        <v>655</v>
      </c>
      <c r="L40" s="98">
        <f>'IUN 2023 REALIZ'!L40+'REGULARIZARE SEM I 2023'!F40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455.34</v>
      </c>
      <c r="E41" s="101">
        <v>455.34</v>
      </c>
      <c r="F41" s="102">
        <f t="shared" ref="F41:F52" si="10">D41-E41</f>
        <v>0</v>
      </c>
      <c r="G41" s="5"/>
      <c r="H41" s="150"/>
      <c r="I41" s="111" t="s">
        <v>24</v>
      </c>
      <c r="J41" s="91">
        <f>'IUN 2023 REALIZ'!J41+'REGULARIZARE SEM I 2023'!D41</f>
        <v>332030.24</v>
      </c>
      <c r="K41" s="91">
        <f>'IUN 2023 REALIZ'!K41+'REGULARIZARE SEM I 2023'!E41</f>
        <v>332030.24</v>
      </c>
      <c r="L41" s="91">
        <f>'IUN 2023 REALIZ'!L41+'REGULARIZARE SEM I 2023'!F41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1</v>
      </c>
      <c r="E42" s="98">
        <v>1</v>
      </c>
      <c r="F42" s="99">
        <f t="shared" si="10"/>
        <v>0</v>
      </c>
      <c r="G42" s="5"/>
      <c r="H42" s="150"/>
      <c r="I42" s="64" t="s">
        <v>25</v>
      </c>
      <c r="J42" s="98">
        <f>'IUN 2023 REALIZ'!J42+'REGULARIZARE SEM I 2023'!D42</f>
        <v>3130</v>
      </c>
      <c r="K42" s="98">
        <f>'IUN 2023 REALIZ'!K42+'REGULARIZARE SEM I 2023'!E42</f>
        <v>3130</v>
      </c>
      <c r="L42" s="98">
        <f>'IUN 2023 REALIZ'!L42+'REGULARIZARE SEM I 2023'!F42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198.19</v>
      </c>
      <c r="E43" s="101">
        <v>198.19</v>
      </c>
      <c r="F43" s="102">
        <f t="shared" si="10"/>
        <v>0</v>
      </c>
      <c r="G43" s="5"/>
      <c r="H43" s="150"/>
      <c r="I43" s="111" t="s">
        <v>24</v>
      </c>
      <c r="J43" s="91">
        <f>'IUN 2023 REALIZ'!J43+'REGULARIZARE SEM I 2023'!D43</f>
        <v>620334.69999999995</v>
      </c>
      <c r="K43" s="91">
        <f>'IUN 2023 REALIZ'!K43+'REGULARIZARE SEM I 2023'!E43</f>
        <v>620334.69999999995</v>
      </c>
      <c r="L43" s="91">
        <f>'IUN 2023 REALIZ'!L43+'REGULARIZARE SEM I 2023'!F43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0"/>
        <v>0</v>
      </c>
      <c r="G44" s="5"/>
      <c r="H44" s="150"/>
      <c r="I44" s="103" t="s">
        <v>45</v>
      </c>
      <c r="J44" s="98">
        <f>'IUN 2023 REALIZ'!J44+'REGULARIZARE SEM I 2023'!D44</f>
        <v>0</v>
      </c>
      <c r="K44" s="98">
        <f>'IUN 2023 REALIZ'!K44+'REGULARIZARE SEM I 2023'!E44</f>
        <v>0</v>
      </c>
      <c r="L44" s="98">
        <f>'IUN 2023 REALIZ'!L44+'REGULARIZARE SEM I 2023'!F44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0"/>
        <v>0</v>
      </c>
      <c r="G45" s="5"/>
      <c r="H45" s="151"/>
      <c r="I45" s="111" t="s">
        <v>24</v>
      </c>
      <c r="J45" s="91">
        <f>'IUN 2023 REALIZ'!J45+'REGULARIZARE SEM I 2023'!D45</f>
        <v>0</v>
      </c>
      <c r="K45" s="91">
        <f>'IUN 2023 REALIZ'!K45+'REGULARIZARE SEM I 2023'!E45</f>
        <v>0</v>
      </c>
      <c r="L45" s="91">
        <f>'IUN 2023 REALIZ'!L45+'REGULARIZARE SEM I 2023'!F45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v>0</v>
      </c>
      <c r="G46" s="5"/>
      <c r="H46" s="104" t="s">
        <v>20</v>
      </c>
      <c r="I46" s="113" t="s">
        <v>24</v>
      </c>
      <c r="J46" s="91">
        <f>'IUN 2023 REALIZ'!J46+'REGULARIZARE SEM I 2023'!D46</f>
        <v>950592.45</v>
      </c>
      <c r="K46" s="91">
        <f>'IUN 2023 REALIZ'!K46+'REGULARIZARE SEM I 2023'!E46</f>
        <v>950592.45</v>
      </c>
      <c r="L46" s="91">
        <f>'IUN 2023 REALIZ'!L46+'REGULARIZARE SEM I 2023'!F46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0"/>
        <v>0</v>
      </c>
      <c r="G47" s="5"/>
      <c r="H47" s="55" t="s">
        <v>51</v>
      </c>
      <c r="I47" s="57" t="s">
        <v>24</v>
      </c>
      <c r="J47" s="98">
        <f>'IUN 2023 REALIZ'!J47+'REGULARIZARE SEM I 2023'!D47</f>
        <v>1118.96</v>
      </c>
      <c r="K47" s="98">
        <f>'IUN 2023 REALIZ'!K47+'REGULARIZARE SEM I 2023'!E47</f>
        <v>1118.96</v>
      </c>
      <c r="L47" s="98">
        <f>'IUN 2023 REALIZ'!L47+'REGULARIZARE SEM I 2023'!F47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f>D41+D43</f>
        <v>653.53</v>
      </c>
      <c r="E48" s="98">
        <f>E41+E43</f>
        <v>653.53</v>
      </c>
      <c r="F48" s="99">
        <f t="shared" si="10"/>
        <v>0</v>
      </c>
      <c r="G48" s="5"/>
      <c r="H48" s="55" t="s">
        <v>123</v>
      </c>
      <c r="I48" s="57" t="s">
        <v>24</v>
      </c>
      <c r="J48" s="98">
        <f>'IUN 2023 REALIZ'!J48+'REGULARIZARE SEM I 2023'!D48</f>
        <v>653.53</v>
      </c>
      <c r="K48" s="98">
        <f>'IUN 2023 REALIZ'!K48+'REGULARIZARE SEM I 2023'!E48</f>
        <v>653.53</v>
      </c>
      <c r="L48" s="98">
        <f>'IUN 2023 REALIZ'!L48+'REGULARIZARE SEM I 2023'!F48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0"/>
        <v>0</v>
      </c>
      <c r="G49" s="5"/>
      <c r="H49" s="55" t="s">
        <v>53</v>
      </c>
      <c r="I49" s="57" t="s">
        <v>24</v>
      </c>
      <c r="J49" s="98">
        <f>'IUN 2023 REALIZ'!J49+'REGULARIZARE SEM I 2023'!D49</f>
        <v>0</v>
      </c>
      <c r="K49" s="98">
        <f>'IUN 2023 REALIZ'!K49+'REGULARIZARE SEM I 2023'!E49</f>
        <v>0</v>
      </c>
      <c r="L49" s="98">
        <f>'IUN 2023 REALIZ'!L49+'REGULARIZARE SEM I 2023'!F49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0"/>
        <v>0</v>
      </c>
      <c r="G50" s="5"/>
      <c r="H50" s="55" t="s">
        <v>54</v>
      </c>
      <c r="I50" s="57" t="s">
        <v>24</v>
      </c>
      <c r="J50" s="98">
        <f>'IUN 2023 REALIZ'!J50+'REGULARIZARE SEM I 2023'!D50</f>
        <v>0</v>
      </c>
      <c r="K50" s="98">
        <f>'IUN 2023 REALIZ'!K50+'REGULARIZARE SEM I 2023'!E50</f>
        <v>0</v>
      </c>
      <c r="L50" s="98">
        <f>'IUN 2023 REALIZ'!L50+'REGULARIZARE SEM I 2023'!F50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0"/>
        <v>0</v>
      </c>
      <c r="G51" s="5"/>
      <c r="H51" s="58" t="s">
        <v>55</v>
      </c>
      <c r="I51" s="57" t="s">
        <v>24</v>
      </c>
      <c r="J51" s="98">
        <f>'IUN 2023 REALIZ'!J51+'REGULARIZARE SEM I 2023'!D51</f>
        <v>0</v>
      </c>
      <c r="K51" s="98">
        <f>'IUN 2023 REALIZ'!K51+'REGULARIZARE SEM I 2023'!E51</f>
        <v>0</v>
      </c>
      <c r="L51" s="98">
        <f>'IUN 2023 REALIZ'!L51+'REGULARIZARE SEM I 2023'!F51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653.53</v>
      </c>
      <c r="E52" s="91">
        <f t="shared" ref="E52" si="11">SUM(E46:E51)</f>
        <v>653.53</v>
      </c>
      <c r="F52" s="102">
        <f t="shared" si="10"/>
        <v>0</v>
      </c>
      <c r="G52" s="5"/>
      <c r="H52" s="94" t="s">
        <v>34</v>
      </c>
      <c r="I52" s="113" t="s">
        <v>24</v>
      </c>
      <c r="J52" s="91">
        <f>'IUN 2023 REALIZ'!J52+'REGULARIZARE SEM I 2023'!D52</f>
        <v>952364.94</v>
      </c>
      <c r="K52" s="91">
        <f>'IUN 2023 REALIZ'!K52+'REGULARIZARE SEM I 2023'!E52</f>
        <v>952364.94</v>
      </c>
      <c r="L52" s="91">
        <f>'IUN 2023 REALIZ'!L52+'REGULARIZARE SEM I 2023'!F52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118"/>
      <c r="C53" s="14"/>
      <c r="D53" s="15"/>
      <c r="E53" s="15"/>
      <c r="F53" s="1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52" t="s">
        <v>121</v>
      </c>
      <c r="C54" s="153"/>
      <c r="D54" s="153"/>
      <c r="E54" s="153"/>
      <c r="F54" s="154"/>
      <c r="H54" s="152" t="s">
        <v>122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18</v>
      </c>
      <c r="E56" s="106">
        <f>E44+E42+E40+E30</f>
        <v>12</v>
      </c>
      <c r="F56" s="110">
        <f>D56-E56</f>
        <v>6</v>
      </c>
      <c r="G56" s="24"/>
      <c r="H56" s="158"/>
      <c r="I56" s="64" t="s">
        <v>23</v>
      </c>
      <c r="J56" s="109">
        <f>'IUN 2023 REALIZ'!J56+'REGULARIZARE SEM I 2023'!D56</f>
        <v>4526</v>
      </c>
      <c r="K56" s="109">
        <f>'IUN 2023 REALIZ'!K56+'REGULARIZARE SEM I 2023'!E56</f>
        <v>4350</v>
      </c>
      <c r="L56" s="106">
        <f>'IUN 2023 REALIZ'!L56+'REGULARIZARE SEM I 2023'!F56</f>
        <v>176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32439.91</v>
      </c>
      <c r="E57" s="112">
        <f>E52+E37</f>
        <v>2249.63</v>
      </c>
      <c r="F57" s="107">
        <f>D57-E57</f>
        <v>30190.28</v>
      </c>
      <c r="G57" s="24"/>
      <c r="H57" s="159"/>
      <c r="I57" s="111" t="s">
        <v>24</v>
      </c>
      <c r="J57" s="112">
        <f>'IUN 2023 REALIZ'!J57+'REGULARIZARE SEM I 2023'!D57</f>
        <v>2684990.1599999997</v>
      </c>
      <c r="K57" s="112">
        <f>'IUN 2023 REALIZ'!K57+'REGULARIZARE SEM I 2023'!E57</f>
        <v>2260558.54</v>
      </c>
      <c r="L57" s="107">
        <f>'IUN 2023 REALIZ'!L57+'REGULARIZARE SEM I 2023'!F57</f>
        <v>424431.62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honeticPr fontId="15" type="noConversion"/>
  <pageMargins left="0.19685039370078741" right="0.19685039370078741" top="0" bottom="0" header="0" footer="0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6"/>
  <sheetViews>
    <sheetView zoomScale="96" zoomScaleNormal="96" workbookViewId="0">
      <selection activeCell="L27" sqref="L2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114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8"/>
      <c r="P8" s="10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108</v>
      </c>
      <c r="H9" s="129" t="s">
        <v>17</v>
      </c>
      <c r="I9" s="13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70">
        <v>1</v>
      </c>
      <c r="B10" s="121" t="s">
        <v>39</v>
      </c>
      <c r="C10" s="72"/>
      <c r="D10" s="73">
        <v>1281037.07</v>
      </c>
      <c r="E10" s="74">
        <v>1279440.9699999997</v>
      </c>
      <c r="F10" s="75">
        <f t="shared" ref="F10:F16" si="0">D10-E10</f>
        <v>1596.100000000326</v>
      </c>
      <c r="G10" s="75">
        <v>0</v>
      </c>
      <c r="H10" s="75">
        <f t="shared" ref="H10:H16" si="1">E10+G10</f>
        <v>1279440.9699999997</v>
      </c>
      <c r="I10" s="76">
        <f t="shared" ref="I10:I16" si="2">F10-G10</f>
        <v>1596.100000000326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1308193.6000000001</v>
      </c>
      <c r="E17" s="68">
        <v>1306597.4999999998</v>
      </c>
      <c r="F17" s="68">
        <f t="shared" si="3"/>
        <v>1596.100000000326</v>
      </c>
      <c r="G17" s="68">
        <f t="shared" si="3"/>
        <v>0</v>
      </c>
      <c r="H17" s="68">
        <f t="shared" si="3"/>
        <v>1306597.4999999998</v>
      </c>
      <c r="I17" s="69">
        <f t="shared" si="3"/>
        <v>1596.100000000326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115</v>
      </c>
      <c r="D18" s="73">
        <v>952073.66</v>
      </c>
      <c r="E18" s="74">
        <v>893754.43999999983</v>
      </c>
      <c r="F18" s="75">
        <f>D18-E18</f>
        <v>58319.220000000205</v>
      </c>
      <c r="G18" s="75">
        <v>48315.839999999997</v>
      </c>
      <c r="H18" s="75">
        <f t="shared" ref="H18:H24" si="4">E18+G18</f>
        <v>942070.2799999998</v>
      </c>
      <c r="I18" s="76">
        <f>F18-G18</f>
        <v>10003.380000000208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8522.1700000000019</v>
      </c>
      <c r="F19" s="53">
        <f>D19-E19</f>
        <v>-8522.1700000000019</v>
      </c>
      <c r="G19" s="53">
        <v>0</v>
      </c>
      <c r="H19" s="53">
        <f t="shared" si="4"/>
        <v>8522.1700000000019</v>
      </c>
      <c r="I19" s="54">
        <f t="shared" ref="I19:I24" si="5">F19-G19</f>
        <v>-8522.1700000000019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0</v>
      </c>
      <c r="E20" s="52">
        <v>0</v>
      </c>
      <c r="F20" s="53">
        <f>D20-E20</f>
        <v>0</v>
      </c>
      <c r="G20" s="53">
        <v>0</v>
      </c>
      <c r="H20" s="53">
        <f t="shared" si="4"/>
        <v>0</v>
      </c>
      <c r="I20" s="54">
        <f t="shared" si="5"/>
        <v>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953192.62</v>
      </c>
      <c r="E25" s="81">
        <v>903395.56999999983</v>
      </c>
      <c r="F25" s="81">
        <f t="shared" ref="F25:I25" si="7">SUM(F18:F24)</f>
        <v>49797.050000000207</v>
      </c>
      <c r="G25" s="81">
        <f t="shared" si="7"/>
        <v>48315.839999999997</v>
      </c>
      <c r="H25" s="81">
        <f t="shared" si="7"/>
        <v>951711.4099999998</v>
      </c>
      <c r="I25" s="82">
        <f t="shared" si="7"/>
        <v>1481.2100000002065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2261386.2200000002</v>
      </c>
      <c r="E26" s="85">
        <v>2209993.0699999994</v>
      </c>
      <c r="F26" s="85">
        <f t="shared" ref="F26:I26" si="8">F25+F17</f>
        <v>51393.150000000533</v>
      </c>
      <c r="G26" s="85">
        <f t="shared" si="8"/>
        <v>48315.839999999997</v>
      </c>
      <c r="H26" s="85">
        <f t="shared" si="8"/>
        <v>2258308.9099999997</v>
      </c>
      <c r="I26" s="86">
        <f t="shared" si="8"/>
        <v>3077.3100000005325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52" t="s">
        <v>111</v>
      </c>
      <c r="C28" s="153"/>
      <c r="D28" s="153"/>
      <c r="E28" s="153"/>
      <c r="F28" s="154"/>
      <c r="H28" s="152" t="s">
        <v>112</v>
      </c>
      <c r="I28" s="153"/>
      <c r="J28" s="153"/>
      <c r="K28" s="153"/>
      <c r="L28" s="154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118</v>
      </c>
      <c r="E30" s="88">
        <v>91</v>
      </c>
      <c r="F30" s="89">
        <f>D30-E30</f>
        <v>27</v>
      </c>
      <c r="G30" s="15"/>
      <c r="H30" s="167"/>
      <c r="I30" s="14" t="s">
        <v>23</v>
      </c>
      <c r="J30" s="88">
        <f>'MAI 2023 REALIZ'!J30+'IUN 2023 REALIZ'!D30</f>
        <v>725</v>
      </c>
      <c r="K30" s="88">
        <f>'MAI 2023 REALIZ'!K30+'IUN 2023 REALIZ'!E30</f>
        <v>555</v>
      </c>
      <c r="L30" s="88">
        <f>'MAI 2023 REALIZ'!L30+'IUN 2023 REALIZ'!F30</f>
        <v>170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278694.94</v>
      </c>
      <c r="E31" s="91">
        <v>208176.64000000001</v>
      </c>
      <c r="F31" s="92">
        <f t="shared" ref="F31:F37" si="9">D31-E31</f>
        <v>70518.299999999988</v>
      </c>
      <c r="G31" s="15"/>
      <c r="H31" s="168"/>
      <c r="I31" s="90" t="s">
        <v>24</v>
      </c>
      <c r="J31" s="95">
        <f>'MAI 2023 REALIZ'!J31+'IUN 2023 REALIZ'!D31</f>
        <v>1692407.66</v>
      </c>
      <c r="K31" s="95">
        <f>'MAI 2023 REALIZ'!K31+'IUN 2023 REALIZ'!E31</f>
        <v>1279440.9700000002</v>
      </c>
      <c r="L31" s="95">
        <f>'MAI 2023 REALIZ'!L31+'IUN 2023 REALIZ'!F31</f>
        <v>412966.69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'MAI 2023 REALIZ'!J32+'IUN 2023 REALIZ'!D32</f>
        <v>8431.18</v>
      </c>
      <c r="K32" s="88">
        <f>'MAI 2023 REALIZ'!K32+'IUN 2023 REALIZ'!E32</f>
        <v>27156.53</v>
      </c>
      <c r="L32" s="88">
        <f>'MAI 2023 REALIZ'!L32+'IUN 2023 REALIZ'!F32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'MAI 2023 REALIZ'!J33+'IUN 2023 REALIZ'!D33</f>
        <v>0</v>
      </c>
      <c r="K33" s="88">
        <f>'MAI 2023 REALIZ'!K33+'IUN 2023 REALIZ'!E33</f>
        <v>0</v>
      </c>
      <c r="L33" s="88">
        <f>'MAI 2023 REALIZ'!L33+'IUN 2023 REALIZ'!F33</f>
        <v>0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'MAI 2023 REALIZ'!J34+'IUN 2023 REALIZ'!D34</f>
        <v>0</v>
      </c>
      <c r="K34" s="88">
        <f>'MAI 2023 REALIZ'!K34+'IUN 2023 REALIZ'!E34</f>
        <v>0</v>
      </c>
      <c r="L34" s="88">
        <f>'MAI 2023 REALIZ'!L34+'IUN 2023 REALIZ'!F34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'MAI 2023 REALIZ'!J35+'IUN 2023 REALIZ'!D35</f>
        <v>0</v>
      </c>
      <c r="K35" s="88">
        <f>'MAI 2023 REALIZ'!K35+'IUN 2023 REALIZ'!E35</f>
        <v>0</v>
      </c>
      <c r="L35" s="88">
        <f>'MAI 2023 REALIZ'!L35+'IUN 2023 REALIZ'!F35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'MAI 2023 REALIZ'!J36+'IUN 2023 REALIZ'!D36</f>
        <v>0</v>
      </c>
      <c r="K36" s="88">
        <f>'MAI 2023 REALIZ'!K36+'IUN 2023 REALIZ'!E36</f>
        <v>0</v>
      </c>
      <c r="L36" s="88">
        <f>'MAI 2023 REALIZ'!L36+'IUN 2023 REALIZ'!F36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278694.94</v>
      </c>
      <c r="E37" s="91">
        <f t="shared" si="10"/>
        <v>208176.64000000001</v>
      </c>
      <c r="F37" s="91">
        <f t="shared" si="9"/>
        <v>70518.299999999988</v>
      </c>
      <c r="G37" s="15"/>
      <c r="H37" s="94" t="s">
        <v>32</v>
      </c>
      <c r="I37" s="90" t="s">
        <v>24</v>
      </c>
      <c r="J37" s="91">
        <f>'MAI 2023 REALIZ'!J37+'IUN 2023 REALIZ'!D37</f>
        <v>1700838.8399999999</v>
      </c>
      <c r="K37" s="91">
        <f>'MAI 2023 REALIZ'!K37+'IUN 2023 REALIZ'!E37</f>
        <v>1306597.5</v>
      </c>
      <c r="L37" s="91">
        <f>'MAI 2023 REALIZ'!L37+'IUN 2023 REALIZ'!F37</f>
        <v>394241.33999999997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146</v>
      </c>
      <c r="E40" s="98">
        <v>146</v>
      </c>
      <c r="F40" s="99">
        <f>D40-E40</f>
        <v>0</v>
      </c>
      <c r="G40" s="5"/>
      <c r="H40" s="149" t="s">
        <v>20</v>
      </c>
      <c r="I40" s="64" t="s">
        <v>23</v>
      </c>
      <c r="J40" s="98">
        <f>'MAI 2023 REALIZ'!J40+'IUN 2023 REALIZ'!D40</f>
        <v>654</v>
      </c>
      <c r="K40" s="98">
        <f>'MAI 2023 REALIZ'!K40+'IUN 2023 REALIZ'!E40</f>
        <v>654</v>
      </c>
      <c r="L40" s="98">
        <f>'MAI 2023 REALIZ'!L40+'IUN 2023 REALIZ'!F40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77251.039999999994</v>
      </c>
      <c r="E41" s="101">
        <v>77251.039999999994</v>
      </c>
      <c r="F41" s="102">
        <f t="shared" ref="F41:F52" si="11">D41-E41</f>
        <v>0</v>
      </c>
      <c r="G41" s="5"/>
      <c r="H41" s="150"/>
      <c r="I41" s="111" t="s">
        <v>24</v>
      </c>
      <c r="J41" s="91">
        <f>'MAI 2023 REALIZ'!J41+'IUN 2023 REALIZ'!D41</f>
        <v>331574.89999999997</v>
      </c>
      <c r="K41" s="91">
        <f>'MAI 2023 REALIZ'!K41+'IUN 2023 REALIZ'!E41</f>
        <v>331574.89999999997</v>
      </c>
      <c r="L41" s="91">
        <f>'MAI 2023 REALIZ'!L41+'IUN 2023 REALIZ'!F41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661</v>
      </c>
      <c r="E42" s="98">
        <v>661</v>
      </c>
      <c r="F42" s="99">
        <f t="shared" si="11"/>
        <v>0</v>
      </c>
      <c r="G42" s="5"/>
      <c r="H42" s="150"/>
      <c r="I42" s="64" t="s">
        <v>25</v>
      </c>
      <c r="J42" s="98">
        <f>'MAI 2023 REALIZ'!J42+'IUN 2023 REALIZ'!D42</f>
        <v>3129</v>
      </c>
      <c r="K42" s="98">
        <f>'MAI 2023 REALIZ'!K42+'IUN 2023 REALIZ'!E42</f>
        <v>3129</v>
      </c>
      <c r="L42" s="98">
        <f>'MAI 2023 REALIZ'!L42+'IUN 2023 REALIZ'!F42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131003.59</v>
      </c>
      <c r="E43" s="101">
        <v>131003.59</v>
      </c>
      <c r="F43" s="102">
        <f t="shared" si="11"/>
        <v>0</v>
      </c>
      <c r="G43" s="5"/>
      <c r="H43" s="150"/>
      <c r="I43" s="111" t="s">
        <v>24</v>
      </c>
      <c r="J43" s="91">
        <f>'MAI 2023 REALIZ'!J43+'IUN 2023 REALIZ'!D43</f>
        <v>620136.51</v>
      </c>
      <c r="K43" s="91">
        <f>'MAI 2023 REALIZ'!K43+'IUN 2023 REALIZ'!E43</f>
        <v>620136.51</v>
      </c>
      <c r="L43" s="91">
        <f>'MAI 2023 REALIZ'!L43+'IUN 2023 REALIZ'!F43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'MAI 2023 REALIZ'!J44+'IUN 2023 REALIZ'!D44</f>
        <v>0</v>
      </c>
      <c r="K44" s="98">
        <f>'MAI 2023 REALIZ'!K44+'IUN 2023 REALIZ'!E44</f>
        <v>0</v>
      </c>
      <c r="L44" s="98">
        <f>'MAI 2023 REALIZ'!L44+'IUN 2023 REALIZ'!F44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'MAI 2023 REALIZ'!J45+'IUN 2023 REALIZ'!D45</f>
        <v>0</v>
      </c>
      <c r="K45" s="91">
        <f>'MAI 2023 REALIZ'!K45+'IUN 2023 REALIZ'!E45</f>
        <v>0</v>
      </c>
      <c r="L45" s="91">
        <f>'MAI 2023 REALIZ'!L45+'IUN 2023 REALIZ'!F45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208254.63</v>
      </c>
      <c r="E46" s="91">
        <f>E41+E43+E45</f>
        <v>208254.63</v>
      </c>
      <c r="F46" s="91">
        <v>0</v>
      </c>
      <c r="G46" s="5"/>
      <c r="H46" s="104" t="s">
        <v>20</v>
      </c>
      <c r="I46" s="113" t="s">
        <v>24</v>
      </c>
      <c r="J46" s="91">
        <f>'MAI 2023 REALIZ'!J46+'IUN 2023 REALIZ'!D46</f>
        <v>950592.45</v>
      </c>
      <c r="K46" s="91">
        <f>'MAI 2023 REALIZ'!K46+'IUN 2023 REALIZ'!E46</f>
        <v>950592.45</v>
      </c>
      <c r="L46" s="91">
        <f>'MAI 2023 REALIZ'!L46+'IUN 2023 REALIZ'!F46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'MAI 2023 REALIZ'!J47+'IUN 2023 REALIZ'!D47</f>
        <v>1118.96</v>
      </c>
      <c r="K47" s="98">
        <f>'MAI 2023 REALIZ'!K47+'IUN 2023 REALIZ'!E47</f>
        <v>1118.96</v>
      </c>
      <c r="L47" s="98">
        <f>'MAI 2023 REALIZ'!L47+'IUN 2023 REALIZ'!F47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'MAI 2023 REALIZ'!J48+'IUN 2023 REALIZ'!D48</f>
        <v>0</v>
      </c>
      <c r="K48" s="98">
        <f>'MAI 2023 REALIZ'!K48+'IUN 2023 REALIZ'!E48</f>
        <v>0</v>
      </c>
      <c r="L48" s="98">
        <f>'MAI 2023 REALIZ'!L48+'IUN 2023 REALIZ'!F48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'MAI 2023 REALIZ'!J49+'IUN 2023 REALIZ'!D49</f>
        <v>0</v>
      </c>
      <c r="K49" s="98">
        <f>'MAI 2023 REALIZ'!K49+'IUN 2023 REALIZ'!E49</f>
        <v>0</v>
      </c>
      <c r="L49" s="98">
        <f>'MAI 2023 REALIZ'!L49+'IUN 2023 REALIZ'!F49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'MAI 2023 REALIZ'!J50+'IUN 2023 REALIZ'!D50</f>
        <v>0</v>
      </c>
      <c r="K50" s="98">
        <f>'MAI 2023 REALIZ'!K50+'IUN 2023 REALIZ'!E50</f>
        <v>0</v>
      </c>
      <c r="L50" s="98">
        <f>'MAI 2023 REALIZ'!L50+'IUN 2023 REALIZ'!F50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'MAI 2023 REALIZ'!J51+'IUN 2023 REALIZ'!D51</f>
        <v>0</v>
      </c>
      <c r="K51" s="98">
        <f>'MAI 2023 REALIZ'!K51+'IUN 2023 REALIZ'!E51</f>
        <v>0</v>
      </c>
      <c r="L51" s="98">
        <f>'MAI 2023 REALIZ'!L51+'IUN 2023 REALIZ'!F51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208254.63</v>
      </c>
      <c r="E52" s="91">
        <f t="shared" ref="E52" si="12">SUM(E46:E51)</f>
        <v>208254.63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'MAI 2023 REALIZ'!J52+'IUN 2023 REALIZ'!D52</f>
        <v>951711.40999999992</v>
      </c>
      <c r="K52" s="91">
        <f>'MAI 2023 REALIZ'!K52+'IUN 2023 REALIZ'!E52</f>
        <v>951711.40999999992</v>
      </c>
      <c r="L52" s="91">
        <f>'MAI 2023 REALIZ'!L52+'IUN 2023 REALIZ'!F52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52" t="s">
        <v>111</v>
      </c>
      <c r="C54" s="153"/>
      <c r="D54" s="153"/>
      <c r="E54" s="153"/>
      <c r="F54" s="154"/>
      <c r="H54" s="152" t="s">
        <v>112</v>
      </c>
      <c r="I54" s="153"/>
      <c r="J54" s="153"/>
      <c r="K54" s="153"/>
      <c r="L54" s="154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925</v>
      </c>
      <c r="E56" s="106">
        <f>E44+E42+E40+E30</f>
        <v>898</v>
      </c>
      <c r="F56" s="110">
        <f>D56-E56</f>
        <v>27</v>
      </c>
      <c r="G56" s="120"/>
      <c r="H56" s="158"/>
      <c r="I56" s="64" t="s">
        <v>23</v>
      </c>
      <c r="J56" s="109">
        <f>'MAI 2023 REALIZ'!J56+'IUN 2023 REALIZ'!D56</f>
        <v>4508</v>
      </c>
      <c r="K56" s="109">
        <f>'MAI 2023 REALIZ'!K56+'IUN 2023 REALIZ'!E56</f>
        <v>4338</v>
      </c>
      <c r="L56" s="106">
        <f>'MAI 2023 REALIZ'!L56+'IUN 2023 REALIZ'!F56</f>
        <v>170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486949.57</v>
      </c>
      <c r="E57" s="112">
        <f>E52+E37</f>
        <v>416431.27</v>
      </c>
      <c r="F57" s="107">
        <f>D57-E57</f>
        <v>70518.299999999988</v>
      </c>
      <c r="G57" s="120"/>
      <c r="H57" s="159"/>
      <c r="I57" s="111" t="s">
        <v>24</v>
      </c>
      <c r="J57" s="112">
        <f>'MAI 2023 REALIZ'!J57+'IUN 2023 REALIZ'!D57</f>
        <v>2652550.2499999995</v>
      </c>
      <c r="K57" s="112">
        <f>'MAI 2023 REALIZ'!K57+'IUN 2023 REALIZ'!E57</f>
        <v>2258308.91</v>
      </c>
      <c r="L57" s="107">
        <f>'MAI 2023 REALIZ'!L57+'IUN 2023 REALIZ'!F57</f>
        <v>394241.34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6"/>
  <sheetViews>
    <sheetView topLeftCell="A4" zoomScale="96" zoomScaleNormal="96" workbookViewId="0">
      <selection activeCell="B6" sqref="B6:J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106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8"/>
      <c r="P7" s="9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8"/>
      <c r="P8" s="10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108</v>
      </c>
      <c r="H9" s="129" t="s">
        <v>17</v>
      </c>
      <c r="I9" s="13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70">
        <v>1</v>
      </c>
      <c r="B10" s="121" t="s">
        <v>39</v>
      </c>
      <c r="C10" s="72" t="s">
        <v>107</v>
      </c>
      <c r="D10" s="73">
        <v>1281037.07</v>
      </c>
      <c r="E10" s="74">
        <v>1071264.3299999998</v>
      </c>
      <c r="F10" s="75">
        <f t="shared" ref="F10:F16" si="0">D10-E10</f>
        <v>209772.74000000022</v>
      </c>
      <c r="G10" s="75">
        <v>208176.64000000001</v>
      </c>
      <c r="H10" s="75">
        <f t="shared" ref="H10:H16" si="1">E10+G10</f>
        <v>1279440.9699999997</v>
      </c>
      <c r="I10" s="76">
        <f t="shared" ref="I10:I16" si="2">F10-G10</f>
        <v>1596.1000000002095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1308193.6000000001</v>
      </c>
      <c r="E17" s="68">
        <v>1098420.8599999999</v>
      </c>
      <c r="F17" s="68">
        <f t="shared" si="3"/>
        <v>209772.74000000022</v>
      </c>
      <c r="G17" s="68">
        <f t="shared" si="3"/>
        <v>208176.64000000001</v>
      </c>
      <c r="H17" s="68">
        <f t="shared" si="3"/>
        <v>1306597.4999999998</v>
      </c>
      <c r="I17" s="69">
        <f t="shared" si="3"/>
        <v>1596.1000000002095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109</v>
      </c>
      <c r="D18" s="73">
        <v>903104.29</v>
      </c>
      <c r="E18" s="74">
        <v>734806.59999999986</v>
      </c>
      <c r="F18" s="75">
        <f>D18-E18</f>
        <v>168297.69000000018</v>
      </c>
      <c r="G18" s="75">
        <v>158947.84</v>
      </c>
      <c r="H18" s="75">
        <f t="shared" ref="H18:H24" si="4">E18+G18</f>
        <v>893754.43999999983</v>
      </c>
      <c r="I18" s="76">
        <f>F18-G18</f>
        <v>9349.8500000001804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110</v>
      </c>
      <c r="D19" s="51">
        <v>0</v>
      </c>
      <c r="E19" s="52">
        <v>7531.2200000000012</v>
      </c>
      <c r="F19" s="53">
        <f>D19-E19</f>
        <v>-7531.2200000000012</v>
      </c>
      <c r="G19" s="53">
        <v>990.95</v>
      </c>
      <c r="H19" s="53">
        <f t="shared" si="4"/>
        <v>8522.1700000000019</v>
      </c>
      <c r="I19" s="54">
        <f t="shared" ref="I19:I24" si="5">F19-G19</f>
        <v>-8522.1700000000019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907223.25</v>
      </c>
      <c r="E25" s="81">
        <v>743456.7799999998</v>
      </c>
      <c r="F25" s="81">
        <f t="shared" ref="F25:I25" si="7">SUM(F18:F24)</f>
        <v>163766.47000000018</v>
      </c>
      <c r="G25" s="81">
        <f t="shared" si="7"/>
        <v>159938.79</v>
      </c>
      <c r="H25" s="81">
        <f t="shared" si="7"/>
        <v>903395.56999999983</v>
      </c>
      <c r="I25" s="82">
        <f t="shared" si="7"/>
        <v>3827.6800000001786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2215416.85</v>
      </c>
      <c r="E26" s="85">
        <v>1841877.6399999997</v>
      </c>
      <c r="F26" s="85">
        <f t="shared" ref="F26:I26" si="8">F25+F17</f>
        <v>373539.21000000043</v>
      </c>
      <c r="G26" s="85">
        <f t="shared" si="8"/>
        <v>368115.43000000005</v>
      </c>
      <c r="H26" s="85">
        <f t="shared" si="8"/>
        <v>2209993.0699999994</v>
      </c>
      <c r="I26" s="86">
        <f t="shared" si="8"/>
        <v>5423.7800000003881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52" t="s">
        <v>111</v>
      </c>
      <c r="C28" s="153"/>
      <c r="D28" s="153"/>
      <c r="E28" s="153"/>
      <c r="F28" s="154"/>
      <c r="G28" s="9"/>
      <c r="H28" s="152" t="s">
        <v>112</v>
      </c>
      <c r="I28" s="153"/>
      <c r="J28" s="153"/>
      <c r="K28" s="153"/>
      <c r="L28" s="154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118</v>
      </c>
      <c r="E30" s="88">
        <v>91</v>
      </c>
      <c r="F30" s="89">
        <f>D30-E30</f>
        <v>27</v>
      </c>
      <c r="G30" s="5"/>
      <c r="H30" s="167"/>
      <c r="I30" s="14" t="s">
        <v>23</v>
      </c>
      <c r="J30" s="88">
        <f>'MAI 2023 REALIZ'!J30+'IUN 2023 LIMVALCTR'!D30</f>
        <v>725</v>
      </c>
      <c r="K30" s="88">
        <f>'MAI 2023 REALIZ'!K30+'IUN 2023 LIMVALCTR'!E30</f>
        <v>555</v>
      </c>
      <c r="L30" s="88">
        <f>'MAI 2023 REALIZ'!L30+'IUN 2023 LIMVALCTR'!F30</f>
        <v>170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278694.94</v>
      </c>
      <c r="E31" s="91">
        <v>208176.64000000001</v>
      </c>
      <c r="F31" s="92">
        <f t="shared" ref="F31:F37" si="9">D31-E31</f>
        <v>70518.299999999988</v>
      </c>
      <c r="G31" s="5"/>
      <c r="H31" s="168"/>
      <c r="I31" s="90" t="s">
        <v>24</v>
      </c>
      <c r="J31" s="95">
        <f>'MAI 2023 REALIZ'!J31+'IUN 2023 LIMVALCTR'!D31</f>
        <v>1692407.66</v>
      </c>
      <c r="K31" s="95">
        <f>'MAI 2023 REALIZ'!K31+'IUN 2023 LIMVALCTR'!E31</f>
        <v>1279440.9700000002</v>
      </c>
      <c r="L31" s="95">
        <f>'MAI 2023 REALIZ'!L31+'IUN 2023 LIMVALCTR'!F31</f>
        <v>412966.69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'MAI 2023 REALIZ'!J32+'IUN 2023 LIMVALCTR'!D32</f>
        <v>8431.18</v>
      </c>
      <c r="K32" s="88">
        <f>'MAI 2023 REALIZ'!K32+'IUN 2023 LIMVALCTR'!E32</f>
        <v>27156.53</v>
      </c>
      <c r="L32" s="88">
        <f>'MAI 2023 REALIZ'!L32+'IUN 2023 LIMVALCTR'!F32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'MAI 2023 REALIZ'!J33+'IUN 2023 LIMVALCTR'!D33</f>
        <v>0</v>
      </c>
      <c r="K33" s="88">
        <f>'MAI 2023 REALIZ'!K33+'IUN 2023 LIMVALCTR'!E33</f>
        <v>0</v>
      </c>
      <c r="L33" s="88">
        <f>'MAI 2023 REALIZ'!L33+'IUN 2023 LIMVALCTR'!F33</f>
        <v>0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'MAI 2023 REALIZ'!J34+'IUN 2023 LIMVALCTR'!D34</f>
        <v>0</v>
      </c>
      <c r="K34" s="88">
        <f>'MAI 2023 REALIZ'!K34+'IUN 2023 LIMVALCTR'!E34</f>
        <v>0</v>
      </c>
      <c r="L34" s="88">
        <f>'MAI 2023 REALIZ'!L34+'IUN 2023 LIMVALCTR'!F34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'MAI 2023 REALIZ'!J35+'IUN 2023 LIMVALCTR'!D35</f>
        <v>0</v>
      </c>
      <c r="K35" s="88">
        <f>'MAI 2023 REALIZ'!K35+'IUN 2023 LIMVALCTR'!E35</f>
        <v>0</v>
      </c>
      <c r="L35" s="88">
        <f>'MAI 2023 REALIZ'!L35+'IUN 2023 LIMVALCTR'!F35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'MAI 2023 REALIZ'!J36+'IUN 2023 LIMVALCTR'!D36</f>
        <v>0</v>
      </c>
      <c r="K36" s="88">
        <f>'MAI 2023 REALIZ'!K36+'IUN 2023 LIMVALCTR'!E36</f>
        <v>0</v>
      </c>
      <c r="L36" s="88">
        <f>'MAI 2023 REALIZ'!L36+'IUN 2023 LIMVALCTR'!F36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278694.94</v>
      </c>
      <c r="E37" s="91">
        <f t="shared" si="10"/>
        <v>208176.64000000001</v>
      </c>
      <c r="F37" s="91">
        <f t="shared" si="9"/>
        <v>70518.299999999988</v>
      </c>
      <c r="G37" s="5"/>
      <c r="H37" s="94" t="s">
        <v>32</v>
      </c>
      <c r="I37" s="90" t="s">
        <v>24</v>
      </c>
      <c r="J37" s="91">
        <f>'MAI 2023 REALIZ'!J37+'IUN 2023 LIMVALCTR'!D37</f>
        <v>1700838.8399999999</v>
      </c>
      <c r="K37" s="91">
        <f>'MAI 2023 REALIZ'!K37+'IUN 2023 LIMVALCTR'!E37</f>
        <v>1306597.5</v>
      </c>
      <c r="L37" s="91">
        <f>'MAI 2023 REALIZ'!L37+'IUN 2023 LIMVALCTR'!F37</f>
        <v>394241.33999999997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146</v>
      </c>
      <c r="E40" s="98">
        <v>97</v>
      </c>
      <c r="F40" s="99">
        <f>D40-E40</f>
        <v>49</v>
      </c>
      <c r="G40" s="5"/>
      <c r="H40" s="149" t="s">
        <v>20</v>
      </c>
      <c r="I40" s="64" t="s">
        <v>23</v>
      </c>
      <c r="J40" s="98">
        <f>'MAI 2023 REALIZ'!J40+'IUN 2023 LIMVALCTR'!D40</f>
        <v>654</v>
      </c>
      <c r="K40" s="98">
        <f>'MAI 2023 REALIZ'!K40+'IUN 2023 LIMVALCTR'!E40</f>
        <v>605</v>
      </c>
      <c r="L40" s="98">
        <f>'MAI 2023 REALIZ'!L40+'IUN 2023 LIMVALCTR'!F40</f>
        <v>49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77251.039999999994</v>
      </c>
      <c r="E41" s="101">
        <v>53312.57</v>
      </c>
      <c r="F41" s="102">
        <f t="shared" ref="F41:F52" si="11">D41-E41</f>
        <v>23938.469999999994</v>
      </c>
      <c r="G41" s="5"/>
      <c r="H41" s="150"/>
      <c r="I41" s="111" t="s">
        <v>24</v>
      </c>
      <c r="J41" s="91">
        <f>'MAI 2023 REALIZ'!J41+'IUN 2023 LIMVALCTR'!D41</f>
        <v>331574.89999999997</v>
      </c>
      <c r="K41" s="91">
        <f>'MAI 2023 REALIZ'!K41+'IUN 2023 LIMVALCTR'!E41</f>
        <v>307636.43</v>
      </c>
      <c r="L41" s="91">
        <f>'MAI 2023 REALIZ'!L41+'IUN 2023 LIMVALCTR'!F41</f>
        <v>23938.469999999994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661</v>
      </c>
      <c r="E42" s="98">
        <v>538</v>
      </c>
      <c r="F42" s="99">
        <f t="shared" si="11"/>
        <v>123</v>
      </c>
      <c r="G42" s="5"/>
      <c r="H42" s="150"/>
      <c r="I42" s="64" t="s">
        <v>25</v>
      </c>
      <c r="J42" s="98">
        <f>'MAI 2023 REALIZ'!J42+'IUN 2023 LIMVALCTR'!D42</f>
        <v>3129</v>
      </c>
      <c r="K42" s="98">
        <f>'MAI 2023 REALIZ'!K42+'IUN 2023 LIMVALCTR'!E42</f>
        <v>3006</v>
      </c>
      <c r="L42" s="98">
        <f>'MAI 2023 REALIZ'!L42+'IUN 2023 LIMVALCTR'!F42</f>
        <v>123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131003.59</v>
      </c>
      <c r="E43" s="101">
        <v>106626.22</v>
      </c>
      <c r="F43" s="102">
        <f t="shared" si="11"/>
        <v>24377.369999999995</v>
      </c>
      <c r="G43" s="5"/>
      <c r="H43" s="150"/>
      <c r="I43" s="111" t="s">
        <v>24</v>
      </c>
      <c r="J43" s="91">
        <f>'MAI 2023 REALIZ'!J43+'IUN 2023 LIMVALCTR'!D43</f>
        <v>620136.51</v>
      </c>
      <c r="K43" s="91">
        <f>'MAI 2023 REALIZ'!K43+'IUN 2023 LIMVALCTR'!E43</f>
        <v>595759.14</v>
      </c>
      <c r="L43" s="91">
        <f>'MAI 2023 REALIZ'!L43+'IUN 2023 LIMVALCTR'!F43</f>
        <v>24377.369999999995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'MAI 2023 REALIZ'!J44+'IUN 2023 LIMVALCTR'!D44</f>
        <v>0</v>
      </c>
      <c r="K44" s="98">
        <f>'MAI 2023 REALIZ'!K44+'IUN 2023 LIMVALCTR'!E44</f>
        <v>0</v>
      </c>
      <c r="L44" s="98">
        <f>'MAI 2023 REALIZ'!L44+'IUN 2023 LIMVALCTR'!F44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'MAI 2023 REALIZ'!J45+'IUN 2023 LIMVALCTR'!D45</f>
        <v>0</v>
      </c>
      <c r="K45" s="91">
        <f>'MAI 2023 REALIZ'!K45+'IUN 2023 LIMVALCTR'!E45</f>
        <v>0</v>
      </c>
      <c r="L45" s="91">
        <f>'MAI 2023 REALIZ'!L45+'IUN 2023 LIMVALCTR'!F45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208254.63</v>
      </c>
      <c r="E46" s="91">
        <f>E41+E43+E45</f>
        <v>159938.79</v>
      </c>
      <c r="F46" s="91">
        <v>0</v>
      </c>
      <c r="G46" s="5"/>
      <c r="H46" s="104" t="s">
        <v>20</v>
      </c>
      <c r="I46" s="113" t="s">
        <v>24</v>
      </c>
      <c r="J46" s="91">
        <f>'MAI 2023 REALIZ'!J46+'IUN 2023 LIMVALCTR'!D46</f>
        <v>950592.45</v>
      </c>
      <c r="K46" s="91">
        <f>'MAI 2023 REALIZ'!K46+'IUN 2023 LIMVALCTR'!E46</f>
        <v>902276.61</v>
      </c>
      <c r="L46" s="91">
        <f>'MAI 2023 REALIZ'!L46+'IUN 2023 LIMVALCTR'!F46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'MAI 2023 REALIZ'!J47+'IUN 2023 LIMVALCTR'!D47</f>
        <v>1118.96</v>
      </c>
      <c r="K47" s="98">
        <f>'MAI 2023 REALIZ'!K47+'IUN 2023 LIMVALCTR'!E47</f>
        <v>1118.96</v>
      </c>
      <c r="L47" s="98">
        <f>'MAI 2023 REALIZ'!L47+'IUN 2023 LIMVALCTR'!F47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'MAI 2023 REALIZ'!J48+'IUN 2023 LIMVALCTR'!D48</f>
        <v>0</v>
      </c>
      <c r="K48" s="98">
        <f>'MAI 2023 REALIZ'!K48+'IUN 2023 LIMVALCTR'!E48</f>
        <v>0</v>
      </c>
      <c r="L48" s="98">
        <f>'MAI 2023 REALIZ'!L48+'IUN 2023 LIMVALCTR'!F48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'MAI 2023 REALIZ'!J49+'IUN 2023 LIMVALCTR'!D49</f>
        <v>0</v>
      </c>
      <c r="K49" s="98">
        <f>'MAI 2023 REALIZ'!K49+'IUN 2023 LIMVALCTR'!E49</f>
        <v>0</v>
      </c>
      <c r="L49" s="98">
        <f>'MAI 2023 REALIZ'!L49+'IUN 2023 LIMVALCTR'!F49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'MAI 2023 REALIZ'!J50+'IUN 2023 LIMVALCTR'!D50</f>
        <v>0</v>
      </c>
      <c r="K50" s="98">
        <f>'MAI 2023 REALIZ'!K50+'IUN 2023 LIMVALCTR'!E50</f>
        <v>0</v>
      </c>
      <c r="L50" s="98">
        <f>'MAI 2023 REALIZ'!L50+'IUN 2023 LIMVALCTR'!F50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'MAI 2023 REALIZ'!J51+'IUN 2023 LIMVALCTR'!D51</f>
        <v>0</v>
      </c>
      <c r="K51" s="98">
        <f>'MAI 2023 REALIZ'!K51+'IUN 2023 LIMVALCTR'!E51</f>
        <v>0</v>
      </c>
      <c r="L51" s="98">
        <f>'MAI 2023 REALIZ'!L51+'IUN 2023 LIMVALCTR'!F51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208254.63</v>
      </c>
      <c r="E52" s="91">
        <f t="shared" ref="E52" si="12">SUM(E46:E51)</f>
        <v>159938.79</v>
      </c>
      <c r="F52" s="102">
        <f t="shared" si="11"/>
        <v>48315.839999999997</v>
      </c>
      <c r="G52" s="5"/>
      <c r="H52" s="94" t="s">
        <v>34</v>
      </c>
      <c r="I52" s="113" t="s">
        <v>24</v>
      </c>
      <c r="J52" s="91">
        <f>'MAI 2023 REALIZ'!J52+'IUN 2023 LIMVALCTR'!D52</f>
        <v>951711.40999999992</v>
      </c>
      <c r="K52" s="91">
        <f>'MAI 2023 REALIZ'!K52+'IUN 2023 LIMVALCTR'!E52</f>
        <v>903395.57</v>
      </c>
      <c r="L52" s="91">
        <f>'MAI 2023 REALIZ'!L52+'IUN 2023 LIMVALCTR'!F52</f>
        <v>48315.839999999997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52" t="s">
        <v>111</v>
      </c>
      <c r="C54" s="153"/>
      <c r="D54" s="153"/>
      <c r="E54" s="153"/>
      <c r="F54" s="154"/>
      <c r="G54" s="9"/>
      <c r="H54" s="152" t="s">
        <v>112</v>
      </c>
      <c r="I54" s="153"/>
      <c r="J54" s="153"/>
      <c r="K54" s="153"/>
      <c r="L54" s="154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925</v>
      </c>
      <c r="E56" s="106">
        <f>E44+E42+E40+E30</f>
        <v>726</v>
      </c>
      <c r="F56" s="110">
        <f>D56-E56</f>
        <v>199</v>
      </c>
      <c r="G56" s="24"/>
      <c r="H56" s="158"/>
      <c r="I56" s="64" t="s">
        <v>23</v>
      </c>
      <c r="J56" s="109">
        <f>'MAI 2023 REALIZ'!J56+'IUN 2023 LIMVALCTR'!D56</f>
        <v>4508</v>
      </c>
      <c r="K56" s="109">
        <f>'MAI 2023 REALIZ'!K56+'IUN 2023 LIMVALCTR'!E56</f>
        <v>4166</v>
      </c>
      <c r="L56" s="106">
        <f>'MAI 2023 REALIZ'!L56+'IUN 2023 LIMVALCTR'!F56</f>
        <v>342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486949.57</v>
      </c>
      <c r="E57" s="112">
        <f>E52+E37</f>
        <v>368115.43000000005</v>
      </c>
      <c r="F57" s="107">
        <f>D57-E57</f>
        <v>118834.13999999996</v>
      </c>
      <c r="G57" s="24"/>
      <c r="H57" s="159"/>
      <c r="I57" s="111" t="s">
        <v>24</v>
      </c>
      <c r="J57" s="112">
        <f>'MAI 2023 REALIZ'!J57+'IUN 2023 LIMVALCTR'!D57</f>
        <v>2652550.2499999995</v>
      </c>
      <c r="K57" s="112">
        <f>'MAI 2023 REALIZ'!K57+'IUN 2023 LIMVALCTR'!E57</f>
        <v>2209993.0699999998</v>
      </c>
      <c r="L57" s="107">
        <f>'MAI 2023 REALIZ'!L57+'IUN 2023 LIMVALCTR'!F57</f>
        <v>442557.18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7"/>
  <sheetViews>
    <sheetView zoomScale="96" zoomScaleNormal="96" workbookViewId="0">
      <selection activeCell="B6" sqref="B6:J6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0" t="s">
        <v>104</v>
      </c>
      <c r="C6" s="161"/>
      <c r="D6" s="161"/>
      <c r="E6" s="161"/>
      <c r="F6" s="161"/>
      <c r="G6" s="161"/>
      <c r="H6" s="161"/>
      <c r="I6" s="161"/>
      <c r="J6" s="161"/>
      <c r="K6" s="4"/>
      <c r="L6" s="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98</v>
      </c>
      <c r="H9" s="129" t="s">
        <v>17</v>
      </c>
      <c r="I9" s="130" t="s">
        <v>18</v>
      </c>
      <c r="J9" s="11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/>
      <c r="D10" s="73">
        <v>1072255.3799999999</v>
      </c>
      <c r="E10" s="74">
        <v>1071264.3299999998</v>
      </c>
      <c r="F10" s="75">
        <f t="shared" ref="F10:F16" si="0">D10-E10</f>
        <v>991.05000000004657</v>
      </c>
      <c r="G10" s="75">
        <v>0</v>
      </c>
      <c r="H10" s="75">
        <f t="shared" ref="H10:H16" si="1">E10+G10</f>
        <v>1071264.3299999998</v>
      </c>
      <c r="I10" s="76">
        <f t="shared" ref="I10:I16" si="2">F10-G10</f>
        <v>991.05000000004657</v>
      </c>
      <c r="J10" s="131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1099411.9099999999</v>
      </c>
      <c r="E17" s="68">
        <v>1098420.8599999999</v>
      </c>
      <c r="F17" s="68">
        <f t="shared" si="3"/>
        <v>991.05000000004657</v>
      </c>
      <c r="G17" s="68">
        <f t="shared" si="3"/>
        <v>0</v>
      </c>
      <c r="H17" s="68">
        <f t="shared" si="3"/>
        <v>1098420.8599999999</v>
      </c>
      <c r="I17" s="69">
        <f t="shared" si="3"/>
        <v>991.05000000004657</v>
      </c>
      <c r="J17" s="132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 t="s">
        <v>105</v>
      </c>
      <c r="D18" s="73">
        <v>744104.29</v>
      </c>
      <c r="E18" s="74">
        <v>703536.6399999999</v>
      </c>
      <c r="F18" s="75">
        <f>D18-E18</f>
        <v>40567.65000000014</v>
      </c>
      <c r="G18" s="75">
        <v>31269.96</v>
      </c>
      <c r="H18" s="75">
        <f t="shared" ref="H18:H24" si="4">E18+G18</f>
        <v>734806.59999999986</v>
      </c>
      <c r="I18" s="76">
        <f>F18-G18</f>
        <v>9297.6900000001406</v>
      </c>
      <c r="J18" s="131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7531.2200000000012</v>
      </c>
      <c r="F19" s="53">
        <f>D19-E19</f>
        <v>-7531.2200000000012</v>
      </c>
      <c r="G19" s="53">
        <v>0</v>
      </c>
      <c r="H19" s="53">
        <f t="shared" si="4"/>
        <v>7531.2200000000012</v>
      </c>
      <c r="I19" s="54">
        <f t="shared" ref="I19:I24" si="5">F19-G19</f>
        <v>-7531.2200000000012</v>
      </c>
      <c r="J19" s="131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131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131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747223.25</v>
      </c>
      <c r="E25" s="81">
        <v>712186.81999999983</v>
      </c>
      <c r="F25" s="81">
        <f t="shared" ref="F25:I25" si="7">SUM(F18:F24)</f>
        <v>35036.430000000139</v>
      </c>
      <c r="G25" s="81">
        <f t="shared" si="7"/>
        <v>31269.96</v>
      </c>
      <c r="H25" s="81">
        <f t="shared" si="7"/>
        <v>743456.7799999998</v>
      </c>
      <c r="I25" s="82">
        <f t="shared" si="7"/>
        <v>3766.4700000001394</v>
      </c>
      <c r="J25" s="131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1846635.16</v>
      </c>
      <c r="E26" s="85">
        <v>1810607.6799999997</v>
      </c>
      <c r="F26" s="85">
        <f t="shared" ref="F26:I26" si="8">F25+F17</f>
        <v>36027.480000000185</v>
      </c>
      <c r="G26" s="85">
        <f t="shared" si="8"/>
        <v>31269.96</v>
      </c>
      <c r="H26" s="85">
        <f t="shared" si="8"/>
        <v>1841877.6399999997</v>
      </c>
      <c r="I26" s="86">
        <f t="shared" si="8"/>
        <v>4757.520000000186</v>
      </c>
      <c r="J26" s="1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52" t="s">
        <v>102</v>
      </c>
      <c r="C28" s="153"/>
      <c r="D28" s="153"/>
      <c r="E28" s="153"/>
      <c r="F28" s="154"/>
      <c r="H28" s="152" t="s">
        <v>103</v>
      </c>
      <c r="I28" s="153"/>
      <c r="J28" s="153"/>
      <c r="K28" s="153"/>
      <c r="L28" s="154"/>
      <c r="M28" s="16"/>
      <c r="N28" s="16"/>
      <c r="O28" s="16"/>
    </row>
    <row r="29" spans="1:15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6"/>
      <c r="B30" s="164"/>
      <c r="C30" s="14" t="s">
        <v>23</v>
      </c>
      <c r="D30" s="88">
        <v>195</v>
      </c>
      <c r="E30" s="88">
        <v>91</v>
      </c>
      <c r="F30" s="89">
        <f>D30-E30</f>
        <v>104</v>
      </c>
      <c r="G30" s="15"/>
      <c r="H30" s="167"/>
      <c r="I30" s="14" t="s">
        <v>23</v>
      </c>
      <c r="J30" s="88">
        <f>'01-15 MAI 2023 DRG'!J30+'MAI 2023 REALIZ'!D30</f>
        <v>607</v>
      </c>
      <c r="K30" s="88">
        <f>'01-15 MAI 2023 DRG'!K30+'MAI 2023 REALIZ'!E30</f>
        <v>464</v>
      </c>
      <c r="L30" s="88">
        <f>'01-15 MAI 2023 DRG'!L30+'MAI 2023 REALIZ'!F30</f>
        <v>143</v>
      </c>
      <c r="M30" s="15"/>
      <c r="N30" s="15"/>
      <c r="O30" s="15"/>
    </row>
    <row r="31" spans="1:15" s="1" customFormat="1" ht="15.75" thickBot="1" x14ac:dyDescent="0.3">
      <c r="A31" s="6"/>
      <c r="B31" s="165"/>
      <c r="C31" s="90" t="s">
        <v>24</v>
      </c>
      <c r="D31" s="91">
        <v>463823.11</v>
      </c>
      <c r="E31" s="91">
        <v>231734.08</v>
      </c>
      <c r="F31" s="92">
        <f t="shared" ref="F31:F37" si="9">D31-E31</f>
        <v>232089.03</v>
      </c>
      <c r="G31" s="15"/>
      <c r="H31" s="168"/>
      <c r="I31" s="90" t="s">
        <v>24</v>
      </c>
      <c r="J31" s="95">
        <f>'01-15 MAI 2023 DRG'!J31+'MAI 2023 REALIZ'!D31</f>
        <v>1413712.72</v>
      </c>
      <c r="K31" s="95">
        <f>'01-15 MAI 2023 DRG'!K31+'MAI 2023 REALIZ'!E31</f>
        <v>1071264.33</v>
      </c>
      <c r="L31" s="95">
        <f>'01-15 MAI 2023 DRG'!L31+'MAI 2023 REALIZ'!F31</f>
        <v>342448.39</v>
      </c>
      <c r="M31" s="15"/>
      <c r="N31" s="15"/>
      <c r="O31" s="1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'01-15 MAI 2023 DRG'!J32+'MAI 2023 REALIZ'!D32</f>
        <v>8431.18</v>
      </c>
      <c r="K32" s="88">
        <f>'01-15 MAI 2023 DRG'!K32+'MAI 2023 REALIZ'!E32</f>
        <v>27156.53</v>
      </c>
      <c r="L32" s="88">
        <f>'01-15 MAI 2023 DRG'!L32+'MAI 2023 REALIZ'!F32</f>
        <v>-18725.349999999999</v>
      </c>
      <c r="M32" s="15"/>
      <c r="N32" s="15"/>
      <c r="O32" s="1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'01-15 MAI 2023 DRG'!J33+'MAI 2023 REALIZ'!D33</f>
        <v>0</v>
      </c>
      <c r="K33" s="88">
        <f>'01-15 MAI 2023 DRG'!K33+'MAI 2023 REALIZ'!E33</f>
        <v>0</v>
      </c>
      <c r="L33" s="88">
        <f>'01-15 MAI 2023 DRG'!L33+'MAI 2023 REALIZ'!F33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'01-15 MAI 2023 DRG'!J34+'MAI 2023 REALIZ'!D34</f>
        <v>0</v>
      </c>
      <c r="K34" s="88">
        <f>'01-15 MAI 2023 DRG'!K34+'MAI 2023 REALIZ'!E34</f>
        <v>0</v>
      </c>
      <c r="L34" s="88">
        <f>'01-15 MAI 2023 DRG'!L34+'MAI 2023 REALIZ'!F34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'01-15 MAI 2023 DRG'!J35+'MAI 2023 REALIZ'!D35</f>
        <v>0</v>
      </c>
      <c r="K35" s="88">
        <f>'01-15 MAI 2023 DRG'!K35+'MAI 2023 REALIZ'!E35</f>
        <v>0</v>
      </c>
      <c r="L35" s="88">
        <f>'01-15 MAI 2023 DRG'!L35+'MAI 2023 REALIZ'!F35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'01-15 MAI 2023 DRG'!J36+'MAI 2023 REALIZ'!D36</f>
        <v>0</v>
      </c>
      <c r="K36" s="88">
        <f>'01-15 MAI 2023 DRG'!K36+'MAI 2023 REALIZ'!E36</f>
        <v>0</v>
      </c>
      <c r="L36" s="88">
        <f>'01-15 MAI 2023 DRG'!L36+'MAI 2023 REALIZ'!F36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463823.11</v>
      </c>
      <c r="E37" s="91">
        <f t="shared" si="10"/>
        <v>231734.08</v>
      </c>
      <c r="F37" s="91">
        <f t="shared" si="9"/>
        <v>232089.03</v>
      </c>
      <c r="G37" s="15"/>
      <c r="H37" s="94" t="s">
        <v>32</v>
      </c>
      <c r="I37" s="90" t="s">
        <v>24</v>
      </c>
      <c r="J37" s="91">
        <f>'01-15 MAI 2023 DRG'!J37+'MAI 2023 REALIZ'!D37</f>
        <v>1422143.9</v>
      </c>
      <c r="K37" s="91">
        <f>'01-15 MAI 2023 DRG'!K37+'MAI 2023 REALIZ'!E37</f>
        <v>1098420.8600000001</v>
      </c>
      <c r="L37" s="91">
        <f>'01-15 MAI 2023 DRG'!L37+'MAI 2023 REALIZ'!F37</f>
        <v>323723.03999999998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15"/>
      <c r="N38" s="15"/>
      <c r="O38" s="1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158</v>
      </c>
      <c r="E40" s="98">
        <v>158</v>
      </c>
      <c r="F40" s="99">
        <f>D40-E40</f>
        <v>0</v>
      </c>
      <c r="G40" s="15"/>
      <c r="H40" s="149" t="s">
        <v>20</v>
      </c>
      <c r="I40" s="64" t="s">
        <v>23</v>
      </c>
      <c r="J40" s="98">
        <f>'01-15 MAI 2023 DRG'!J40+'MAI 2023 REALIZ'!D40</f>
        <v>508</v>
      </c>
      <c r="K40" s="98">
        <f>'01-15 MAI 2023 DRG'!K40+'MAI 2023 REALIZ'!E40</f>
        <v>508</v>
      </c>
      <c r="L40" s="98">
        <f>'01-15 MAI 2023 DRG'!L40+'MAI 2023 REALIZ'!F40</f>
        <v>0</v>
      </c>
      <c r="M40" s="15"/>
      <c r="N40" s="15"/>
      <c r="O40" s="15"/>
      <c r="P40" s="15"/>
    </row>
    <row r="41" spans="1:16" s="1" customFormat="1" ht="15.75" thickBot="1" x14ac:dyDescent="0.3">
      <c r="A41" s="6"/>
      <c r="B41" s="150"/>
      <c r="C41" s="100" t="s">
        <v>24</v>
      </c>
      <c r="D41" s="101">
        <v>79944.789999999994</v>
      </c>
      <c r="E41" s="101">
        <v>79944.789999999994</v>
      </c>
      <c r="F41" s="102">
        <f t="shared" ref="F41:F52" si="11">D41-E41</f>
        <v>0</v>
      </c>
      <c r="G41" s="15"/>
      <c r="H41" s="150"/>
      <c r="I41" s="111" t="s">
        <v>24</v>
      </c>
      <c r="J41" s="91">
        <f>'01-15 MAI 2023 DRG'!J41+'MAI 2023 REALIZ'!D41</f>
        <v>254323.86</v>
      </c>
      <c r="K41" s="91">
        <f>'01-15 MAI 2023 DRG'!K41+'MAI 2023 REALIZ'!E41</f>
        <v>254323.86</v>
      </c>
      <c r="L41" s="91">
        <f>'01-15 MAI 2023 DRG'!L41+'MAI 2023 REALIZ'!F41</f>
        <v>0</v>
      </c>
      <c r="M41" s="15"/>
      <c r="N41" s="15"/>
      <c r="O41" s="15"/>
      <c r="P41" s="15"/>
    </row>
    <row r="42" spans="1:16" s="1" customFormat="1" ht="15.75" thickBot="1" x14ac:dyDescent="0.3">
      <c r="A42" s="6"/>
      <c r="B42" s="150"/>
      <c r="C42" s="97" t="s">
        <v>25</v>
      </c>
      <c r="D42" s="98">
        <v>561</v>
      </c>
      <c r="E42" s="98">
        <v>561</v>
      </c>
      <c r="F42" s="99">
        <f t="shared" si="11"/>
        <v>0</v>
      </c>
      <c r="G42" s="15"/>
      <c r="H42" s="150"/>
      <c r="I42" s="64" t="s">
        <v>25</v>
      </c>
      <c r="J42" s="98">
        <f>'01-15 MAI 2023 DRG'!J42+'MAI 2023 REALIZ'!D42</f>
        <v>2468</v>
      </c>
      <c r="K42" s="98">
        <f>'01-15 MAI 2023 DRG'!K42+'MAI 2023 REALIZ'!E42</f>
        <v>2468</v>
      </c>
      <c r="L42" s="98">
        <f>'01-15 MAI 2023 DRG'!L42+'MAI 2023 REALIZ'!F42</f>
        <v>0</v>
      </c>
      <c r="M42" s="15"/>
      <c r="N42" s="15"/>
      <c r="O42" s="15"/>
      <c r="P42" s="15"/>
    </row>
    <row r="43" spans="1:16" s="1" customFormat="1" ht="15.75" thickBot="1" x14ac:dyDescent="0.3">
      <c r="A43" s="6"/>
      <c r="B43" s="150"/>
      <c r="C43" s="100" t="s">
        <v>24</v>
      </c>
      <c r="D43" s="101">
        <v>111184.59</v>
      </c>
      <c r="E43" s="101">
        <v>111184.59</v>
      </c>
      <c r="F43" s="102">
        <f t="shared" si="11"/>
        <v>0</v>
      </c>
      <c r="G43" s="15"/>
      <c r="H43" s="150"/>
      <c r="I43" s="111" t="s">
        <v>24</v>
      </c>
      <c r="J43" s="91">
        <f>'01-15 MAI 2023 DRG'!J43+'MAI 2023 REALIZ'!D43</f>
        <v>489132.92000000004</v>
      </c>
      <c r="K43" s="91">
        <f>'01-15 MAI 2023 DRG'!K43+'MAI 2023 REALIZ'!E43</f>
        <v>489132.92000000004</v>
      </c>
      <c r="L43" s="91">
        <f>'01-15 MAI 2023 DRG'!L43+'MAI 2023 REALIZ'!F43</f>
        <v>0</v>
      </c>
      <c r="M43" s="15"/>
      <c r="N43" s="15"/>
      <c r="O43" s="15"/>
      <c r="P43" s="1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15"/>
      <c r="H44" s="150"/>
      <c r="I44" s="103" t="s">
        <v>45</v>
      </c>
      <c r="J44" s="98">
        <f>'01-15 MAI 2023 DRG'!J44+'MAI 2023 REALIZ'!D44</f>
        <v>0</v>
      </c>
      <c r="K44" s="98">
        <f>'01-15 MAI 2023 DRG'!K44+'MAI 2023 REALIZ'!E44</f>
        <v>0</v>
      </c>
      <c r="L44" s="98">
        <f>'01-15 MAI 2023 DRG'!L44+'MAI 2023 REALIZ'!F44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51"/>
      <c r="I45" s="111" t="s">
        <v>24</v>
      </c>
      <c r="J45" s="91">
        <f>'01-15 MAI 2023 DRG'!J45+'MAI 2023 REALIZ'!D45</f>
        <v>0</v>
      </c>
      <c r="K45" s="91">
        <f>'01-15 MAI 2023 DRG'!K45+'MAI 2023 REALIZ'!E45</f>
        <v>0</v>
      </c>
      <c r="L45" s="91">
        <f>'01-15 MAI 2023 DRG'!L45+'MAI 2023 REALIZ'!F45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191129.38</v>
      </c>
      <c r="E46" s="91">
        <f>E41+E43+E45</f>
        <v>191129.38</v>
      </c>
      <c r="F46" s="91">
        <v>0</v>
      </c>
      <c r="G46" s="15"/>
      <c r="H46" s="104" t="s">
        <v>20</v>
      </c>
      <c r="I46" s="113" t="s">
        <v>24</v>
      </c>
      <c r="J46" s="91">
        <f>'01-15 MAI 2023 DRG'!J46+'MAI 2023 REALIZ'!D46</f>
        <v>742337.82</v>
      </c>
      <c r="K46" s="91">
        <f>'01-15 MAI 2023 DRG'!K46+'MAI 2023 REALIZ'!E46</f>
        <v>742337.82</v>
      </c>
      <c r="L46" s="91">
        <f>'01-15 MAI 2023 DRG'!L46+'MAI 2023 REALIZ'!F46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51</v>
      </c>
      <c r="I47" s="57" t="s">
        <v>24</v>
      </c>
      <c r="J47" s="98">
        <f>'01-15 MAI 2023 DRG'!J47+'MAI 2023 REALIZ'!D47</f>
        <v>1118.96</v>
      </c>
      <c r="K47" s="98">
        <f>'01-15 MAI 2023 DRG'!K47+'MAI 2023 REALIZ'!E47</f>
        <v>1118.96</v>
      </c>
      <c r="L47" s="98">
        <f>'01-15 MAI 2023 DRG'!L47+'MAI 2023 REALIZ'!F47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52</v>
      </c>
      <c r="I48" s="57" t="s">
        <v>24</v>
      </c>
      <c r="J48" s="98">
        <f>'01-15 MAI 2023 DRG'!J48+'MAI 2023 REALIZ'!D48</f>
        <v>0</v>
      </c>
      <c r="K48" s="98">
        <f>'01-15 MAI 2023 DRG'!K48+'MAI 2023 REALIZ'!E48</f>
        <v>0</v>
      </c>
      <c r="L48" s="98">
        <f>'01-15 MAI 2023 DRG'!L48+'MAI 2023 REALIZ'!F48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53</v>
      </c>
      <c r="I49" s="57" t="s">
        <v>24</v>
      </c>
      <c r="J49" s="98">
        <f>'01-15 MAI 2023 DRG'!J49+'MAI 2023 REALIZ'!D49</f>
        <v>0</v>
      </c>
      <c r="K49" s="98">
        <f>'01-15 MAI 2023 DRG'!K49+'MAI 2023 REALIZ'!E49</f>
        <v>0</v>
      </c>
      <c r="L49" s="98">
        <f>'01-15 MAI 2023 DRG'!L49+'MAI 2023 REALIZ'!F49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54</v>
      </c>
      <c r="I50" s="57" t="s">
        <v>24</v>
      </c>
      <c r="J50" s="98">
        <f>'01-15 MAI 2023 DRG'!J50+'MAI 2023 REALIZ'!D50</f>
        <v>0</v>
      </c>
      <c r="K50" s="98">
        <f>'01-15 MAI 2023 DRG'!K50+'MAI 2023 REALIZ'!E50</f>
        <v>0</v>
      </c>
      <c r="L50" s="98">
        <f>'01-15 MAI 2023 DRG'!L50+'MAI 2023 REALIZ'!F50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55</v>
      </c>
      <c r="I51" s="57" t="s">
        <v>24</v>
      </c>
      <c r="J51" s="98">
        <f>'01-15 MAI 2023 DRG'!J51+'MAI 2023 REALIZ'!D51</f>
        <v>0</v>
      </c>
      <c r="K51" s="98">
        <f>'01-15 MAI 2023 DRG'!K51+'MAI 2023 REALIZ'!E51</f>
        <v>0</v>
      </c>
      <c r="L51" s="98">
        <f>'01-15 MAI 2023 DRG'!L51+'MAI 2023 REALIZ'!F51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191129.38</v>
      </c>
      <c r="E52" s="91">
        <f t="shared" ref="E52" si="12">SUM(E46:E51)</f>
        <v>191129.38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'01-15 MAI 2023 DRG'!J52+'MAI 2023 REALIZ'!D52</f>
        <v>743456.77999999991</v>
      </c>
      <c r="K52" s="91">
        <f>'01-15 MAI 2023 DRG'!K52+'MAI 2023 REALIZ'!E52</f>
        <v>743456.77999999991</v>
      </c>
      <c r="L52" s="91">
        <f>'01-15 MAI 2023 DRG'!L52+'MAI 2023 REALIZ'!F52</f>
        <v>0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15.75" customHeight="1" thickBot="1" x14ac:dyDescent="0.3">
      <c r="A54" s="4"/>
      <c r="B54" s="152" t="s">
        <v>102</v>
      </c>
      <c r="C54" s="153"/>
      <c r="D54" s="153"/>
      <c r="E54" s="153"/>
      <c r="F54" s="154"/>
      <c r="H54" s="152" t="s">
        <v>103</v>
      </c>
      <c r="I54" s="153"/>
      <c r="J54" s="153"/>
      <c r="K54" s="153"/>
      <c r="L54" s="154"/>
      <c r="M54" s="16"/>
      <c r="N54" s="16"/>
      <c r="P54" s="119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914</v>
      </c>
      <c r="E56" s="106">
        <f>E44+E42+E40+E30</f>
        <v>810</v>
      </c>
      <c r="F56" s="110">
        <f>D56-E56</f>
        <v>104</v>
      </c>
      <c r="G56" s="120"/>
      <c r="H56" s="158"/>
      <c r="I56" s="64" t="s">
        <v>23</v>
      </c>
      <c r="J56" s="109">
        <f>'01-15 MAI 2023 DRG'!J56+'MAI 2023 REALIZ'!D56</f>
        <v>3583</v>
      </c>
      <c r="K56" s="109">
        <f>'01-15 MAI 2023 DRG'!K56+'MAI 2023 REALIZ'!E56</f>
        <v>3440</v>
      </c>
      <c r="L56" s="106">
        <f>'01-15 MAI 2023 DRG'!L56+'MAI 2023 REALIZ'!F56</f>
        <v>143</v>
      </c>
      <c r="M56" s="120"/>
      <c r="N56" s="120"/>
      <c r="O56" s="120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654952.49</v>
      </c>
      <c r="E57" s="112">
        <f>E52+E37</f>
        <v>422863.45999999996</v>
      </c>
      <c r="F57" s="107">
        <f>D57-E57</f>
        <v>232089.03000000003</v>
      </c>
      <c r="G57" s="120"/>
      <c r="H57" s="159"/>
      <c r="I57" s="111" t="s">
        <v>24</v>
      </c>
      <c r="J57" s="112">
        <f>'01-15 MAI 2023 DRG'!J57+'MAI 2023 REALIZ'!D57</f>
        <v>2165600.6799999997</v>
      </c>
      <c r="K57" s="112">
        <f>'01-15 MAI 2023 DRG'!K57+'MAI 2023 REALIZ'!E57</f>
        <v>1841877.64</v>
      </c>
      <c r="L57" s="107">
        <f>'01-15 MAI 2023 DRG'!L57+'MAI 2023 REALIZ'!F57</f>
        <v>323723.04000000004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36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15"/>
      <c r="N62" s="14"/>
      <c r="O62" s="136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15"/>
      <c r="N63" s="14"/>
      <c r="O63" s="136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15"/>
      <c r="N64" s="14"/>
      <c r="O64" s="136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15"/>
      <c r="N65" s="14"/>
      <c r="O65" s="136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15"/>
      <c r="N66" s="14"/>
      <c r="O66" s="136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7"/>
  <sheetViews>
    <sheetView topLeftCell="A4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0" t="s">
        <v>97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98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 t="s">
        <v>99</v>
      </c>
      <c r="D10" s="73">
        <v>1072255.3799999999</v>
      </c>
      <c r="E10" s="74">
        <v>1059910.93</v>
      </c>
      <c r="F10" s="75">
        <f t="shared" ref="F10:F16" si="0">D10-E10</f>
        <v>12344.449999999953</v>
      </c>
      <c r="G10" s="75">
        <v>11353.4</v>
      </c>
      <c r="H10" s="75">
        <f t="shared" ref="H10:H16" si="1">E10+G10</f>
        <v>1071264.3299999998</v>
      </c>
      <c r="I10" s="76">
        <f t="shared" ref="I10:I16" si="2">F10-G10</f>
        <v>991.0499999999538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1099411.9099999999</v>
      </c>
      <c r="E17" s="68">
        <v>1087067.46</v>
      </c>
      <c r="F17" s="68">
        <f t="shared" si="3"/>
        <v>12344.449999999953</v>
      </c>
      <c r="G17" s="68">
        <f t="shared" si="3"/>
        <v>11353.4</v>
      </c>
      <c r="H17" s="68">
        <f t="shared" si="3"/>
        <v>1098420.8599999999</v>
      </c>
      <c r="I17" s="69">
        <f t="shared" si="3"/>
        <v>991.0499999999538</v>
      </c>
      <c r="J17" s="12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 t="s">
        <v>100</v>
      </c>
      <c r="D18" s="73">
        <v>712834.33</v>
      </c>
      <c r="E18" s="74">
        <v>545857.30999999994</v>
      </c>
      <c r="F18" s="75">
        <f>D18-E18</f>
        <v>166977.02000000002</v>
      </c>
      <c r="G18" s="75">
        <v>157679.32999999999</v>
      </c>
      <c r="H18" s="75">
        <f t="shared" ref="H18:H24" si="4">E18+G18</f>
        <v>703536.6399999999</v>
      </c>
      <c r="I18" s="76">
        <f>F18-G18</f>
        <v>9297.6900000000314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 t="s">
        <v>101</v>
      </c>
      <c r="D19" s="51">
        <v>0</v>
      </c>
      <c r="E19" s="52">
        <v>5351.130000000001</v>
      </c>
      <c r="F19" s="53">
        <f>D19-E19</f>
        <v>-5351.130000000001</v>
      </c>
      <c r="G19" s="53">
        <v>2180.09</v>
      </c>
      <c r="H19" s="53">
        <f t="shared" si="4"/>
        <v>7531.2200000000012</v>
      </c>
      <c r="I19" s="54">
        <f t="shared" ref="I19:I24" si="5">F19-G19</f>
        <v>-7531.2200000000012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715953.28999999992</v>
      </c>
      <c r="E25" s="81">
        <v>552327.39999999991</v>
      </c>
      <c r="F25" s="81">
        <f t="shared" ref="F25:I25" si="7">SUM(F18:F24)</f>
        <v>163625.89000000001</v>
      </c>
      <c r="G25" s="81">
        <f t="shared" si="7"/>
        <v>159859.41999999998</v>
      </c>
      <c r="H25" s="81">
        <f t="shared" si="7"/>
        <v>712186.81999999983</v>
      </c>
      <c r="I25" s="82">
        <f t="shared" si="7"/>
        <v>3766.4700000000303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1815365.1999999997</v>
      </c>
      <c r="E26" s="85">
        <v>1639394.8599999999</v>
      </c>
      <c r="F26" s="85">
        <f t="shared" ref="F26:I26" si="8">F25+F17</f>
        <v>175970.33999999997</v>
      </c>
      <c r="G26" s="85">
        <f t="shared" si="8"/>
        <v>171212.81999999998</v>
      </c>
      <c r="H26" s="85">
        <f t="shared" si="8"/>
        <v>1810607.6799999997</v>
      </c>
      <c r="I26" s="86">
        <f t="shared" si="8"/>
        <v>4757.5199999999841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52" t="s">
        <v>102</v>
      </c>
      <c r="C28" s="153"/>
      <c r="D28" s="153"/>
      <c r="E28" s="153"/>
      <c r="F28" s="154"/>
      <c r="H28" s="152" t="s">
        <v>103</v>
      </c>
      <c r="I28" s="153"/>
      <c r="J28" s="153"/>
      <c r="K28" s="153"/>
      <c r="L28" s="154"/>
      <c r="M28" s="16"/>
      <c r="N28" s="16"/>
      <c r="O28" s="16"/>
    </row>
    <row r="29" spans="1:15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6"/>
      <c r="B30" s="164"/>
      <c r="C30" s="14" t="s">
        <v>23</v>
      </c>
      <c r="D30" s="88">
        <v>195</v>
      </c>
      <c r="E30" s="88">
        <v>91</v>
      </c>
      <c r="F30" s="89">
        <f>D30-E30</f>
        <v>104</v>
      </c>
      <c r="G30" s="5"/>
      <c r="H30" s="167"/>
      <c r="I30" s="14" t="s">
        <v>23</v>
      </c>
      <c r="J30" s="88">
        <f>'01-15 MAI 2023 DRG'!J30+'MAI 2023 LIMVALCTR'!D30</f>
        <v>607</v>
      </c>
      <c r="K30" s="88">
        <f>'01-15 MAI 2023 DRG'!K30+'MAI 2023 LIMVALCTR'!E30</f>
        <v>464</v>
      </c>
      <c r="L30" s="88">
        <f>'01-15 MAI 2023 DRG'!L30+'MAI 2023 LIMVALCTR'!F30</f>
        <v>143</v>
      </c>
      <c r="M30" s="15"/>
      <c r="N30" s="15"/>
      <c r="O30" s="15"/>
    </row>
    <row r="31" spans="1:15" s="1" customFormat="1" ht="15.75" thickBot="1" x14ac:dyDescent="0.3">
      <c r="A31" s="6"/>
      <c r="B31" s="165"/>
      <c r="C31" s="90" t="s">
        <v>24</v>
      </c>
      <c r="D31" s="91">
        <v>463823.11</v>
      </c>
      <c r="E31" s="91">
        <v>231734.08</v>
      </c>
      <c r="F31" s="92">
        <f t="shared" ref="F31:F37" si="9">D31-E31</f>
        <v>232089.03</v>
      </c>
      <c r="G31" s="5"/>
      <c r="H31" s="168"/>
      <c r="I31" s="90" t="s">
        <v>24</v>
      </c>
      <c r="J31" s="95">
        <f>'01-15 MAI 2023 DRG'!J31+'MAI 2023 LIMVALCTR'!D31</f>
        <v>1413712.72</v>
      </c>
      <c r="K31" s="95">
        <f>'01-15 MAI 2023 DRG'!K31+'MAI 2023 LIMVALCTR'!E31</f>
        <v>1071264.33</v>
      </c>
      <c r="L31" s="95">
        <f>'01-15 MAI 2023 DRG'!L31+'MAI 2023 LIMVALCTR'!F31</f>
        <v>342448.39</v>
      </c>
      <c r="M31" s="15"/>
      <c r="N31" s="15"/>
      <c r="O31" s="1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'01-15 MAI 2023 DRG'!J32+'MAI 2023 LIMVALCTR'!D32</f>
        <v>8431.18</v>
      </c>
      <c r="K32" s="88">
        <f>'01-15 MAI 2023 DRG'!K32+'MAI 2023 LIMVALCTR'!E32</f>
        <v>27156.53</v>
      </c>
      <c r="L32" s="88">
        <f>'01-15 MAI 2023 DRG'!L32+'MAI 2023 LIMVALCTR'!F32</f>
        <v>-18725.349999999999</v>
      </c>
      <c r="M32" s="15"/>
      <c r="N32" s="15"/>
      <c r="O32" s="1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'01-15 MAI 2023 DRG'!J33+'MAI 2023 LIMVALCTR'!D33</f>
        <v>0</v>
      </c>
      <c r="K33" s="88">
        <f>'01-15 MAI 2023 DRG'!K33+'MAI 2023 LIMVALCTR'!E33</f>
        <v>0</v>
      </c>
      <c r="L33" s="88">
        <f>'01-15 MAI 2023 DRG'!L33+'MAI 2023 LIMVALCTR'!F33</f>
        <v>0</v>
      </c>
      <c r="M33" s="15"/>
      <c r="N33" s="15"/>
      <c r="O33" s="1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'01-15 MAI 2023 DRG'!J34+'MAI 2023 LIMVALCTR'!D34</f>
        <v>0</v>
      </c>
      <c r="K34" s="88">
        <f>'01-15 MAI 2023 DRG'!K34+'MAI 2023 LIMVALCTR'!E34</f>
        <v>0</v>
      </c>
      <c r="L34" s="88">
        <f>'01-15 MAI 2023 DRG'!L34+'MAI 2023 LIMVALCTR'!F34</f>
        <v>0</v>
      </c>
      <c r="M34" s="15"/>
      <c r="N34" s="15"/>
      <c r="O34" s="1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'01-15 MAI 2023 DRG'!J35+'MAI 2023 LIMVALCTR'!D35</f>
        <v>0</v>
      </c>
      <c r="K35" s="88">
        <f>'01-15 MAI 2023 DRG'!K35+'MAI 2023 LIMVALCTR'!E35</f>
        <v>0</v>
      </c>
      <c r="L35" s="88">
        <f>'01-15 MAI 2023 DRG'!L35+'MAI 2023 LIMVALCTR'!F35</f>
        <v>0</v>
      </c>
      <c r="M35" s="15"/>
      <c r="N35" s="15"/>
      <c r="O35" s="1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'01-15 MAI 2023 DRG'!J36+'MAI 2023 LIMVALCTR'!D36</f>
        <v>0</v>
      </c>
      <c r="K36" s="88">
        <f>'01-15 MAI 2023 DRG'!K36+'MAI 2023 LIMVALCTR'!E36</f>
        <v>0</v>
      </c>
      <c r="L36" s="88">
        <f>'01-15 MAI 2023 DRG'!L36+'MAI 2023 LIMVALCTR'!F36</f>
        <v>0</v>
      </c>
      <c r="M36" s="15"/>
      <c r="N36" s="1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463823.11</v>
      </c>
      <c r="E37" s="91">
        <f t="shared" si="10"/>
        <v>231734.08</v>
      </c>
      <c r="F37" s="91">
        <f t="shared" si="9"/>
        <v>232089.03</v>
      </c>
      <c r="G37" s="5"/>
      <c r="H37" s="94" t="s">
        <v>32</v>
      </c>
      <c r="I37" s="90" t="s">
        <v>24</v>
      </c>
      <c r="J37" s="91">
        <f>'01-15 MAI 2023 DRG'!J37+'MAI 2023 LIMVALCTR'!D37</f>
        <v>1422143.9</v>
      </c>
      <c r="K37" s="91">
        <f>'01-15 MAI 2023 DRG'!K37+'MAI 2023 LIMVALCTR'!E37</f>
        <v>1098420.8600000001</v>
      </c>
      <c r="L37" s="91">
        <f>'01-15 MAI 2023 DRG'!L37+'MAI 2023 LIMVALCTR'!F37</f>
        <v>323723.03999999998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15"/>
      <c r="N38" s="15"/>
      <c r="O38" s="1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158</v>
      </c>
      <c r="E40" s="98">
        <v>135</v>
      </c>
      <c r="F40" s="99">
        <f>D40-E40</f>
        <v>23</v>
      </c>
      <c r="G40" s="5"/>
      <c r="H40" s="149" t="s">
        <v>20</v>
      </c>
      <c r="I40" s="64" t="s">
        <v>23</v>
      </c>
      <c r="J40" s="98">
        <f>'01-15 MAI 2023 DRG'!J40+'MAI 2023 LIMVALCTR'!D40</f>
        <v>508</v>
      </c>
      <c r="K40" s="98">
        <f>'01-15 MAI 2023 DRG'!K40+'MAI 2023 LIMVALCTR'!E40</f>
        <v>485</v>
      </c>
      <c r="L40" s="98">
        <f>'01-15 MAI 2023 DRG'!L40+'MAI 2023 LIMVALCTR'!F40</f>
        <v>23</v>
      </c>
      <c r="M40" s="15"/>
      <c r="N40" s="15"/>
      <c r="O40" s="15"/>
      <c r="P40" s="15"/>
    </row>
    <row r="41" spans="1:16" s="1" customFormat="1" ht="15.75" thickBot="1" x14ac:dyDescent="0.3">
      <c r="A41" s="6"/>
      <c r="B41" s="150"/>
      <c r="C41" s="100" t="s">
        <v>24</v>
      </c>
      <c r="D41" s="101">
        <v>79944.789999999994</v>
      </c>
      <c r="E41" s="101">
        <v>68890.210000000006</v>
      </c>
      <c r="F41" s="102">
        <f t="shared" ref="F41:F52" si="11">D41-E41</f>
        <v>11054.579999999987</v>
      </c>
      <c r="G41" s="5"/>
      <c r="H41" s="150"/>
      <c r="I41" s="111" t="s">
        <v>24</v>
      </c>
      <c r="J41" s="91">
        <f>'01-15 MAI 2023 DRG'!J41+'MAI 2023 LIMVALCTR'!D41</f>
        <v>254323.86</v>
      </c>
      <c r="K41" s="91">
        <f>'01-15 MAI 2023 DRG'!K41+'MAI 2023 LIMVALCTR'!E41</f>
        <v>243269.28000000003</v>
      </c>
      <c r="L41" s="91">
        <f>'01-15 MAI 2023 DRG'!L41+'MAI 2023 LIMVALCTR'!F41</f>
        <v>11054.579999999987</v>
      </c>
      <c r="M41" s="15"/>
      <c r="N41" s="15"/>
      <c r="O41" s="15"/>
      <c r="P41" s="15"/>
    </row>
    <row r="42" spans="1:16" s="1" customFormat="1" ht="15.75" thickBot="1" x14ac:dyDescent="0.3">
      <c r="A42" s="6"/>
      <c r="B42" s="150"/>
      <c r="C42" s="97" t="s">
        <v>25</v>
      </c>
      <c r="D42" s="98">
        <v>561</v>
      </c>
      <c r="E42" s="98">
        <v>459</v>
      </c>
      <c r="F42" s="99">
        <f t="shared" si="11"/>
        <v>102</v>
      </c>
      <c r="G42" s="5"/>
      <c r="H42" s="150"/>
      <c r="I42" s="64" t="s">
        <v>25</v>
      </c>
      <c r="J42" s="98">
        <f>'01-15 MAI 2023 DRG'!J42+'MAI 2023 LIMVALCTR'!D42</f>
        <v>2468</v>
      </c>
      <c r="K42" s="98">
        <f>'01-15 MAI 2023 DRG'!K42+'MAI 2023 LIMVALCTR'!E42</f>
        <v>2366</v>
      </c>
      <c r="L42" s="98">
        <f>'01-15 MAI 2023 DRG'!L42+'MAI 2023 LIMVALCTR'!F42</f>
        <v>102</v>
      </c>
      <c r="M42" s="15"/>
      <c r="N42" s="15"/>
      <c r="O42" s="15"/>
      <c r="P42" s="15"/>
    </row>
    <row r="43" spans="1:16" s="1" customFormat="1" ht="15.75" thickBot="1" x14ac:dyDescent="0.3">
      <c r="A43" s="6"/>
      <c r="B43" s="150"/>
      <c r="C43" s="100" t="s">
        <v>24</v>
      </c>
      <c r="D43" s="101">
        <v>111184.59</v>
      </c>
      <c r="E43" s="101">
        <v>90969.21</v>
      </c>
      <c r="F43" s="102">
        <f t="shared" si="11"/>
        <v>20215.37999999999</v>
      </c>
      <c r="G43" s="5"/>
      <c r="H43" s="150"/>
      <c r="I43" s="111" t="s">
        <v>24</v>
      </c>
      <c r="J43" s="91">
        <f>'01-15 MAI 2023 DRG'!J43+'MAI 2023 LIMVALCTR'!D43</f>
        <v>489132.92000000004</v>
      </c>
      <c r="K43" s="91">
        <f>'01-15 MAI 2023 DRG'!K43+'MAI 2023 LIMVALCTR'!E43</f>
        <v>468917.54000000004</v>
      </c>
      <c r="L43" s="91">
        <f>'01-15 MAI 2023 DRG'!L43+'MAI 2023 LIMVALCTR'!F43</f>
        <v>20215.37999999999</v>
      </c>
      <c r="M43" s="15"/>
      <c r="N43" s="15"/>
      <c r="O43" s="15"/>
      <c r="P43" s="1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'01-15 MAI 2023 DRG'!J44+'MAI 2023 LIMVALCTR'!D44</f>
        <v>0</v>
      </c>
      <c r="K44" s="98">
        <f>'01-15 MAI 2023 DRG'!K44+'MAI 2023 LIMVALCTR'!E44</f>
        <v>0</v>
      </c>
      <c r="L44" s="98">
        <f>'01-15 MAI 2023 DRG'!L44+'MAI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'01-15 MAI 2023 DRG'!J45+'MAI 2023 LIMVALCTR'!D45</f>
        <v>0</v>
      </c>
      <c r="K45" s="91">
        <f>'01-15 MAI 2023 DRG'!K45+'MAI 2023 LIMVALCTR'!E45</f>
        <v>0</v>
      </c>
      <c r="L45" s="91">
        <f>'01-15 MAI 2023 DRG'!L45+'MAI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191129.38</v>
      </c>
      <c r="E46" s="91">
        <f>E41+E43+E45</f>
        <v>159859.42000000001</v>
      </c>
      <c r="F46" s="91">
        <v>0</v>
      </c>
      <c r="G46" s="5"/>
      <c r="H46" s="104" t="s">
        <v>20</v>
      </c>
      <c r="I46" s="113" t="s">
        <v>24</v>
      </c>
      <c r="J46" s="91">
        <f>'01-15 MAI 2023 DRG'!J46+'MAI 2023 LIMVALCTR'!D46</f>
        <v>742337.82</v>
      </c>
      <c r="K46" s="91">
        <f>'01-15 MAI 2023 DRG'!K46+'MAI 2023 LIMVALCTR'!E46</f>
        <v>711067.86</v>
      </c>
      <c r="L46" s="91">
        <f>'01-15 MAI 2023 DRG'!L46+'MAI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'01-15 MAI 2023 DRG'!J47+'MAI 2023 LIMVALCTR'!D47</f>
        <v>1118.96</v>
      </c>
      <c r="K47" s="98">
        <f>'01-15 MAI 2023 DRG'!K47+'MAI 2023 LIMVALCTR'!E47</f>
        <v>1118.96</v>
      </c>
      <c r="L47" s="98">
        <f>'01-15 MAI 2023 DRG'!L47+'MAI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'01-15 MAI 2023 DRG'!J48+'MAI 2023 LIMVALCTR'!D48</f>
        <v>0</v>
      </c>
      <c r="K48" s="98">
        <f>'01-15 MAI 2023 DRG'!K48+'MAI 2023 LIMVALCTR'!E48</f>
        <v>0</v>
      </c>
      <c r="L48" s="98">
        <f>'01-15 MAI 2023 DRG'!L48+'MAI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'01-15 MAI 2023 DRG'!J49+'MAI 2023 LIMVALCTR'!D49</f>
        <v>0</v>
      </c>
      <c r="K49" s="98">
        <f>'01-15 MAI 2023 DRG'!K49+'MAI 2023 LIMVALCTR'!E49</f>
        <v>0</v>
      </c>
      <c r="L49" s="98">
        <f>'01-15 MAI 2023 DRG'!L49+'MAI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'01-15 MAI 2023 DRG'!J50+'MAI 2023 LIMVALCTR'!D50</f>
        <v>0</v>
      </c>
      <c r="K50" s="98">
        <f>'01-15 MAI 2023 DRG'!K50+'MAI 2023 LIMVALCTR'!E50</f>
        <v>0</v>
      </c>
      <c r="L50" s="98">
        <f>'01-15 MAI 2023 DRG'!L50+'MAI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'01-15 MAI 2023 DRG'!J51+'MAI 2023 LIMVALCTR'!D51</f>
        <v>0</v>
      </c>
      <c r="K51" s="98">
        <f>'01-15 MAI 2023 DRG'!K51+'MAI 2023 LIMVALCTR'!E51</f>
        <v>0</v>
      </c>
      <c r="L51" s="98">
        <f>'01-15 MAI 2023 DRG'!L51+'MAI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191129.38</v>
      </c>
      <c r="E52" s="91">
        <f t="shared" ref="E52" si="12">SUM(E46:E51)</f>
        <v>159859.42000000001</v>
      </c>
      <c r="F52" s="102">
        <f t="shared" si="11"/>
        <v>31269.959999999992</v>
      </c>
      <c r="G52" s="5"/>
      <c r="H52" s="94" t="s">
        <v>34</v>
      </c>
      <c r="I52" s="113" t="s">
        <v>24</v>
      </c>
      <c r="J52" s="91">
        <f>'01-15 MAI 2023 DRG'!J52+'MAI 2023 LIMVALCTR'!D52</f>
        <v>743456.77999999991</v>
      </c>
      <c r="K52" s="91">
        <f>'01-15 MAI 2023 DRG'!K52+'MAI 2023 LIMVALCTR'!E52</f>
        <v>712186.82</v>
      </c>
      <c r="L52" s="91">
        <f>'01-15 MAI 2023 DRG'!L52+'MAI 2023 LIMVALCTR'!F52</f>
        <v>31269.959999999992</v>
      </c>
      <c r="M52" s="15"/>
      <c r="N52" s="1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52" t="s">
        <v>102</v>
      </c>
      <c r="C54" s="153"/>
      <c r="D54" s="153"/>
      <c r="E54" s="153"/>
      <c r="F54" s="154"/>
      <c r="H54" s="152" t="s">
        <v>103</v>
      </c>
      <c r="I54" s="153"/>
      <c r="J54" s="153"/>
      <c r="K54" s="153"/>
      <c r="L54" s="154"/>
      <c r="M54" s="16"/>
      <c r="N54" s="16"/>
      <c r="P54" s="119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914</v>
      </c>
      <c r="E56" s="106">
        <f>E44+E42+E40+E30</f>
        <v>685</v>
      </c>
      <c r="F56" s="110">
        <f>D56-E56</f>
        <v>229</v>
      </c>
      <c r="G56" s="24"/>
      <c r="H56" s="158"/>
      <c r="I56" s="64" t="s">
        <v>23</v>
      </c>
      <c r="J56" s="109">
        <f>'01-15 MAI 2023 DRG'!J56+'MAI 2023 LIMVALCTR'!D56</f>
        <v>3583</v>
      </c>
      <c r="K56" s="109">
        <f>'01-15 MAI 2023 DRG'!K56+'MAI 2023 LIMVALCTR'!E56</f>
        <v>3315</v>
      </c>
      <c r="L56" s="106">
        <f>'01-15 MAI 2023 DRG'!L56+'MAI 2023 LIMVALCTR'!F56</f>
        <v>268</v>
      </c>
      <c r="M56" s="120"/>
      <c r="N56" s="120"/>
      <c r="O56" s="120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654952.49</v>
      </c>
      <c r="E57" s="112">
        <f>E52+E37</f>
        <v>391593.5</v>
      </c>
      <c r="F57" s="107">
        <f>D57-E57</f>
        <v>263358.99</v>
      </c>
      <c r="G57" s="24"/>
      <c r="H57" s="159"/>
      <c r="I57" s="111" t="s">
        <v>24</v>
      </c>
      <c r="J57" s="112">
        <f>'01-15 MAI 2023 DRG'!J57+'MAI 2023 LIMVALCTR'!D57</f>
        <v>2165600.6799999997</v>
      </c>
      <c r="K57" s="112">
        <f>'01-15 MAI 2023 DRG'!K57+'MAI 2023 LIMVALCTR'!E57</f>
        <v>1810607.68</v>
      </c>
      <c r="L57" s="107">
        <f>'01-15 MAI 2023 DRG'!L57+'MAI 2023 LIMVALCTR'!F57</f>
        <v>354993</v>
      </c>
      <c r="M57" s="120"/>
      <c r="N57" s="120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120"/>
      <c r="N58" s="120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14"/>
      <c r="N59" s="1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15"/>
      <c r="N60" s="14"/>
      <c r="O60" s="14"/>
    </row>
    <row r="61" spans="1:16" s="1" customFormat="1" x14ac:dyDescent="0.25">
      <c r="A61" s="4"/>
      <c r="B61" s="114"/>
      <c r="C61" s="14"/>
      <c r="D61" s="114"/>
      <c r="E61" s="114"/>
      <c r="F61" s="14"/>
      <c r="G61" s="4"/>
      <c r="H61" s="4"/>
      <c r="I61" s="4"/>
      <c r="J61" s="4"/>
      <c r="K61" s="5"/>
      <c r="L61" s="5"/>
      <c r="M61" s="15"/>
      <c r="N61" s="14"/>
      <c r="O61" s="136"/>
    </row>
    <row r="62" spans="1:16" s="1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15"/>
      <c r="N62" s="14"/>
      <c r="O62" s="136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15"/>
      <c r="N63" s="14"/>
      <c r="O63" s="136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15"/>
      <c r="N64" s="14"/>
      <c r="O64" s="136"/>
    </row>
    <row r="65" spans="1:15" s="1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15"/>
      <c r="N65" s="14"/>
      <c r="O65" s="136"/>
    </row>
    <row r="66" spans="1:15" s="1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15"/>
      <c r="N66" s="14"/>
      <c r="O66" s="136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4"/>
      <c r="B6" s="160" t="s">
        <v>90</v>
      </c>
      <c r="C6" s="161"/>
      <c r="D6" s="161"/>
      <c r="E6" s="161"/>
      <c r="F6" s="161"/>
      <c r="G6" s="161"/>
      <c r="H6" s="161"/>
      <c r="I6" s="161"/>
      <c r="J6" s="161"/>
      <c r="K6" s="4"/>
      <c r="L6" s="4"/>
      <c r="M6" s="4"/>
      <c r="N6" s="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92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 t="s">
        <v>91</v>
      </c>
      <c r="D10" s="73">
        <v>1072255.3799999999</v>
      </c>
      <c r="E10" s="74">
        <v>839530.25</v>
      </c>
      <c r="F10" s="75">
        <f t="shared" ref="F10:F16" si="0">D10-E10</f>
        <v>232725.12999999989</v>
      </c>
      <c r="G10" s="75">
        <v>220380.68</v>
      </c>
      <c r="H10" s="75">
        <f t="shared" ref="H10:H16" si="1">E10+G10</f>
        <v>1059910.93</v>
      </c>
      <c r="I10" s="76">
        <f t="shared" ref="I10:I16" si="2">F10-G10</f>
        <v>12344.449999999895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1099411.9099999999</v>
      </c>
      <c r="E17" s="68">
        <v>866686.78</v>
      </c>
      <c r="F17" s="68">
        <f t="shared" si="3"/>
        <v>232725.12999999989</v>
      </c>
      <c r="G17" s="68">
        <f t="shared" si="3"/>
        <v>220380.68</v>
      </c>
      <c r="H17" s="68">
        <f t="shared" si="3"/>
        <v>1087067.46</v>
      </c>
      <c r="I17" s="69">
        <f t="shared" si="3"/>
        <v>12344.449999999895</v>
      </c>
      <c r="J17" s="29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/>
      <c r="D18" s="73">
        <v>712834.33</v>
      </c>
      <c r="E18" s="74">
        <v>545857.30999999994</v>
      </c>
      <c r="F18" s="75">
        <f>D18-E18</f>
        <v>166977.02000000002</v>
      </c>
      <c r="G18" s="75">
        <v>0</v>
      </c>
      <c r="H18" s="75">
        <f t="shared" ref="H18:H24" si="4">E18+G18</f>
        <v>545857.30999999994</v>
      </c>
      <c r="I18" s="76">
        <f>F18-G18</f>
        <v>166977.02000000002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5351.130000000001</v>
      </c>
      <c r="F19" s="53">
        <f>D19-E19</f>
        <v>-5351.130000000001</v>
      </c>
      <c r="G19" s="53">
        <v>0</v>
      </c>
      <c r="H19" s="53">
        <f t="shared" si="4"/>
        <v>5351.130000000001</v>
      </c>
      <c r="I19" s="54">
        <f t="shared" ref="I19:I24" si="5">F19-G19</f>
        <v>-5351.130000000001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715953.28999999992</v>
      </c>
      <c r="E25" s="81">
        <v>552327.39999999991</v>
      </c>
      <c r="F25" s="81">
        <f t="shared" ref="F25:I25" si="7">SUM(F18:F24)</f>
        <v>163625.89000000001</v>
      </c>
      <c r="G25" s="81">
        <f t="shared" si="7"/>
        <v>0</v>
      </c>
      <c r="H25" s="81">
        <f t="shared" si="7"/>
        <v>552327.39999999991</v>
      </c>
      <c r="I25" s="82">
        <f t="shared" si="7"/>
        <v>163625.89000000001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1815365.1999999997</v>
      </c>
      <c r="E26" s="85">
        <v>1419014.18</v>
      </c>
      <c r="F26" s="85">
        <f t="shared" ref="F26:I26" si="8">F25+F17</f>
        <v>396351.0199999999</v>
      </c>
      <c r="G26" s="85">
        <f t="shared" si="8"/>
        <v>220380.68</v>
      </c>
      <c r="H26" s="85">
        <f t="shared" si="8"/>
        <v>1639394.8599999999</v>
      </c>
      <c r="I26" s="86">
        <f t="shared" si="8"/>
        <v>175970.33999999991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14"/>
      <c r="B28" s="152" t="s">
        <v>89</v>
      </c>
      <c r="C28" s="153"/>
      <c r="D28" s="153"/>
      <c r="E28" s="153"/>
      <c r="F28" s="154"/>
      <c r="H28" s="152" t="s">
        <v>96</v>
      </c>
      <c r="I28" s="153"/>
      <c r="J28" s="153"/>
      <c r="K28" s="153"/>
      <c r="L28" s="154"/>
      <c r="M28" s="16"/>
      <c r="N28" s="16"/>
      <c r="O28" s="16"/>
    </row>
    <row r="29" spans="1:15" s="16" customFormat="1" ht="20.25" customHeight="1" thickBot="1" x14ac:dyDescent="0.3">
      <c r="A29" s="116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117"/>
      <c r="B30" s="164"/>
      <c r="C30" s="14" t="s">
        <v>23</v>
      </c>
      <c r="D30" s="88">
        <v>102</v>
      </c>
      <c r="E30" s="88">
        <v>90</v>
      </c>
      <c r="F30" s="89">
        <f>D30-E30</f>
        <v>12</v>
      </c>
      <c r="G30" s="15"/>
      <c r="H30" s="167"/>
      <c r="I30" s="14" t="s">
        <v>23</v>
      </c>
      <c r="J30" s="88">
        <f>'REGULARIZARE TRIM I 2023'!J30+'01-15 MAI 2023 DRG'!D30</f>
        <v>412</v>
      </c>
      <c r="K30" s="88">
        <f>'REGULARIZARE TRIM I 2023'!K30+'01-15 MAI 2023 DRG'!E30</f>
        <v>373</v>
      </c>
      <c r="L30" s="88">
        <f>'REGULARIZARE TRIM I 2023'!L30+'01-15 MAI 2023 DRG'!F30</f>
        <v>39</v>
      </c>
      <c r="M30" s="15"/>
      <c r="N30" s="15"/>
      <c r="O30" s="15"/>
    </row>
    <row r="31" spans="1:15" s="1" customFormat="1" ht="15.75" thickBot="1" x14ac:dyDescent="0.3">
      <c r="A31" s="117"/>
      <c r="B31" s="165"/>
      <c r="C31" s="90" t="s">
        <v>24</v>
      </c>
      <c r="D31" s="91">
        <v>238346.37</v>
      </c>
      <c r="E31" s="91">
        <v>212675.82</v>
      </c>
      <c r="F31" s="92">
        <f t="shared" ref="F31:F37" si="9">D31-E31</f>
        <v>25670.549999999988</v>
      </c>
      <c r="G31" s="15"/>
      <c r="H31" s="168"/>
      <c r="I31" s="90" t="s">
        <v>24</v>
      </c>
      <c r="J31" s="95">
        <f>'REGULARIZARE TRIM I 2023'!J31+'01-15 MAI 2023 DRG'!D31</f>
        <v>949889.61</v>
      </c>
      <c r="K31" s="95">
        <f>'REGULARIZARE TRIM I 2023'!K31+'01-15 MAI 2023 DRG'!E31</f>
        <v>839530.25</v>
      </c>
      <c r="L31" s="95">
        <f>'REGULARIZARE TRIM I 2023'!L31+'01-15 MAI 2023 DRG'!F31</f>
        <v>110359.35999999999</v>
      </c>
      <c r="M31" s="15"/>
      <c r="N31" s="15"/>
      <c r="O31" s="15"/>
    </row>
    <row r="32" spans="1:15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'REGULARIZARE TRIM I 2023'!J32+'01-15 MAI 2023 DRG'!D32</f>
        <v>8431.18</v>
      </c>
      <c r="K32" s="88">
        <f>'REGULARIZARE TRIM I 2023'!K32+'01-15 MAI 2023 DRG'!E32</f>
        <v>27156.53</v>
      </c>
      <c r="L32" s="88">
        <f>'REGULARIZARE TRIM I 2023'!L32+'01-15 MAI 2023 DRG'!F32</f>
        <v>-18725.349999999999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'REGULARIZARE TRIM I 2023'!J33+'01-15 MAI 2023 DRG'!D33</f>
        <v>0</v>
      </c>
      <c r="K33" s="88">
        <f>'REGULARIZARE TRIM I 2023'!K33+'01-15 MAI 2023 DRG'!E33</f>
        <v>0</v>
      </c>
      <c r="L33" s="88">
        <f>'REGULARIZARE TRIM I 2023'!L33+'01-15 MAI 2023 DRG'!F33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'REGULARIZARE TRIM I 2023'!J34+'01-15 MAI 2023 DRG'!D34</f>
        <v>0</v>
      </c>
      <c r="K34" s="88">
        <f>'REGULARIZARE TRIM I 2023'!K34+'01-15 MAI 2023 DRG'!E34</f>
        <v>0</v>
      </c>
      <c r="L34" s="88">
        <f>'REGULARIZARE TRIM I 2023'!L34+'01-15 MAI 2023 DRG'!F34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'REGULARIZARE TRIM I 2023'!J35+'01-15 MAI 2023 DRG'!D35</f>
        <v>0</v>
      </c>
      <c r="K35" s="88">
        <f>'REGULARIZARE TRIM I 2023'!K35+'01-15 MAI 2023 DRG'!E35</f>
        <v>0</v>
      </c>
      <c r="L35" s="88">
        <f>'REGULARIZARE TRIM I 2023'!L35+'01-15 MAI 2023 DRG'!F35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'REGULARIZARE TRIM I 2023'!J36+'01-15 MAI 2023 DRG'!D36</f>
        <v>0</v>
      </c>
      <c r="K36" s="88">
        <f>'REGULARIZARE TRIM I 2023'!K36+'01-15 MAI 2023 DRG'!E36</f>
        <v>0</v>
      </c>
      <c r="L36" s="88">
        <f>'REGULARIZARE TRIM I 2023'!L36+'01-15 MAI 2023 DRG'!F36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238346.37</v>
      </c>
      <c r="E37" s="91">
        <f t="shared" si="10"/>
        <v>212675.82</v>
      </c>
      <c r="F37" s="91">
        <f t="shared" si="9"/>
        <v>25670.549999999988</v>
      </c>
      <c r="G37" s="15"/>
      <c r="H37" s="94" t="s">
        <v>32</v>
      </c>
      <c r="I37" s="90" t="s">
        <v>24</v>
      </c>
      <c r="J37" s="91">
        <f>'REGULARIZARE TRIM I 2023'!J37+'01-15 MAI 2023 DRG'!D37</f>
        <v>958320.79</v>
      </c>
      <c r="K37" s="91">
        <f>'REGULARIZARE TRIM I 2023'!K37+'01-15 MAI 2023 DRG'!E37</f>
        <v>866686.78</v>
      </c>
      <c r="L37" s="91">
        <f>'REGULARIZARE TRIM I 2023'!L37+'01-15 MAI 2023 DRG'!F37</f>
        <v>91634.00999999998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149" t="s">
        <v>20</v>
      </c>
      <c r="C40" s="97" t="s">
        <v>23</v>
      </c>
      <c r="D40" s="98">
        <v>107</v>
      </c>
      <c r="E40" s="98">
        <v>107</v>
      </c>
      <c r="F40" s="99">
        <f>D40-E40</f>
        <v>0</v>
      </c>
      <c r="G40" s="15"/>
      <c r="H40" s="149" t="s">
        <v>20</v>
      </c>
      <c r="I40" s="64" t="s">
        <v>23</v>
      </c>
      <c r="J40" s="98">
        <f>'REGULARIZARE TRIM I 2023'!J40+'01-15 MAI 2023 DRG'!D40</f>
        <v>350</v>
      </c>
      <c r="K40" s="98">
        <f>'REGULARIZARE TRIM I 2023'!K40+'01-15 MAI 2023 DRG'!E40</f>
        <v>350</v>
      </c>
      <c r="L40" s="98">
        <f>'REGULARIZARE TRIM I 2023'!L40+'01-15 MAI 2023 DRG'!F40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150"/>
      <c r="C41" s="100" t="s">
        <v>24</v>
      </c>
      <c r="D41" s="101">
        <v>55891.78</v>
      </c>
      <c r="E41" s="101">
        <v>55891.78</v>
      </c>
      <c r="F41" s="102">
        <f t="shared" ref="F41:F52" si="11">D41-E41</f>
        <v>0</v>
      </c>
      <c r="G41" s="15"/>
      <c r="H41" s="150"/>
      <c r="I41" s="111" t="s">
        <v>24</v>
      </c>
      <c r="J41" s="91">
        <f>'REGULARIZARE TRIM I 2023'!J41+'01-15 MAI 2023 DRG'!D41</f>
        <v>174379.07</v>
      </c>
      <c r="K41" s="91">
        <f>'REGULARIZARE TRIM I 2023'!K41+'01-15 MAI 2023 DRG'!E41</f>
        <v>174379.07</v>
      </c>
      <c r="L41" s="91">
        <f>'REGULARIZARE TRIM I 2023'!L41+'01-15 MAI 2023 DRG'!F41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150"/>
      <c r="C42" s="97" t="s">
        <v>25</v>
      </c>
      <c r="D42" s="98">
        <v>507</v>
      </c>
      <c r="E42" s="98">
        <v>507</v>
      </c>
      <c r="F42" s="99">
        <f t="shared" si="11"/>
        <v>0</v>
      </c>
      <c r="G42" s="15"/>
      <c r="H42" s="150"/>
      <c r="I42" s="64" t="s">
        <v>25</v>
      </c>
      <c r="J42" s="98">
        <f>'REGULARIZARE TRIM I 2023'!J42+'01-15 MAI 2023 DRG'!D42</f>
        <v>1907</v>
      </c>
      <c r="K42" s="98">
        <f>'REGULARIZARE TRIM I 2023'!K42+'01-15 MAI 2023 DRG'!E42</f>
        <v>1907</v>
      </c>
      <c r="L42" s="98">
        <f>'REGULARIZARE TRIM I 2023'!L42+'01-15 MAI 2023 DRG'!F42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150"/>
      <c r="C43" s="100" t="s">
        <v>24</v>
      </c>
      <c r="D43" s="101">
        <v>100482.33</v>
      </c>
      <c r="E43" s="101">
        <v>100482.33</v>
      </c>
      <c r="F43" s="102">
        <f t="shared" si="11"/>
        <v>0</v>
      </c>
      <c r="G43" s="15"/>
      <c r="H43" s="150"/>
      <c r="I43" s="111" t="s">
        <v>24</v>
      </c>
      <c r="J43" s="91">
        <f>'REGULARIZARE TRIM I 2023'!J43+'01-15 MAI 2023 DRG'!D43</f>
        <v>377948.33</v>
      </c>
      <c r="K43" s="91">
        <f>'REGULARIZARE TRIM I 2023'!K43+'01-15 MAI 2023 DRG'!E43</f>
        <v>377948.33</v>
      </c>
      <c r="L43" s="91">
        <f>'REGULARIZARE TRIM I 2023'!L43+'01-15 MAI 2023 DRG'!F43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15"/>
      <c r="H44" s="150"/>
      <c r="I44" s="103" t="s">
        <v>45</v>
      </c>
      <c r="J44" s="98">
        <f>'REGULARIZARE TRIM I 2023'!J44+'01-15 MAI 2023 DRG'!D44</f>
        <v>0</v>
      </c>
      <c r="K44" s="98">
        <f>'REGULARIZARE TRIM I 2023'!K44+'01-15 MAI 2023 DRG'!E44</f>
        <v>0</v>
      </c>
      <c r="L44" s="98">
        <f>'REGULARIZARE TRIM I 2023'!L44+'01-15 MAI 2023 DRG'!F44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51"/>
      <c r="I45" s="111" t="s">
        <v>24</v>
      </c>
      <c r="J45" s="91">
        <f>'REGULARIZARE TRIM I 2023'!J45+'01-15 MAI 2023 DRG'!D45</f>
        <v>0</v>
      </c>
      <c r="K45" s="91">
        <f>'REGULARIZARE TRIM I 2023'!K45+'01-15 MAI 2023 DRG'!E45</f>
        <v>0</v>
      </c>
      <c r="L45" s="91">
        <f>'REGULARIZARE TRIM I 2023'!L45+'01-15 MAI 2023 DRG'!F45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156374.10999999999</v>
      </c>
      <c r="E46" s="91">
        <f>E41+E43+E45</f>
        <v>156374.10999999999</v>
      </c>
      <c r="F46" s="91">
        <v>0</v>
      </c>
      <c r="G46" s="15"/>
      <c r="H46" s="104" t="s">
        <v>20</v>
      </c>
      <c r="I46" s="113" t="s">
        <v>24</v>
      </c>
      <c r="J46" s="91">
        <f>'REGULARIZARE TRIM I 2023'!J46+'01-15 MAI 2023 DRG'!D46</f>
        <v>551208.43999999994</v>
      </c>
      <c r="K46" s="91">
        <f>'REGULARIZARE TRIM I 2023'!K46+'01-15 MAI 2023 DRG'!E46</f>
        <v>551208.43999999994</v>
      </c>
      <c r="L46" s="91">
        <f>'REGULARIZARE TRIM I 2023'!L46+'01-15 MAI 2023 DRG'!F46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51</v>
      </c>
      <c r="I47" s="57" t="s">
        <v>24</v>
      </c>
      <c r="J47" s="98">
        <f>'REGULARIZARE TRIM I 2023'!J47+'01-15 MAI 2023 DRG'!D47</f>
        <v>1118.96</v>
      </c>
      <c r="K47" s="98">
        <f>'REGULARIZARE TRIM I 2023'!K47+'01-15 MAI 2023 DRG'!E47</f>
        <v>1118.96</v>
      </c>
      <c r="L47" s="98">
        <f>'REGULARIZARE TRIM I 2023'!L47+'01-15 MAI 2023 DRG'!F47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52</v>
      </c>
      <c r="I48" s="57" t="s">
        <v>24</v>
      </c>
      <c r="J48" s="98">
        <f>'REGULARIZARE TRIM I 2023'!J48+'01-15 MAI 2023 DRG'!D48</f>
        <v>0</v>
      </c>
      <c r="K48" s="98">
        <f>'REGULARIZARE TRIM I 2023'!K48+'01-15 MAI 2023 DRG'!E48</f>
        <v>0</v>
      </c>
      <c r="L48" s="98">
        <f>'REGULARIZARE TRIM I 2023'!L48+'01-15 MAI 2023 DRG'!F48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53</v>
      </c>
      <c r="I49" s="57" t="s">
        <v>24</v>
      </c>
      <c r="J49" s="98">
        <f>'REGULARIZARE TRIM I 2023'!J49+'01-15 MAI 2023 DRG'!D49</f>
        <v>0</v>
      </c>
      <c r="K49" s="98">
        <f>'REGULARIZARE TRIM I 2023'!K49+'01-15 MAI 2023 DRG'!E49</f>
        <v>0</v>
      </c>
      <c r="L49" s="98">
        <f>'REGULARIZARE TRIM I 2023'!L49+'01-15 MAI 2023 DRG'!F49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54</v>
      </c>
      <c r="I50" s="57" t="s">
        <v>24</v>
      </c>
      <c r="J50" s="98">
        <f>'REGULARIZARE TRIM I 2023'!J50+'01-15 MAI 2023 DRG'!D50</f>
        <v>0</v>
      </c>
      <c r="K50" s="98">
        <f>'REGULARIZARE TRIM I 2023'!K50+'01-15 MAI 2023 DRG'!E50</f>
        <v>0</v>
      </c>
      <c r="L50" s="98">
        <f>'REGULARIZARE TRIM I 2023'!L50+'01-15 MAI 2023 DRG'!F50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55</v>
      </c>
      <c r="I51" s="57" t="s">
        <v>24</v>
      </c>
      <c r="J51" s="98">
        <f>'REGULARIZARE TRIM I 2023'!J51+'01-15 MAI 2023 DRG'!D51</f>
        <v>0</v>
      </c>
      <c r="K51" s="98">
        <f>'REGULARIZARE TRIM I 2023'!K51+'01-15 MAI 2023 DRG'!E51</f>
        <v>0</v>
      </c>
      <c r="L51" s="98">
        <f>'REGULARIZARE TRIM I 2023'!L51+'01-15 MAI 2023 DRG'!F51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156374.10999999999</v>
      </c>
      <c r="E52" s="91">
        <f t="shared" ref="E52" si="12">SUM(E46:E51)</f>
        <v>156374.10999999999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'REGULARIZARE TRIM I 2023'!J52+'01-15 MAI 2023 DRG'!D52</f>
        <v>552327.39999999991</v>
      </c>
      <c r="K52" s="91">
        <f>'REGULARIZARE TRIM I 2023'!K52+'01-15 MAI 2023 DRG'!E52</f>
        <v>552327.39999999991</v>
      </c>
      <c r="L52" s="91">
        <f>'REGULARIZARE TRIM I 2023'!L52+'01-15 MAI 2023 DRG'!F52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52" t="s">
        <v>89</v>
      </c>
      <c r="C54" s="153"/>
      <c r="D54" s="153"/>
      <c r="E54" s="153"/>
      <c r="F54" s="154"/>
      <c r="H54" s="152" t="s">
        <v>96</v>
      </c>
      <c r="I54" s="153"/>
      <c r="J54" s="153"/>
      <c r="K54" s="153"/>
      <c r="L54" s="154"/>
      <c r="M54" s="16"/>
      <c r="N54" s="16"/>
      <c r="P54" s="119"/>
    </row>
    <row r="55" spans="1:16" s="1" customFormat="1" ht="18.75" customHeight="1" thickBot="1" x14ac:dyDescent="0.3">
      <c r="A55" s="1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14"/>
      <c r="B56" s="158"/>
      <c r="C56" s="64" t="s">
        <v>23</v>
      </c>
      <c r="D56" s="109">
        <f>D44+D42+D40+D30</f>
        <v>716</v>
      </c>
      <c r="E56" s="106">
        <f>E44+E42+E40+E30</f>
        <v>704</v>
      </c>
      <c r="F56" s="110">
        <f>D56-E56</f>
        <v>12</v>
      </c>
      <c r="G56" s="120"/>
      <c r="H56" s="158"/>
      <c r="I56" s="64" t="s">
        <v>23</v>
      </c>
      <c r="J56" s="109">
        <f>'REGULARIZARE TRIM I 2023'!J56+'01-15 MAI 2023 DRG'!D56</f>
        <v>2669</v>
      </c>
      <c r="K56" s="109">
        <f>'REGULARIZARE TRIM I 2023'!K56+'01-15 MAI 2023 DRG'!E56</f>
        <v>2630</v>
      </c>
      <c r="L56" s="106">
        <f>'REGULARIZARE TRIM I 2023'!L56+'01-15 MAI 2023 DRG'!F56</f>
        <v>39</v>
      </c>
      <c r="M56" s="120"/>
      <c r="N56" s="120"/>
      <c r="O56" s="120"/>
    </row>
    <row r="57" spans="1:16" s="1" customFormat="1" ht="15.75" thickBot="1" x14ac:dyDescent="0.3">
      <c r="A57" s="14"/>
      <c r="B57" s="159"/>
      <c r="C57" s="111" t="s">
        <v>24</v>
      </c>
      <c r="D57" s="112">
        <f>D52+D37</f>
        <v>394720.48</v>
      </c>
      <c r="E57" s="112">
        <f>E52+E37</f>
        <v>369049.93</v>
      </c>
      <c r="F57" s="107">
        <f>D57-E57</f>
        <v>25670.549999999988</v>
      </c>
      <c r="G57" s="120"/>
      <c r="H57" s="159"/>
      <c r="I57" s="111" t="s">
        <v>24</v>
      </c>
      <c r="J57" s="112">
        <f>'REGULARIZARE TRIM I 2023'!J57+'01-15 MAI 2023 DRG'!D57</f>
        <v>1510648.1899999997</v>
      </c>
      <c r="K57" s="112">
        <f>'REGULARIZARE TRIM I 2023'!K57+'01-15 MAI 2023 DRG'!E57</f>
        <v>1419014.18</v>
      </c>
      <c r="L57" s="107">
        <f>'REGULARIZARE TRIM I 2023'!L57+'01-15 MAI 2023 DRG'!F57</f>
        <v>91634.010000000038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1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36"/>
    </row>
    <row r="62" spans="1:16" s="1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36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36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36"/>
    </row>
    <row r="65" spans="1:15" s="1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36"/>
    </row>
    <row r="66" spans="1:15" s="1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36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4"/>
      <c r="L5" s="4"/>
      <c r="M5" s="4"/>
      <c r="N5" s="4"/>
      <c r="O5" s="3"/>
    </row>
    <row r="6" spans="1:15" s="1" customFormat="1" ht="18.75" customHeight="1" x14ac:dyDescent="0.25">
      <c r="A6" s="4"/>
      <c r="B6" s="160" t="s">
        <v>84</v>
      </c>
      <c r="C6" s="161"/>
      <c r="D6" s="161"/>
      <c r="E6" s="161"/>
      <c r="F6" s="161"/>
      <c r="G6" s="161"/>
      <c r="H6" s="161"/>
      <c r="I6" s="161"/>
      <c r="J6" s="161"/>
      <c r="K6" s="4"/>
      <c r="L6" s="4"/>
      <c r="M6" s="4"/>
      <c r="N6" s="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86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5" s="2" customFormat="1" x14ac:dyDescent="0.25">
      <c r="A10" s="70">
        <v>1</v>
      </c>
      <c r="B10" s="121" t="s">
        <v>39</v>
      </c>
      <c r="C10" s="72" t="s">
        <v>85</v>
      </c>
      <c r="D10" s="73">
        <v>840275.72</v>
      </c>
      <c r="E10" s="74">
        <v>626854.43000000005</v>
      </c>
      <c r="F10" s="75">
        <f t="shared" ref="F10:F16" si="0">D10-E10</f>
        <v>213421.28999999992</v>
      </c>
      <c r="G10" s="75">
        <v>212675.82</v>
      </c>
      <c r="H10" s="75">
        <f t="shared" ref="H10:H16" si="1">E10+G10</f>
        <v>839530.25</v>
      </c>
      <c r="I10" s="76">
        <f t="shared" ref="I10:I16" si="2">F10-G10</f>
        <v>745.46999999991385</v>
      </c>
      <c r="J10" s="29"/>
      <c r="K10" s="5"/>
      <c r="L10" s="5"/>
      <c r="M10" s="5"/>
      <c r="N10" s="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3"/>
    </row>
    <row r="12" spans="1:15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867432.25</v>
      </c>
      <c r="E17" s="68">
        <v>654010.96000000008</v>
      </c>
      <c r="F17" s="68">
        <f t="shared" si="3"/>
        <v>213421.28999999992</v>
      </c>
      <c r="G17" s="68">
        <f t="shared" si="3"/>
        <v>212675.82</v>
      </c>
      <c r="H17" s="68">
        <f t="shared" si="3"/>
        <v>866686.78</v>
      </c>
      <c r="I17" s="69">
        <f t="shared" si="3"/>
        <v>745.46999999991385</v>
      </c>
      <c r="J17" s="29"/>
      <c r="K17" s="12"/>
      <c r="L17" s="12"/>
      <c r="M17" s="5"/>
      <c r="N17" s="5"/>
      <c r="O17" s="3"/>
    </row>
    <row r="18" spans="1:15" s="1" customFormat="1" x14ac:dyDescent="0.25">
      <c r="A18" s="70">
        <v>2</v>
      </c>
      <c r="B18" s="71" t="s">
        <v>38</v>
      </c>
      <c r="C18" s="72" t="s">
        <v>87</v>
      </c>
      <c r="D18" s="73">
        <v>553834.32999999996</v>
      </c>
      <c r="E18" s="74">
        <v>391663.29</v>
      </c>
      <c r="F18" s="75">
        <f>D18-E18</f>
        <v>162171.03999999998</v>
      </c>
      <c r="G18" s="75">
        <v>154194.01999999999</v>
      </c>
      <c r="H18" s="75">
        <f t="shared" ref="H18:H24" si="4">E18+G18</f>
        <v>545857.30999999994</v>
      </c>
      <c r="I18" s="76">
        <f>F18-G18</f>
        <v>7977.0199999999895</v>
      </c>
      <c r="J18" s="29"/>
      <c r="K18" s="5"/>
      <c r="L18" s="5"/>
      <c r="M18" s="4"/>
      <c r="N18" s="5"/>
      <c r="O18" s="3"/>
    </row>
    <row r="19" spans="1:15" s="1" customFormat="1" x14ac:dyDescent="0.25">
      <c r="A19" s="48"/>
      <c r="B19" s="77" t="s">
        <v>30</v>
      </c>
      <c r="C19" s="50" t="s">
        <v>88</v>
      </c>
      <c r="D19" s="51">
        <v>0</v>
      </c>
      <c r="E19" s="52">
        <v>3171.0400000000004</v>
      </c>
      <c r="F19" s="53">
        <f>D19-E19</f>
        <v>-3171.0400000000004</v>
      </c>
      <c r="G19" s="53">
        <v>2180.09</v>
      </c>
      <c r="H19" s="53">
        <f t="shared" si="4"/>
        <v>5351.130000000001</v>
      </c>
      <c r="I19" s="54">
        <f t="shared" ref="I19:I24" si="5">F19-G19</f>
        <v>-5351.130000000001</v>
      </c>
      <c r="J19" s="29"/>
      <c r="K19" s="5"/>
      <c r="L19" s="5"/>
      <c r="M19" s="5"/>
      <c r="N19" s="5"/>
      <c r="O19" s="3"/>
    </row>
    <row r="20" spans="1:15" s="1" customFormat="1" x14ac:dyDescent="0.25">
      <c r="A20" s="48"/>
      <c r="B20" s="77" t="s">
        <v>44</v>
      </c>
      <c r="C20" s="50"/>
      <c r="D20" s="51">
        <v>1000</v>
      </c>
      <c r="E20" s="52">
        <v>0</v>
      </c>
      <c r="F20" s="53">
        <f>D20-E20</f>
        <v>1000</v>
      </c>
      <c r="G20" s="53">
        <v>0</v>
      </c>
      <c r="H20" s="53">
        <f t="shared" si="4"/>
        <v>0</v>
      </c>
      <c r="I20" s="54">
        <f t="shared" si="5"/>
        <v>1000</v>
      </c>
      <c r="J20" s="29"/>
      <c r="K20" s="5"/>
      <c r="L20" s="5"/>
      <c r="M20" s="5"/>
      <c r="N20" s="5"/>
      <c r="O20" s="3"/>
    </row>
    <row r="21" spans="1:15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6">D21-E21</f>
        <v>0</v>
      </c>
      <c r="G21" s="53">
        <v>0</v>
      </c>
      <c r="H21" s="53">
        <f t="shared" si="4"/>
        <v>1118.96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555953.28999999992</v>
      </c>
      <c r="E25" s="81">
        <v>395953.29</v>
      </c>
      <c r="F25" s="81">
        <f t="shared" ref="F25:I25" si="7">SUM(F18:F24)</f>
        <v>159999.99999999997</v>
      </c>
      <c r="G25" s="81">
        <f t="shared" si="7"/>
        <v>156374.10999999999</v>
      </c>
      <c r="H25" s="81">
        <f t="shared" si="7"/>
        <v>552327.39999999991</v>
      </c>
      <c r="I25" s="82">
        <f t="shared" si="7"/>
        <v>3625.8899999999885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1423385.54</v>
      </c>
      <c r="E26" s="85">
        <v>1049964.25</v>
      </c>
      <c r="F26" s="85">
        <f t="shared" ref="F26:I26" si="8">F25+F17</f>
        <v>373421.28999999992</v>
      </c>
      <c r="G26" s="85">
        <f t="shared" si="8"/>
        <v>369049.93</v>
      </c>
      <c r="H26" s="85">
        <f t="shared" si="8"/>
        <v>1419014.18</v>
      </c>
      <c r="I26" s="86">
        <f t="shared" si="8"/>
        <v>4371.3599999999024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52" t="s">
        <v>89</v>
      </c>
      <c r="C28" s="153"/>
      <c r="D28" s="153"/>
      <c r="E28" s="153"/>
      <c r="F28" s="154"/>
      <c r="H28" s="152" t="s">
        <v>96</v>
      </c>
      <c r="I28" s="153"/>
      <c r="J28" s="153"/>
      <c r="K28" s="153"/>
      <c r="L28" s="154"/>
      <c r="M28" s="28"/>
      <c r="N28" s="28"/>
      <c r="O28" s="28"/>
    </row>
    <row r="29" spans="1:15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64"/>
      <c r="C30" s="14" t="s">
        <v>23</v>
      </c>
      <c r="D30" s="88">
        <v>102</v>
      </c>
      <c r="E30" s="88">
        <v>90</v>
      </c>
      <c r="F30" s="89">
        <f>D30-E30</f>
        <v>12</v>
      </c>
      <c r="G30" s="15"/>
      <c r="H30" s="167"/>
      <c r="I30" s="14" t="s">
        <v>23</v>
      </c>
      <c r="J30" s="88">
        <f>'REGULARIZARE TRIM I 2023'!J30+'APRILIE 2023 LIMVALCTR'!D30</f>
        <v>412</v>
      </c>
      <c r="K30" s="88">
        <f>'REGULARIZARE TRIM I 2023'!K30+'APRILIE 2023 LIMVALCTR'!E30</f>
        <v>373</v>
      </c>
      <c r="L30" s="88">
        <f>'REGULARIZARE TRIM I 2023'!L30+'APRILIE 2023 LIMVALCTR'!F30</f>
        <v>39</v>
      </c>
      <c r="M30" s="5"/>
      <c r="N30" s="5"/>
      <c r="O30" s="5"/>
    </row>
    <row r="31" spans="1:15" s="1" customFormat="1" ht="15.75" thickBot="1" x14ac:dyDescent="0.3">
      <c r="A31" s="6"/>
      <c r="B31" s="165"/>
      <c r="C31" s="90" t="s">
        <v>24</v>
      </c>
      <c r="D31" s="91">
        <v>238346.37</v>
      </c>
      <c r="E31" s="91">
        <v>212675.82</v>
      </c>
      <c r="F31" s="92">
        <f t="shared" ref="F31:F37" si="9">D31-E31</f>
        <v>25670.549999999988</v>
      </c>
      <c r="G31" s="15"/>
      <c r="H31" s="168"/>
      <c r="I31" s="90" t="s">
        <v>24</v>
      </c>
      <c r="J31" s="95">
        <f>'REGULARIZARE TRIM I 2023'!J31+'APRILIE 2023 LIMVALCTR'!D31</f>
        <v>949889.61</v>
      </c>
      <c r="K31" s="95">
        <f>'REGULARIZARE TRIM I 2023'!K31+'APRILIE 2023 LIMVALCTR'!E31</f>
        <v>839530.25</v>
      </c>
      <c r="L31" s="95">
        <f>'REGULARIZARE TRIM I 2023'!L31+'APRILIE 2023 LIMVALCTR'!F31</f>
        <v>110359.35999999999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'REGULARIZARE TRIM I 2023'!J32+'APRILIE 2023 LIMVALCTR'!D32</f>
        <v>8431.18</v>
      </c>
      <c r="K32" s="88">
        <f>'REGULARIZARE TRIM I 2023'!K32+'APRILIE 2023 LIMVALCTR'!E32</f>
        <v>27156.53</v>
      </c>
      <c r="L32" s="88">
        <f>'REGULARIZARE TRIM I 2023'!L32+'APRILIE 2023 LIMVALCTR'!F32</f>
        <v>-18725.349999999999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'REGULARIZARE TRIM I 2023'!J33+'APRILIE 2023 LIMVALCTR'!D33</f>
        <v>0</v>
      </c>
      <c r="K33" s="88">
        <f>'REGULARIZARE TRIM I 2023'!K33+'APRILIE 2023 LIMVALCTR'!E33</f>
        <v>0</v>
      </c>
      <c r="L33" s="88">
        <f>'REGULARIZARE TRIM I 2023'!L33+'APRILIE 2023 LIMVALCTR'!F33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'REGULARIZARE TRIM I 2023'!J34+'APRILIE 2023 LIMVALCTR'!D34</f>
        <v>0</v>
      </c>
      <c r="K34" s="88">
        <f>'REGULARIZARE TRIM I 2023'!K34+'APRILIE 2023 LIMVALCTR'!E34</f>
        <v>0</v>
      </c>
      <c r="L34" s="88">
        <f>'REGULARIZARE TRIM I 2023'!L34+'APRILIE 2023 LIMVALCTR'!F34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'REGULARIZARE TRIM I 2023'!J35+'APRILIE 2023 LIMVALCTR'!D35</f>
        <v>0</v>
      </c>
      <c r="K35" s="88">
        <f>'REGULARIZARE TRIM I 2023'!K35+'APRILIE 2023 LIMVALCTR'!E35</f>
        <v>0</v>
      </c>
      <c r="L35" s="88">
        <f>'REGULARIZARE TRIM I 2023'!L35+'APRILIE 2023 LIMVALCTR'!F35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'REGULARIZARE TRIM I 2023'!J36+'APRILIE 2023 LIMVALCTR'!D36</f>
        <v>0</v>
      </c>
      <c r="K36" s="88">
        <f>'REGULARIZARE TRIM I 2023'!K36+'APRILIE 2023 LIMVALCTR'!E36</f>
        <v>0</v>
      </c>
      <c r="L36" s="88">
        <f>'REGULARIZARE TRIM I 2023'!L36+'APRILIE 2023 LIMVALCTR'!F36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238346.37</v>
      </c>
      <c r="E37" s="91">
        <f t="shared" si="10"/>
        <v>212675.82</v>
      </c>
      <c r="F37" s="91">
        <f t="shared" si="9"/>
        <v>25670.549999999988</v>
      </c>
      <c r="G37" s="15"/>
      <c r="H37" s="94" t="s">
        <v>32</v>
      </c>
      <c r="I37" s="90" t="s">
        <v>24</v>
      </c>
      <c r="J37" s="91">
        <f>'REGULARIZARE TRIM I 2023'!J37+'APRILIE 2023 LIMVALCTR'!D37</f>
        <v>958320.79</v>
      </c>
      <c r="K37" s="91">
        <f>'REGULARIZARE TRIM I 2023'!K37+'APRILIE 2023 LIMVALCTR'!E37</f>
        <v>866686.78</v>
      </c>
      <c r="L37" s="91">
        <f>'REGULARIZARE TRIM I 2023'!L37+'APRILIE 2023 LIMVALCTR'!F37</f>
        <v>91634.00999999998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107</v>
      </c>
      <c r="E40" s="98">
        <v>107</v>
      </c>
      <c r="F40" s="99">
        <f>D40-E40</f>
        <v>0</v>
      </c>
      <c r="G40" s="5"/>
      <c r="H40" s="149" t="s">
        <v>20</v>
      </c>
      <c r="I40" s="64" t="s">
        <v>23</v>
      </c>
      <c r="J40" s="98">
        <f>'REGULARIZARE TRIM I 2023'!J40+'APRILIE 2023 LIMVALCTR'!D40</f>
        <v>350</v>
      </c>
      <c r="K40" s="98">
        <f>'REGULARIZARE TRIM I 2023'!K40+'APRILIE 2023 LIMVALCTR'!E40</f>
        <v>350</v>
      </c>
      <c r="L40" s="98">
        <f>'REGULARIZARE TRIM I 2023'!L40+'APRILIE 2023 LIMVALCTR'!F40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0"/>
      <c r="C41" s="100" t="s">
        <v>24</v>
      </c>
      <c r="D41" s="101">
        <v>55891.78</v>
      </c>
      <c r="E41" s="101">
        <v>55891.78</v>
      </c>
      <c r="F41" s="102">
        <f t="shared" ref="F41:F52" si="11">D41-E41</f>
        <v>0</v>
      </c>
      <c r="G41" s="5"/>
      <c r="H41" s="150"/>
      <c r="I41" s="111" t="s">
        <v>24</v>
      </c>
      <c r="J41" s="91">
        <f>'REGULARIZARE TRIM I 2023'!J41+'APRILIE 2023 LIMVALCTR'!D41</f>
        <v>174379.07</v>
      </c>
      <c r="K41" s="91">
        <f>'REGULARIZARE TRIM I 2023'!K41+'APRILIE 2023 LIMVALCTR'!E41</f>
        <v>174379.07</v>
      </c>
      <c r="L41" s="91">
        <f>'REGULARIZARE TRIM I 2023'!L41+'APRILIE 2023 LIMVALCTR'!F41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0"/>
      <c r="C42" s="97" t="s">
        <v>25</v>
      </c>
      <c r="D42" s="98">
        <v>507</v>
      </c>
      <c r="E42" s="98">
        <v>507</v>
      </c>
      <c r="F42" s="99">
        <f t="shared" si="11"/>
        <v>0</v>
      </c>
      <c r="G42" s="5"/>
      <c r="H42" s="150"/>
      <c r="I42" s="64" t="s">
        <v>25</v>
      </c>
      <c r="J42" s="98">
        <f>'REGULARIZARE TRIM I 2023'!J42+'APRILIE 2023 LIMVALCTR'!D42</f>
        <v>1907</v>
      </c>
      <c r="K42" s="98">
        <f>'REGULARIZARE TRIM I 2023'!K42+'APRILIE 2023 LIMVALCTR'!E42</f>
        <v>1907</v>
      </c>
      <c r="L42" s="98">
        <f>'REGULARIZARE TRIM I 2023'!L42+'APRILIE 2023 LIMVALCTR'!F42</f>
        <v>0</v>
      </c>
      <c r="M42" s="5"/>
      <c r="N42" s="5"/>
      <c r="O42" s="5"/>
      <c r="P42" s="15"/>
    </row>
    <row r="43" spans="1:16" s="1" customFormat="1" ht="15.75" thickBot="1" x14ac:dyDescent="0.3">
      <c r="A43" s="6"/>
      <c r="B43" s="150"/>
      <c r="C43" s="100" t="s">
        <v>24</v>
      </c>
      <c r="D43" s="101">
        <v>100482.33</v>
      </c>
      <c r="E43" s="101">
        <v>100482.33</v>
      </c>
      <c r="F43" s="102">
        <f t="shared" si="11"/>
        <v>0</v>
      </c>
      <c r="G43" s="5"/>
      <c r="H43" s="150"/>
      <c r="I43" s="111" t="s">
        <v>24</v>
      </c>
      <c r="J43" s="91">
        <f>'REGULARIZARE TRIM I 2023'!J43+'APRILIE 2023 LIMVALCTR'!D43</f>
        <v>377948.33</v>
      </c>
      <c r="K43" s="91">
        <f>'REGULARIZARE TRIM I 2023'!K43+'APRILIE 2023 LIMVALCTR'!E43</f>
        <v>377948.33</v>
      </c>
      <c r="L43" s="91">
        <f>'REGULARIZARE TRIM I 2023'!L43+'APRILIE 2023 LIMVALCTR'!F43</f>
        <v>0</v>
      </c>
      <c r="M43" s="5"/>
      <c r="N43" s="5"/>
      <c r="O43" s="5"/>
      <c r="P43" s="1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'REGULARIZARE TRIM I 2023'!J44+'APRILIE 2023 LIMVALCTR'!D44</f>
        <v>0</v>
      </c>
      <c r="K44" s="98">
        <f>'REGULARIZARE TRIM I 2023'!K44+'APRILIE 2023 LIMVALCTR'!E44</f>
        <v>0</v>
      </c>
      <c r="L44" s="98">
        <f>'REGULARIZARE TRIM I 2023'!L44+'APRILIE 2023 LIMVALCTR'!F44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'REGULARIZARE TRIM I 2023'!J45+'APRILIE 2023 LIMVALCTR'!D45</f>
        <v>0</v>
      </c>
      <c r="K45" s="91">
        <f>'REGULARIZARE TRIM I 2023'!K45+'APRILIE 2023 LIMVALCTR'!E45</f>
        <v>0</v>
      </c>
      <c r="L45" s="91">
        <f>'REGULARIZARE TRIM I 2023'!L45+'APRILIE 2023 LIMVALCTR'!F45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156374.10999999999</v>
      </c>
      <c r="E46" s="91">
        <f>E41+E43+E45</f>
        <v>156374.10999999999</v>
      </c>
      <c r="F46" s="91">
        <v>0</v>
      </c>
      <c r="G46" s="5"/>
      <c r="H46" s="104" t="s">
        <v>20</v>
      </c>
      <c r="I46" s="113" t="s">
        <v>24</v>
      </c>
      <c r="J46" s="91">
        <f>'REGULARIZARE TRIM I 2023'!J46+'APRILIE 2023 LIMVALCTR'!D46</f>
        <v>551208.43999999994</v>
      </c>
      <c r="K46" s="91">
        <f>'REGULARIZARE TRIM I 2023'!K46+'APRILIE 2023 LIMVALCTR'!E46</f>
        <v>551208.43999999994</v>
      </c>
      <c r="L46" s="91">
        <f>'REGULARIZARE TRIM I 2023'!L46+'APRILIE 2023 LIMVALCTR'!F46</f>
        <v>0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'REGULARIZARE TRIM I 2023'!J47+'APRILIE 2023 LIMVALCTR'!D47</f>
        <v>1118.96</v>
      </c>
      <c r="K47" s="98">
        <f>'REGULARIZARE TRIM I 2023'!K47+'APRILIE 2023 LIMVALCTR'!E47</f>
        <v>1118.96</v>
      </c>
      <c r="L47" s="98">
        <f>'REGULARIZARE TRIM I 2023'!L47+'APRILIE 2023 LIMVALCTR'!F47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'REGULARIZARE TRIM I 2023'!J48+'APRILIE 2023 LIMVALCTR'!D48</f>
        <v>0</v>
      </c>
      <c r="K48" s="98">
        <f>'REGULARIZARE TRIM I 2023'!K48+'APRILIE 2023 LIMVALCTR'!E48</f>
        <v>0</v>
      </c>
      <c r="L48" s="98">
        <f>'REGULARIZARE TRIM I 2023'!L48+'APRILIE 2023 LIMVALCTR'!F48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'REGULARIZARE TRIM I 2023'!J49+'APRILIE 2023 LIMVALCTR'!D49</f>
        <v>0</v>
      </c>
      <c r="K49" s="98">
        <f>'REGULARIZARE TRIM I 2023'!K49+'APRILIE 2023 LIMVALCTR'!E49</f>
        <v>0</v>
      </c>
      <c r="L49" s="98">
        <f>'REGULARIZARE TRIM I 2023'!L49+'APRILIE 2023 LIMVALCTR'!F49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'REGULARIZARE TRIM I 2023'!J50+'APRILIE 2023 LIMVALCTR'!D50</f>
        <v>0</v>
      </c>
      <c r="K50" s="98">
        <f>'REGULARIZARE TRIM I 2023'!K50+'APRILIE 2023 LIMVALCTR'!E50</f>
        <v>0</v>
      </c>
      <c r="L50" s="98">
        <f>'REGULARIZARE TRIM I 2023'!L50+'APRILIE 2023 LIMVALCTR'!F50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'REGULARIZARE TRIM I 2023'!J51+'APRILIE 2023 LIMVALCTR'!D51</f>
        <v>0</v>
      </c>
      <c r="K51" s="98">
        <f>'REGULARIZARE TRIM I 2023'!K51+'APRILIE 2023 LIMVALCTR'!E51</f>
        <v>0</v>
      </c>
      <c r="L51" s="98">
        <f>'REGULARIZARE TRIM I 2023'!L51+'APRILIE 2023 LIMVALCTR'!F51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156374.10999999999</v>
      </c>
      <c r="E52" s="91">
        <f t="shared" ref="E52" si="12">SUM(E46:E51)</f>
        <v>156374.10999999999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'REGULARIZARE TRIM I 2023'!J52+'APRILIE 2023 LIMVALCTR'!D52</f>
        <v>552327.39999999991</v>
      </c>
      <c r="K52" s="91">
        <f>'REGULARIZARE TRIM I 2023'!K52+'APRILIE 2023 LIMVALCTR'!E52</f>
        <v>552327.39999999991</v>
      </c>
      <c r="L52" s="91">
        <f>'REGULARIZARE TRIM I 2023'!L52+'APRILIE 2023 LIMVALCTR'!F52</f>
        <v>0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52" t="s">
        <v>89</v>
      </c>
      <c r="C54" s="153"/>
      <c r="D54" s="153"/>
      <c r="E54" s="153"/>
      <c r="F54" s="154"/>
      <c r="H54" s="152" t="s">
        <v>96</v>
      </c>
      <c r="I54" s="153"/>
      <c r="J54" s="153"/>
      <c r="K54" s="153"/>
      <c r="L54" s="154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716</v>
      </c>
      <c r="E56" s="106">
        <f>E44+E42+E40+E30</f>
        <v>704</v>
      </c>
      <c r="F56" s="110">
        <f>D56-E56</f>
        <v>12</v>
      </c>
      <c r="G56" s="24"/>
      <c r="H56" s="158"/>
      <c r="I56" s="64" t="s">
        <v>23</v>
      </c>
      <c r="J56" s="109">
        <f>'REGULARIZARE TRIM I 2023'!J56+'APRILIE 2023 LIMVALCTR'!D56</f>
        <v>2669</v>
      </c>
      <c r="K56" s="109">
        <f>'REGULARIZARE TRIM I 2023'!K56+'APRILIE 2023 LIMVALCTR'!E56</f>
        <v>2630</v>
      </c>
      <c r="L56" s="106">
        <f>'REGULARIZARE TRIM I 2023'!L56+'APRILIE 2023 LIMVALCTR'!F56</f>
        <v>39</v>
      </c>
      <c r="M56" s="24"/>
      <c r="N56" s="24"/>
      <c r="O56" s="24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394720.48</v>
      </c>
      <c r="E57" s="112">
        <f>E52+E37</f>
        <v>369049.93</v>
      </c>
      <c r="F57" s="107">
        <f>D57-E57</f>
        <v>25670.549999999988</v>
      </c>
      <c r="G57" s="24"/>
      <c r="H57" s="159"/>
      <c r="I57" s="111" t="s">
        <v>24</v>
      </c>
      <c r="J57" s="112">
        <f>'REGULARIZARE TRIM I 2023'!J57+'APRILIE 2023 LIMVALCTR'!D57</f>
        <v>1510648.1899999997</v>
      </c>
      <c r="K57" s="112">
        <f>'REGULARIZARE TRIM I 2023'!K57+'APRILIE 2023 LIMVALCTR'!E57</f>
        <v>1419014.18</v>
      </c>
      <c r="L57" s="107">
        <f>'REGULARIZARE TRIM I 2023'!L57+'APRILIE 2023 LIMVALCTR'!F57</f>
        <v>91634.010000000038</v>
      </c>
      <c r="M57" s="24"/>
      <c r="N57" s="24"/>
      <c r="O57" s="24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3"/>
      <c r="I58" s="118"/>
      <c r="K58" s="23"/>
      <c r="L58" s="23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7"/>
  <sheetViews>
    <sheetView zoomScale="96" zoomScaleNormal="96" workbookViewId="0">
      <selection activeCell="B28" sqref="B28:F28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3</v>
      </c>
      <c r="C3" s="13"/>
      <c r="D3" s="13"/>
      <c r="E3" s="13"/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0" t="s">
        <v>81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93</v>
      </c>
      <c r="H9" s="129" t="s">
        <v>17</v>
      </c>
      <c r="I9" s="130" t="s">
        <v>18</v>
      </c>
      <c r="J9" s="25"/>
      <c r="K9" s="25"/>
      <c r="L9" s="2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/>
      <c r="D10" s="73">
        <v>654182.64</v>
      </c>
      <c r="E10" s="74">
        <v>626854.43000000005</v>
      </c>
      <c r="F10" s="75">
        <f t="shared" ref="F10:F16" si="0">D10-E10</f>
        <v>27328.209999999963</v>
      </c>
      <c r="G10" s="75">
        <v>0</v>
      </c>
      <c r="H10" s="75">
        <f t="shared" ref="H10:H16" si="1">E10+G10</f>
        <v>626854.43000000005</v>
      </c>
      <c r="I10" s="76">
        <f t="shared" ref="I10:I16" si="2">F10-G10</f>
        <v>27328.209999999963</v>
      </c>
      <c r="J10" s="29"/>
      <c r="K10" s="5"/>
      <c r="L10" s="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75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15"/>
      <c r="N11" s="15"/>
      <c r="O11" s="3"/>
    </row>
    <row r="12" spans="1:15" s="1" customFormat="1" x14ac:dyDescent="0.25">
      <c r="A12" s="48"/>
      <c r="B12" s="55" t="s">
        <v>51</v>
      </c>
      <c r="C12" s="72" t="s">
        <v>82</v>
      </c>
      <c r="D12" s="51">
        <v>0</v>
      </c>
      <c r="E12" s="52">
        <v>0</v>
      </c>
      <c r="F12" s="53">
        <f t="shared" si="0"/>
        <v>0</v>
      </c>
      <c r="G12" s="75">
        <v>27156.53</v>
      </c>
      <c r="H12" s="53">
        <f t="shared" si="1"/>
        <v>27156.53</v>
      </c>
      <c r="I12" s="54">
        <f t="shared" si="2"/>
        <v>-27156.53</v>
      </c>
      <c r="J12" s="29"/>
      <c r="K12" s="5"/>
      <c r="L12" s="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626854.43000000005</v>
      </c>
      <c r="F17" s="68">
        <f t="shared" si="3"/>
        <v>27328.209999999963</v>
      </c>
      <c r="G17" s="68">
        <f t="shared" si="3"/>
        <v>27156.53</v>
      </c>
      <c r="H17" s="68">
        <f t="shared" si="3"/>
        <v>654010.96000000008</v>
      </c>
      <c r="I17" s="69">
        <f t="shared" si="3"/>
        <v>171.67999999996391</v>
      </c>
      <c r="J17" s="29"/>
      <c r="K17" s="12"/>
      <c r="L17" s="1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/>
      <c r="D18" s="73">
        <v>457558.37</v>
      </c>
      <c r="E18" s="74">
        <v>391663.29</v>
      </c>
      <c r="F18" s="75">
        <f>D18-E18</f>
        <v>65895.080000000016</v>
      </c>
      <c r="G18" s="75">
        <v>0</v>
      </c>
      <c r="H18" s="75">
        <f t="shared" ref="H18:H24" si="4">E18+G18</f>
        <v>391663.29</v>
      </c>
      <c r="I18" s="76">
        <f>F18-G18</f>
        <v>65895.080000000016</v>
      </c>
      <c r="J18" s="29"/>
      <c r="K18" s="5"/>
      <c r="L18" s="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3171.0400000000004</v>
      </c>
      <c r="F19" s="53">
        <f>D19-E19</f>
        <v>-3171.0400000000004</v>
      </c>
      <c r="G19" s="75">
        <v>0</v>
      </c>
      <c r="H19" s="53">
        <f t="shared" si="4"/>
        <v>3171.0400000000004</v>
      </c>
      <c r="I19" s="54">
        <f t="shared" ref="I19:I24" si="5">F19-G19</f>
        <v>-3171.0400000000004</v>
      </c>
      <c r="J19" s="29"/>
      <c r="K19" s="5"/>
      <c r="L19" s="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75">
        <v>0</v>
      </c>
      <c r="H20" s="53">
        <f t="shared" si="4"/>
        <v>0</v>
      </c>
      <c r="I20" s="54">
        <f t="shared" si="5"/>
        <v>3000</v>
      </c>
      <c r="J20" s="29"/>
      <c r="K20" s="5"/>
      <c r="L20" s="5"/>
      <c r="M20" s="15"/>
      <c r="N20" s="15"/>
      <c r="O20" s="3"/>
    </row>
    <row r="21" spans="1:15" s="1" customFormat="1" x14ac:dyDescent="0.25">
      <c r="A21" s="48"/>
      <c r="B21" s="55" t="s">
        <v>51</v>
      </c>
      <c r="C21" s="72" t="s">
        <v>83</v>
      </c>
      <c r="D21" s="51">
        <v>0</v>
      </c>
      <c r="E21" s="52">
        <v>0</v>
      </c>
      <c r="F21" s="53">
        <f t="shared" ref="F21:F24" si="6">D21-E21</f>
        <v>0</v>
      </c>
      <c r="G21" s="75">
        <v>1118.96</v>
      </c>
      <c r="H21" s="53">
        <f t="shared" si="4"/>
        <v>1118.96</v>
      </c>
      <c r="I21" s="54">
        <f t="shared" si="5"/>
        <v>-1118.96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460558.37</v>
      </c>
      <c r="E25" s="81">
        <v>394834.32999999996</v>
      </c>
      <c r="F25" s="81">
        <f t="shared" ref="F25:I25" si="7">SUM(F18:F24)</f>
        <v>65724.040000000008</v>
      </c>
      <c r="G25" s="81">
        <f t="shared" si="7"/>
        <v>1118.96</v>
      </c>
      <c r="H25" s="81">
        <f t="shared" si="7"/>
        <v>395953.29</v>
      </c>
      <c r="I25" s="82">
        <f t="shared" si="7"/>
        <v>64605.080000000009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1114741.01</v>
      </c>
      <c r="E26" s="85">
        <v>1021688.76</v>
      </c>
      <c r="F26" s="85">
        <f t="shared" ref="F26:I26" si="8">F25+F17</f>
        <v>93052.249999999971</v>
      </c>
      <c r="G26" s="85">
        <f t="shared" si="8"/>
        <v>28275.489999999998</v>
      </c>
      <c r="H26" s="85">
        <f t="shared" si="8"/>
        <v>1049964.25</v>
      </c>
      <c r="I26" s="86">
        <f t="shared" si="8"/>
        <v>64776.759999999973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52" t="s">
        <v>94</v>
      </c>
      <c r="C28" s="153"/>
      <c r="D28" s="153"/>
      <c r="E28" s="153"/>
      <c r="F28" s="154"/>
      <c r="G28" s="9"/>
      <c r="H28" s="152" t="s">
        <v>95</v>
      </c>
      <c r="I28" s="153"/>
      <c r="J28" s="153"/>
      <c r="K28" s="153"/>
      <c r="L28" s="154"/>
      <c r="M28" s="28"/>
      <c r="N28" s="28"/>
      <c r="O28" s="28"/>
    </row>
    <row r="29" spans="1:15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64"/>
      <c r="C30" s="14" t="s">
        <v>23</v>
      </c>
      <c r="D30" s="88">
        <v>4</v>
      </c>
      <c r="E30" s="88">
        <v>12</v>
      </c>
      <c r="F30" s="89">
        <f>D30-E30</f>
        <v>-8</v>
      </c>
      <c r="G30" s="5"/>
      <c r="H30" s="167"/>
      <c r="I30" s="14" t="s">
        <v>23</v>
      </c>
      <c r="J30" s="88">
        <f>'MAR 2023 SPZIREALIZ'!J30+D30</f>
        <v>310</v>
      </c>
      <c r="K30" s="88">
        <f>'MAR 2023 SPZIREALIZ'!K30+E30</f>
        <v>283</v>
      </c>
      <c r="L30" s="88">
        <f>'MAR 2023 SPZIREALIZ'!L30+F30</f>
        <v>27</v>
      </c>
      <c r="M30" s="5"/>
      <c r="N30" s="5"/>
      <c r="O30" s="5"/>
    </row>
    <row r="31" spans="1:15" s="1" customFormat="1" ht="15.75" thickBot="1" x14ac:dyDescent="0.3">
      <c r="A31" s="6"/>
      <c r="B31" s="165"/>
      <c r="C31" s="90" t="s">
        <v>24</v>
      </c>
      <c r="D31" s="91">
        <v>0</v>
      </c>
      <c r="E31" s="91">
        <v>0</v>
      </c>
      <c r="F31" s="92">
        <f t="shared" ref="F31:F37" si="9">D31-E31</f>
        <v>0</v>
      </c>
      <c r="G31" s="5"/>
      <c r="H31" s="168"/>
      <c r="I31" s="90" t="s">
        <v>24</v>
      </c>
      <c r="J31" s="95">
        <f>'MAR 2023 SPZIREALIZ'!J31+D31</f>
        <v>711543.24</v>
      </c>
      <c r="K31" s="95">
        <f>'MAR 2023 SPZIREALIZ'!K31+E31</f>
        <v>626854.43000000005</v>
      </c>
      <c r="L31" s="95">
        <f>'MAR 2023 SPZIREALIZ'!L31+F31</f>
        <v>84688.81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8431.18</v>
      </c>
      <c r="E32" s="85">
        <v>27156.53</v>
      </c>
      <c r="F32" s="89">
        <f t="shared" si="9"/>
        <v>-18725.349999999999</v>
      </c>
      <c r="G32" s="5"/>
      <c r="H32" s="55" t="s">
        <v>51</v>
      </c>
      <c r="I32" s="93" t="s">
        <v>24</v>
      </c>
      <c r="J32" s="88">
        <f>'MAR 2023 SPZIREALIZ'!J32+D32</f>
        <v>8431.18</v>
      </c>
      <c r="K32" s="88">
        <f>'MAR 2023 SPZIREALIZ'!K32+E32</f>
        <v>27156.53</v>
      </c>
      <c r="L32" s="88">
        <f>'MAR 2023 SPZIREALIZ'!L32+F32</f>
        <v>-18725.349999999999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'MAR 2023 SPZIREALIZ'!J33+D33</f>
        <v>0</v>
      </c>
      <c r="K33" s="88">
        <f>'MAR 2023 SPZIREALIZ'!K33+E33</f>
        <v>0</v>
      </c>
      <c r="L33" s="88">
        <f>'MAR 2023 SPZIREALIZ'!L33+F33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'MAR 2023 SPZIREALIZ'!J34+D34</f>
        <v>0</v>
      </c>
      <c r="K34" s="88">
        <f>'MAR 2023 SPZIREALIZ'!K34+E34</f>
        <v>0</v>
      </c>
      <c r="L34" s="88">
        <f>'MAR 2023 SPZIREALIZ'!L34+F34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'MAR 2023 SPZIREALIZ'!J35+D35</f>
        <v>0</v>
      </c>
      <c r="K35" s="88">
        <f>'MAR 2023 SPZIREALIZ'!K35+E35</f>
        <v>0</v>
      </c>
      <c r="L35" s="88">
        <f>'MAR 2023 SPZIREALIZ'!L35+F35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'MAR 2023 SPZIREALIZ'!J36+D36</f>
        <v>0</v>
      </c>
      <c r="K36" s="88">
        <f>'MAR 2023 SPZIREALIZ'!K36+E36</f>
        <v>0</v>
      </c>
      <c r="L36" s="88">
        <f>'MAR 2023 SPZIREALIZ'!L36+F36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8431.18</v>
      </c>
      <c r="E37" s="91">
        <f t="shared" si="10"/>
        <v>27156.53</v>
      </c>
      <c r="F37" s="91">
        <f t="shared" si="9"/>
        <v>-18725.349999999999</v>
      </c>
      <c r="G37" s="5"/>
      <c r="H37" s="94" t="s">
        <v>32</v>
      </c>
      <c r="I37" s="90" t="s">
        <v>24</v>
      </c>
      <c r="J37" s="91">
        <f>'MAR 2023 SPZIREALIZ'!J37+D37</f>
        <v>719974.42</v>
      </c>
      <c r="K37" s="91">
        <f>'MAR 2023 SPZIREALIZ'!K37+E37</f>
        <v>654010.96000000008</v>
      </c>
      <c r="L37" s="91">
        <f>'MAR 2023 SPZIREALIZ'!L37+F37</f>
        <v>65963.459999999992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</v>
      </c>
      <c r="E40" s="98">
        <v>1</v>
      </c>
      <c r="F40" s="99">
        <f>D40-E40</f>
        <v>0</v>
      </c>
      <c r="G40" s="5"/>
      <c r="H40" s="149" t="s">
        <v>20</v>
      </c>
      <c r="I40" s="64" t="s">
        <v>23</v>
      </c>
      <c r="J40" s="98">
        <f>'MAR 2023 SPZIREALIZ'!J40+'REGULARIZARE TRIM I 2023'!D40</f>
        <v>243</v>
      </c>
      <c r="K40" s="98">
        <f>'MAR 2023 SPZIREALIZ'!K40+'REGULARIZARE TRIM I 2023'!E40</f>
        <v>243</v>
      </c>
      <c r="L40" s="98">
        <f>'MAR 2023 SPZIREALIZ'!L40+'REGULARIZARE TRIM I 2023'!F40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0"/>
      <c r="C41" s="100" t="s">
        <v>24</v>
      </c>
      <c r="D41" s="101">
        <v>326.2</v>
      </c>
      <c r="E41" s="101">
        <v>326.2</v>
      </c>
      <c r="F41" s="102">
        <f t="shared" ref="F41:F52" si="11">D41-E41</f>
        <v>0</v>
      </c>
      <c r="G41" s="5"/>
      <c r="H41" s="150"/>
      <c r="I41" s="111" t="s">
        <v>24</v>
      </c>
      <c r="J41" s="91">
        <f>'MAR 2023 SPZIREALIZ'!J41+'REGULARIZARE TRIM I 2023'!D41</f>
        <v>118487.29</v>
      </c>
      <c r="K41" s="91">
        <f>'MAR 2023 SPZIREALIZ'!K41+'REGULARIZARE TRIM I 2023'!E41</f>
        <v>118487.29</v>
      </c>
      <c r="L41" s="91">
        <f>'MAR 2023 SPZIREALIZ'!L41+'REGULARIZARE TRIM I 2023'!F41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0"/>
      <c r="C42" s="97" t="s">
        <v>25</v>
      </c>
      <c r="D42" s="98">
        <v>4</v>
      </c>
      <c r="E42" s="98">
        <v>4</v>
      </c>
      <c r="F42" s="99">
        <f t="shared" si="11"/>
        <v>0</v>
      </c>
      <c r="G42" s="5"/>
      <c r="H42" s="150"/>
      <c r="I42" s="64" t="s">
        <v>25</v>
      </c>
      <c r="J42" s="98">
        <f>'MAR 2023 SPZIREALIZ'!J42+'REGULARIZARE TRIM I 2023'!D42</f>
        <v>1400</v>
      </c>
      <c r="K42" s="98">
        <f>'MAR 2023 SPZIREALIZ'!K42+'REGULARIZARE TRIM I 2023'!E42</f>
        <v>1400</v>
      </c>
      <c r="L42" s="98">
        <f>'MAR 2023 SPZIREALIZ'!L42+'REGULARIZARE TRIM I 2023'!F42</f>
        <v>0</v>
      </c>
      <c r="M42" s="5"/>
      <c r="N42" s="5"/>
      <c r="O42" s="5"/>
      <c r="P42" s="15"/>
    </row>
    <row r="43" spans="1:16" s="1" customFormat="1" ht="15.75" thickBot="1" x14ac:dyDescent="0.3">
      <c r="A43" s="6"/>
      <c r="B43" s="150"/>
      <c r="C43" s="100" t="s">
        <v>24</v>
      </c>
      <c r="D43" s="101">
        <v>792.76</v>
      </c>
      <c r="E43" s="101">
        <v>792.76</v>
      </c>
      <c r="F43" s="102">
        <f t="shared" si="11"/>
        <v>0</v>
      </c>
      <c r="G43" s="5"/>
      <c r="H43" s="150"/>
      <c r="I43" s="111" t="s">
        <v>24</v>
      </c>
      <c r="J43" s="91">
        <f>'MAR 2023 SPZIREALIZ'!J43+'REGULARIZARE TRIM I 2023'!D43</f>
        <v>277466</v>
      </c>
      <c r="K43" s="91">
        <f>'MAR 2023 SPZIREALIZ'!K43+'REGULARIZARE TRIM I 2023'!E43</f>
        <v>277466</v>
      </c>
      <c r="L43" s="91">
        <f>'MAR 2023 SPZIREALIZ'!L43+'REGULARIZARE TRIM I 2023'!F43</f>
        <v>0</v>
      </c>
      <c r="M43" s="5"/>
      <c r="N43" s="5"/>
      <c r="O43" s="5"/>
      <c r="P43" s="1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'MAR 2023 SPZIREALIZ'!J44+'REGULARIZARE TRIM I 2023'!D44</f>
        <v>0</v>
      </c>
      <c r="K44" s="98">
        <f>'MAR 2023 SPZIREALIZ'!K44+'REGULARIZARE TRIM I 2023'!E44</f>
        <v>0</v>
      </c>
      <c r="L44" s="98">
        <f>'MAR 2023 SPZIREALIZ'!L44+'REGULARIZARE TRIM I 2023'!F44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'MAR 2023 SPZIREALIZ'!J45+'REGULARIZARE TRIM I 2023'!D45</f>
        <v>0</v>
      </c>
      <c r="K45" s="91">
        <f>'MAR 2023 SPZIREALIZ'!K45+'REGULARIZARE TRIM I 2023'!E45</f>
        <v>0</v>
      </c>
      <c r="L45" s="91">
        <f>'MAR 2023 SPZIREALIZ'!L45+'REGULARIZARE TRIM I 2023'!F45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v>0</v>
      </c>
      <c r="E46" s="91">
        <v>0</v>
      </c>
      <c r="F46" s="91">
        <v>0</v>
      </c>
      <c r="G46" s="5"/>
      <c r="H46" s="104" t="s">
        <v>20</v>
      </c>
      <c r="I46" s="113" t="s">
        <v>24</v>
      </c>
      <c r="J46" s="91">
        <f>'MAR 2023 SPZIREALIZ'!J46+'REGULARIZARE TRIM I 2023'!D46</f>
        <v>394834.32999999996</v>
      </c>
      <c r="K46" s="91">
        <f>'MAR 2023 SPZIREALIZ'!K46+'REGULARIZARE TRIM I 2023'!E46</f>
        <v>394834.32999999996</v>
      </c>
      <c r="L46" s="91">
        <f>'MAR 2023 SPZIREALIZ'!L46+'REGULARIZARE TRIM I 2023'!F46</f>
        <v>0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f>D43+D45+D41</f>
        <v>1118.96</v>
      </c>
      <c r="E47" s="98">
        <f>E43+E45+E41</f>
        <v>1118.96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'MAR 2023 SPZIREALIZ'!J47+'REGULARIZARE TRIM I 2023'!D47</f>
        <v>1118.96</v>
      </c>
      <c r="K47" s="98">
        <f>'MAR 2023 SPZIREALIZ'!K47+'REGULARIZARE TRIM I 2023'!E47</f>
        <v>1118.96</v>
      </c>
      <c r="L47" s="98">
        <f>'MAR 2023 SPZIREALIZ'!L47+'REGULARIZARE TRIM I 2023'!F47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'MAR 2023 SPZIREALIZ'!J48+'REGULARIZARE TRIM I 2023'!D48</f>
        <v>0</v>
      </c>
      <c r="K48" s="98">
        <f>'MAR 2023 SPZIREALIZ'!K48+'REGULARIZARE TRIM I 2023'!E48</f>
        <v>0</v>
      </c>
      <c r="L48" s="98">
        <f>'MAR 2023 SPZIREALIZ'!L48+'REGULARIZARE TRIM I 2023'!F48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'MAR 2023 SPZIREALIZ'!J49+'REGULARIZARE TRIM I 2023'!D49</f>
        <v>0</v>
      </c>
      <c r="K49" s="98">
        <f>'MAR 2023 SPZIREALIZ'!K49+'REGULARIZARE TRIM I 2023'!E49</f>
        <v>0</v>
      </c>
      <c r="L49" s="98">
        <f>'MAR 2023 SPZIREALIZ'!L49+'REGULARIZARE TRIM I 2023'!F49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'MAR 2023 SPZIREALIZ'!J50+'REGULARIZARE TRIM I 2023'!D50</f>
        <v>0</v>
      </c>
      <c r="K50" s="98">
        <f>'MAR 2023 SPZIREALIZ'!K50+'REGULARIZARE TRIM I 2023'!E50</f>
        <v>0</v>
      </c>
      <c r="L50" s="98">
        <f>'MAR 2023 SPZIREALIZ'!L50+'REGULARIZARE TRIM I 2023'!F50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'MAR 2023 SPZIREALIZ'!J51+'REGULARIZARE TRIM I 2023'!D51</f>
        <v>0</v>
      </c>
      <c r="K51" s="98">
        <f>'MAR 2023 SPZIREALIZ'!K51+'REGULARIZARE TRIM I 2023'!E51</f>
        <v>0</v>
      </c>
      <c r="L51" s="98">
        <f>'MAR 2023 SPZIREALIZ'!L51+'REGULARIZARE TRIM I 2023'!F51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1118.96</v>
      </c>
      <c r="E52" s="91">
        <f t="shared" ref="E52" si="12">SUM(E46:E51)</f>
        <v>1118.96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'MAR 2023 SPZIREALIZ'!J52+'REGULARIZARE TRIM I 2023'!D52</f>
        <v>395953.29</v>
      </c>
      <c r="K52" s="91">
        <f>'MAR 2023 SPZIREALIZ'!K52+'REGULARIZARE TRIM I 2023'!E52</f>
        <v>395953.29</v>
      </c>
      <c r="L52" s="91">
        <f>'MAR 2023 SPZIREALIZ'!L52+'REGULARIZARE TRIM I 2023'!F52</f>
        <v>0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52" t="s">
        <v>94</v>
      </c>
      <c r="C54" s="153"/>
      <c r="D54" s="153"/>
      <c r="E54" s="153"/>
      <c r="F54" s="154"/>
      <c r="G54" s="9"/>
      <c r="H54" s="152" t="s">
        <v>95</v>
      </c>
      <c r="I54" s="153"/>
      <c r="J54" s="153"/>
      <c r="K54" s="153"/>
      <c r="L54" s="154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9</v>
      </c>
      <c r="E56" s="106">
        <f>E44+E42+E40+E30</f>
        <v>17</v>
      </c>
      <c r="F56" s="110">
        <f>D56-E56</f>
        <v>-8</v>
      </c>
      <c r="G56" s="120"/>
      <c r="H56" s="158"/>
      <c r="I56" s="64" t="s">
        <v>23</v>
      </c>
      <c r="J56" s="109">
        <f>'MAR 2023 SPZIREALIZ'!J56+'REGULARIZARE TRIM I 2023'!D56</f>
        <v>1953</v>
      </c>
      <c r="K56" s="109">
        <f>'MAR 2023 SPZIREALIZ'!K56+'REGULARIZARE TRIM I 2023'!E56</f>
        <v>1926</v>
      </c>
      <c r="L56" s="106">
        <f>'MAR 2023 SPZIREALIZ'!L56+'REGULARIZARE TRIM I 2023'!F56</f>
        <v>27</v>
      </c>
      <c r="M56" s="24"/>
      <c r="N56" s="24"/>
      <c r="O56" s="24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9550.14</v>
      </c>
      <c r="E57" s="112">
        <f>E52+E37</f>
        <v>28275.489999999998</v>
      </c>
      <c r="F57" s="107">
        <f>D57-E57</f>
        <v>-18725.349999999999</v>
      </c>
      <c r="G57" s="120"/>
      <c r="H57" s="159"/>
      <c r="I57" s="111" t="s">
        <v>24</v>
      </c>
      <c r="J57" s="112">
        <f>'MAR 2023 SPZIREALIZ'!J57+'REGULARIZARE TRIM I 2023'!D57</f>
        <v>1115927.7099999997</v>
      </c>
      <c r="K57" s="112">
        <f>'MAR 2023 SPZIREALIZ'!K57+'REGULARIZARE TRIM I 2023'!E57</f>
        <v>1049964.25</v>
      </c>
      <c r="L57" s="107">
        <f>'MAR 2023 SPZIREALIZ'!L57+'REGULARIZARE TRIM I 2023'!F57</f>
        <v>65963.46000000005</v>
      </c>
      <c r="M57" s="24"/>
      <c r="N57" s="24"/>
      <c r="O57" s="24"/>
    </row>
    <row r="58" spans="1:16" s="1" customFormat="1" x14ac:dyDescent="0.25">
      <c r="A58" s="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4"/>
      <c r="N59" s="4"/>
      <c r="O59" s="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4"/>
    </row>
    <row r="61" spans="1:16" s="9" customFormat="1" x14ac:dyDescent="0.25">
      <c r="A61" s="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0" t="s">
        <v>79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5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73</v>
      </c>
      <c r="H9" s="129" t="s">
        <v>17</v>
      </c>
      <c r="I9" s="130" t="s">
        <v>18</v>
      </c>
      <c r="J9" s="25"/>
      <c r="K9" s="25"/>
      <c r="L9" s="2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/>
      <c r="D10" s="73">
        <v>654182.64</v>
      </c>
      <c r="E10" s="74">
        <v>626854.43000000005</v>
      </c>
      <c r="F10" s="75">
        <f t="shared" ref="F10:F16" si="0">D10-E10</f>
        <v>27328.209999999963</v>
      </c>
      <c r="G10" s="75">
        <v>0</v>
      </c>
      <c r="H10" s="75">
        <f t="shared" ref="H10:H16" si="1">E10+G10</f>
        <v>626854.43000000005</v>
      </c>
      <c r="I10" s="76">
        <f t="shared" ref="I10:I16" si="2">F10-G10</f>
        <v>27328.209999999963</v>
      </c>
      <c r="J10" s="29"/>
      <c r="K10" s="5"/>
      <c r="L10" s="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626854.43000000005</v>
      </c>
      <c r="F17" s="68">
        <f t="shared" si="3"/>
        <v>27328.209999999963</v>
      </c>
      <c r="G17" s="68">
        <f t="shared" si="3"/>
        <v>0</v>
      </c>
      <c r="H17" s="68">
        <f t="shared" si="3"/>
        <v>626854.43000000005</v>
      </c>
      <c r="I17" s="69">
        <f t="shared" si="3"/>
        <v>27328.209999999963</v>
      </c>
      <c r="J17" s="29"/>
      <c r="K17" s="12"/>
      <c r="L17" s="1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 t="s">
        <v>80</v>
      </c>
      <c r="D18" s="73">
        <v>457558.37</v>
      </c>
      <c r="E18" s="74">
        <v>387104.92</v>
      </c>
      <c r="F18" s="75">
        <f>D18-E18</f>
        <v>70453.450000000012</v>
      </c>
      <c r="G18" s="75">
        <v>4558.37</v>
      </c>
      <c r="H18" s="75">
        <f t="shared" ref="H18:H24" si="4">E18+G18</f>
        <v>391663.29</v>
      </c>
      <c r="I18" s="76">
        <f>F18-G18</f>
        <v>65895.080000000016</v>
      </c>
      <c r="J18" s="29"/>
      <c r="K18" s="5"/>
      <c r="L18" s="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3171.0400000000004</v>
      </c>
      <c r="F19" s="53">
        <f>D19-E19</f>
        <v>-3171.0400000000004</v>
      </c>
      <c r="G19" s="53">
        <v>0</v>
      </c>
      <c r="H19" s="53">
        <f t="shared" si="4"/>
        <v>3171.0400000000004</v>
      </c>
      <c r="I19" s="54">
        <f t="shared" ref="I19:I24" si="5">F19-G19</f>
        <v>-3171.0400000000004</v>
      </c>
      <c r="J19" s="29"/>
      <c r="K19" s="5"/>
      <c r="L19" s="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29"/>
      <c r="K20" s="5"/>
      <c r="L20" s="5"/>
      <c r="M20" s="15"/>
      <c r="N20" s="15"/>
      <c r="O20" s="3"/>
    </row>
    <row r="21" spans="1:15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460558.37</v>
      </c>
      <c r="E25" s="81">
        <v>390275.95999999996</v>
      </c>
      <c r="F25" s="81">
        <f t="shared" ref="F25:I25" si="7">SUM(F18:F24)</f>
        <v>70282.410000000018</v>
      </c>
      <c r="G25" s="81">
        <f t="shared" si="7"/>
        <v>4558.37</v>
      </c>
      <c r="H25" s="81">
        <f t="shared" si="7"/>
        <v>394834.32999999996</v>
      </c>
      <c r="I25" s="82">
        <f t="shared" si="7"/>
        <v>65724.040000000008</v>
      </c>
      <c r="J25" s="29"/>
      <c r="K25" s="12"/>
      <c r="L25" s="12"/>
      <c r="M25" s="5"/>
      <c r="N25" s="5"/>
      <c r="O25" s="8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1114741.01</v>
      </c>
      <c r="E26" s="85">
        <v>1017130.39</v>
      </c>
      <c r="F26" s="85">
        <f t="shared" ref="F26:I26" si="8">F25+F17</f>
        <v>97610.619999999981</v>
      </c>
      <c r="G26" s="85">
        <f t="shared" si="8"/>
        <v>4558.37</v>
      </c>
      <c r="H26" s="85">
        <f t="shared" si="8"/>
        <v>1021688.76</v>
      </c>
      <c r="I26" s="86">
        <f t="shared" si="8"/>
        <v>93052.249999999971</v>
      </c>
      <c r="J26" s="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52" t="s">
        <v>77</v>
      </c>
      <c r="C28" s="153"/>
      <c r="D28" s="153"/>
      <c r="E28" s="153"/>
      <c r="F28" s="154"/>
      <c r="G28" s="9"/>
      <c r="H28" s="152" t="s">
        <v>78</v>
      </c>
      <c r="I28" s="153"/>
      <c r="J28" s="153"/>
      <c r="K28" s="153"/>
      <c r="L28" s="154"/>
      <c r="M28" s="28"/>
      <c r="N28" s="28"/>
      <c r="O28" s="28"/>
    </row>
    <row r="29" spans="1:15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64"/>
      <c r="C30" s="14" t="s">
        <v>23</v>
      </c>
      <c r="D30" s="88">
        <v>116</v>
      </c>
      <c r="E30" s="88">
        <v>84</v>
      </c>
      <c r="F30" s="89">
        <f>D30-E30</f>
        <v>32</v>
      </c>
      <c r="G30" s="5"/>
      <c r="H30" s="167"/>
      <c r="I30" s="14" t="s">
        <v>23</v>
      </c>
      <c r="J30" s="88">
        <f>'FEB 2023 LIMVALCTR'!J30+'MAR 2023 SPZIREALIZ'!D30</f>
        <v>306</v>
      </c>
      <c r="K30" s="88">
        <f>'FEB 2023 LIMVALCTR'!K30+'MAR 2023 SPZIREALIZ'!E30</f>
        <v>271</v>
      </c>
      <c r="L30" s="88">
        <f>'FEB 2023 LIMVALCTR'!L30+'MAR 2023 SPZIREALIZ'!F30</f>
        <v>35</v>
      </c>
      <c r="M30" s="5"/>
      <c r="N30" s="5"/>
      <c r="O30" s="5"/>
    </row>
    <row r="31" spans="1:15" s="1" customFormat="1" ht="15.75" thickBot="1" x14ac:dyDescent="0.3">
      <c r="A31" s="6"/>
      <c r="B31" s="165"/>
      <c r="C31" s="90" t="s">
        <v>24</v>
      </c>
      <c r="D31" s="91">
        <v>303699.78000000003</v>
      </c>
      <c r="E31" s="91">
        <v>227172.98</v>
      </c>
      <c r="F31" s="92">
        <f t="shared" ref="F31:F37" si="9">D31-E31</f>
        <v>76526.800000000017</v>
      </c>
      <c r="G31" s="5"/>
      <c r="H31" s="168"/>
      <c r="I31" s="90" t="s">
        <v>24</v>
      </c>
      <c r="J31" s="95">
        <f>'FEB 2023 LIMVALCTR'!J31+'MAR 2023 SPZIREALIZ'!D31</f>
        <v>711543.24</v>
      </c>
      <c r="K31" s="95">
        <f>'FEB 2023 LIMVALCTR'!K31+'MAR 2023 SPZIREALIZ'!E31</f>
        <v>626854.43000000005</v>
      </c>
      <c r="L31" s="95">
        <f>'FEB 2023 LIMVALCTR'!L31+'MAR 2023 SPZIREALIZ'!F31</f>
        <v>84688.81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'FEB 2023 LIMVALCTR'!J32+'MAR 2023 SPZIREALIZ'!D32</f>
        <v>0</v>
      </c>
      <c r="K32" s="88">
        <f>'FEB 2023 LIMVALCTR'!K32+'MAR 2023 SPZIREALIZ'!E32</f>
        <v>0</v>
      </c>
      <c r="L32" s="88">
        <f>'FEB 2023 LIMVALCTR'!L32+'MAR 2023 SPZIREALIZ'!F32</f>
        <v>0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'FEB 2023 LIMVALCTR'!J33+'MAR 2023 SPZIREALIZ'!D33</f>
        <v>0</v>
      </c>
      <c r="K33" s="88">
        <f>'FEB 2023 LIMVALCTR'!K33+'MAR 2023 SPZIREALIZ'!E33</f>
        <v>0</v>
      </c>
      <c r="L33" s="88">
        <f>'FEB 2023 LIMVALCTR'!L33+'MAR 2023 SPZIREALIZ'!F33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'FEB 2023 LIMVALCTR'!J34+'MAR 2023 SPZIREALIZ'!D34</f>
        <v>0</v>
      </c>
      <c r="K34" s="88">
        <f>'FEB 2023 LIMVALCTR'!K34+'MAR 2023 SPZIREALIZ'!E34</f>
        <v>0</v>
      </c>
      <c r="L34" s="88">
        <f>'FEB 2023 LIMVALCTR'!L34+'MAR 2023 SPZIREALIZ'!F34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'FEB 2023 LIMVALCTR'!J35+'MAR 2023 SPZIREALIZ'!D35</f>
        <v>0</v>
      </c>
      <c r="K35" s="88">
        <f>'FEB 2023 LIMVALCTR'!K35+'MAR 2023 SPZIREALIZ'!E35</f>
        <v>0</v>
      </c>
      <c r="L35" s="88">
        <f>'FEB 2023 LIMVALCTR'!L35+'MAR 2023 SPZIREALIZ'!F35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'FEB 2023 LIMVALCTR'!J36+'MAR 2023 SPZIREALIZ'!D36</f>
        <v>0</v>
      </c>
      <c r="K36" s="88">
        <f>'FEB 2023 LIMVALCTR'!K36+'MAR 2023 SPZIREALIZ'!E36</f>
        <v>0</v>
      </c>
      <c r="L36" s="88">
        <f>'FEB 2023 LIMVALCTR'!L36+'MAR 2023 SPZIREALIZ'!F36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303699.78000000003</v>
      </c>
      <c r="E37" s="91">
        <f t="shared" si="10"/>
        <v>227172.98</v>
      </c>
      <c r="F37" s="91">
        <f t="shared" si="9"/>
        <v>76526.800000000017</v>
      </c>
      <c r="G37" s="5"/>
      <c r="H37" s="94" t="s">
        <v>32</v>
      </c>
      <c r="I37" s="90" t="s">
        <v>24</v>
      </c>
      <c r="J37" s="91">
        <f>'FEB 2023 LIMVALCTR'!J37+'MAR 2023 SPZIREALIZ'!D37</f>
        <v>711543.24</v>
      </c>
      <c r="K37" s="91">
        <f>'FEB 2023 LIMVALCTR'!K37+'MAR 2023 SPZIREALIZ'!E37</f>
        <v>626854.43000000005</v>
      </c>
      <c r="L37" s="91">
        <f>'FEB 2023 LIMVALCTR'!L37+'MAR 2023 SPZIREALIZ'!F37</f>
        <v>84688.81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105</v>
      </c>
      <c r="E40" s="98">
        <v>105</v>
      </c>
      <c r="F40" s="99">
        <f>D40-E40</f>
        <v>0</v>
      </c>
      <c r="G40" s="5"/>
      <c r="H40" s="149" t="s">
        <v>20</v>
      </c>
      <c r="I40" s="64" t="s">
        <v>23</v>
      </c>
      <c r="J40" s="98">
        <f>'FEB 2023 LIMVALCTR'!J40+'MAR 2023 SPZIREALIZ'!D40</f>
        <v>242</v>
      </c>
      <c r="K40" s="98">
        <f>'FEB 2023 LIMVALCTR'!K40+'MAR 2023 SPZIREALIZ'!E40</f>
        <v>242</v>
      </c>
      <c r="L40" s="98">
        <f>'FEB 2023 LIMVALCTR'!L40+'MAR 2023 SPZIREALIZ'!F40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0"/>
      <c r="C41" s="100" t="s">
        <v>24</v>
      </c>
      <c r="D41" s="101">
        <v>61789.49</v>
      </c>
      <c r="E41" s="101">
        <v>61789.49</v>
      </c>
      <c r="F41" s="102">
        <f t="shared" ref="F41:F52" si="11">D41-E41</f>
        <v>0</v>
      </c>
      <c r="G41" s="5"/>
      <c r="H41" s="150"/>
      <c r="I41" s="111" t="s">
        <v>24</v>
      </c>
      <c r="J41" s="91">
        <f>'FEB 2023 LIMVALCTR'!J41+'MAR 2023 SPZIREALIZ'!D41</f>
        <v>118161.09</v>
      </c>
      <c r="K41" s="91">
        <f>'FEB 2023 LIMVALCTR'!K41+'MAR 2023 SPZIREALIZ'!E41</f>
        <v>118161.09</v>
      </c>
      <c r="L41" s="91">
        <f>'FEB 2023 LIMVALCTR'!L41+'MAR 2023 SPZIREALIZ'!F41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0"/>
      <c r="C42" s="97" t="s">
        <v>25</v>
      </c>
      <c r="D42" s="98">
        <v>477</v>
      </c>
      <c r="E42" s="98">
        <v>477</v>
      </c>
      <c r="F42" s="99">
        <f t="shared" si="11"/>
        <v>0</v>
      </c>
      <c r="G42" s="5"/>
      <c r="H42" s="150"/>
      <c r="I42" s="64" t="s">
        <v>25</v>
      </c>
      <c r="J42" s="98">
        <f>'FEB 2023 LIMVALCTR'!J42+'MAR 2023 SPZIREALIZ'!D42</f>
        <v>1396</v>
      </c>
      <c r="K42" s="98">
        <f>'FEB 2023 LIMVALCTR'!K42+'MAR 2023 SPZIREALIZ'!E42</f>
        <v>1396</v>
      </c>
      <c r="L42" s="98">
        <f>'FEB 2023 LIMVALCTR'!L42+'MAR 2023 SPZIREALIZ'!F42</f>
        <v>0</v>
      </c>
      <c r="M42" s="5"/>
      <c r="N42" s="5"/>
      <c r="O42" s="5"/>
      <c r="P42" s="15"/>
    </row>
    <row r="43" spans="1:16" s="1" customFormat="1" ht="15.75" thickBot="1" x14ac:dyDescent="0.3">
      <c r="A43" s="6"/>
      <c r="B43" s="150"/>
      <c r="C43" s="100" t="s">
        <v>24</v>
      </c>
      <c r="D43" s="101">
        <v>94536.63</v>
      </c>
      <c r="E43" s="101">
        <v>94536.63</v>
      </c>
      <c r="F43" s="102">
        <f t="shared" si="11"/>
        <v>0</v>
      </c>
      <c r="G43" s="5"/>
      <c r="H43" s="150"/>
      <c r="I43" s="111" t="s">
        <v>24</v>
      </c>
      <c r="J43" s="91">
        <f>'FEB 2023 LIMVALCTR'!J43+'MAR 2023 SPZIREALIZ'!D43</f>
        <v>276673.24</v>
      </c>
      <c r="K43" s="91">
        <f>'FEB 2023 LIMVALCTR'!K43+'MAR 2023 SPZIREALIZ'!E43</f>
        <v>276673.24</v>
      </c>
      <c r="L43" s="91">
        <f>'FEB 2023 LIMVALCTR'!L43+'MAR 2023 SPZIREALIZ'!F43</f>
        <v>0</v>
      </c>
      <c r="M43" s="5"/>
      <c r="N43" s="5"/>
      <c r="O43" s="5"/>
      <c r="P43" s="1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'FEB 2023 LIMVALCTR'!J44+'MAR 2023 SPZIREALIZ'!D44</f>
        <v>0</v>
      </c>
      <c r="K44" s="98">
        <f>'FEB 2023 LIMVALCTR'!K44+'MAR 2023 SPZIREALIZ'!E44</f>
        <v>0</v>
      </c>
      <c r="L44" s="98">
        <f>'FEB 2023 LIMVALCTR'!L44+'MAR 2023 SPZIREALIZ'!F44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'FEB 2023 LIMVALCTR'!J45+'MAR 2023 SPZIREALIZ'!D45</f>
        <v>0</v>
      </c>
      <c r="K45" s="91">
        <f>'FEB 2023 LIMVALCTR'!K45+'MAR 2023 SPZIREALIZ'!E45</f>
        <v>0</v>
      </c>
      <c r="L45" s="91">
        <f>'FEB 2023 LIMVALCTR'!L45+'MAR 2023 SPZIREALIZ'!F45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156326.12</v>
      </c>
      <c r="E46" s="91">
        <f t="shared" ref="E46:F46" si="12">E41+E43+E45</f>
        <v>156326.12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'FEB 2023 LIMVALCTR'!J46+'MAR 2023 SPZIREALIZ'!D46</f>
        <v>394834.32999999996</v>
      </c>
      <c r="K46" s="91">
        <f>'FEB 2023 LIMVALCTR'!K46+'MAR 2023 SPZIREALIZ'!E46</f>
        <v>394834.32999999996</v>
      </c>
      <c r="L46" s="91">
        <f>'FEB 2023 LIMVALCTR'!L46+'MAR 2023 SPZIREALIZ'!F46</f>
        <v>0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'FEB 2023 LIMVALCTR'!J47+'MAR 2023 SPZIREALIZ'!D47</f>
        <v>0</v>
      </c>
      <c r="K47" s="98">
        <f>'FEB 2023 LIMVALCTR'!K47+'MAR 2023 SPZIREALIZ'!E47</f>
        <v>0</v>
      </c>
      <c r="L47" s="98">
        <f>'FEB 2023 LIMVALCTR'!L47+'MAR 2023 SPZIREALIZ'!F47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'FEB 2023 LIMVALCTR'!J48+'MAR 2023 SPZIREALIZ'!D48</f>
        <v>0</v>
      </c>
      <c r="K48" s="98">
        <f>'FEB 2023 LIMVALCTR'!K48+'MAR 2023 SPZIREALIZ'!E48</f>
        <v>0</v>
      </c>
      <c r="L48" s="98">
        <f>'FEB 2023 LIMVALCTR'!L48+'MAR 2023 SPZIREALIZ'!F48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'FEB 2023 LIMVALCTR'!J49+'MAR 2023 SPZIREALIZ'!D49</f>
        <v>0</v>
      </c>
      <c r="K49" s="98">
        <f>'FEB 2023 LIMVALCTR'!K49+'MAR 2023 SPZIREALIZ'!E49</f>
        <v>0</v>
      </c>
      <c r="L49" s="98">
        <f>'FEB 2023 LIMVALCTR'!L49+'MAR 2023 SPZIREALIZ'!F49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'FEB 2023 LIMVALCTR'!J50+'MAR 2023 SPZIREALIZ'!D50</f>
        <v>0</v>
      </c>
      <c r="K50" s="98">
        <f>'FEB 2023 LIMVALCTR'!K50+'MAR 2023 SPZIREALIZ'!E50</f>
        <v>0</v>
      </c>
      <c r="L50" s="98">
        <f>'FEB 2023 LIMVALCTR'!L50+'MAR 2023 SPZIREALIZ'!F50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'FEB 2023 LIMVALCTR'!J51+'MAR 2023 SPZIREALIZ'!D51</f>
        <v>0</v>
      </c>
      <c r="K51" s="98">
        <f>'FEB 2023 LIMVALCTR'!K51+'MAR 2023 SPZIREALIZ'!E51</f>
        <v>0</v>
      </c>
      <c r="L51" s="98">
        <f>'FEB 2023 LIMVALCTR'!L51+'MAR 2023 SPZIREALIZ'!F51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156326.12</v>
      </c>
      <c r="E52" s="91">
        <f t="shared" ref="E52" si="13">SUM(E46:E51)</f>
        <v>156326.12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'FEB 2023 LIMVALCTR'!J52+'MAR 2023 SPZIREALIZ'!D52</f>
        <v>394834.32999999996</v>
      </c>
      <c r="K52" s="91">
        <f>'FEB 2023 LIMVALCTR'!K52+'MAR 2023 SPZIREALIZ'!E52</f>
        <v>394834.32999999996</v>
      </c>
      <c r="L52" s="91">
        <f>'FEB 2023 LIMVALCTR'!L52+'MAR 2023 SPZIREALIZ'!F52</f>
        <v>0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52" t="s">
        <v>77</v>
      </c>
      <c r="C54" s="153"/>
      <c r="D54" s="153"/>
      <c r="E54" s="153"/>
      <c r="F54" s="154"/>
      <c r="H54" s="152" t="s">
        <v>78</v>
      </c>
      <c r="I54" s="153"/>
      <c r="J54" s="153"/>
      <c r="K54" s="153"/>
      <c r="L54" s="154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698</v>
      </c>
      <c r="E56" s="106">
        <f>E44+E42+E40+E30</f>
        <v>666</v>
      </c>
      <c r="F56" s="110">
        <f>D56-E56</f>
        <v>32</v>
      </c>
      <c r="G56" s="120"/>
      <c r="H56" s="158"/>
      <c r="I56" s="64" t="s">
        <v>23</v>
      </c>
      <c r="J56" s="109">
        <f>'FEB 2023 LIMVALCTR'!J56+'MAR 2023 SPZIREALIZ'!D56</f>
        <v>1944</v>
      </c>
      <c r="K56" s="109">
        <f>'FEB 2023 LIMVALCTR'!K56+'MAR 2023 SPZIREALIZ'!E56</f>
        <v>1909</v>
      </c>
      <c r="L56" s="106">
        <f>'FEB 2023 LIMVALCTR'!L56+'MAR 2023 SPZIREALIZ'!F56</f>
        <v>35</v>
      </c>
      <c r="M56" s="24"/>
      <c r="N56" s="24"/>
      <c r="O56" s="24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460025.9</v>
      </c>
      <c r="E57" s="112">
        <f>E52+E37</f>
        <v>383499.1</v>
      </c>
      <c r="F57" s="107">
        <f>D57-E57</f>
        <v>76526.800000000047</v>
      </c>
      <c r="G57" s="120"/>
      <c r="H57" s="159"/>
      <c r="I57" s="111" t="s">
        <v>24</v>
      </c>
      <c r="J57" s="112">
        <f>'FEB 2023 LIMVALCTR'!J57+'MAR 2023 SPZIREALIZ'!D57</f>
        <v>1106377.5699999998</v>
      </c>
      <c r="K57" s="112">
        <f>'FEB 2023 LIMVALCTR'!K57+'MAR 2023 SPZIREALIZ'!E57</f>
        <v>1021688.7599999999</v>
      </c>
      <c r="L57" s="107">
        <f>'FEB 2023 LIMVALCTR'!L57+'MAR 2023 SPZIREALIZ'!F57</f>
        <v>84688.810000000056</v>
      </c>
      <c r="M57" s="24"/>
      <c r="N57" s="24"/>
      <c r="O57" s="24"/>
    </row>
    <row r="58" spans="1:16" s="1" customFormat="1" x14ac:dyDescent="0.25">
      <c r="A58" s="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4"/>
      <c r="N59" s="4"/>
      <c r="O59" s="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4"/>
    </row>
    <row r="61" spans="1:16" s="9" customFormat="1" x14ac:dyDescent="0.25">
      <c r="A61" s="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7"/>
  <sheetViews>
    <sheetView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0" t="s">
        <v>72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73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 t="s">
        <v>74</v>
      </c>
      <c r="D10" s="73">
        <v>654182.64</v>
      </c>
      <c r="E10" s="74">
        <v>522630.67000000004</v>
      </c>
      <c r="F10" s="75">
        <f t="shared" ref="F10:F16" si="0">D10-E10</f>
        <v>131551.96999999997</v>
      </c>
      <c r="G10" s="75">
        <v>104223.76</v>
      </c>
      <c r="H10" s="75">
        <f t="shared" ref="H10:H16" si="1">E10+G10</f>
        <v>626854.43000000005</v>
      </c>
      <c r="I10" s="76">
        <f t="shared" ref="I10:I16" si="2">F10-G10</f>
        <v>27328.209999999977</v>
      </c>
      <c r="J10" s="131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31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522630.67000000004</v>
      </c>
      <c r="F17" s="68">
        <f t="shared" si="3"/>
        <v>131551.96999999997</v>
      </c>
      <c r="G17" s="68">
        <f t="shared" si="3"/>
        <v>104223.76</v>
      </c>
      <c r="H17" s="68">
        <f t="shared" si="3"/>
        <v>626854.43000000005</v>
      </c>
      <c r="I17" s="69">
        <f t="shared" si="3"/>
        <v>27328.209999999977</v>
      </c>
      <c r="J17" s="131"/>
      <c r="K17" s="132"/>
      <c r="L17" s="13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 t="s">
        <v>75</v>
      </c>
      <c r="D18" s="73">
        <v>453000</v>
      </c>
      <c r="E18" s="74">
        <v>235931.74</v>
      </c>
      <c r="F18" s="75">
        <f>D18-E18</f>
        <v>217068.26</v>
      </c>
      <c r="G18" s="75">
        <v>151173.18</v>
      </c>
      <c r="H18" s="75">
        <f t="shared" ref="H18:H24" si="4">E18+G18</f>
        <v>387104.92</v>
      </c>
      <c r="I18" s="76">
        <f>F18-G18</f>
        <v>65895.080000000016</v>
      </c>
      <c r="J18" s="131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76</v>
      </c>
      <c r="D19" s="51">
        <v>0</v>
      </c>
      <c r="E19" s="52">
        <v>2576.4700000000003</v>
      </c>
      <c r="F19" s="53">
        <f>D19-E19</f>
        <v>-2576.4700000000003</v>
      </c>
      <c r="G19" s="53">
        <v>594.57000000000005</v>
      </c>
      <c r="H19" s="53">
        <f t="shared" si="4"/>
        <v>3171.0400000000004</v>
      </c>
      <c r="I19" s="54">
        <f t="shared" ref="I19:I24" si="5">F19-G19</f>
        <v>-3171.0400000000004</v>
      </c>
      <c r="J19" s="131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131"/>
      <c r="K20" s="15"/>
      <c r="L20" s="15"/>
      <c r="M20" s="15"/>
      <c r="N20" s="15"/>
      <c r="O20" s="3"/>
    </row>
    <row r="21" spans="1:15" s="1" customFormat="1" x14ac:dyDescent="0.25">
      <c r="A21" s="133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31"/>
      <c r="K21" s="5"/>
      <c r="L21" s="5"/>
      <c r="M21" s="5"/>
      <c r="N21" s="5"/>
      <c r="O21" s="8"/>
    </row>
    <row r="22" spans="1:15" s="1" customFormat="1" x14ac:dyDescent="0.25">
      <c r="A22" s="133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5"/>
      <c r="L22" s="5"/>
      <c r="M22" s="5"/>
      <c r="N22" s="5"/>
      <c r="O22" s="8"/>
    </row>
    <row r="23" spans="1:15" s="1" customFormat="1" x14ac:dyDescent="0.25">
      <c r="A23" s="133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5"/>
      <c r="L23" s="5"/>
      <c r="M23" s="5"/>
      <c r="N23" s="5"/>
      <c r="O23" s="8"/>
    </row>
    <row r="24" spans="1:15" s="1" customFormat="1" ht="15.75" thickBot="1" x14ac:dyDescent="0.3">
      <c r="A24" s="134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5"/>
      <c r="L24" s="5"/>
      <c r="M24" s="5"/>
      <c r="N24" s="5"/>
      <c r="O24" s="8"/>
    </row>
    <row r="25" spans="1:15" s="1" customFormat="1" ht="27" thickBot="1" x14ac:dyDescent="0.3">
      <c r="A25" s="135"/>
      <c r="B25" s="58" t="s">
        <v>34</v>
      </c>
      <c r="C25" s="79"/>
      <c r="D25" s="80">
        <f>SUM(D18:D24)</f>
        <v>456000</v>
      </c>
      <c r="E25" s="81">
        <v>238508.21</v>
      </c>
      <c r="F25" s="81">
        <f t="shared" ref="F25:I25" si="7">SUM(F18:F24)</f>
        <v>217491.79</v>
      </c>
      <c r="G25" s="81">
        <f t="shared" si="7"/>
        <v>151767.75</v>
      </c>
      <c r="H25" s="81">
        <f t="shared" si="7"/>
        <v>390275.95999999996</v>
      </c>
      <c r="I25" s="82">
        <f t="shared" si="7"/>
        <v>65724.040000000008</v>
      </c>
      <c r="J25" s="131"/>
      <c r="K25" s="12"/>
      <c r="L25" s="12"/>
      <c r="M25" s="5"/>
      <c r="N25" s="5"/>
      <c r="O25" s="8"/>
    </row>
    <row r="26" spans="1:15" s="1" customFormat="1" ht="15.75" thickBot="1" x14ac:dyDescent="0.3">
      <c r="A26" s="135"/>
      <c r="B26" s="83" t="s">
        <v>8</v>
      </c>
      <c r="C26" s="78"/>
      <c r="D26" s="84">
        <f>D25+D17</f>
        <v>1110182.6400000001</v>
      </c>
      <c r="E26" s="85">
        <v>761138.88</v>
      </c>
      <c r="F26" s="85">
        <f t="shared" ref="F26:I26" si="8">F25+F17</f>
        <v>349043.76</v>
      </c>
      <c r="G26" s="85">
        <f t="shared" si="8"/>
        <v>255991.51</v>
      </c>
      <c r="H26" s="85">
        <f t="shared" si="8"/>
        <v>1017130.39</v>
      </c>
      <c r="I26" s="86">
        <f t="shared" si="8"/>
        <v>93052.249999999985</v>
      </c>
      <c r="J26" s="15"/>
      <c r="K26" s="5"/>
      <c r="L26" s="5"/>
      <c r="M26" s="5"/>
      <c r="N26" s="5"/>
      <c r="O26" s="8"/>
    </row>
    <row r="27" spans="1:15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5" s="1" customFormat="1" ht="15.75" customHeight="1" thickBot="1" x14ac:dyDescent="0.3">
      <c r="A28" s="4"/>
      <c r="B28" s="152" t="s">
        <v>77</v>
      </c>
      <c r="C28" s="153"/>
      <c r="D28" s="153"/>
      <c r="E28" s="153"/>
      <c r="F28" s="154"/>
      <c r="G28" s="9"/>
      <c r="H28" s="152" t="s">
        <v>78</v>
      </c>
      <c r="I28" s="153"/>
      <c r="J28" s="153"/>
      <c r="K28" s="153"/>
      <c r="L28" s="154"/>
      <c r="M28" s="28"/>
      <c r="N28" s="28"/>
      <c r="O28" s="28"/>
    </row>
    <row r="29" spans="1:15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</row>
    <row r="30" spans="1:15" s="1" customFormat="1" ht="15.75" thickBot="1" x14ac:dyDescent="0.3">
      <c r="A30" s="6"/>
      <c r="B30" s="164"/>
      <c r="C30" s="14" t="s">
        <v>23</v>
      </c>
      <c r="D30" s="88">
        <v>116</v>
      </c>
      <c r="E30" s="88">
        <v>84</v>
      </c>
      <c r="F30" s="89">
        <f>D30-E30</f>
        <v>32</v>
      </c>
      <c r="G30" s="5"/>
      <c r="H30" s="167"/>
      <c r="I30" s="14" t="s">
        <v>23</v>
      </c>
      <c r="J30" s="88">
        <f>'FEB 2023 LIMVALCTR'!J30+'MAR 2023 LIMVALCTR '!D30</f>
        <v>306</v>
      </c>
      <c r="K30" s="88">
        <f>'FEB 2023 LIMVALCTR'!K30+'MAR 2023 LIMVALCTR '!E30</f>
        <v>271</v>
      </c>
      <c r="L30" s="88">
        <f>'FEB 2023 LIMVALCTR'!L30+'MAR 2023 LIMVALCTR '!F30</f>
        <v>35</v>
      </c>
      <c r="M30" s="5"/>
      <c r="N30" s="5"/>
      <c r="O30" s="5"/>
    </row>
    <row r="31" spans="1:15" s="1" customFormat="1" ht="15.75" thickBot="1" x14ac:dyDescent="0.3">
      <c r="A31" s="6"/>
      <c r="B31" s="165"/>
      <c r="C31" s="90" t="s">
        <v>24</v>
      </c>
      <c r="D31" s="91">
        <v>303699.78000000003</v>
      </c>
      <c r="E31" s="91">
        <v>227172.98</v>
      </c>
      <c r="F31" s="92">
        <f t="shared" ref="F31:F37" si="9">D31-E31</f>
        <v>76526.800000000017</v>
      </c>
      <c r="G31" s="5"/>
      <c r="H31" s="168"/>
      <c r="I31" s="90" t="s">
        <v>24</v>
      </c>
      <c r="J31" s="95">
        <f>'FEB 2023 LIMVALCTR'!J31+'MAR 2023 LIMVALCTR '!D31</f>
        <v>711543.24</v>
      </c>
      <c r="K31" s="95">
        <f>'FEB 2023 LIMVALCTR'!K31+'MAR 2023 LIMVALCTR '!E31</f>
        <v>626854.43000000005</v>
      </c>
      <c r="L31" s="95">
        <f>'FEB 2023 LIMVALCTR'!L31+'MAR 2023 LIMVALCTR '!F31</f>
        <v>84688.81</v>
      </c>
      <c r="M31" s="5"/>
      <c r="N31" s="5"/>
      <c r="O31" s="5"/>
    </row>
    <row r="32" spans="1:15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5"/>
      <c r="H32" s="55" t="s">
        <v>51</v>
      </c>
      <c r="I32" s="93" t="s">
        <v>24</v>
      </c>
      <c r="J32" s="88">
        <f>'FEB 2023 LIMVALCTR'!J32+'MAR 2023 LIMVALCTR '!D32</f>
        <v>0</v>
      </c>
      <c r="K32" s="88">
        <f>'FEB 2023 LIMVALCTR'!K32+'MAR 2023 LIMVALCTR '!E32</f>
        <v>0</v>
      </c>
      <c r="L32" s="88">
        <f>'FEB 2023 LIMVALCTR'!L32+'MAR 2023 LIMVALCTR '!F32</f>
        <v>0</v>
      </c>
      <c r="M32" s="5"/>
      <c r="N32" s="5"/>
      <c r="O32" s="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5"/>
      <c r="H33" s="55" t="s">
        <v>52</v>
      </c>
      <c r="I33" s="93" t="s">
        <v>24</v>
      </c>
      <c r="J33" s="88">
        <f>'FEB 2023 LIMVALCTR'!J33+'MAR 2023 LIMVALCTR '!D33</f>
        <v>0</v>
      </c>
      <c r="K33" s="88">
        <f>'FEB 2023 LIMVALCTR'!K33+'MAR 2023 LIMVALCTR '!E33</f>
        <v>0</v>
      </c>
      <c r="L33" s="88">
        <f>'FEB 2023 LIMVALCTR'!L33+'MAR 2023 LIMVALCTR '!F33</f>
        <v>0</v>
      </c>
      <c r="M33" s="5"/>
      <c r="N33" s="5"/>
      <c r="O33" s="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5"/>
      <c r="H34" s="55" t="s">
        <v>53</v>
      </c>
      <c r="I34" s="93" t="s">
        <v>24</v>
      </c>
      <c r="J34" s="88">
        <f>'FEB 2023 LIMVALCTR'!J34+'MAR 2023 LIMVALCTR '!D34</f>
        <v>0</v>
      </c>
      <c r="K34" s="88">
        <f>'FEB 2023 LIMVALCTR'!K34+'MAR 2023 LIMVALCTR '!E34</f>
        <v>0</v>
      </c>
      <c r="L34" s="88">
        <f>'FEB 2023 LIMVALCTR'!L34+'MAR 2023 LIMVALCTR '!F34</f>
        <v>0</v>
      </c>
      <c r="M34" s="5"/>
      <c r="N34" s="5"/>
      <c r="O34" s="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5"/>
      <c r="H35" s="55" t="s">
        <v>54</v>
      </c>
      <c r="I35" s="93" t="s">
        <v>24</v>
      </c>
      <c r="J35" s="88">
        <f>'FEB 2023 LIMVALCTR'!J35+'MAR 2023 LIMVALCTR '!D35</f>
        <v>0</v>
      </c>
      <c r="K35" s="88">
        <f>'FEB 2023 LIMVALCTR'!K35+'MAR 2023 LIMVALCTR '!E35</f>
        <v>0</v>
      </c>
      <c r="L35" s="88">
        <f>'FEB 2023 LIMVALCTR'!L35+'MAR 2023 LIMVALCTR '!F35</f>
        <v>0</v>
      </c>
      <c r="M35" s="5"/>
      <c r="N35" s="5"/>
      <c r="O35" s="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5"/>
      <c r="H36" s="58" t="s">
        <v>55</v>
      </c>
      <c r="I36" s="83" t="s">
        <v>24</v>
      </c>
      <c r="J36" s="88">
        <f>'FEB 2023 LIMVALCTR'!J36+'MAR 2023 LIMVALCTR '!D36</f>
        <v>0</v>
      </c>
      <c r="K36" s="88">
        <f>'FEB 2023 LIMVALCTR'!K36+'MAR 2023 LIMVALCTR '!E36</f>
        <v>0</v>
      </c>
      <c r="L36" s="88">
        <f>'FEB 2023 LIMVALCTR'!L36+'MAR 2023 LIMVALCTR '!F36</f>
        <v>0</v>
      </c>
      <c r="M36" s="5"/>
      <c r="N36" s="5"/>
      <c r="O36" s="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0">SUM(D31:D36)</f>
        <v>303699.78000000003</v>
      </c>
      <c r="E37" s="91">
        <f t="shared" si="10"/>
        <v>227172.98</v>
      </c>
      <c r="F37" s="91">
        <f t="shared" si="9"/>
        <v>76526.800000000017</v>
      </c>
      <c r="G37" s="5"/>
      <c r="H37" s="94" t="s">
        <v>32</v>
      </c>
      <c r="I37" s="90" t="s">
        <v>24</v>
      </c>
      <c r="J37" s="91">
        <f>'FEB 2023 LIMVALCTR'!J37+'MAR 2023 LIMVALCTR '!D37</f>
        <v>711543.24</v>
      </c>
      <c r="K37" s="91">
        <f>'FEB 2023 LIMVALCTR'!K37+'MAR 2023 LIMVALCTR '!E37</f>
        <v>626854.43000000005</v>
      </c>
      <c r="L37" s="91">
        <f>'FEB 2023 LIMVALCTR'!L37+'MAR 2023 LIMVALCTR '!F37</f>
        <v>84688.81</v>
      </c>
      <c r="M37" s="5"/>
      <c r="N37" s="5"/>
      <c r="O37" s="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1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105</v>
      </c>
      <c r="E40" s="98">
        <v>105</v>
      </c>
      <c r="F40" s="99">
        <f>D40-E40</f>
        <v>0</v>
      </c>
      <c r="G40" s="5"/>
      <c r="H40" s="149" t="s">
        <v>20</v>
      </c>
      <c r="I40" s="64" t="s">
        <v>23</v>
      </c>
      <c r="J40" s="98">
        <f>'FEB 2023 LIMVALCTR'!J40+'MAR 2023 LIMVALCTR '!D40</f>
        <v>242</v>
      </c>
      <c r="K40" s="98">
        <f>'FEB 2023 LIMVALCTR'!K40+'MAR 2023 LIMVALCTR '!E40</f>
        <v>242</v>
      </c>
      <c r="L40" s="98">
        <f>'FEB 2023 LIMVALCTR'!L40+'MAR 2023 LIMVALCTR '!F40</f>
        <v>0</v>
      </c>
      <c r="M40" s="5"/>
      <c r="N40" s="5"/>
      <c r="O40" s="5"/>
      <c r="P40" s="15"/>
    </row>
    <row r="41" spans="1:16" s="1" customFormat="1" ht="15.75" thickBot="1" x14ac:dyDescent="0.3">
      <c r="A41" s="6"/>
      <c r="B41" s="150"/>
      <c r="C41" s="100" t="s">
        <v>24</v>
      </c>
      <c r="D41" s="101">
        <v>61789.49</v>
      </c>
      <c r="E41" s="101">
        <v>61789.49</v>
      </c>
      <c r="F41" s="102">
        <f t="shared" ref="F41:F52" si="11">D41-E41</f>
        <v>0</v>
      </c>
      <c r="G41" s="5"/>
      <c r="H41" s="150"/>
      <c r="I41" s="111" t="s">
        <v>24</v>
      </c>
      <c r="J41" s="91">
        <f>'FEB 2023 LIMVALCTR'!J41+'MAR 2023 LIMVALCTR '!D41</f>
        <v>118161.09</v>
      </c>
      <c r="K41" s="91">
        <f>'FEB 2023 LIMVALCTR'!K41+'MAR 2023 LIMVALCTR '!E41</f>
        <v>118161.09</v>
      </c>
      <c r="L41" s="91">
        <f>'FEB 2023 LIMVALCTR'!L41+'MAR 2023 LIMVALCTR '!F41</f>
        <v>0</v>
      </c>
      <c r="M41" s="5"/>
      <c r="N41" s="5"/>
      <c r="O41" s="5"/>
      <c r="P41" s="15"/>
    </row>
    <row r="42" spans="1:16" s="1" customFormat="1" ht="15.75" thickBot="1" x14ac:dyDescent="0.3">
      <c r="A42" s="6"/>
      <c r="B42" s="150"/>
      <c r="C42" s="97" t="s">
        <v>25</v>
      </c>
      <c r="D42" s="98">
        <v>477</v>
      </c>
      <c r="E42" s="98">
        <v>454</v>
      </c>
      <c r="F42" s="99">
        <f t="shared" si="11"/>
        <v>23</v>
      </c>
      <c r="G42" s="5"/>
      <c r="H42" s="150"/>
      <c r="I42" s="64" t="s">
        <v>25</v>
      </c>
      <c r="J42" s="98">
        <f>'FEB 2023 LIMVALCTR'!J42+'MAR 2023 LIMVALCTR '!D42</f>
        <v>1396</v>
      </c>
      <c r="K42" s="98">
        <f>'FEB 2023 LIMVALCTR'!K42+'MAR 2023 LIMVALCTR '!E42</f>
        <v>1373</v>
      </c>
      <c r="L42" s="98">
        <f>'FEB 2023 LIMVALCTR'!L42+'MAR 2023 LIMVALCTR '!F42</f>
        <v>23</v>
      </c>
      <c r="M42" s="5"/>
      <c r="N42" s="5"/>
      <c r="O42" s="5"/>
      <c r="P42" s="15"/>
    </row>
    <row r="43" spans="1:16" s="1" customFormat="1" ht="15.75" thickBot="1" x14ac:dyDescent="0.3">
      <c r="A43" s="6"/>
      <c r="B43" s="150"/>
      <c r="C43" s="100" t="s">
        <v>24</v>
      </c>
      <c r="D43" s="101">
        <v>94536.63</v>
      </c>
      <c r="E43" s="101">
        <v>89978.26</v>
      </c>
      <c r="F43" s="102">
        <f t="shared" si="11"/>
        <v>4558.3700000000099</v>
      </c>
      <c r="G43" s="5"/>
      <c r="H43" s="150"/>
      <c r="I43" s="111" t="s">
        <v>24</v>
      </c>
      <c r="J43" s="91">
        <f>'FEB 2023 LIMVALCTR'!J43+'MAR 2023 LIMVALCTR '!D43</f>
        <v>276673.24</v>
      </c>
      <c r="K43" s="91">
        <f>'FEB 2023 LIMVALCTR'!K43+'MAR 2023 LIMVALCTR '!E43</f>
        <v>272114.87</v>
      </c>
      <c r="L43" s="91">
        <f>'FEB 2023 LIMVALCTR'!L43+'MAR 2023 LIMVALCTR '!F43</f>
        <v>4558.3700000000099</v>
      </c>
      <c r="M43" s="5"/>
      <c r="N43" s="5"/>
      <c r="O43" s="5"/>
      <c r="P43" s="1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'FEB 2023 LIMVALCTR'!J44+'MAR 2023 LIMVALCTR '!D44</f>
        <v>0</v>
      </c>
      <c r="K44" s="98">
        <f>'FEB 2023 LIMVALCTR'!K44+'MAR 2023 LIMVALCTR '!E44</f>
        <v>0</v>
      </c>
      <c r="L44" s="98">
        <f>'FEB 2023 LIMVALCTR'!L44+'MAR 2023 LIMVALCTR '!F44</f>
        <v>0</v>
      </c>
      <c r="M44" s="5"/>
      <c r="N44" s="5"/>
      <c r="O44" s="5"/>
      <c r="P44" s="1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'FEB 2023 LIMVALCTR'!J45+'MAR 2023 LIMVALCTR '!D45</f>
        <v>0</v>
      </c>
      <c r="K45" s="91">
        <f>'FEB 2023 LIMVALCTR'!K45+'MAR 2023 LIMVALCTR '!E45</f>
        <v>0</v>
      </c>
      <c r="L45" s="91">
        <f>'FEB 2023 LIMVALCTR'!L45+'MAR 2023 LIMVALCTR '!F45</f>
        <v>0</v>
      </c>
      <c r="M45" s="5"/>
      <c r="N45" s="5"/>
      <c r="O45" s="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156326.12</v>
      </c>
      <c r="E46" s="91">
        <f t="shared" ref="E46:F46" si="12">E41+E43+E45</f>
        <v>151767.75</v>
      </c>
      <c r="F46" s="91">
        <f t="shared" si="12"/>
        <v>4558.3700000000099</v>
      </c>
      <c r="G46" s="5"/>
      <c r="H46" s="104" t="s">
        <v>20</v>
      </c>
      <c r="I46" s="113" t="s">
        <v>24</v>
      </c>
      <c r="J46" s="91">
        <f>'FEB 2023 LIMVALCTR'!J46+'MAR 2023 LIMVALCTR '!D46</f>
        <v>394834.32999999996</v>
      </c>
      <c r="K46" s="91">
        <f>'FEB 2023 LIMVALCTR'!K46+'MAR 2023 LIMVALCTR '!E46</f>
        <v>390275.95999999996</v>
      </c>
      <c r="L46" s="91">
        <f>'FEB 2023 LIMVALCTR'!L46+'MAR 2023 LIMVALCTR '!F46</f>
        <v>4558.3700000000099</v>
      </c>
      <c r="M46" s="5"/>
      <c r="N46" s="5"/>
      <c r="O46" s="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'FEB 2023 LIMVALCTR'!J47+'MAR 2023 LIMVALCTR '!D47</f>
        <v>0</v>
      </c>
      <c r="K47" s="98">
        <f>'FEB 2023 LIMVALCTR'!K47+'MAR 2023 LIMVALCTR '!E47</f>
        <v>0</v>
      </c>
      <c r="L47" s="98">
        <f>'FEB 2023 LIMVALCTR'!L47+'MAR 2023 LIMVALCTR '!F47</f>
        <v>0</v>
      </c>
      <c r="M47" s="5"/>
      <c r="N47" s="5"/>
      <c r="O47" s="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'FEB 2023 LIMVALCTR'!J48+'MAR 2023 LIMVALCTR '!D48</f>
        <v>0</v>
      </c>
      <c r="K48" s="98">
        <f>'FEB 2023 LIMVALCTR'!K48+'MAR 2023 LIMVALCTR '!E48</f>
        <v>0</v>
      </c>
      <c r="L48" s="98">
        <f>'FEB 2023 LIMVALCTR'!L48+'MAR 2023 LIMVALCTR '!F48</f>
        <v>0</v>
      </c>
      <c r="M48" s="5"/>
      <c r="N48" s="5"/>
      <c r="O48" s="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'FEB 2023 LIMVALCTR'!J49+'MAR 2023 LIMVALCTR '!D49</f>
        <v>0</v>
      </c>
      <c r="K49" s="98">
        <f>'FEB 2023 LIMVALCTR'!K49+'MAR 2023 LIMVALCTR '!E49</f>
        <v>0</v>
      </c>
      <c r="L49" s="98">
        <f>'FEB 2023 LIMVALCTR'!L49+'MAR 2023 LIMVALCTR '!F49</f>
        <v>0</v>
      </c>
      <c r="M49" s="5"/>
      <c r="N49" s="5"/>
      <c r="O49" s="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'FEB 2023 LIMVALCTR'!J50+'MAR 2023 LIMVALCTR '!D50</f>
        <v>0</v>
      </c>
      <c r="K50" s="98">
        <f>'FEB 2023 LIMVALCTR'!K50+'MAR 2023 LIMVALCTR '!E50</f>
        <v>0</v>
      </c>
      <c r="L50" s="98">
        <f>'FEB 2023 LIMVALCTR'!L50+'MAR 2023 LIMVALCTR '!F50</f>
        <v>0</v>
      </c>
      <c r="M50" s="5"/>
      <c r="N50" s="5"/>
      <c r="O50" s="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'FEB 2023 LIMVALCTR'!J51+'MAR 2023 LIMVALCTR '!D51</f>
        <v>0</v>
      </c>
      <c r="K51" s="98">
        <f>'FEB 2023 LIMVALCTR'!K51+'MAR 2023 LIMVALCTR '!E51</f>
        <v>0</v>
      </c>
      <c r="L51" s="98">
        <f>'FEB 2023 LIMVALCTR'!L51+'MAR 2023 LIMVALCTR '!F51</f>
        <v>0</v>
      </c>
      <c r="M51" s="5"/>
      <c r="N51" s="5"/>
      <c r="O51" s="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156326.12</v>
      </c>
      <c r="E52" s="91">
        <f t="shared" ref="E52" si="13">SUM(E46:E51)</f>
        <v>151767.75</v>
      </c>
      <c r="F52" s="102">
        <f t="shared" si="11"/>
        <v>4558.3699999999953</v>
      </c>
      <c r="G52" s="5"/>
      <c r="H52" s="94" t="s">
        <v>34</v>
      </c>
      <c r="I52" s="113" t="s">
        <v>24</v>
      </c>
      <c r="J52" s="91">
        <f>'FEB 2023 LIMVALCTR'!J52+'MAR 2023 LIMVALCTR '!D52</f>
        <v>394834.32999999996</v>
      </c>
      <c r="K52" s="91">
        <f>'FEB 2023 LIMVALCTR'!K52+'MAR 2023 LIMVALCTR '!E52</f>
        <v>390275.95999999996</v>
      </c>
      <c r="L52" s="91">
        <f>'FEB 2023 LIMVALCTR'!L52+'MAR 2023 LIMVALCTR '!F52</f>
        <v>4558.3699999999953</v>
      </c>
      <c r="M52" s="5"/>
      <c r="N52" s="5"/>
      <c r="O52" s="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15"/>
    </row>
    <row r="54" spans="1:16" s="1" customFormat="1" ht="15.75" customHeight="1" thickBot="1" x14ac:dyDescent="0.3">
      <c r="A54" s="4"/>
      <c r="B54" s="152" t="s">
        <v>77</v>
      </c>
      <c r="C54" s="153"/>
      <c r="D54" s="153"/>
      <c r="E54" s="153"/>
      <c r="F54" s="154"/>
      <c r="G54" s="9"/>
      <c r="H54" s="152" t="s">
        <v>78</v>
      </c>
      <c r="I54" s="153"/>
      <c r="J54" s="153"/>
      <c r="K54" s="153"/>
      <c r="L54" s="154"/>
      <c r="M54" s="28"/>
      <c r="N54" s="28"/>
      <c r="O54" s="9"/>
      <c r="P54" s="119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1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698</v>
      </c>
      <c r="E56" s="106">
        <f>E44+E42+E40+E30</f>
        <v>643</v>
      </c>
      <c r="F56" s="110">
        <f>D56-E56</f>
        <v>55</v>
      </c>
      <c r="G56" s="24"/>
      <c r="H56" s="158"/>
      <c r="I56" s="64" t="s">
        <v>23</v>
      </c>
      <c r="J56" s="109">
        <f>'FEB 2023 LIMVALCTR'!J56+'MAR 2023 LIMVALCTR '!D56</f>
        <v>1944</v>
      </c>
      <c r="K56" s="109">
        <f>'FEB 2023 LIMVALCTR'!K56+'MAR 2023 LIMVALCTR '!E56</f>
        <v>1886</v>
      </c>
      <c r="L56" s="106">
        <f>'FEB 2023 LIMVALCTR'!L56+'MAR 2023 LIMVALCTR '!F56</f>
        <v>58</v>
      </c>
      <c r="M56" s="24"/>
      <c r="N56" s="24"/>
      <c r="O56" s="24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460025.9</v>
      </c>
      <c r="E57" s="112">
        <f>E52+E37</f>
        <v>378940.73</v>
      </c>
      <c r="F57" s="107">
        <f>D57-E57</f>
        <v>81085.170000000042</v>
      </c>
      <c r="G57" s="24"/>
      <c r="H57" s="159"/>
      <c r="I57" s="111" t="s">
        <v>24</v>
      </c>
      <c r="J57" s="112">
        <f>'FEB 2023 LIMVALCTR'!J57+'MAR 2023 LIMVALCTR '!D57</f>
        <v>1106377.5699999998</v>
      </c>
      <c r="K57" s="112">
        <f>'FEB 2023 LIMVALCTR'!K57+'MAR 2023 LIMVALCTR '!E57</f>
        <v>1017130.3899999999</v>
      </c>
      <c r="L57" s="107">
        <f>'FEB 2023 LIMVALCTR'!L57+'MAR 2023 LIMVALCTR '!F57</f>
        <v>89247.180000000051</v>
      </c>
      <c r="M57" s="24"/>
      <c r="N57" s="24"/>
      <c r="O57" s="24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120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C321-2086-42AD-A773-AC4ABA53E478}">
  <dimension ref="A1:P66"/>
  <sheetViews>
    <sheetView topLeftCell="A34" zoomScale="96" zoomScaleNormal="96" workbookViewId="0">
      <selection activeCell="H54" sqref="H54:L57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158</v>
      </c>
      <c r="C6" s="161"/>
      <c r="D6" s="161"/>
      <c r="E6" s="161"/>
      <c r="F6" s="161"/>
      <c r="G6" s="161"/>
      <c r="H6" s="161"/>
      <c r="I6" s="161"/>
      <c r="J6" s="161"/>
      <c r="K6" s="162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38" t="s">
        <v>159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2438596.7200000002</v>
      </c>
      <c r="E10" s="74">
        <v>2438596.7199999997</v>
      </c>
      <c r="F10" s="75">
        <f t="shared" ref="F10:F16" si="0">D10-E10</f>
        <v>0</v>
      </c>
      <c r="G10" s="75">
        <v>0</v>
      </c>
      <c r="H10" s="75">
        <f t="shared" ref="H10:H16" si="1">E10+G10</f>
        <v>2438596.7199999997</v>
      </c>
      <c r="I10" s="76">
        <f t="shared" ref="I10:I16" si="2">F10-G10</f>
        <v>0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2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 t="s">
        <v>162</v>
      </c>
      <c r="D14" s="51">
        <v>26955.17</v>
      </c>
      <c r="E14" s="52">
        <v>0</v>
      </c>
      <c r="F14" s="53">
        <f t="shared" si="0"/>
        <v>26955.17</v>
      </c>
      <c r="G14" s="53">
        <v>26955.17</v>
      </c>
      <c r="H14" s="53">
        <f t="shared" si="1"/>
        <v>26955.17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2494304.52</v>
      </c>
      <c r="E17" s="68">
        <v>2467349.3499999996</v>
      </c>
      <c r="F17" s="68">
        <f t="shared" ref="F17:I17" si="4">SUM(F10:F16)</f>
        <v>26955.17</v>
      </c>
      <c r="G17" s="68">
        <f t="shared" si="4"/>
        <v>26955.17</v>
      </c>
      <c r="H17" s="68">
        <f t="shared" si="4"/>
        <v>2494304.5199999996</v>
      </c>
      <c r="I17" s="69">
        <f t="shared" si="4"/>
        <v>0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41">
        <v>2</v>
      </c>
      <c r="B18" s="71" t="s">
        <v>38</v>
      </c>
      <c r="C18" s="43"/>
      <c r="D18" s="44">
        <v>1662377.45</v>
      </c>
      <c r="E18" s="45">
        <v>1648905.2799999998</v>
      </c>
      <c r="F18" s="46">
        <f>D18-E18</f>
        <v>13472.170000000158</v>
      </c>
      <c r="G18" s="46">
        <v>0</v>
      </c>
      <c r="H18" s="46">
        <f t="shared" ref="H18:H24" si="5">E18+G18</f>
        <v>1648905.2799999998</v>
      </c>
      <c r="I18" s="47">
        <f>F18-G18</f>
        <v>13472.170000000158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14463.120000000003</v>
      </c>
      <c r="F19" s="53">
        <f>D19-E19</f>
        <v>-14463.120000000003</v>
      </c>
      <c r="G19" s="53">
        <v>0</v>
      </c>
      <c r="H19" s="53">
        <f t="shared" si="5"/>
        <v>14463.120000000003</v>
      </c>
      <c r="I19" s="54">
        <f t="shared" ref="I19:I24" si="6">F19-G19</f>
        <v>-14463.120000000003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0</v>
      </c>
      <c r="E20" s="52">
        <v>0</v>
      </c>
      <c r="F20" s="53">
        <f>D20-E20</f>
        <v>0</v>
      </c>
      <c r="G20" s="53">
        <v>0</v>
      </c>
      <c r="H20" s="53">
        <f t="shared" si="5"/>
        <v>0</v>
      </c>
      <c r="I20" s="54">
        <f t="shared" si="6"/>
        <v>0</v>
      </c>
      <c r="J20" s="12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2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142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143" t="s">
        <v>34</v>
      </c>
      <c r="C25" s="79"/>
      <c r="D25" s="80">
        <f>SUM(D18:D24)</f>
        <v>1664149.94</v>
      </c>
      <c r="E25" s="81">
        <v>1664149.94</v>
      </c>
      <c r="F25" s="81">
        <f>SUM(F18:F24)</f>
        <v>1.5575096767861396E-10</v>
      </c>
      <c r="G25" s="81">
        <f t="shared" ref="G25" si="8">SUM(G18:G24)</f>
        <v>0</v>
      </c>
      <c r="H25" s="81">
        <f>SUM(H18:H24)</f>
        <v>1664149.94</v>
      </c>
      <c r="I25" s="82">
        <f>SUM(I18:I24)</f>
        <v>1.5575096767861396E-10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4158454.46</v>
      </c>
      <c r="E26" s="84">
        <v>4131499.2899999996</v>
      </c>
      <c r="F26" s="84">
        <f t="shared" ref="F26:I26" si="9">F25+F17</f>
        <v>26955.170000000155</v>
      </c>
      <c r="G26" s="84">
        <f t="shared" si="9"/>
        <v>26955.17</v>
      </c>
      <c r="H26" s="84">
        <f t="shared" si="9"/>
        <v>4158454.4599999995</v>
      </c>
      <c r="I26" s="98">
        <f t="shared" si="9"/>
        <v>1.5575096767861396E-10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27" customHeight="1" thickBot="1" x14ac:dyDescent="0.3">
      <c r="A28" s="4"/>
      <c r="B28" s="152" t="s">
        <v>160</v>
      </c>
      <c r="C28" s="153"/>
      <c r="D28" s="153"/>
      <c r="E28" s="153"/>
      <c r="F28" s="154"/>
      <c r="H28" s="152" t="s">
        <v>161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4</v>
      </c>
      <c r="E30" s="88">
        <v>15</v>
      </c>
      <c r="F30" s="89">
        <f>D30-E30</f>
        <v>-11</v>
      </c>
      <c r="G30" s="15"/>
      <c r="H30" s="167"/>
      <c r="I30" s="14" t="s">
        <v>23</v>
      </c>
      <c r="J30" s="88">
        <f>'SEP 2023 REALIZ'!J30+'REGULARIZARE TRIM III2023'!D30</f>
        <v>1233</v>
      </c>
      <c r="K30" s="88">
        <f>'SEP 2023 REALIZ'!K30+'REGULARIZARE TRIM III2023'!E30</f>
        <v>1057</v>
      </c>
      <c r="L30" s="88">
        <f>'SEP 2023 REALIZ'!L30+'REGULARIZARE TRIM III2023'!F30</f>
        <v>176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0</v>
      </c>
      <c r="E31" s="91">
        <v>0</v>
      </c>
      <c r="F31" s="92">
        <f t="shared" ref="F31:F37" si="10">D31-E31</f>
        <v>0</v>
      </c>
      <c r="G31" s="15"/>
      <c r="H31" s="168"/>
      <c r="I31" s="90" t="s">
        <v>24</v>
      </c>
      <c r="J31" s="95">
        <f>'SEP 2023 REALIZ'!J31+'REGULARIZARE TRIM III2023'!D31</f>
        <v>2872603.76</v>
      </c>
      <c r="K31" s="95">
        <f>'SEP 2023 REALIZ'!K31+'REGULARIZARE TRIM III2023'!E31</f>
        <v>2438596.7200000002</v>
      </c>
      <c r="L31" s="95">
        <f>'SEP 2023 REALIZ'!L31+'REGULARIZARE TRIM III2023'!F31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'SEP 2023 REALIZ'!J32+'REGULARIZARE TRIM III2023'!D32</f>
        <v>8431.18</v>
      </c>
      <c r="K32" s="88">
        <f>'SEP 2023 REALIZ'!K32+'REGULARIZARE TRIM III2023'!E32</f>
        <v>27156.53</v>
      </c>
      <c r="L32" s="88">
        <f>'SEP 2023 REALIZ'!L32+'REGULARIZARE TRIM III2023'!F32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'SEP 2023 REALIZ'!J33+'REGULARIZARE TRIM III2023'!D33</f>
        <v>31786.38</v>
      </c>
      <c r="K33" s="88">
        <f>'SEP 2023 REALIZ'!K33+'REGULARIZARE TRIM III2023'!E33</f>
        <v>1596.1</v>
      </c>
      <c r="L33" s="88">
        <f>'SEP 2023 REALIZ'!L33+'REGULARIZARE TRIM III2023'!F33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5914.82</v>
      </c>
      <c r="E34" s="62">
        <v>26955.17</v>
      </c>
      <c r="F34" s="89">
        <f t="shared" si="10"/>
        <v>-21040.35</v>
      </c>
      <c r="G34" s="15"/>
      <c r="H34" s="55" t="s">
        <v>53</v>
      </c>
      <c r="I34" s="93" t="s">
        <v>24</v>
      </c>
      <c r="J34" s="88">
        <f>'SEP 2023 REALIZ'!J34+'REGULARIZARE TRIM III2023'!D34</f>
        <v>5914.82</v>
      </c>
      <c r="K34" s="88">
        <f>'SEP 2023 REALIZ'!K34+'REGULARIZARE TRIM III2023'!E34</f>
        <v>26955.17</v>
      </c>
      <c r="L34" s="88">
        <f>'SEP 2023 REALIZ'!L34+'REGULARIZARE TRIM III2023'!F34</f>
        <v>-21040.35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'SEP 2023 REALIZ'!J35+'REGULARIZARE TRIM III2023'!D35</f>
        <v>0</v>
      </c>
      <c r="K35" s="88">
        <f>'SEP 2023 REALIZ'!K35+'REGULARIZARE TRIM III2023'!E35</f>
        <v>0</v>
      </c>
      <c r="L35" s="88">
        <f>'SEP 2023 REALIZ'!L35+'REGULARIZARE TRIM III2023'!F35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'SEP 2023 REALIZ'!J36+'REGULARIZARE TRIM III2023'!D36</f>
        <v>0</v>
      </c>
      <c r="K36" s="88">
        <f>'SEP 2023 REALIZ'!K36+'REGULARIZARE TRIM III2023'!E36</f>
        <v>0</v>
      </c>
      <c r="L36" s="88">
        <f>'SEP 2023 REALIZ'!L36+'REGULARIZARE TRIM III2023'!F36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5914.82</v>
      </c>
      <c r="E37" s="91">
        <f t="shared" si="11"/>
        <v>26955.17</v>
      </c>
      <c r="F37" s="91">
        <f t="shared" si="10"/>
        <v>-21040.35</v>
      </c>
      <c r="G37" s="15"/>
      <c r="H37" s="94" t="s">
        <v>32</v>
      </c>
      <c r="I37" s="90" t="s">
        <v>24</v>
      </c>
      <c r="J37" s="91">
        <f>'SEP 2023 REALIZ'!J37+'REGULARIZARE TRIM III2023'!D37</f>
        <v>2918736.1399999992</v>
      </c>
      <c r="K37" s="91">
        <f>'SEP 2023 REALIZ'!K37+'REGULARIZARE TRIM III2023'!E37</f>
        <v>2494304.52</v>
      </c>
      <c r="L37" s="91">
        <f>'SEP 2023 REALIZ'!L37+'REGULARIZARE TRIM III2023'!F37</f>
        <v>424431.62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0</v>
      </c>
      <c r="E40" s="98">
        <v>0</v>
      </c>
      <c r="F40" s="99">
        <f>D40-E40</f>
        <v>0</v>
      </c>
      <c r="G40" s="15"/>
      <c r="H40" s="149" t="s">
        <v>20</v>
      </c>
      <c r="I40" s="64" t="s">
        <v>23</v>
      </c>
      <c r="J40" s="98">
        <f>'SEP 2023 REALIZ'!J40+'REGULARIZARE TRIM III2023'!D40</f>
        <v>1155</v>
      </c>
      <c r="K40" s="98">
        <f>'SEP 2023 REALIZ'!K40+'REGULARIZARE TRIM III2023'!E40</f>
        <v>1155</v>
      </c>
      <c r="L40" s="98">
        <f>'SEP 2023 REALIZ'!L40+'REGULARIZARE TRIM III2023'!F40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0</v>
      </c>
      <c r="E41" s="101">
        <v>0</v>
      </c>
      <c r="F41" s="102">
        <f t="shared" ref="F41:F52" si="12">D41-E41</f>
        <v>0</v>
      </c>
      <c r="G41" s="15"/>
      <c r="H41" s="150"/>
      <c r="I41" s="111" t="s">
        <v>24</v>
      </c>
      <c r="J41" s="91">
        <f>'SEP 2023 REALIZ'!J41+'REGULARIZARE TRIM III2023'!D41</f>
        <v>560101.24</v>
      </c>
      <c r="K41" s="91">
        <f>'SEP 2023 REALIZ'!K41+'REGULARIZARE TRIM III2023'!E41</f>
        <v>560101.24</v>
      </c>
      <c r="L41" s="91">
        <f>'SEP 2023 REALIZ'!L41+'REGULARIZARE TRIM III2023'!F41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0</v>
      </c>
      <c r="E42" s="98">
        <v>0</v>
      </c>
      <c r="F42" s="99">
        <f t="shared" si="12"/>
        <v>0</v>
      </c>
      <c r="G42" s="15"/>
      <c r="H42" s="150"/>
      <c r="I42" s="64" t="s">
        <v>25</v>
      </c>
      <c r="J42" s="98">
        <f>'SEP 2023 REALIZ'!J42+'REGULARIZARE TRIM III2023'!D42</f>
        <v>5573</v>
      </c>
      <c r="K42" s="98">
        <f>'SEP 2023 REALIZ'!K42+'REGULARIZARE TRIM III2023'!E42</f>
        <v>5573</v>
      </c>
      <c r="L42" s="98">
        <f>'SEP 2023 REALIZ'!L42+'REGULARIZARE TRIM III2023'!F42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0</v>
      </c>
      <c r="E43" s="101">
        <v>0</v>
      </c>
      <c r="F43" s="102">
        <f t="shared" si="12"/>
        <v>0</v>
      </c>
      <c r="G43" s="15"/>
      <c r="H43" s="150"/>
      <c r="I43" s="111" t="s">
        <v>24</v>
      </c>
      <c r="J43" s="91">
        <f>'SEP 2023 REALIZ'!J43+'REGULARIZARE TRIM III2023'!D43</f>
        <v>1104048.7</v>
      </c>
      <c r="K43" s="91">
        <f>'SEP 2023 REALIZ'!K43+'REGULARIZARE TRIM III2023'!E43</f>
        <v>1104048.7</v>
      </c>
      <c r="L43" s="91">
        <f>'SEP 2023 REALIZ'!L43+'REGULARIZARE TRIM III2023'!F43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0"/>
      <c r="I44" s="103" t="s">
        <v>45</v>
      </c>
      <c r="J44" s="98">
        <f>'SEP 2023 REALIZ'!J44+'REGULARIZARE TRIM III2023'!D44</f>
        <v>0</v>
      </c>
      <c r="K44" s="98">
        <f>'SEP 2023 REALIZ'!K44+'REGULARIZARE TRIM III2023'!E44</f>
        <v>0</v>
      </c>
      <c r="L44" s="98">
        <f>'SEP 2023 REALIZ'!L44+'REGULARIZARE TRIM III2023'!F44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51"/>
      <c r="I45" s="111" t="s">
        <v>24</v>
      </c>
      <c r="J45" s="91">
        <f>'SEP 2023 REALIZ'!J45+'REGULARIZARE TRIM III2023'!D45</f>
        <v>0</v>
      </c>
      <c r="K45" s="91">
        <f>'SEP 2023 REALIZ'!K45+'REGULARIZARE TRIM III2023'!E45</f>
        <v>0</v>
      </c>
      <c r="L45" s="91">
        <f>'SEP 2023 REALIZ'!L45+'REGULARIZARE TRIM III2023'!F45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0</v>
      </c>
      <c r="E46" s="91">
        <f>E41+E43+E45</f>
        <v>0</v>
      </c>
      <c r="F46" s="91">
        <v>0</v>
      </c>
      <c r="G46" s="15"/>
      <c r="H46" s="104" t="s">
        <v>20</v>
      </c>
      <c r="I46" s="113" t="s">
        <v>24</v>
      </c>
      <c r="J46" s="91">
        <f>'SEP 2023 REALIZ'!J46+'REGULARIZARE TRIM III2023'!D46</f>
        <v>1662377.45</v>
      </c>
      <c r="K46" s="91">
        <f>'SEP 2023 REALIZ'!K46+'REGULARIZARE TRIM III2023'!E46</f>
        <v>1662377.45</v>
      </c>
      <c r="L46" s="91">
        <f>'SEP 2023 REALIZ'!L46+'REGULARIZARE TRIM III2023'!F46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'SEP 2023 REALIZ'!J47+'REGULARIZARE TRIM III2023'!D47</f>
        <v>1118.96</v>
      </c>
      <c r="K47" s="98">
        <f>'SEP 2023 REALIZ'!K47+'REGULARIZARE TRIM III2023'!E47</f>
        <v>1118.96</v>
      </c>
      <c r="L47" s="98">
        <f>'SEP 2023 REALIZ'!L47+'REGULARIZARE TRIM III2023'!F47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'SEP 2023 REALIZ'!J48+'REGULARIZARE TRIM III2023'!D48</f>
        <v>653.53</v>
      </c>
      <c r="K48" s="98">
        <f>'SEP 2023 REALIZ'!K48+'REGULARIZARE TRIM III2023'!E48</f>
        <v>653.53</v>
      </c>
      <c r="L48" s="98">
        <f>'SEP 2023 REALIZ'!L48+'REGULARIZARE TRIM III2023'!F48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'SEP 2023 REALIZ'!J49+'REGULARIZARE TRIM III2023'!D49</f>
        <v>0</v>
      </c>
      <c r="K49" s="98">
        <f>'SEP 2023 REALIZ'!K49+'REGULARIZARE TRIM III2023'!E49</f>
        <v>0</v>
      </c>
      <c r="L49" s="98">
        <f>'SEP 2023 REALIZ'!L49+'REGULARIZARE TRIM III2023'!F49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'SEP 2023 REALIZ'!J50+'REGULARIZARE TRIM III2023'!D50</f>
        <v>0</v>
      </c>
      <c r="K50" s="98">
        <f>'SEP 2023 REALIZ'!K50+'REGULARIZARE TRIM III2023'!E50</f>
        <v>0</v>
      </c>
      <c r="L50" s="98">
        <f>'SEP 2023 REALIZ'!L50+'REGULARIZARE TRIM III2023'!F50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'SEP 2023 REALIZ'!J51+'REGULARIZARE TRIM III2023'!D51</f>
        <v>0</v>
      </c>
      <c r="K51" s="98">
        <f>'SEP 2023 REALIZ'!K51+'REGULARIZARE TRIM III2023'!E51</f>
        <v>0</v>
      </c>
      <c r="L51" s="98">
        <f>'SEP 2023 REALIZ'!L51+'REGULARIZARE TRIM III2023'!F51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0</v>
      </c>
      <c r="E52" s="91">
        <f t="shared" ref="E52" si="13">SUM(E46:E51)</f>
        <v>0</v>
      </c>
      <c r="F52" s="102">
        <f t="shared" si="12"/>
        <v>0</v>
      </c>
      <c r="G52" s="15"/>
      <c r="H52" s="94" t="s">
        <v>34</v>
      </c>
      <c r="I52" s="113" t="s">
        <v>24</v>
      </c>
      <c r="J52" s="91">
        <f>'SEP 2023 REALIZ'!J52+'REGULARIZARE TRIM III2023'!D52</f>
        <v>1664149.94</v>
      </c>
      <c r="K52" s="91">
        <f>'SEP 2023 REALIZ'!K52+'REGULARIZARE TRIM III2023'!E52</f>
        <v>1664149.94</v>
      </c>
      <c r="L52" s="91">
        <f>'SEP 2023 REALIZ'!L52+'REGULARIZARE TRIM III2023'!F52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26.25" customHeight="1" thickBot="1" x14ac:dyDescent="0.3">
      <c r="A54" s="4"/>
      <c r="B54" s="152" t="s">
        <v>160</v>
      </c>
      <c r="C54" s="153"/>
      <c r="D54" s="153"/>
      <c r="E54" s="153"/>
      <c r="F54" s="154"/>
      <c r="H54" s="152" t="s">
        <v>161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4</v>
      </c>
      <c r="E56" s="106">
        <f>E44+E42+E40+E30</f>
        <v>15</v>
      </c>
      <c r="F56" s="110">
        <f>D56-E56</f>
        <v>-11</v>
      </c>
      <c r="G56" s="120"/>
      <c r="H56" s="158"/>
      <c r="I56" s="64" t="s">
        <v>23</v>
      </c>
      <c r="J56" s="109">
        <f>'SEP 2023 REALIZ'!J56+'REGULARIZARE TRIM III2023'!D56</f>
        <v>7961</v>
      </c>
      <c r="K56" s="109">
        <f>'SEP 2023 REALIZ'!K56+'REGULARIZARE TRIM III2023'!E56</f>
        <v>7785</v>
      </c>
      <c r="L56" s="106">
        <f>'SEP 2023 REALIZ'!L56+'REGULARIZARE TRIM III2023'!F56</f>
        <v>176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5914.82</v>
      </c>
      <c r="E57" s="112">
        <f>E52+E37</f>
        <v>26955.17</v>
      </c>
      <c r="F57" s="107">
        <f>D57-E57</f>
        <v>-21040.35</v>
      </c>
      <c r="G57" s="120"/>
      <c r="H57" s="159"/>
      <c r="I57" s="111" t="s">
        <v>24</v>
      </c>
      <c r="J57" s="112">
        <f>'SEP 2023 REALIZ'!J57+'REGULARIZARE TRIM III2023'!D57</f>
        <v>4582886.08</v>
      </c>
      <c r="K57" s="112">
        <f>'SEP 2023 REALIZ'!K57+'REGULARIZARE TRIM III2023'!E57</f>
        <v>4158454.46</v>
      </c>
      <c r="L57" s="107">
        <f>'SEP 2023 REALIZ'!L57+'REGULARIZARE TRIM III2023'!F57</f>
        <v>424431.62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K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7"/>
  <sheetViews>
    <sheetView topLeftCell="A5" zoomScale="96" zoomScaleNormal="96" workbookViewId="0">
      <selection activeCell="B25" sqref="B25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117" customWidth="1"/>
    <col min="14" max="14" width="13.28515625" style="117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0" t="s">
        <v>69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70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 t="s">
        <v>71</v>
      </c>
      <c r="D10" s="73">
        <v>654182.64</v>
      </c>
      <c r="E10" s="74">
        <v>399681.45000000007</v>
      </c>
      <c r="F10" s="75">
        <f t="shared" ref="F10:F16" si="0">D10-E10</f>
        <v>254501.18999999994</v>
      </c>
      <c r="G10" s="75">
        <v>122949.22</v>
      </c>
      <c r="H10" s="75">
        <f t="shared" ref="H10:H16" si="1">E10+G10</f>
        <v>522630.67000000004</v>
      </c>
      <c r="I10" s="76">
        <f t="shared" ref="I10:I16" si="2">F10-G10</f>
        <v>131551.96999999994</v>
      </c>
      <c r="J10" s="131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31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654182.64</v>
      </c>
      <c r="E17" s="68">
        <v>399681.45000000007</v>
      </c>
      <c r="F17" s="68">
        <f t="shared" si="3"/>
        <v>254501.18999999994</v>
      </c>
      <c r="G17" s="68">
        <f t="shared" si="3"/>
        <v>122949.22</v>
      </c>
      <c r="H17" s="68">
        <f t="shared" si="3"/>
        <v>522630.67000000004</v>
      </c>
      <c r="I17" s="69">
        <f t="shared" si="3"/>
        <v>131551.96999999994</v>
      </c>
      <c r="J17" s="131"/>
      <c r="K17" s="132"/>
      <c r="L17" s="13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/>
      <c r="D18" s="73">
        <v>453000</v>
      </c>
      <c r="E18" s="74">
        <v>235931.74</v>
      </c>
      <c r="F18" s="75">
        <f>D18-E18</f>
        <v>217068.26</v>
      </c>
      <c r="G18" s="75">
        <v>0</v>
      </c>
      <c r="H18" s="75">
        <f t="shared" ref="H18:H24" si="4">E18+G18</f>
        <v>235931.74</v>
      </c>
      <c r="I18" s="76">
        <f>F18-G18</f>
        <v>217068.26</v>
      </c>
      <c r="J18" s="131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/>
      <c r="D19" s="51">
        <v>0</v>
      </c>
      <c r="E19" s="52">
        <v>2576.4700000000003</v>
      </c>
      <c r="F19" s="53">
        <f>D19-E19</f>
        <v>-2576.4700000000003</v>
      </c>
      <c r="G19" s="53">
        <v>0</v>
      </c>
      <c r="H19" s="53">
        <f t="shared" si="4"/>
        <v>2576.4700000000003</v>
      </c>
      <c r="I19" s="54">
        <f t="shared" ref="I19:I24" si="5">F19-G19</f>
        <v>-2576.4700000000003</v>
      </c>
      <c r="J19" s="131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3000</v>
      </c>
      <c r="E20" s="52">
        <v>0</v>
      </c>
      <c r="F20" s="53">
        <f>D20-E20</f>
        <v>3000</v>
      </c>
      <c r="G20" s="53">
        <v>0</v>
      </c>
      <c r="H20" s="53">
        <f t="shared" si="4"/>
        <v>0</v>
      </c>
      <c r="I20" s="54">
        <f t="shared" si="5"/>
        <v>3000</v>
      </c>
      <c r="J20" s="131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31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456000</v>
      </c>
      <c r="E25" s="81">
        <v>238508.21</v>
      </c>
      <c r="F25" s="81">
        <f t="shared" ref="F25:I25" si="7">SUM(F18:F24)</f>
        <v>217491.79</v>
      </c>
      <c r="G25" s="81">
        <f t="shared" si="7"/>
        <v>0</v>
      </c>
      <c r="H25" s="81">
        <f t="shared" si="7"/>
        <v>238508.21</v>
      </c>
      <c r="I25" s="82">
        <f t="shared" si="7"/>
        <v>217491.79</v>
      </c>
      <c r="J25" s="131"/>
      <c r="K25" s="132"/>
      <c r="L25" s="132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1110182.6400000001</v>
      </c>
      <c r="E26" s="85">
        <v>638189.66</v>
      </c>
      <c r="F26" s="85">
        <f t="shared" ref="F26:I26" si="8">F25+F17</f>
        <v>471992.98</v>
      </c>
      <c r="G26" s="85">
        <f t="shared" si="8"/>
        <v>122949.22</v>
      </c>
      <c r="H26" s="85">
        <f t="shared" si="8"/>
        <v>761138.88</v>
      </c>
      <c r="I26" s="86">
        <f t="shared" si="8"/>
        <v>349043.75999999995</v>
      </c>
      <c r="J26" s="15"/>
      <c r="K26" s="15"/>
      <c r="L26" s="15"/>
      <c r="M26" s="15"/>
      <c r="N26" s="15"/>
      <c r="O26" s="3"/>
    </row>
    <row r="27" spans="1:15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14"/>
      <c r="O27" s="3"/>
    </row>
    <row r="28" spans="1:15" s="1" customFormat="1" ht="15.75" customHeight="1" thickBot="1" x14ac:dyDescent="0.3">
      <c r="A28" s="14"/>
      <c r="B28" s="152" t="s">
        <v>67</v>
      </c>
      <c r="C28" s="153"/>
      <c r="D28" s="153"/>
      <c r="E28" s="153"/>
      <c r="F28" s="154"/>
      <c r="H28" s="152" t="s">
        <v>68</v>
      </c>
      <c r="I28" s="153"/>
      <c r="J28" s="153"/>
      <c r="K28" s="153"/>
      <c r="L28" s="154"/>
      <c r="M28" s="16"/>
      <c r="N28" s="16"/>
      <c r="O28" s="16"/>
    </row>
    <row r="29" spans="1:15" s="16" customFormat="1" ht="20.25" customHeight="1" thickBot="1" x14ac:dyDescent="0.3">
      <c r="A29" s="116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117"/>
      <c r="B30" s="164"/>
      <c r="C30" s="14" t="s">
        <v>23</v>
      </c>
      <c r="D30" s="88">
        <v>85</v>
      </c>
      <c r="E30" s="88">
        <v>85</v>
      </c>
      <c r="F30" s="89">
        <f>D30-E30</f>
        <v>0</v>
      </c>
      <c r="G30" s="15"/>
      <c r="H30" s="167"/>
      <c r="I30" s="14" t="s">
        <v>23</v>
      </c>
      <c r="J30" s="88">
        <f>'IAN 2022 LIMVALCTR '!J30+'01-15 MAR 2023 LIMVALCTR'!D30</f>
        <v>190</v>
      </c>
      <c r="K30" s="88">
        <f>'IAN 2022 LIMVALCTR '!K30+'01-15 MAR 2023 LIMVALCTR'!E30</f>
        <v>187</v>
      </c>
      <c r="L30" s="88">
        <f>'IAN 2022 LIMVALCTR '!L30+'01-15 MAR 2023 LIMVALCTR'!F30</f>
        <v>3</v>
      </c>
      <c r="M30" s="15"/>
      <c r="N30" s="15"/>
      <c r="O30" s="15"/>
    </row>
    <row r="31" spans="1:15" s="1" customFormat="1" ht="15.75" thickBot="1" x14ac:dyDescent="0.3">
      <c r="A31" s="117"/>
      <c r="B31" s="165"/>
      <c r="C31" s="90" t="s">
        <v>24</v>
      </c>
      <c r="D31" s="91">
        <v>186606.56</v>
      </c>
      <c r="E31" s="91">
        <v>186606.56</v>
      </c>
      <c r="F31" s="92">
        <f t="shared" ref="F31:F37" si="9">D31-E31</f>
        <v>0</v>
      </c>
      <c r="G31" s="15"/>
      <c r="H31" s="168"/>
      <c r="I31" s="90" t="s">
        <v>24</v>
      </c>
      <c r="J31" s="95">
        <f>'IAN 2022 LIMVALCTR '!J31+'01-15 MAR 2023 LIMVALCTR'!D31</f>
        <v>407843.45999999996</v>
      </c>
      <c r="K31" s="95">
        <f>'IAN 2022 LIMVALCTR '!K31+'01-15 MAR 2023 LIMVALCTR'!E31</f>
        <v>399681.45</v>
      </c>
      <c r="L31" s="95">
        <f>'IAN 2022 LIMVALCTR '!L31+'01-15 MAR 2023 LIMVALCTR'!F31</f>
        <v>8162.0099999999802</v>
      </c>
      <c r="M31" s="15"/>
      <c r="N31" s="15"/>
      <c r="O31" s="15"/>
    </row>
    <row r="32" spans="1:15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'IAN 2022 LIMVALCTR '!J32+'01-15 MAR 2023 LIMVALCTR'!D32</f>
        <v>0</v>
      </c>
      <c r="K32" s="88">
        <f>'IAN 2022 LIMVALCTR '!K32+'01-15 MAR 2023 LIMVALCTR'!E32</f>
        <v>0</v>
      </c>
      <c r="L32" s="88">
        <f>'IAN 2022 LIMVALCTR '!L32+'01-15 MAR 2023 LIMVALCTR'!F32</f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'IAN 2022 LIMVALCTR '!J33+'01-15 MAR 2023 LIMVALCTR'!D33</f>
        <v>0</v>
      </c>
      <c r="K33" s="88">
        <f>'IAN 2022 LIMVALCTR '!K33+'01-15 MAR 2023 LIMVALCTR'!E33</f>
        <v>0</v>
      </c>
      <c r="L33" s="88">
        <f>'IAN 2022 LIMVALCTR '!L33+'01-15 MAR 2023 LIMVALCTR'!F33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'IAN 2022 LIMVALCTR '!J34+'01-15 MAR 2023 LIMVALCTR'!D34</f>
        <v>0</v>
      </c>
      <c r="K34" s="88">
        <f>'IAN 2022 LIMVALCTR '!K34+'01-15 MAR 2023 LIMVALCTR'!E34</f>
        <v>0</v>
      </c>
      <c r="L34" s="88">
        <f>'IAN 2022 LIMVALCTR '!L34+'01-15 MAR 2023 LIMVALCTR'!F34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'IAN 2022 LIMVALCTR '!J35+'01-15 MAR 2023 LIMVALCTR'!D35</f>
        <v>0</v>
      </c>
      <c r="K35" s="88">
        <f>'IAN 2022 LIMVALCTR '!K35+'01-15 MAR 2023 LIMVALCTR'!E35</f>
        <v>0</v>
      </c>
      <c r="L35" s="88">
        <f>'IAN 2022 LIMVALCTR '!L35+'01-15 MAR 2023 LIMVALCTR'!F35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'IAN 2022 LIMVALCTR '!J36+'01-15 MAR 2023 LIMVALCTR'!D36</f>
        <v>0</v>
      </c>
      <c r="K36" s="88">
        <f>'IAN 2022 LIMVALCTR '!K36+'01-15 MAR 2023 LIMVALCTR'!E36</f>
        <v>0</v>
      </c>
      <c r="L36" s="88">
        <f>'IAN 2022 LIMVALCTR '!L36+'01-15 MAR 2023 LIMVALCTR'!F36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186606.56</v>
      </c>
      <c r="E37" s="91">
        <f t="shared" si="10"/>
        <v>186606.56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'IAN 2022 LIMVALCTR '!J37+'01-15 MAR 2023 LIMVALCTR'!D37</f>
        <v>407843.45999999996</v>
      </c>
      <c r="K37" s="91">
        <f>'IAN 2022 LIMVALCTR '!K37+'01-15 MAR 2023 LIMVALCTR'!E37</f>
        <v>399681.45</v>
      </c>
      <c r="L37" s="91">
        <f>'IAN 2022 LIMVALCTR '!L37+'01-15 MAR 2023 LIMVALCTR'!F37</f>
        <v>8162.0099999999802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149" t="s">
        <v>20</v>
      </c>
      <c r="C40" s="97" t="s">
        <v>23</v>
      </c>
      <c r="D40" s="98">
        <v>72</v>
      </c>
      <c r="E40" s="98">
        <v>72</v>
      </c>
      <c r="F40" s="99">
        <f>D40-E40</f>
        <v>0</v>
      </c>
      <c r="G40" s="15"/>
      <c r="H40" s="149" t="s">
        <v>20</v>
      </c>
      <c r="I40" s="64" t="s">
        <v>23</v>
      </c>
      <c r="J40" s="98">
        <f>'IAN 2022 LIMVALCTR '!J40+'01-15 MAR 2023 LIMVALCTR'!D40</f>
        <v>137</v>
      </c>
      <c r="K40" s="98">
        <f>'IAN 2022 LIMVALCTR '!K40+'01-15 MAR 2023 LIMVALCTR'!E40</f>
        <v>137</v>
      </c>
      <c r="L40" s="98">
        <f>'IAN 2022 LIMVALCTR '!L40+'01-15 MAR 2023 LIMVALCTR'!F40</f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150"/>
      <c r="C41" s="100" t="s">
        <v>24</v>
      </c>
      <c r="D41" s="101">
        <v>28997.99</v>
      </c>
      <c r="E41" s="101">
        <v>28997.99</v>
      </c>
      <c r="F41" s="102">
        <f t="shared" ref="F41:F52" si="11">D41-E41</f>
        <v>0</v>
      </c>
      <c r="G41" s="15"/>
      <c r="H41" s="150"/>
      <c r="I41" s="111" t="s">
        <v>24</v>
      </c>
      <c r="J41" s="91">
        <f>'IAN 2022 LIMVALCTR '!J41+'01-15 MAR 2023 LIMVALCTR'!D41</f>
        <v>56371.600000000006</v>
      </c>
      <c r="K41" s="91">
        <f>'IAN 2022 LIMVALCTR '!K41+'01-15 MAR 2023 LIMVALCTR'!E41</f>
        <v>56371.600000000006</v>
      </c>
      <c r="L41" s="91">
        <f>'IAN 2022 LIMVALCTR '!L41+'01-15 MAR 2023 LIMVALCTR'!F41</f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150"/>
      <c r="C42" s="97" t="s">
        <v>25</v>
      </c>
      <c r="D42" s="98">
        <v>397</v>
      </c>
      <c r="E42" s="98">
        <v>397</v>
      </c>
      <c r="F42" s="99">
        <f t="shared" si="11"/>
        <v>0</v>
      </c>
      <c r="G42" s="15"/>
      <c r="H42" s="150"/>
      <c r="I42" s="64" t="s">
        <v>25</v>
      </c>
      <c r="J42" s="98">
        <f>'IAN 2022 LIMVALCTR '!J42+'01-15 MAR 2023 LIMVALCTR'!D42</f>
        <v>919</v>
      </c>
      <c r="K42" s="98">
        <f>'IAN 2022 LIMVALCTR '!K42+'01-15 MAR 2023 LIMVALCTR'!E42</f>
        <v>919</v>
      </c>
      <c r="L42" s="98">
        <f>'IAN 2022 LIMVALCTR '!L42+'01-15 MAR 2023 LIMVALCTR'!F42</f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150"/>
      <c r="C43" s="100" t="s">
        <v>24</v>
      </c>
      <c r="D43" s="101">
        <v>78681.429999999993</v>
      </c>
      <c r="E43" s="101">
        <v>78681.429999999993</v>
      </c>
      <c r="F43" s="102">
        <f t="shared" si="11"/>
        <v>0</v>
      </c>
      <c r="G43" s="15"/>
      <c r="H43" s="150"/>
      <c r="I43" s="111" t="s">
        <v>24</v>
      </c>
      <c r="J43" s="91">
        <f>'IAN 2022 LIMVALCTR '!J43+'01-15 MAR 2023 LIMVALCTR'!D43</f>
        <v>182136.61</v>
      </c>
      <c r="K43" s="91">
        <f>'IAN 2022 LIMVALCTR '!K43+'01-15 MAR 2023 LIMVALCTR'!E43</f>
        <v>182136.61</v>
      </c>
      <c r="L43" s="91">
        <f>'IAN 2022 LIMVALCTR '!L43+'01-15 MAR 2023 LIMVALCTR'!F43</f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15"/>
      <c r="H44" s="150"/>
      <c r="I44" s="103" t="s">
        <v>45</v>
      </c>
      <c r="J44" s="98">
        <f>'IAN 2022 LIMVALCTR '!J44+'01-15 MAR 2023 LIMVALCTR'!D44</f>
        <v>0</v>
      </c>
      <c r="K44" s="98">
        <f>'IAN 2022 LIMVALCTR '!K44+'01-15 MAR 2023 LIMVALCTR'!E44</f>
        <v>0</v>
      </c>
      <c r="L44" s="98">
        <f>'IAN 2022 LIMVALCTR '!L44+'01-15 MAR 2023 LIMVALCTR'!F44</f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15"/>
      <c r="H45" s="151"/>
      <c r="I45" s="111" t="s">
        <v>24</v>
      </c>
      <c r="J45" s="91">
        <f>'IAN 2022 LIMVALCTR '!J45+'01-15 MAR 2023 LIMVALCTR'!D45</f>
        <v>0</v>
      </c>
      <c r="K45" s="91">
        <f>'IAN 2022 LIMVALCTR '!K45+'01-15 MAR 2023 LIMVALCTR'!E45</f>
        <v>0</v>
      </c>
      <c r="L45" s="91">
        <f>'IAN 2022 LIMVALCTR '!L45+'01-15 MAR 2023 LIMVALCTR'!F45</f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107679.42</v>
      </c>
      <c r="E46" s="91">
        <f t="shared" ref="E46:F46" si="12">E41+E43+E45</f>
        <v>107679.42</v>
      </c>
      <c r="F46" s="91">
        <f t="shared" si="12"/>
        <v>0</v>
      </c>
      <c r="G46" s="15"/>
      <c r="H46" s="104" t="s">
        <v>20</v>
      </c>
      <c r="I46" s="113" t="s">
        <v>24</v>
      </c>
      <c r="J46" s="91">
        <f>'IAN 2022 LIMVALCTR '!J46+'01-15 MAR 2023 LIMVALCTR'!D46</f>
        <v>238508.21</v>
      </c>
      <c r="K46" s="91">
        <f>'IAN 2022 LIMVALCTR '!K46+'01-15 MAR 2023 LIMVALCTR'!E46</f>
        <v>238508.21</v>
      </c>
      <c r="L46" s="91">
        <f>'IAN 2022 LIMVALCTR '!L46+'01-15 MAR 2023 LIMVALCTR'!F46</f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15"/>
      <c r="H47" s="55" t="s">
        <v>51</v>
      </c>
      <c r="I47" s="57" t="s">
        <v>24</v>
      </c>
      <c r="J47" s="98">
        <f>'IAN 2022 LIMVALCTR '!J47+'01-15 MAR 2023 LIMVALCTR'!D47</f>
        <v>0</v>
      </c>
      <c r="K47" s="98">
        <f>'IAN 2022 LIMVALCTR '!K47+'01-15 MAR 2023 LIMVALCTR'!E47</f>
        <v>0</v>
      </c>
      <c r="L47" s="98">
        <f>'IAN 2022 LIMVALCTR '!L47+'01-15 MAR 2023 LIMVALCTR'!F47</f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15"/>
      <c r="H48" s="55" t="s">
        <v>52</v>
      </c>
      <c r="I48" s="57" t="s">
        <v>24</v>
      </c>
      <c r="J48" s="98">
        <f>'IAN 2022 LIMVALCTR '!J48+'01-15 MAR 2023 LIMVALCTR'!D48</f>
        <v>0</v>
      </c>
      <c r="K48" s="98">
        <f>'IAN 2022 LIMVALCTR '!K48+'01-15 MAR 2023 LIMVALCTR'!E48</f>
        <v>0</v>
      </c>
      <c r="L48" s="98">
        <f>'IAN 2022 LIMVALCTR '!L48+'01-15 MAR 2023 LIMVALCTR'!F48</f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15"/>
      <c r="H49" s="55" t="s">
        <v>53</v>
      </c>
      <c r="I49" s="57" t="s">
        <v>24</v>
      </c>
      <c r="J49" s="98">
        <f>'IAN 2022 LIMVALCTR '!J49+'01-15 MAR 2023 LIMVALCTR'!D49</f>
        <v>0</v>
      </c>
      <c r="K49" s="98">
        <f>'IAN 2022 LIMVALCTR '!K49+'01-15 MAR 2023 LIMVALCTR'!E49</f>
        <v>0</v>
      </c>
      <c r="L49" s="98">
        <f>'IAN 2022 LIMVALCTR '!L49+'01-15 MAR 2023 LIMVALCTR'!F49</f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15"/>
      <c r="H50" s="55" t="s">
        <v>54</v>
      </c>
      <c r="I50" s="57" t="s">
        <v>24</v>
      </c>
      <c r="J50" s="98">
        <f>'IAN 2022 LIMVALCTR '!J50+'01-15 MAR 2023 LIMVALCTR'!D50</f>
        <v>0</v>
      </c>
      <c r="K50" s="98">
        <f>'IAN 2022 LIMVALCTR '!K50+'01-15 MAR 2023 LIMVALCTR'!E50</f>
        <v>0</v>
      </c>
      <c r="L50" s="98">
        <f>'IAN 2022 LIMVALCTR '!L50+'01-15 MAR 2023 LIMVALCTR'!F50</f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15"/>
      <c r="H51" s="58" t="s">
        <v>55</v>
      </c>
      <c r="I51" s="57" t="s">
        <v>24</v>
      </c>
      <c r="J51" s="98">
        <f>'IAN 2022 LIMVALCTR '!J51+'01-15 MAR 2023 LIMVALCTR'!D51</f>
        <v>0</v>
      </c>
      <c r="K51" s="98">
        <f>'IAN 2022 LIMVALCTR '!K51+'01-15 MAR 2023 LIMVALCTR'!E51</f>
        <v>0</v>
      </c>
      <c r="L51" s="98">
        <f>'IAN 2022 LIMVALCTR '!L51+'01-15 MAR 2023 LIMVALCTR'!F51</f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107679.42</v>
      </c>
      <c r="E52" s="91">
        <f t="shared" ref="E52" si="13">SUM(E46:E51)</f>
        <v>107679.42</v>
      </c>
      <c r="F52" s="102">
        <f t="shared" si="11"/>
        <v>0</v>
      </c>
      <c r="G52" s="15"/>
      <c r="H52" s="94" t="s">
        <v>34</v>
      </c>
      <c r="I52" s="113" t="s">
        <v>24</v>
      </c>
      <c r="J52" s="91">
        <f>'IAN 2022 LIMVALCTR '!J52+'01-15 MAR 2023 LIMVALCTR'!D52</f>
        <v>238508.21</v>
      </c>
      <c r="K52" s="91">
        <f>'IAN 2022 LIMVALCTR '!K52+'01-15 MAR 2023 LIMVALCTR'!E52</f>
        <v>238508.21</v>
      </c>
      <c r="L52" s="91">
        <f>'IAN 2022 LIMVALCTR '!L52+'01-15 MAR 2023 LIMVALCTR'!F52</f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52" t="s">
        <v>67</v>
      </c>
      <c r="C54" s="153"/>
      <c r="D54" s="153"/>
      <c r="E54" s="153"/>
      <c r="F54" s="154"/>
      <c r="H54" s="152" t="s">
        <v>68</v>
      </c>
      <c r="I54" s="153"/>
      <c r="J54" s="153"/>
      <c r="K54" s="153"/>
      <c r="L54" s="154"/>
      <c r="M54" s="16"/>
      <c r="N54" s="16"/>
      <c r="P54" s="119"/>
    </row>
    <row r="55" spans="1:16" s="1" customFormat="1" ht="18.75" customHeight="1" thickBot="1" x14ac:dyDescent="0.3">
      <c r="A55" s="1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14"/>
      <c r="B56" s="158"/>
      <c r="C56" s="64" t="s">
        <v>23</v>
      </c>
      <c r="D56" s="109">
        <f>D44+D42+D40+D30</f>
        <v>554</v>
      </c>
      <c r="E56" s="106">
        <f>E44+E42+E40+E30</f>
        <v>554</v>
      </c>
      <c r="F56" s="110">
        <f>D56-E56</f>
        <v>0</v>
      </c>
      <c r="G56" s="120"/>
      <c r="H56" s="158"/>
      <c r="I56" s="64" t="s">
        <v>23</v>
      </c>
      <c r="J56" s="109">
        <f>'IAN 2022 LIMVALCTR '!J56+'01-15 MAR 2023 LIMVALCTR'!D56</f>
        <v>1246</v>
      </c>
      <c r="K56" s="109">
        <f>'IAN 2022 LIMVALCTR '!K56+'01-15 MAR 2023 LIMVALCTR'!E56</f>
        <v>1243</v>
      </c>
      <c r="L56" s="106">
        <f>'IAN 2022 LIMVALCTR '!L56+'01-15 MAR 2023 LIMVALCTR'!F56</f>
        <v>3</v>
      </c>
      <c r="M56" s="120"/>
      <c r="N56" s="120"/>
      <c r="O56" s="120"/>
    </row>
    <row r="57" spans="1:16" s="1" customFormat="1" ht="15.75" thickBot="1" x14ac:dyDescent="0.3">
      <c r="A57" s="14"/>
      <c r="B57" s="159"/>
      <c r="C57" s="111" t="s">
        <v>24</v>
      </c>
      <c r="D57" s="112">
        <f>D52+D37</f>
        <v>294285.98</v>
      </c>
      <c r="E57" s="112">
        <f>E52+E37</f>
        <v>294285.98</v>
      </c>
      <c r="F57" s="107">
        <f>D57-E57</f>
        <v>0</v>
      </c>
      <c r="G57" s="120"/>
      <c r="H57" s="159"/>
      <c r="I57" s="111" t="s">
        <v>24</v>
      </c>
      <c r="J57" s="112">
        <f>'IAN 2022 LIMVALCTR '!J57+'01-15 MAR 2023 LIMVALCTR'!D57</f>
        <v>646351.66999999993</v>
      </c>
      <c r="K57" s="112">
        <f>'IAN 2022 LIMVALCTR '!K57+'01-15 MAR 2023 LIMVALCTR'!E57</f>
        <v>638189.65999999992</v>
      </c>
      <c r="L57" s="107">
        <f>'IAN 2022 LIMVALCTR '!L57+'01-15 MAR 2023 LIMVALCTR'!F57</f>
        <v>8162.0100000000093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9" customFormat="1" x14ac:dyDescent="0.25">
      <c r="A61" s="14"/>
      <c r="B61" s="114"/>
      <c r="C61" s="14"/>
      <c r="D61" s="114"/>
      <c r="E61" s="114"/>
      <c r="F61" s="14"/>
      <c r="G61" s="14"/>
      <c r="H61" s="14"/>
      <c r="I61" s="14"/>
      <c r="J61" s="14"/>
      <c r="K61" s="15"/>
      <c r="L61" s="15"/>
      <c r="M61" s="15"/>
      <c r="N61" s="14"/>
      <c r="O61" s="11"/>
    </row>
    <row r="62" spans="1:16" s="9" customFormat="1" x14ac:dyDescent="0.25">
      <c r="A62" s="14"/>
      <c r="B62" s="14"/>
      <c r="C62" s="14"/>
      <c r="D62" s="15"/>
      <c r="E62" s="15"/>
      <c r="F62" s="15"/>
      <c r="G62" s="15"/>
      <c r="H62" s="15"/>
      <c r="I62" s="14"/>
      <c r="J62" s="15"/>
      <c r="K62" s="15"/>
      <c r="L62" s="15"/>
      <c r="M62" s="15"/>
      <c r="N62" s="14"/>
      <c r="O62" s="11"/>
    </row>
    <row r="63" spans="1:16" s="9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5"/>
      <c r="K63" s="14"/>
      <c r="L63" s="14"/>
      <c r="M63" s="15"/>
      <c r="N63" s="14"/>
      <c r="O63" s="11"/>
    </row>
    <row r="64" spans="1:16" s="9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5"/>
      <c r="N64" s="14"/>
      <c r="O64" s="11"/>
    </row>
    <row r="65" spans="1:15" s="9" customFormat="1" x14ac:dyDescent="0.2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5"/>
      <c r="N65" s="14"/>
      <c r="O65" s="11"/>
    </row>
    <row r="66" spans="1:15" s="9" customFormat="1" x14ac:dyDescent="0.25">
      <c r="A66" s="14"/>
      <c r="B66" s="1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4"/>
      <c r="O66" s="11"/>
    </row>
    <row r="67" spans="1:15" s="9" customFormat="1" x14ac:dyDescent="0.2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5"/>
      <c r="N67" s="117"/>
      <c r="O67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7"/>
  <sheetViews>
    <sheetView topLeftCell="A4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5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5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5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5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5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5" s="1" customFormat="1" ht="18.75" customHeight="1" x14ac:dyDescent="0.25">
      <c r="A6" s="14"/>
      <c r="B6" s="160" t="s">
        <v>62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5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5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5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63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5" s="2" customFormat="1" x14ac:dyDescent="0.25">
      <c r="A10" s="70">
        <v>1</v>
      </c>
      <c r="B10" s="121" t="s">
        <v>39</v>
      </c>
      <c r="C10" s="72" t="s">
        <v>64</v>
      </c>
      <c r="D10" s="73">
        <v>426842.57</v>
      </c>
      <c r="E10" s="74">
        <v>308186.55000000005</v>
      </c>
      <c r="F10" s="75">
        <f t="shared" ref="F10:F16" si="0">D10-E10</f>
        <v>118656.01999999996</v>
      </c>
      <c r="G10" s="75">
        <v>91494.9</v>
      </c>
      <c r="H10" s="75">
        <f t="shared" ref="H10:H16" si="1">E10+G10</f>
        <v>399681.45000000007</v>
      </c>
      <c r="I10" s="76">
        <f t="shared" ref="I10:I16" si="2">F10-G10</f>
        <v>27161.119999999966</v>
      </c>
      <c r="J10" s="131"/>
      <c r="K10" s="15"/>
      <c r="L10" s="15"/>
      <c r="M10" s="15"/>
      <c r="N10" s="15"/>
      <c r="O10" s="3"/>
    </row>
    <row r="11" spans="1:15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15"/>
      <c r="N11" s="15"/>
      <c r="O11" s="3"/>
    </row>
    <row r="12" spans="1:15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131"/>
      <c r="K12" s="15"/>
      <c r="L12" s="15"/>
      <c r="M12" s="15"/>
      <c r="N12" s="15"/>
      <c r="O12" s="3"/>
    </row>
    <row r="13" spans="1:15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131"/>
      <c r="K13" s="15"/>
      <c r="L13" s="15"/>
      <c r="M13" s="15"/>
      <c r="N13" s="15"/>
      <c r="O13" s="3"/>
    </row>
    <row r="14" spans="1:15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15"/>
      <c r="N14" s="15"/>
      <c r="O14" s="3"/>
    </row>
    <row r="15" spans="1:15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15"/>
      <c r="N15" s="15"/>
      <c r="O15" s="3"/>
    </row>
    <row r="16" spans="1:15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15"/>
      <c r="N16" s="15"/>
      <c r="O16" s="3"/>
    </row>
    <row r="17" spans="1:15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426842.57</v>
      </c>
      <c r="E17" s="68">
        <v>308186.55000000005</v>
      </c>
      <c r="F17" s="68">
        <f t="shared" si="3"/>
        <v>118656.01999999996</v>
      </c>
      <c r="G17" s="68">
        <f t="shared" si="3"/>
        <v>91494.9</v>
      </c>
      <c r="H17" s="68">
        <f t="shared" si="3"/>
        <v>399681.45000000007</v>
      </c>
      <c r="I17" s="69">
        <f t="shared" si="3"/>
        <v>27161.119999999966</v>
      </c>
      <c r="J17" s="131"/>
      <c r="K17" s="132"/>
      <c r="L17" s="132"/>
      <c r="M17" s="15"/>
      <c r="N17" s="15"/>
      <c r="O17" s="3"/>
    </row>
    <row r="18" spans="1:15" s="1" customFormat="1" x14ac:dyDescent="0.25">
      <c r="A18" s="70">
        <v>2</v>
      </c>
      <c r="B18" s="71" t="s">
        <v>38</v>
      </c>
      <c r="C18" s="72" t="s">
        <v>65</v>
      </c>
      <c r="D18" s="73">
        <v>302000</v>
      </c>
      <c r="E18" s="74">
        <v>128846.89</v>
      </c>
      <c r="F18" s="75">
        <f>D18-E18</f>
        <v>173153.11</v>
      </c>
      <c r="G18" s="75">
        <v>107084.85</v>
      </c>
      <c r="H18" s="75">
        <f t="shared" ref="H18:H24" si="4">E18+G18</f>
        <v>235931.74</v>
      </c>
      <c r="I18" s="76">
        <f>F18-G18</f>
        <v>66068.25999999998</v>
      </c>
      <c r="J18" s="131"/>
      <c r="K18" s="15"/>
      <c r="L18" s="15"/>
      <c r="M18" s="14"/>
      <c r="N18" s="15"/>
      <c r="O18" s="3"/>
    </row>
    <row r="19" spans="1:15" s="1" customFormat="1" x14ac:dyDescent="0.25">
      <c r="A19" s="48"/>
      <c r="B19" s="77" t="s">
        <v>30</v>
      </c>
      <c r="C19" s="50" t="s">
        <v>66</v>
      </c>
      <c r="D19" s="51">
        <v>0</v>
      </c>
      <c r="E19" s="52">
        <v>1981.9</v>
      </c>
      <c r="F19" s="53">
        <f>D19-E19</f>
        <v>-1981.9</v>
      </c>
      <c r="G19" s="53">
        <v>594.57000000000005</v>
      </c>
      <c r="H19" s="53">
        <f t="shared" si="4"/>
        <v>2576.4700000000003</v>
      </c>
      <c r="I19" s="54">
        <f t="shared" ref="I19:I24" si="5">F19-G19</f>
        <v>-2576.4700000000003</v>
      </c>
      <c r="J19" s="131"/>
      <c r="K19" s="15"/>
      <c r="L19" s="15"/>
      <c r="M19" s="15"/>
      <c r="N19" s="15"/>
      <c r="O19" s="3"/>
    </row>
    <row r="20" spans="1:15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131"/>
      <c r="K20" s="15"/>
      <c r="L20" s="15"/>
      <c r="M20" s="15"/>
      <c r="N20" s="15"/>
      <c r="O20" s="3"/>
    </row>
    <row r="21" spans="1:15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131"/>
      <c r="K21" s="15"/>
      <c r="L21" s="15"/>
      <c r="M21" s="15"/>
      <c r="N21" s="15"/>
      <c r="O21" s="3"/>
    </row>
    <row r="22" spans="1:15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131"/>
      <c r="K22" s="15"/>
      <c r="L22" s="15"/>
      <c r="M22" s="15"/>
      <c r="N22" s="15"/>
      <c r="O22" s="3"/>
    </row>
    <row r="23" spans="1:15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131"/>
      <c r="K23" s="15"/>
      <c r="L23" s="15"/>
      <c r="M23" s="15"/>
      <c r="N23" s="15"/>
      <c r="O23" s="3"/>
    </row>
    <row r="24" spans="1:15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131"/>
      <c r="K24" s="15"/>
      <c r="L24" s="15"/>
      <c r="M24" s="15"/>
      <c r="N24" s="15"/>
      <c r="O24" s="3"/>
    </row>
    <row r="25" spans="1:15" s="1" customFormat="1" ht="27" thickBot="1" x14ac:dyDescent="0.3">
      <c r="A25" s="78"/>
      <c r="B25" s="58" t="s">
        <v>34</v>
      </c>
      <c r="C25" s="79"/>
      <c r="D25" s="80">
        <f>SUM(D18:D24)</f>
        <v>304000</v>
      </c>
      <c r="E25" s="81">
        <v>130828.79</v>
      </c>
      <c r="F25" s="81">
        <f t="shared" ref="F25:I25" si="7">SUM(F18:F24)</f>
        <v>173171.21</v>
      </c>
      <c r="G25" s="81">
        <f t="shared" si="7"/>
        <v>107679.42000000001</v>
      </c>
      <c r="H25" s="81">
        <f t="shared" si="7"/>
        <v>238508.21</v>
      </c>
      <c r="I25" s="82">
        <f t="shared" si="7"/>
        <v>65491.789999999979</v>
      </c>
      <c r="J25" s="131"/>
      <c r="K25" s="132"/>
      <c r="L25" s="132"/>
      <c r="M25" s="15"/>
      <c r="N25" s="15"/>
      <c r="O25" s="3"/>
    </row>
    <row r="26" spans="1:15" s="1" customFormat="1" ht="15.75" thickBot="1" x14ac:dyDescent="0.3">
      <c r="A26" s="78"/>
      <c r="B26" s="83" t="s">
        <v>8</v>
      </c>
      <c r="C26" s="78"/>
      <c r="D26" s="84">
        <f>D25+D17</f>
        <v>730842.57000000007</v>
      </c>
      <c r="E26" s="85">
        <v>439015.34</v>
      </c>
      <c r="F26" s="85">
        <f t="shared" ref="F26:I26" si="8">F25+F17</f>
        <v>291827.23</v>
      </c>
      <c r="G26" s="85">
        <f t="shared" si="8"/>
        <v>199174.32</v>
      </c>
      <c r="H26" s="85">
        <f t="shared" si="8"/>
        <v>638189.66</v>
      </c>
      <c r="I26" s="86">
        <f t="shared" si="8"/>
        <v>92652.909999999945</v>
      </c>
      <c r="J26" s="15"/>
      <c r="K26" s="15"/>
      <c r="L26" s="15"/>
      <c r="M26" s="15"/>
      <c r="N26" s="15"/>
      <c r="O26" s="3"/>
    </row>
    <row r="27" spans="1:15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4"/>
      <c r="N27" s="14"/>
      <c r="O27" s="3"/>
    </row>
    <row r="28" spans="1:15" s="1" customFormat="1" ht="15.75" customHeight="1" thickBot="1" x14ac:dyDescent="0.3">
      <c r="A28" s="14"/>
      <c r="B28" s="152" t="s">
        <v>67</v>
      </c>
      <c r="C28" s="153"/>
      <c r="D28" s="153"/>
      <c r="E28" s="153"/>
      <c r="F28" s="154"/>
      <c r="H28" s="152" t="s">
        <v>68</v>
      </c>
      <c r="I28" s="153"/>
      <c r="J28" s="153"/>
      <c r="K28" s="153"/>
      <c r="L28" s="154"/>
      <c r="M28" s="16"/>
      <c r="N28" s="16"/>
      <c r="O28" s="16"/>
    </row>
    <row r="29" spans="1:15" s="16" customFormat="1" ht="20.25" customHeight="1" thickBot="1" x14ac:dyDescent="0.3">
      <c r="A29" s="116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5" s="1" customFormat="1" ht="15.75" thickBot="1" x14ac:dyDescent="0.3">
      <c r="A30" s="117"/>
      <c r="B30" s="164"/>
      <c r="C30" s="14" t="s">
        <v>23</v>
      </c>
      <c r="D30" s="88">
        <v>85</v>
      </c>
      <c r="E30" s="88">
        <v>85</v>
      </c>
      <c r="F30" s="89">
        <f>D30-E30</f>
        <v>0</v>
      </c>
      <c r="G30" s="15"/>
      <c r="H30" s="167"/>
      <c r="I30" s="14" t="s">
        <v>23</v>
      </c>
      <c r="J30" s="88">
        <f>'IAN 2022 LIMVALCTR '!J30+'FEB 2023 LIMVALCTR'!D30</f>
        <v>190</v>
      </c>
      <c r="K30" s="88">
        <f>'IAN 2022 LIMVALCTR '!K30+'FEB 2023 LIMVALCTR'!E30</f>
        <v>187</v>
      </c>
      <c r="L30" s="88">
        <f>'IAN 2022 LIMVALCTR '!L30+'FEB 2023 LIMVALCTR'!F30</f>
        <v>3</v>
      </c>
      <c r="M30" s="15"/>
      <c r="N30" s="15"/>
      <c r="O30" s="15"/>
    </row>
    <row r="31" spans="1:15" s="1" customFormat="1" ht="15.75" thickBot="1" x14ac:dyDescent="0.3">
      <c r="A31" s="117"/>
      <c r="B31" s="165"/>
      <c r="C31" s="90" t="s">
        <v>24</v>
      </c>
      <c r="D31" s="91">
        <v>186606.56</v>
      </c>
      <c r="E31" s="91">
        <v>186606.56</v>
      </c>
      <c r="F31" s="92">
        <f t="shared" ref="F31:F37" si="9">D31-E31</f>
        <v>0</v>
      </c>
      <c r="G31" s="15"/>
      <c r="H31" s="168"/>
      <c r="I31" s="90" t="s">
        <v>24</v>
      </c>
      <c r="J31" s="95">
        <f>'IAN 2022 LIMVALCTR '!J31+'FEB 2023 LIMVALCTR'!D31</f>
        <v>407843.45999999996</v>
      </c>
      <c r="K31" s="95">
        <f>'IAN 2022 LIMVALCTR '!K31+'FEB 2023 LIMVALCTR'!E31</f>
        <v>399681.45</v>
      </c>
      <c r="L31" s="95">
        <f>'IAN 2022 LIMVALCTR '!L31+'FEB 2023 LIMVALCTR'!F31</f>
        <v>8162.0099999999802</v>
      </c>
      <c r="M31" s="15"/>
      <c r="N31" s="15"/>
      <c r="O31" s="15"/>
    </row>
    <row r="32" spans="1:15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9"/>
        <v>0</v>
      </c>
      <c r="G32" s="15"/>
      <c r="H32" s="55" t="s">
        <v>51</v>
      </c>
      <c r="I32" s="93" t="s">
        <v>24</v>
      </c>
      <c r="J32" s="88">
        <f>'IAN 2022 LIMVALCTR '!J32+'FEB 2023 LIMVALCTR'!D32</f>
        <v>0</v>
      </c>
      <c r="K32" s="88">
        <f>'IAN 2022 LIMVALCTR '!K32+'FEB 2023 LIMVALCTR'!E32</f>
        <v>0</v>
      </c>
      <c r="L32" s="88">
        <f>'IAN 2022 LIMVALCTR '!L32+'FEB 2023 LIMVALCTR'!F32</f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9"/>
        <v>0</v>
      </c>
      <c r="G33" s="15"/>
      <c r="H33" s="55" t="s">
        <v>52</v>
      </c>
      <c r="I33" s="93" t="s">
        <v>24</v>
      </c>
      <c r="J33" s="88">
        <f>'IAN 2022 LIMVALCTR '!J33+'FEB 2023 LIMVALCTR'!D33</f>
        <v>0</v>
      </c>
      <c r="K33" s="88">
        <f>'IAN 2022 LIMVALCTR '!K33+'FEB 2023 LIMVALCTR'!E33</f>
        <v>0</v>
      </c>
      <c r="L33" s="88">
        <f>'IAN 2022 LIMVALCTR '!L33+'FEB 2023 LIMVALCTR'!F33</f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9"/>
        <v>0</v>
      </c>
      <c r="G34" s="15"/>
      <c r="H34" s="55" t="s">
        <v>53</v>
      </c>
      <c r="I34" s="93" t="s">
        <v>24</v>
      </c>
      <c r="J34" s="88">
        <f>'IAN 2022 LIMVALCTR '!J34+'FEB 2023 LIMVALCTR'!D34</f>
        <v>0</v>
      </c>
      <c r="K34" s="88">
        <f>'IAN 2022 LIMVALCTR '!K34+'FEB 2023 LIMVALCTR'!E34</f>
        <v>0</v>
      </c>
      <c r="L34" s="88">
        <f>'IAN 2022 LIMVALCTR '!L34+'FEB 2023 LIMVALCTR'!F34</f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9"/>
        <v>0</v>
      </c>
      <c r="G35" s="15"/>
      <c r="H35" s="55" t="s">
        <v>54</v>
      </c>
      <c r="I35" s="93" t="s">
        <v>24</v>
      </c>
      <c r="J35" s="88">
        <f>'IAN 2022 LIMVALCTR '!J35+'FEB 2023 LIMVALCTR'!D35</f>
        <v>0</v>
      </c>
      <c r="K35" s="88">
        <f>'IAN 2022 LIMVALCTR '!K35+'FEB 2023 LIMVALCTR'!E35</f>
        <v>0</v>
      </c>
      <c r="L35" s="88">
        <f>'IAN 2022 LIMVALCTR '!L35+'FEB 2023 LIMVALCTR'!F35</f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9"/>
        <v>0</v>
      </c>
      <c r="G36" s="15"/>
      <c r="H36" s="58" t="s">
        <v>55</v>
      </c>
      <c r="I36" s="83" t="s">
        <v>24</v>
      </c>
      <c r="J36" s="88">
        <f>'IAN 2022 LIMVALCTR '!J36+'FEB 2023 LIMVALCTR'!D36</f>
        <v>0</v>
      </c>
      <c r="K36" s="88">
        <f>'IAN 2022 LIMVALCTR '!K36+'FEB 2023 LIMVALCTR'!E36</f>
        <v>0</v>
      </c>
      <c r="L36" s="88">
        <f>'IAN 2022 LIMVALCTR '!L36+'FEB 2023 LIMVALCTR'!F36</f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0">SUM(D31:D36)</f>
        <v>186606.56</v>
      </c>
      <c r="E37" s="91">
        <f t="shared" si="10"/>
        <v>186606.56</v>
      </c>
      <c r="F37" s="91">
        <f t="shared" si="9"/>
        <v>0</v>
      </c>
      <c r="G37" s="15"/>
      <c r="H37" s="94" t="s">
        <v>32</v>
      </c>
      <c r="I37" s="90" t="s">
        <v>24</v>
      </c>
      <c r="J37" s="91">
        <f>'IAN 2022 LIMVALCTR '!J37+'FEB 2023 LIMVALCTR'!D37</f>
        <v>407843.45999999996</v>
      </c>
      <c r="K37" s="91">
        <f>'IAN 2022 LIMVALCTR '!K37+'FEB 2023 LIMVALCTR'!E37</f>
        <v>399681.45</v>
      </c>
      <c r="L37" s="91">
        <f>'IAN 2022 LIMVALCTR '!L37+'FEB 2023 LIMVALCTR'!F37</f>
        <v>8162.0099999999802</v>
      </c>
      <c r="M37" s="15"/>
      <c r="N37" s="1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15"/>
      <c r="P38" s="1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15"/>
      <c r="P39" s="1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72</v>
      </c>
      <c r="E40" s="98">
        <v>72</v>
      </c>
      <c r="F40" s="99">
        <f>D40-E40</f>
        <v>0</v>
      </c>
      <c r="G40" s="5"/>
      <c r="H40" s="149" t="s">
        <v>20</v>
      </c>
      <c r="I40" s="64" t="s">
        <v>23</v>
      </c>
      <c r="J40" s="98">
        <f>'IAN 2022 LIMVALCTR '!J40+'FEB 2023 LIMVALCTR'!D40</f>
        <v>137</v>
      </c>
      <c r="K40" s="98">
        <f>'IAN 2022 LIMVALCTR '!K40+'FEB 2023 LIMVALCTR'!E40</f>
        <v>137</v>
      </c>
      <c r="L40" s="98">
        <f>'IAN 2022 LIMVALCTR '!L40+'FEB 2023 LIMVALCTR'!F40</f>
        <v>0</v>
      </c>
      <c r="M40" s="5"/>
      <c r="N40" s="5"/>
      <c r="O40" s="15"/>
      <c r="P40" s="15"/>
    </row>
    <row r="41" spans="1:16" s="1" customFormat="1" ht="15.75" thickBot="1" x14ac:dyDescent="0.3">
      <c r="A41" s="6"/>
      <c r="B41" s="150"/>
      <c r="C41" s="100" t="s">
        <v>24</v>
      </c>
      <c r="D41" s="101">
        <v>28997.99</v>
      </c>
      <c r="E41" s="101">
        <v>28997.99</v>
      </c>
      <c r="F41" s="102">
        <f t="shared" ref="F41:F52" si="11">D41-E41</f>
        <v>0</v>
      </c>
      <c r="G41" s="5"/>
      <c r="H41" s="150"/>
      <c r="I41" s="111" t="s">
        <v>24</v>
      </c>
      <c r="J41" s="91">
        <f>'IAN 2022 LIMVALCTR '!J41+'FEB 2023 LIMVALCTR'!D41</f>
        <v>56371.600000000006</v>
      </c>
      <c r="K41" s="91">
        <f>'IAN 2022 LIMVALCTR '!K41+'FEB 2023 LIMVALCTR'!E41</f>
        <v>56371.600000000006</v>
      </c>
      <c r="L41" s="91">
        <f>'IAN 2022 LIMVALCTR '!L41+'FEB 2023 LIMVALCTR'!F41</f>
        <v>0</v>
      </c>
      <c r="M41" s="5"/>
      <c r="N41" s="5"/>
      <c r="O41" s="15"/>
      <c r="P41" s="15"/>
    </row>
    <row r="42" spans="1:16" s="1" customFormat="1" ht="15.75" thickBot="1" x14ac:dyDescent="0.3">
      <c r="A42" s="6"/>
      <c r="B42" s="150"/>
      <c r="C42" s="97" t="s">
        <v>25</v>
      </c>
      <c r="D42" s="98">
        <v>397</v>
      </c>
      <c r="E42" s="98">
        <v>397</v>
      </c>
      <c r="F42" s="99">
        <f t="shared" si="11"/>
        <v>0</v>
      </c>
      <c r="G42" s="5"/>
      <c r="H42" s="150"/>
      <c r="I42" s="64" t="s">
        <v>25</v>
      </c>
      <c r="J42" s="98">
        <f>'IAN 2022 LIMVALCTR '!J42+'FEB 2023 LIMVALCTR'!D42</f>
        <v>919</v>
      </c>
      <c r="K42" s="98">
        <f>'IAN 2022 LIMVALCTR '!K42+'FEB 2023 LIMVALCTR'!E42</f>
        <v>919</v>
      </c>
      <c r="L42" s="98">
        <f>'IAN 2022 LIMVALCTR '!L42+'FEB 2023 LIMVALCTR'!F42</f>
        <v>0</v>
      </c>
      <c r="M42" s="5"/>
      <c r="N42" s="5"/>
      <c r="O42" s="15"/>
      <c r="P42" s="15"/>
    </row>
    <row r="43" spans="1:16" s="1" customFormat="1" ht="15.75" thickBot="1" x14ac:dyDescent="0.3">
      <c r="A43" s="6"/>
      <c r="B43" s="150"/>
      <c r="C43" s="100" t="s">
        <v>24</v>
      </c>
      <c r="D43" s="101">
        <v>78681.429999999993</v>
      </c>
      <c r="E43" s="101">
        <v>78681.429999999993</v>
      </c>
      <c r="F43" s="102">
        <f t="shared" si="11"/>
        <v>0</v>
      </c>
      <c r="G43" s="5"/>
      <c r="H43" s="150"/>
      <c r="I43" s="111" t="s">
        <v>24</v>
      </c>
      <c r="J43" s="91">
        <f>'IAN 2022 LIMVALCTR '!J43+'FEB 2023 LIMVALCTR'!D43</f>
        <v>182136.61</v>
      </c>
      <c r="K43" s="91">
        <f>'IAN 2022 LIMVALCTR '!K43+'FEB 2023 LIMVALCTR'!E43</f>
        <v>182136.61</v>
      </c>
      <c r="L43" s="91">
        <f>'IAN 2022 LIMVALCTR '!L43+'FEB 2023 LIMVALCTR'!F43</f>
        <v>0</v>
      </c>
      <c r="M43" s="5"/>
      <c r="N43" s="5"/>
      <c r="O43" s="15"/>
      <c r="P43" s="1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1"/>
        <v>0</v>
      </c>
      <c r="G44" s="5"/>
      <c r="H44" s="150"/>
      <c r="I44" s="103" t="s">
        <v>45</v>
      </c>
      <c r="J44" s="98">
        <f>'IAN 2022 LIMVALCTR '!J44+'FEB 2023 LIMVALCTR'!D44</f>
        <v>0</v>
      </c>
      <c r="K44" s="98">
        <f>'IAN 2022 LIMVALCTR '!K44+'FEB 2023 LIMVALCTR'!E44</f>
        <v>0</v>
      </c>
      <c r="L44" s="98">
        <f>'IAN 2022 LIMVALCTR '!L44+'FEB 2023 LIMVALCTR'!F44</f>
        <v>0</v>
      </c>
      <c r="M44" s="5"/>
      <c r="N44" s="5"/>
      <c r="O44" s="15"/>
      <c r="P44" s="1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1"/>
        <v>0</v>
      </c>
      <c r="G45" s="5"/>
      <c r="H45" s="151"/>
      <c r="I45" s="111" t="s">
        <v>24</v>
      </c>
      <c r="J45" s="91">
        <f>'IAN 2022 LIMVALCTR '!J45+'FEB 2023 LIMVALCTR'!D45</f>
        <v>0</v>
      </c>
      <c r="K45" s="91">
        <f>'IAN 2022 LIMVALCTR '!K45+'FEB 2023 LIMVALCTR'!E45</f>
        <v>0</v>
      </c>
      <c r="L45" s="91">
        <f>'IAN 2022 LIMVALCTR '!L45+'FEB 2023 LIMVALCTR'!F45</f>
        <v>0</v>
      </c>
      <c r="M45" s="5"/>
      <c r="N45" s="5"/>
      <c r="O45" s="15"/>
      <c r="P45" s="1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107679.42</v>
      </c>
      <c r="E46" s="91">
        <f t="shared" ref="E46:F46" si="12">E41+E43+E45</f>
        <v>107679.42</v>
      </c>
      <c r="F46" s="91">
        <f t="shared" si="12"/>
        <v>0</v>
      </c>
      <c r="G46" s="5"/>
      <c r="H46" s="104" t="s">
        <v>20</v>
      </c>
      <c r="I46" s="113" t="s">
        <v>24</v>
      </c>
      <c r="J46" s="91">
        <f>'IAN 2022 LIMVALCTR '!J46+'FEB 2023 LIMVALCTR'!D46</f>
        <v>238508.21</v>
      </c>
      <c r="K46" s="91">
        <f>'IAN 2022 LIMVALCTR '!K46+'FEB 2023 LIMVALCTR'!E46</f>
        <v>238508.21</v>
      </c>
      <c r="L46" s="91">
        <f>'IAN 2022 LIMVALCTR '!L46+'FEB 2023 LIMVALCTR'!F46</f>
        <v>0</v>
      </c>
      <c r="M46" s="5"/>
      <c r="N46" s="5"/>
      <c r="O46" s="15"/>
      <c r="P46" s="1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1"/>
        <v>0</v>
      </c>
      <c r="G47" s="5"/>
      <c r="H47" s="55" t="s">
        <v>51</v>
      </c>
      <c r="I47" s="57" t="s">
        <v>24</v>
      </c>
      <c r="J47" s="98">
        <f>'IAN 2022 LIMVALCTR '!J47+'FEB 2023 LIMVALCTR'!D47</f>
        <v>0</v>
      </c>
      <c r="K47" s="98">
        <f>'IAN 2022 LIMVALCTR '!K47+'FEB 2023 LIMVALCTR'!E47</f>
        <v>0</v>
      </c>
      <c r="L47" s="98">
        <f>'IAN 2022 LIMVALCTR '!L47+'FEB 2023 LIMVALCTR'!F47</f>
        <v>0</v>
      </c>
      <c r="M47" s="5"/>
      <c r="N47" s="5"/>
      <c r="O47" s="15"/>
      <c r="P47" s="1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1"/>
        <v>0</v>
      </c>
      <c r="G48" s="5"/>
      <c r="H48" s="55" t="s">
        <v>52</v>
      </c>
      <c r="I48" s="57" t="s">
        <v>24</v>
      </c>
      <c r="J48" s="98">
        <f>'IAN 2022 LIMVALCTR '!J48+'FEB 2023 LIMVALCTR'!D48</f>
        <v>0</v>
      </c>
      <c r="K48" s="98">
        <f>'IAN 2022 LIMVALCTR '!K48+'FEB 2023 LIMVALCTR'!E48</f>
        <v>0</v>
      </c>
      <c r="L48" s="98">
        <f>'IAN 2022 LIMVALCTR '!L48+'FEB 2023 LIMVALCTR'!F48</f>
        <v>0</v>
      </c>
      <c r="M48" s="5"/>
      <c r="N48" s="5"/>
      <c r="O48" s="15"/>
      <c r="P48" s="1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1"/>
        <v>0</v>
      </c>
      <c r="G49" s="5"/>
      <c r="H49" s="55" t="s">
        <v>53</v>
      </c>
      <c r="I49" s="57" t="s">
        <v>24</v>
      </c>
      <c r="J49" s="98">
        <f>'IAN 2022 LIMVALCTR '!J49+'FEB 2023 LIMVALCTR'!D49</f>
        <v>0</v>
      </c>
      <c r="K49" s="98">
        <f>'IAN 2022 LIMVALCTR '!K49+'FEB 2023 LIMVALCTR'!E49</f>
        <v>0</v>
      </c>
      <c r="L49" s="98">
        <f>'IAN 2022 LIMVALCTR '!L49+'FEB 2023 LIMVALCTR'!F49</f>
        <v>0</v>
      </c>
      <c r="M49" s="5"/>
      <c r="N49" s="5"/>
      <c r="O49" s="15"/>
      <c r="P49" s="1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1"/>
        <v>0</v>
      </c>
      <c r="G50" s="5"/>
      <c r="H50" s="55" t="s">
        <v>54</v>
      </c>
      <c r="I50" s="57" t="s">
        <v>24</v>
      </c>
      <c r="J50" s="98">
        <f>'IAN 2022 LIMVALCTR '!J50+'FEB 2023 LIMVALCTR'!D50</f>
        <v>0</v>
      </c>
      <c r="K50" s="98">
        <f>'IAN 2022 LIMVALCTR '!K50+'FEB 2023 LIMVALCTR'!E50</f>
        <v>0</v>
      </c>
      <c r="L50" s="98">
        <f>'IAN 2022 LIMVALCTR '!L50+'FEB 2023 LIMVALCTR'!F50</f>
        <v>0</v>
      </c>
      <c r="M50" s="5"/>
      <c r="N50" s="5"/>
      <c r="O50" s="15"/>
      <c r="P50" s="1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1"/>
        <v>0</v>
      </c>
      <c r="G51" s="5"/>
      <c r="H51" s="58" t="s">
        <v>55</v>
      </c>
      <c r="I51" s="57" t="s">
        <v>24</v>
      </c>
      <c r="J51" s="98">
        <f>'IAN 2022 LIMVALCTR '!J51+'FEB 2023 LIMVALCTR'!D51</f>
        <v>0</v>
      </c>
      <c r="K51" s="98">
        <f>'IAN 2022 LIMVALCTR '!K51+'FEB 2023 LIMVALCTR'!E51</f>
        <v>0</v>
      </c>
      <c r="L51" s="98">
        <f>'IAN 2022 LIMVALCTR '!L51+'FEB 2023 LIMVALCTR'!F51</f>
        <v>0</v>
      </c>
      <c r="M51" s="5"/>
      <c r="N51" s="5"/>
      <c r="O51" s="15"/>
      <c r="P51" s="1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107679.42</v>
      </c>
      <c r="E52" s="91">
        <f t="shared" ref="E52" si="13">SUM(E46:E51)</f>
        <v>107679.42</v>
      </c>
      <c r="F52" s="102">
        <f t="shared" si="11"/>
        <v>0</v>
      </c>
      <c r="G52" s="5"/>
      <c r="H52" s="94" t="s">
        <v>34</v>
      </c>
      <c r="I52" s="113" t="s">
        <v>24</v>
      </c>
      <c r="J52" s="91">
        <f>'IAN 2022 LIMVALCTR '!J52+'FEB 2023 LIMVALCTR'!D52</f>
        <v>238508.21</v>
      </c>
      <c r="K52" s="91">
        <f>'IAN 2022 LIMVALCTR '!K52+'FEB 2023 LIMVALCTR'!E52</f>
        <v>238508.21</v>
      </c>
      <c r="L52" s="91">
        <f>'IAN 2022 LIMVALCTR '!L52+'FEB 2023 LIMVALCTR'!F52</f>
        <v>0</v>
      </c>
      <c r="M52" s="5"/>
      <c r="N52" s="5"/>
      <c r="O52" s="15"/>
      <c r="P52" s="1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15"/>
      <c r="P53" s="15"/>
    </row>
    <row r="54" spans="1:16" s="1" customFormat="1" ht="15.75" customHeight="1" thickBot="1" x14ac:dyDescent="0.3">
      <c r="A54" s="4"/>
      <c r="B54" s="152" t="s">
        <v>67</v>
      </c>
      <c r="C54" s="153"/>
      <c r="D54" s="153"/>
      <c r="E54" s="153"/>
      <c r="F54" s="154"/>
      <c r="G54" s="9"/>
      <c r="H54" s="152" t="s">
        <v>68</v>
      </c>
      <c r="I54" s="153"/>
      <c r="J54" s="153"/>
      <c r="K54" s="153"/>
      <c r="L54" s="154"/>
      <c r="M54" s="28"/>
      <c r="N54" s="28"/>
      <c r="P54" s="119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3"/>
      <c r="P55" s="1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554</v>
      </c>
      <c r="E56" s="106">
        <f>E44+E42+E40+E30</f>
        <v>554</v>
      </c>
      <c r="F56" s="110">
        <f>D56-E56</f>
        <v>0</v>
      </c>
      <c r="G56" s="24"/>
      <c r="H56" s="158"/>
      <c r="I56" s="64" t="s">
        <v>23</v>
      </c>
      <c r="J56" s="109">
        <f>'IAN 2022 LIMVALCTR '!J56+'FEB 2023 LIMVALCTR'!D56</f>
        <v>1246</v>
      </c>
      <c r="K56" s="109">
        <f>'IAN 2022 LIMVALCTR '!K56+'FEB 2023 LIMVALCTR'!E56</f>
        <v>1243</v>
      </c>
      <c r="L56" s="106">
        <f>'IAN 2022 LIMVALCTR '!L56+'FEB 2023 LIMVALCTR'!F56</f>
        <v>3</v>
      </c>
      <c r="M56" s="24"/>
      <c r="N56" s="24"/>
      <c r="O56" s="120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294285.98</v>
      </c>
      <c r="E57" s="112">
        <f>E52+E37</f>
        <v>294285.98</v>
      </c>
      <c r="F57" s="107">
        <f>D57-E57</f>
        <v>0</v>
      </c>
      <c r="G57" s="24"/>
      <c r="H57" s="159"/>
      <c r="I57" s="111" t="s">
        <v>24</v>
      </c>
      <c r="J57" s="112">
        <f>'IAN 2022 LIMVALCTR '!J57+'FEB 2023 LIMVALCTR'!D57</f>
        <v>646351.66999999993</v>
      </c>
      <c r="K57" s="112">
        <f>'IAN 2022 LIMVALCTR '!K57+'FEB 2023 LIMVALCTR'!E57</f>
        <v>638189.65999999992</v>
      </c>
      <c r="L57" s="107">
        <f>'IAN 2022 LIMVALCTR '!L57+'FEB 2023 LIMVALCTR'!F57</f>
        <v>8162.0100000000093</v>
      </c>
      <c r="M57" s="24"/>
      <c r="N57" s="24"/>
      <c r="O57" s="120"/>
    </row>
    <row r="58" spans="1:16" s="1" customFormat="1" x14ac:dyDescent="0.25">
      <c r="A58" s="4"/>
      <c r="B58" s="118"/>
      <c r="C58" s="23"/>
      <c r="D58" s="23"/>
      <c r="E58" s="23"/>
      <c r="F58" s="23"/>
      <c r="G58" s="20"/>
      <c r="H58" s="20"/>
      <c r="I58" s="7"/>
      <c r="J58" s="9"/>
      <c r="K58" s="20"/>
      <c r="L58" s="20"/>
      <c r="M58" s="24"/>
      <c r="N58" s="24"/>
      <c r="O58" s="120"/>
      <c r="P58" s="120"/>
    </row>
    <row r="59" spans="1:16" s="1" customFormat="1" x14ac:dyDescent="0.25">
      <c r="A59" s="4"/>
      <c r="B59" s="114" t="s">
        <v>26</v>
      </c>
      <c r="C59" s="14"/>
      <c r="D59" s="15"/>
      <c r="E59" s="15"/>
      <c r="F59" s="15"/>
      <c r="G59" s="5"/>
      <c r="H59" s="5"/>
      <c r="I59" s="5"/>
      <c r="J59" s="5"/>
      <c r="K59" s="5"/>
      <c r="L59" s="5"/>
      <c r="M59" s="4"/>
      <c r="N59" s="4"/>
      <c r="O59" s="14"/>
    </row>
    <row r="60" spans="1:16" s="1" customFormat="1" x14ac:dyDescent="0.25">
      <c r="A60" s="4"/>
      <c r="B60" s="114" t="s">
        <v>29</v>
      </c>
      <c r="C60" s="14"/>
      <c r="D60" s="114"/>
      <c r="E60" s="114"/>
      <c r="F60" s="14"/>
      <c r="G60" s="4"/>
      <c r="H60" s="4"/>
      <c r="I60" s="4"/>
      <c r="J60" s="4"/>
      <c r="K60" s="5"/>
      <c r="L60" s="5"/>
      <c r="M60" s="5"/>
      <c r="N60" s="4"/>
      <c r="O60" s="1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7"/>
  <sheetViews>
    <sheetView topLeftCell="A5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60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1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1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59</v>
      </c>
      <c r="H9" s="129" t="s">
        <v>17</v>
      </c>
      <c r="I9" s="130" t="s">
        <v>18</v>
      </c>
      <c r="J9" s="115"/>
      <c r="K9" s="115"/>
      <c r="L9" s="115"/>
      <c r="M9" s="1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61</v>
      </c>
      <c r="D10" s="73">
        <v>426842.57</v>
      </c>
      <c r="E10" s="74">
        <v>213074.89</v>
      </c>
      <c r="F10" s="75">
        <f t="shared" ref="F10:F16" si="0">D10-E10</f>
        <v>213767.67999999999</v>
      </c>
      <c r="G10" s="75">
        <v>95111.66</v>
      </c>
      <c r="H10" s="75">
        <f t="shared" ref="H10:H16" si="1">E10+G10</f>
        <v>308186.55000000005</v>
      </c>
      <c r="I10" s="76">
        <f t="shared" ref="I10:I16" si="2">F10-G10</f>
        <v>118656.01999999999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426842.57</v>
      </c>
      <c r="E17" s="68">
        <v>213074.89</v>
      </c>
      <c r="F17" s="68">
        <f t="shared" si="3"/>
        <v>213767.67999999999</v>
      </c>
      <c r="G17" s="68">
        <f t="shared" si="3"/>
        <v>95111.66</v>
      </c>
      <c r="H17" s="68">
        <f t="shared" si="3"/>
        <v>308186.55000000005</v>
      </c>
      <c r="I17" s="69">
        <f t="shared" si="3"/>
        <v>118656.01999999999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/>
      <c r="D18" s="73">
        <v>302000</v>
      </c>
      <c r="E18" s="74">
        <v>128846.89</v>
      </c>
      <c r="F18" s="75">
        <f>D18-E18</f>
        <v>173153.11</v>
      </c>
      <c r="G18" s="75">
        <v>0</v>
      </c>
      <c r="H18" s="75">
        <f t="shared" ref="H18:H24" si="4">E18+G18</f>
        <v>128846.89</v>
      </c>
      <c r="I18" s="76">
        <f>F18-G18</f>
        <v>173153.11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1981.9</v>
      </c>
      <c r="F19" s="53">
        <f>D19-E19</f>
        <v>-1981.9</v>
      </c>
      <c r="G19" s="53">
        <v>0</v>
      </c>
      <c r="H19" s="53">
        <f t="shared" si="4"/>
        <v>1981.9</v>
      </c>
      <c r="I19" s="54">
        <f t="shared" ref="I19:I24" si="5">F19-G19</f>
        <v>-1981.9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2000</v>
      </c>
      <c r="E20" s="52">
        <v>0</v>
      </c>
      <c r="F20" s="53">
        <f>D20-E20</f>
        <v>2000</v>
      </c>
      <c r="G20" s="53">
        <v>0</v>
      </c>
      <c r="H20" s="53">
        <f t="shared" si="4"/>
        <v>0</v>
      </c>
      <c r="I20" s="54">
        <f t="shared" si="5"/>
        <v>2000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304000</v>
      </c>
      <c r="E25" s="81">
        <v>130828.79</v>
      </c>
      <c r="F25" s="81">
        <f t="shared" ref="F25:I25" si="7">SUM(F18:F24)</f>
        <v>173171.21</v>
      </c>
      <c r="G25" s="81">
        <f t="shared" si="7"/>
        <v>0</v>
      </c>
      <c r="H25" s="81">
        <f t="shared" si="7"/>
        <v>130828.79</v>
      </c>
      <c r="I25" s="82">
        <f t="shared" si="7"/>
        <v>173171.21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730842.57000000007</v>
      </c>
      <c r="E26" s="85">
        <v>343903.68</v>
      </c>
      <c r="F26" s="85">
        <f t="shared" ref="F26:I26" si="8">F25+F17</f>
        <v>386938.89</v>
      </c>
      <c r="G26" s="85">
        <f t="shared" si="8"/>
        <v>95111.66</v>
      </c>
      <c r="H26" s="85">
        <f t="shared" si="8"/>
        <v>439015.34</v>
      </c>
      <c r="I26" s="86">
        <f t="shared" si="8"/>
        <v>291827.23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14"/>
      <c r="B28" s="152" t="s">
        <v>49</v>
      </c>
      <c r="C28" s="153"/>
      <c r="D28" s="153"/>
      <c r="E28" s="153"/>
      <c r="F28" s="154"/>
      <c r="H28" s="152" t="s">
        <v>50</v>
      </c>
      <c r="I28" s="153"/>
      <c r="J28" s="153"/>
      <c r="K28" s="153"/>
      <c r="L28" s="154"/>
      <c r="M28" s="16"/>
      <c r="N28" s="16"/>
      <c r="O28" s="16"/>
    </row>
    <row r="29" spans="1:16" s="16" customFormat="1" ht="20.25" customHeight="1" thickBot="1" x14ac:dyDescent="0.3">
      <c r="A29" s="116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6" s="1" customFormat="1" ht="15.75" thickBot="1" x14ac:dyDescent="0.3">
      <c r="A30" s="117"/>
      <c r="B30" s="164"/>
      <c r="C30" s="14" t="s">
        <v>23</v>
      </c>
      <c r="D30" s="88">
        <v>105</v>
      </c>
      <c r="E30" s="88">
        <v>102</v>
      </c>
      <c r="F30" s="89">
        <f>D30-E30</f>
        <v>3</v>
      </c>
      <c r="G30" s="15"/>
      <c r="H30" s="167"/>
      <c r="I30" s="14" t="s">
        <v>23</v>
      </c>
      <c r="J30" s="88">
        <f t="shared" ref="J30:L37" si="9">D30</f>
        <v>105</v>
      </c>
      <c r="K30" s="88">
        <f t="shared" si="9"/>
        <v>102</v>
      </c>
      <c r="L30" s="88">
        <f t="shared" si="9"/>
        <v>3</v>
      </c>
      <c r="M30" s="15"/>
      <c r="N30" s="15"/>
      <c r="O30" s="15"/>
    </row>
    <row r="31" spans="1:16" s="1" customFormat="1" ht="15.75" thickBot="1" x14ac:dyDescent="0.3">
      <c r="A31" s="117"/>
      <c r="B31" s="165"/>
      <c r="C31" s="90" t="s">
        <v>24</v>
      </c>
      <c r="D31" s="91">
        <v>221236.9</v>
      </c>
      <c r="E31" s="91">
        <v>213074.89</v>
      </c>
      <c r="F31" s="92">
        <f t="shared" ref="F31:F37" si="10">D31-E31</f>
        <v>8162.0099999999802</v>
      </c>
      <c r="G31" s="15"/>
      <c r="H31" s="168"/>
      <c r="I31" s="90" t="s">
        <v>24</v>
      </c>
      <c r="J31" s="95">
        <f t="shared" si="9"/>
        <v>221236.9</v>
      </c>
      <c r="K31" s="95">
        <f t="shared" si="9"/>
        <v>213074.89</v>
      </c>
      <c r="L31" s="95">
        <f t="shared" si="9"/>
        <v>8162.0099999999802</v>
      </c>
      <c r="M31" s="15"/>
      <c r="N31" s="15"/>
      <c r="O31" s="15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"/>
      <c r="N32" s="15"/>
      <c r="O32" s="15"/>
    </row>
    <row r="33" spans="1:16" s="1" customFormat="1" ht="15.75" thickBot="1" x14ac:dyDescent="0.3">
      <c r="A33" s="117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52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15"/>
      <c r="N33" s="15"/>
      <c r="O33" s="15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15"/>
      <c r="N34" s="15"/>
      <c r="O34" s="15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15"/>
      <c r="N35" s="15"/>
      <c r="O35" s="15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15"/>
      <c r="N36" s="15"/>
      <c r="O36" s="15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221236.9</v>
      </c>
      <c r="E37" s="91">
        <f t="shared" si="11"/>
        <v>213074.89</v>
      </c>
      <c r="F37" s="91">
        <f t="shared" si="10"/>
        <v>8162.0099999999802</v>
      </c>
      <c r="G37" s="15"/>
      <c r="H37" s="94" t="s">
        <v>32</v>
      </c>
      <c r="I37" s="90" t="s">
        <v>24</v>
      </c>
      <c r="J37" s="91">
        <f t="shared" si="9"/>
        <v>221236.9</v>
      </c>
      <c r="K37" s="91">
        <f t="shared" si="9"/>
        <v>213074.89</v>
      </c>
      <c r="L37" s="91">
        <f t="shared" si="9"/>
        <v>8162.0099999999802</v>
      </c>
      <c r="M37" s="15"/>
      <c r="N37" s="15"/>
      <c r="O37" s="15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4"/>
      <c r="L38" s="15"/>
      <c r="M38" s="15"/>
      <c r="N38" s="15"/>
      <c r="O38" s="15"/>
      <c r="P38" s="1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15"/>
      <c r="N39" s="15"/>
      <c r="O39" s="15"/>
      <c r="P39" s="15"/>
    </row>
    <row r="40" spans="1:16" s="1" customFormat="1" ht="15.75" thickBot="1" x14ac:dyDescent="0.3">
      <c r="A40" s="117"/>
      <c r="B40" s="149" t="s">
        <v>20</v>
      </c>
      <c r="C40" s="97" t="s">
        <v>23</v>
      </c>
      <c r="D40" s="98">
        <v>65</v>
      </c>
      <c r="E40" s="98">
        <v>65</v>
      </c>
      <c r="F40" s="99">
        <f>D40-E40</f>
        <v>0</v>
      </c>
      <c r="G40" s="15"/>
      <c r="H40" s="149" t="s">
        <v>20</v>
      </c>
      <c r="I40" s="64" t="s">
        <v>23</v>
      </c>
      <c r="J40" s="98">
        <f>D40</f>
        <v>65</v>
      </c>
      <c r="K40" s="98">
        <f t="shared" ref="K40:L52" si="12">E40</f>
        <v>65</v>
      </c>
      <c r="L40" s="98">
        <f t="shared" si="12"/>
        <v>0</v>
      </c>
      <c r="M40" s="15"/>
      <c r="N40" s="15"/>
      <c r="O40" s="15"/>
      <c r="P40" s="15"/>
    </row>
    <row r="41" spans="1:16" s="1" customFormat="1" ht="15.75" thickBot="1" x14ac:dyDescent="0.3">
      <c r="A41" s="117"/>
      <c r="B41" s="150"/>
      <c r="C41" s="100" t="s">
        <v>24</v>
      </c>
      <c r="D41" s="101">
        <v>27373.61</v>
      </c>
      <c r="E41" s="101">
        <v>27373.61</v>
      </c>
      <c r="F41" s="102">
        <f t="shared" ref="F41:F52" si="13">D41-E41</f>
        <v>0</v>
      </c>
      <c r="G41" s="15"/>
      <c r="H41" s="150"/>
      <c r="I41" s="111" t="s">
        <v>24</v>
      </c>
      <c r="J41" s="91">
        <f t="shared" ref="J41:J52" si="14">D41</f>
        <v>27373.61</v>
      </c>
      <c r="K41" s="91">
        <f t="shared" si="12"/>
        <v>27373.61</v>
      </c>
      <c r="L41" s="91">
        <f t="shared" si="12"/>
        <v>0</v>
      </c>
      <c r="M41" s="15"/>
      <c r="N41" s="15"/>
      <c r="O41" s="15"/>
      <c r="P41" s="15"/>
    </row>
    <row r="42" spans="1:16" s="1" customFormat="1" ht="15.75" thickBot="1" x14ac:dyDescent="0.3">
      <c r="A42" s="117"/>
      <c r="B42" s="150"/>
      <c r="C42" s="97" t="s">
        <v>25</v>
      </c>
      <c r="D42" s="98">
        <v>522</v>
      </c>
      <c r="E42" s="98">
        <v>522</v>
      </c>
      <c r="F42" s="99">
        <f t="shared" si="13"/>
        <v>0</v>
      </c>
      <c r="G42" s="15"/>
      <c r="H42" s="150"/>
      <c r="I42" s="64" t="s">
        <v>25</v>
      </c>
      <c r="J42" s="98">
        <f t="shared" si="14"/>
        <v>522</v>
      </c>
      <c r="K42" s="98">
        <f t="shared" si="12"/>
        <v>522</v>
      </c>
      <c r="L42" s="98">
        <f t="shared" si="12"/>
        <v>0</v>
      </c>
      <c r="M42" s="15"/>
      <c r="N42" s="15"/>
      <c r="O42" s="15"/>
      <c r="P42" s="15"/>
    </row>
    <row r="43" spans="1:16" s="1" customFormat="1" ht="15.75" thickBot="1" x14ac:dyDescent="0.3">
      <c r="A43" s="117"/>
      <c r="B43" s="150"/>
      <c r="C43" s="100" t="s">
        <v>24</v>
      </c>
      <c r="D43" s="101">
        <v>103455.18</v>
      </c>
      <c r="E43" s="101">
        <v>103455.18</v>
      </c>
      <c r="F43" s="102">
        <f t="shared" si="13"/>
        <v>0</v>
      </c>
      <c r="G43" s="15"/>
      <c r="H43" s="150"/>
      <c r="I43" s="111" t="s">
        <v>24</v>
      </c>
      <c r="J43" s="91">
        <f t="shared" si="14"/>
        <v>103455.18</v>
      </c>
      <c r="K43" s="91">
        <f t="shared" si="12"/>
        <v>103455.18</v>
      </c>
      <c r="L43" s="91">
        <f t="shared" si="12"/>
        <v>0</v>
      </c>
      <c r="M43" s="15"/>
      <c r="N43" s="15"/>
      <c r="O43" s="15"/>
      <c r="P43" s="15"/>
    </row>
    <row r="44" spans="1:16" s="1" customFormat="1" ht="27" thickBot="1" x14ac:dyDescent="0.3">
      <c r="A44" s="117"/>
      <c r="B44" s="150"/>
      <c r="C44" s="103" t="s">
        <v>45</v>
      </c>
      <c r="D44" s="98">
        <v>0</v>
      </c>
      <c r="E44" s="98">
        <v>0</v>
      </c>
      <c r="F44" s="99">
        <f t="shared" si="13"/>
        <v>0</v>
      </c>
      <c r="G44" s="15"/>
      <c r="H44" s="150"/>
      <c r="I44" s="103" t="s">
        <v>45</v>
      </c>
      <c r="J44" s="98">
        <f t="shared" si="14"/>
        <v>0</v>
      </c>
      <c r="K44" s="98">
        <f t="shared" si="12"/>
        <v>0</v>
      </c>
      <c r="L44" s="98">
        <f t="shared" si="12"/>
        <v>0</v>
      </c>
      <c r="M44" s="15"/>
      <c r="N44" s="15"/>
      <c r="O44" s="15"/>
      <c r="P44" s="15"/>
    </row>
    <row r="45" spans="1:16" s="1" customFormat="1" ht="15.75" thickBot="1" x14ac:dyDescent="0.3">
      <c r="A45" s="117"/>
      <c r="B45" s="151"/>
      <c r="C45" s="100" t="s">
        <v>24</v>
      </c>
      <c r="D45" s="101">
        <v>0</v>
      </c>
      <c r="E45" s="101">
        <v>0</v>
      </c>
      <c r="F45" s="102">
        <f t="shared" si="13"/>
        <v>0</v>
      </c>
      <c r="G45" s="15"/>
      <c r="H45" s="151"/>
      <c r="I45" s="111" t="s">
        <v>24</v>
      </c>
      <c r="J45" s="91">
        <f t="shared" si="14"/>
        <v>0</v>
      </c>
      <c r="K45" s="91">
        <f t="shared" si="12"/>
        <v>0</v>
      </c>
      <c r="L45" s="91">
        <f t="shared" si="12"/>
        <v>0</v>
      </c>
      <c r="M45" s="15"/>
      <c r="N45" s="15"/>
      <c r="O45" s="15"/>
      <c r="P45" s="1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130828.79</v>
      </c>
      <c r="E46" s="91">
        <f t="shared" ref="E46:F46" si="15">E41+E43+E45</f>
        <v>130828.79</v>
      </c>
      <c r="F46" s="91">
        <f t="shared" si="15"/>
        <v>0</v>
      </c>
      <c r="G46" s="15"/>
      <c r="H46" s="104" t="s">
        <v>20</v>
      </c>
      <c r="I46" s="113" t="s">
        <v>24</v>
      </c>
      <c r="J46" s="91">
        <f t="shared" si="14"/>
        <v>130828.79</v>
      </c>
      <c r="K46" s="91">
        <f t="shared" si="12"/>
        <v>130828.79</v>
      </c>
      <c r="L46" s="91">
        <f t="shared" si="12"/>
        <v>0</v>
      </c>
      <c r="M46" s="15"/>
      <c r="N46" s="15"/>
      <c r="O46" s="15"/>
      <c r="P46" s="1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3"/>
        <v>0</v>
      </c>
      <c r="G47" s="15"/>
      <c r="H47" s="55" t="s">
        <v>51</v>
      </c>
      <c r="I47" s="57" t="s">
        <v>24</v>
      </c>
      <c r="J47" s="98">
        <f t="shared" si="14"/>
        <v>0</v>
      </c>
      <c r="K47" s="98">
        <f t="shared" si="12"/>
        <v>0</v>
      </c>
      <c r="L47" s="98">
        <f t="shared" si="12"/>
        <v>0</v>
      </c>
      <c r="M47" s="15"/>
      <c r="N47" s="15"/>
      <c r="O47" s="15"/>
      <c r="P47" s="15"/>
    </row>
    <row r="48" spans="1:16" s="1" customFormat="1" ht="15.75" thickBot="1" x14ac:dyDescent="0.3">
      <c r="A48" s="1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3"/>
        <v>0</v>
      </c>
      <c r="G48" s="15"/>
      <c r="H48" s="55" t="s">
        <v>52</v>
      </c>
      <c r="I48" s="57" t="s">
        <v>24</v>
      </c>
      <c r="J48" s="98">
        <f t="shared" si="14"/>
        <v>0</v>
      </c>
      <c r="K48" s="98">
        <f t="shared" si="12"/>
        <v>0</v>
      </c>
      <c r="L48" s="98">
        <f t="shared" si="12"/>
        <v>0</v>
      </c>
      <c r="M48" s="15"/>
      <c r="N48" s="15"/>
      <c r="O48" s="15"/>
      <c r="P48" s="1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3"/>
        <v>0</v>
      </c>
      <c r="G49" s="15"/>
      <c r="H49" s="55" t="s">
        <v>53</v>
      </c>
      <c r="I49" s="57" t="s">
        <v>24</v>
      </c>
      <c r="J49" s="98">
        <f t="shared" si="14"/>
        <v>0</v>
      </c>
      <c r="K49" s="98">
        <f t="shared" si="12"/>
        <v>0</v>
      </c>
      <c r="L49" s="98">
        <f t="shared" si="12"/>
        <v>0</v>
      </c>
      <c r="M49" s="15"/>
      <c r="N49" s="15"/>
      <c r="O49" s="15"/>
      <c r="P49" s="1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3"/>
        <v>0</v>
      </c>
      <c r="G50" s="15"/>
      <c r="H50" s="55" t="s">
        <v>54</v>
      </c>
      <c r="I50" s="57" t="s">
        <v>24</v>
      </c>
      <c r="J50" s="98">
        <f t="shared" si="14"/>
        <v>0</v>
      </c>
      <c r="K50" s="98">
        <f t="shared" si="12"/>
        <v>0</v>
      </c>
      <c r="L50" s="98">
        <f t="shared" si="12"/>
        <v>0</v>
      </c>
      <c r="M50" s="15"/>
      <c r="N50" s="15"/>
      <c r="O50" s="15"/>
      <c r="P50" s="1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3"/>
        <v>0</v>
      </c>
      <c r="G51" s="15"/>
      <c r="H51" s="58" t="s">
        <v>55</v>
      </c>
      <c r="I51" s="57" t="s">
        <v>24</v>
      </c>
      <c r="J51" s="98">
        <f t="shared" si="14"/>
        <v>0</v>
      </c>
      <c r="K51" s="98">
        <f t="shared" si="12"/>
        <v>0</v>
      </c>
      <c r="L51" s="98">
        <f t="shared" si="12"/>
        <v>0</v>
      </c>
      <c r="M51" s="15"/>
      <c r="N51" s="15"/>
      <c r="O51" s="15"/>
      <c r="P51" s="1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130828.79</v>
      </c>
      <c r="E52" s="91">
        <f t="shared" ref="E52" si="16">SUM(E46:E51)</f>
        <v>130828.79</v>
      </c>
      <c r="F52" s="102">
        <f t="shared" si="13"/>
        <v>0</v>
      </c>
      <c r="G52" s="15"/>
      <c r="H52" s="94" t="s">
        <v>34</v>
      </c>
      <c r="I52" s="113" t="s">
        <v>24</v>
      </c>
      <c r="J52" s="91">
        <f t="shared" si="14"/>
        <v>130828.79</v>
      </c>
      <c r="K52" s="91">
        <f t="shared" si="12"/>
        <v>130828.79</v>
      </c>
      <c r="L52" s="91">
        <f t="shared" si="12"/>
        <v>0</v>
      </c>
      <c r="M52" s="15"/>
      <c r="N52" s="15"/>
      <c r="O52" s="15"/>
      <c r="P52" s="1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15"/>
      <c r="N53" s="15"/>
      <c r="O53" s="15"/>
      <c r="P53" s="15"/>
    </row>
    <row r="54" spans="1:16" s="1" customFormat="1" ht="15.75" customHeight="1" thickBot="1" x14ac:dyDescent="0.3">
      <c r="A54" s="14"/>
      <c r="B54" s="152" t="s">
        <v>49</v>
      </c>
      <c r="C54" s="153"/>
      <c r="D54" s="153"/>
      <c r="E54" s="153"/>
      <c r="F54" s="154"/>
      <c r="H54" s="152" t="s">
        <v>50</v>
      </c>
      <c r="I54" s="153"/>
      <c r="J54" s="153"/>
      <c r="K54" s="153"/>
      <c r="L54" s="154"/>
      <c r="M54" s="16"/>
      <c r="N54" s="16"/>
      <c r="P54" s="119"/>
    </row>
    <row r="55" spans="1:16" s="1" customFormat="1" ht="18.75" customHeight="1" thickBot="1" x14ac:dyDescent="0.3">
      <c r="A55" s="1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3"/>
      <c r="O55" s="23"/>
      <c r="P55" s="14"/>
    </row>
    <row r="56" spans="1:16" s="1" customFormat="1" ht="15.75" thickBot="1" x14ac:dyDescent="0.3">
      <c r="A56" s="14"/>
      <c r="B56" s="158"/>
      <c r="C56" s="64" t="s">
        <v>23</v>
      </c>
      <c r="D56" s="109">
        <f>D44+D42+D40+D30</f>
        <v>692</v>
      </c>
      <c r="E56" s="106">
        <f>E44+E42+E40+E30</f>
        <v>689</v>
      </c>
      <c r="F56" s="110">
        <f>D56-E56</f>
        <v>3</v>
      </c>
      <c r="G56" s="120"/>
      <c r="H56" s="158"/>
      <c r="I56" s="64" t="s">
        <v>23</v>
      </c>
      <c r="J56" s="109">
        <f>J44+J42+J40+J30</f>
        <v>692</v>
      </c>
      <c r="K56" s="106">
        <f>K44+K42+K40+K30</f>
        <v>689</v>
      </c>
      <c r="L56" s="110">
        <f>J56-K56</f>
        <v>3</v>
      </c>
      <c r="M56" s="120"/>
      <c r="N56" s="120"/>
      <c r="O56" s="120"/>
    </row>
    <row r="57" spans="1:16" s="1" customFormat="1" ht="15.75" thickBot="1" x14ac:dyDescent="0.3">
      <c r="A57" s="14"/>
      <c r="B57" s="159"/>
      <c r="C57" s="111" t="s">
        <v>24</v>
      </c>
      <c r="D57" s="112">
        <f>D52+D37</f>
        <v>352065.69</v>
      </c>
      <c r="E57" s="112">
        <f>E52+E37</f>
        <v>343903.68</v>
      </c>
      <c r="F57" s="107">
        <f>D57-E57</f>
        <v>8162.0100000000093</v>
      </c>
      <c r="G57" s="120"/>
      <c r="H57" s="159"/>
      <c r="I57" s="111" t="s">
        <v>24</v>
      </c>
      <c r="J57" s="112">
        <f>J52+J37</f>
        <v>352065.69</v>
      </c>
      <c r="K57" s="112">
        <f>K52+K37</f>
        <v>343903.68</v>
      </c>
      <c r="L57" s="107">
        <f>J57-K57</f>
        <v>8162.0100000000093</v>
      </c>
      <c r="M57" s="120"/>
      <c r="N57" s="120"/>
      <c r="O57" s="120"/>
    </row>
    <row r="58" spans="1:16" s="1" customFormat="1" x14ac:dyDescent="0.25">
      <c r="A58" s="14"/>
      <c r="B58" s="118"/>
      <c r="C58" s="23"/>
      <c r="D58" s="23"/>
      <c r="E58" s="23"/>
      <c r="F58" s="23"/>
      <c r="G58" s="23"/>
      <c r="H58" s="23"/>
      <c r="I58" s="118"/>
      <c r="K58" s="23"/>
      <c r="L58" s="23"/>
      <c r="M58" s="120"/>
      <c r="N58" s="120"/>
      <c r="O58" s="120"/>
      <c r="P58" s="120"/>
    </row>
    <row r="59" spans="1:16" s="1" customFormat="1" x14ac:dyDescent="0.25">
      <c r="A59" s="14"/>
      <c r="B59" s="114" t="s">
        <v>26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</row>
    <row r="60" spans="1:16" s="1" customFormat="1" x14ac:dyDescent="0.25">
      <c r="A60" s="14"/>
      <c r="B60" s="114" t="s">
        <v>29</v>
      </c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15"/>
      <c r="N60" s="14"/>
      <c r="O60" s="14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7"/>
  <sheetViews>
    <sheetView topLeftCell="A16" zoomScale="96" zoomScaleNormal="96" workbookViewId="0">
      <selection activeCell="B25" sqref="B25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1.42578125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2</v>
      </c>
      <c r="C3" s="13"/>
      <c r="D3" s="13"/>
      <c r="E3" s="13"/>
      <c r="F3" s="13" t="s">
        <v>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46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K7" s="9"/>
      <c r="L7" s="4"/>
      <c r="M7" s="4"/>
      <c r="N7" s="4"/>
      <c r="O7" s="8"/>
      <c r="P7" s="9"/>
    </row>
    <row r="8" spans="1:16" s="2" customFormat="1" ht="18" customHeight="1" thickBot="1" x14ac:dyDescent="0.3">
      <c r="A8" s="30" t="s">
        <v>5</v>
      </c>
      <c r="B8" s="31" t="s">
        <v>6</v>
      </c>
      <c r="C8" s="30" t="s">
        <v>7</v>
      </c>
      <c r="D8" s="32" t="s">
        <v>8</v>
      </c>
      <c r="E8" s="33" t="s">
        <v>9</v>
      </c>
      <c r="F8" s="33" t="s">
        <v>43</v>
      </c>
      <c r="G8" s="30" t="s">
        <v>33</v>
      </c>
      <c r="H8" s="33" t="s">
        <v>10</v>
      </c>
      <c r="I8" s="34" t="s">
        <v>11</v>
      </c>
      <c r="J8" s="25"/>
      <c r="K8" s="25"/>
      <c r="L8" s="25"/>
      <c r="M8" s="4"/>
      <c r="N8" s="4"/>
      <c r="O8" s="8"/>
      <c r="P8" s="10"/>
    </row>
    <row r="9" spans="1:16" s="2" customFormat="1" ht="13.5" customHeight="1" thickBot="1" x14ac:dyDescent="0.3">
      <c r="A9" s="35" t="s">
        <v>12</v>
      </c>
      <c r="B9" s="36" t="s">
        <v>13</v>
      </c>
      <c r="C9" s="35" t="s">
        <v>14</v>
      </c>
      <c r="D9" s="37" t="s">
        <v>47</v>
      </c>
      <c r="E9" s="38" t="s">
        <v>15</v>
      </c>
      <c r="F9" s="38" t="s">
        <v>16</v>
      </c>
      <c r="G9" s="38" t="s">
        <v>48</v>
      </c>
      <c r="H9" s="39" t="s">
        <v>17</v>
      </c>
      <c r="I9" s="40" t="s">
        <v>18</v>
      </c>
      <c r="J9" s="25"/>
      <c r="K9" s="25"/>
      <c r="L9" s="25"/>
      <c r="M9" s="4"/>
      <c r="N9" s="5"/>
      <c r="O9" s="8"/>
      <c r="P9" s="10"/>
    </row>
    <row r="10" spans="1:16" s="2" customFormat="1" x14ac:dyDescent="0.25">
      <c r="A10" s="41">
        <v>1</v>
      </c>
      <c r="B10" s="42" t="s">
        <v>39</v>
      </c>
      <c r="C10" s="43" t="s">
        <v>56</v>
      </c>
      <c r="D10" s="44">
        <v>213421.29</v>
      </c>
      <c r="E10" s="45">
        <v>0</v>
      </c>
      <c r="F10" s="46">
        <f t="shared" ref="F10:F16" si="0">D10-E10</f>
        <v>213421.29</v>
      </c>
      <c r="G10" s="46">
        <v>213074.89</v>
      </c>
      <c r="H10" s="46">
        <f t="shared" ref="H10:H16" si="1">E10+G10</f>
        <v>213074.89</v>
      </c>
      <c r="I10" s="47">
        <f t="shared" ref="I10:I16" si="2">F10-G10</f>
        <v>346.39999999999418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0</v>
      </c>
      <c r="E12" s="52">
        <v>0</v>
      </c>
      <c r="F12" s="53">
        <f t="shared" si="0"/>
        <v>0</v>
      </c>
      <c r="G12" s="53">
        <v>0</v>
      </c>
      <c r="H12" s="53">
        <f t="shared" si="1"/>
        <v>0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52</v>
      </c>
      <c r="C13" s="50"/>
      <c r="D13" s="51">
        <v>0</v>
      </c>
      <c r="E13" s="52">
        <v>0</v>
      </c>
      <c r="F13" s="53">
        <f t="shared" si="0"/>
        <v>0</v>
      </c>
      <c r="G13" s="53">
        <v>0</v>
      </c>
      <c r="H13" s="53">
        <f t="shared" si="1"/>
        <v>0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:I17" si="3">SUM(D10:D16)</f>
        <v>213421.29</v>
      </c>
      <c r="E17" s="68">
        <f t="shared" si="3"/>
        <v>0</v>
      </c>
      <c r="F17" s="68">
        <f t="shared" si="3"/>
        <v>213421.29</v>
      </c>
      <c r="G17" s="68">
        <f t="shared" si="3"/>
        <v>213074.89</v>
      </c>
      <c r="H17" s="68">
        <f t="shared" si="3"/>
        <v>213074.89</v>
      </c>
      <c r="I17" s="69">
        <f t="shared" si="3"/>
        <v>346.39999999999418</v>
      </c>
      <c r="J17" s="29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57</v>
      </c>
      <c r="D18" s="73">
        <v>151000</v>
      </c>
      <c r="E18" s="74">
        <v>0</v>
      </c>
      <c r="F18" s="75">
        <f>D18-E18</f>
        <v>151000</v>
      </c>
      <c r="G18" s="75">
        <v>128846.89</v>
      </c>
      <c r="H18" s="75">
        <f t="shared" ref="H18:H24" si="4">E18+G18</f>
        <v>128846.89</v>
      </c>
      <c r="I18" s="76">
        <f>F18-G18</f>
        <v>22153.11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58</v>
      </c>
      <c r="D19" s="51">
        <v>0</v>
      </c>
      <c r="E19" s="52">
        <v>0</v>
      </c>
      <c r="F19" s="53">
        <f>D19-E19</f>
        <v>0</v>
      </c>
      <c r="G19" s="53">
        <v>1981.9</v>
      </c>
      <c r="H19" s="53">
        <f t="shared" si="4"/>
        <v>1981.9</v>
      </c>
      <c r="I19" s="54">
        <f t="shared" ref="I19:I24" si="5">F19-G19</f>
        <v>-1981.9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1000</v>
      </c>
      <c r="E20" s="52">
        <v>0</v>
      </c>
      <c r="F20" s="53">
        <f>D20-E20</f>
        <v>1000</v>
      </c>
      <c r="G20" s="53">
        <v>0</v>
      </c>
      <c r="H20" s="53">
        <f t="shared" si="4"/>
        <v>0</v>
      </c>
      <c r="I20" s="54">
        <f t="shared" si="5"/>
        <v>1000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0</v>
      </c>
      <c r="E21" s="52">
        <v>0</v>
      </c>
      <c r="F21" s="53">
        <f t="shared" ref="F21:F24" si="6">D21-E21</f>
        <v>0</v>
      </c>
      <c r="G21" s="53">
        <v>0</v>
      </c>
      <c r="H21" s="53">
        <f t="shared" si="4"/>
        <v>0</v>
      </c>
      <c r="I21" s="54">
        <f t="shared" si="5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52</v>
      </c>
      <c r="C22" s="50"/>
      <c r="D22" s="51">
        <v>0</v>
      </c>
      <c r="E22" s="52">
        <v>0</v>
      </c>
      <c r="F22" s="52">
        <f t="shared" si="6"/>
        <v>0</v>
      </c>
      <c r="G22" s="53">
        <v>0</v>
      </c>
      <c r="H22" s="52">
        <f t="shared" si="4"/>
        <v>0</v>
      </c>
      <c r="I22" s="54">
        <f t="shared" si="5"/>
        <v>0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6"/>
        <v>0</v>
      </c>
      <c r="G23" s="53">
        <v>0</v>
      </c>
      <c r="H23" s="52">
        <f t="shared" si="4"/>
        <v>0</v>
      </c>
      <c r="I23" s="54">
        <f t="shared" si="5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6"/>
        <v>0</v>
      </c>
      <c r="G24" s="62">
        <v>0</v>
      </c>
      <c r="H24" s="61">
        <f t="shared" si="4"/>
        <v>0</v>
      </c>
      <c r="I24" s="63">
        <f t="shared" si="5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152000</v>
      </c>
      <c r="E25" s="81">
        <f t="shared" ref="E25:I25" si="7">SUM(E18:E24)</f>
        <v>0</v>
      </c>
      <c r="F25" s="81">
        <f t="shared" si="7"/>
        <v>152000</v>
      </c>
      <c r="G25" s="81">
        <f t="shared" si="7"/>
        <v>130828.79</v>
      </c>
      <c r="H25" s="81">
        <f t="shared" si="7"/>
        <v>130828.79</v>
      </c>
      <c r="I25" s="82">
        <f t="shared" si="7"/>
        <v>21171.21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365421.29000000004</v>
      </c>
      <c r="E26" s="85">
        <f t="shared" ref="E26:I26" si="8">E25+E17</f>
        <v>0</v>
      </c>
      <c r="F26" s="85">
        <f t="shared" si="8"/>
        <v>365421.29000000004</v>
      </c>
      <c r="G26" s="85">
        <f t="shared" si="8"/>
        <v>343903.68</v>
      </c>
      <c r="H26" s="85">
        <f t="shared" si="8"/>
        <v>343903.68</v>
      </c>
      <c r="I26" s="86">
        <f t="shared" si="8"/>
        <v>21517.609999999993</v>
      </c>
      <c r="J26" s="4"/>
      <c r="K26" s="5"/>
      <c r="L26" s="5"/>
      <c r="M26" s="5"/>
      <c r="N26" s="5"/>
      <c r="O26" s="8"/>
      <c r="P26" s="9"/>
    </row>
    <row r="27" spans="1:16" s="9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</row>
    <row r="28" spans="1:16" s="1" customFormat="1" ht="15.75" customHeight="1" thickBot="1" x14ac:dyDescent="0.3">
      <c r="A28" s="4"/>
      <c r="B28" s="152" t="s">
        <v>49</v>
      </c>
      <c r="C28" s="153"/>
      <c r="D28" s="153"/>
      <c r="E28" s="153"/>
      <c r="F28" s="154"/>
      <c r="G28" s="9"/>
      <c r="H28" s="152" t="s">
        <v>50</v>
      </c>
      <c r="I28" s="153"/>
      <c r="J28" s="153"/>
      <c r="K28" s="153"/>
      <c r="L28" s="154"/>
      <c r="M28" s="16"/>
      <c r="N28" s="27"/>
      <c r="O28" s="27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3"/>
      <c r="N29" s="23"/>
      <c r="O29" s="23"/>
    </row>
    <row r="30" spans="1:16" s="1" customFormat="1" ht="15.75" thickBot="1" x14ac:dyDescent="0.3">
      <c r="A30" s="6"/>
      <c r="B30" s="164"/>
      <c r="C30" s="14" t="s">
        <v>23</v>
      </c>
      <c r="D30" s="88">
        <v>105</v>
      </c>
      <c r="E30" s="88">
        <v>102</v>
      </c>
      <c r="F30" s="89">
        <f>D30-E30</f>
        <v>3</v>
      </c>
      <c r="G30" s="5"/>
      <c r="H30" s="167"/>
      <c r="I30" s="14" t="s">
        <v>23</v>
      </c>
      <c r="J30" s="88">
        <f t="shared" ref="J30:L37" si="9">D30</f>
        <v>105</v>
      </c>
      <c r="K30" s="88">
        <f t="shared" si="9"/>
        <v>102</v>
      </c>
      <c r="L30" s="88">
        <f t="shared" si="9"/>
        <v>3</v>
      </c>
      <c r="M30" s="5"/>
      <c r="N30" s="5"/>
      <c r="O30" s="15"/>
    </row>
    <row r="31" spans="1:16" s="1" customFormat="1" ht="15.75" thickBot="1" x14ac:dyDescent="0.3">
      <c r="A31" s="6"/>
      <c r="B31" s="165"/>
      <c r="C31" s="90" t="s">
        <v>24</v>
      </c>
      <c r="D31" s="91">
        <v>221236.9</v>
      </c>
      <c r="E31" s="91">
        <v>213074.89</v>
      </c>
      <c r="F31" s="92">
        <f t="shared" ref="F31:F37" si="10">D31-E31</f>
        <v>8162.0099999999802</v>
      </c>
      <c r="G31" s="5"/>
      <c r="H31" s="168"/>
      <c r="I31" s="90" t="s">
        <v>24</v>
      </c>
      <c r="J31" s="95">
        <f t="shared" si="9"/>
        <v>221236.9</v>
      </c>
      <c r="K31" s="95">
        <f t="shared" si="9"/>
        <v>213074.89</v>
      </c>
      <c r="L31" s="95">
        <f t="shared" si="9"/>
        <v>8162.0099999999802</v>
      </c>
      <c r="M31" s="5"/>
      <c r="N31" s="5"/>
      <c r="O31" s="15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5"/>
      <c r="H32" s="55" t="s">
        <v>51</v>
      </c>
      <c r="I32" s="93" t="s">
        <v>24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5"/>
      <c r="N32" s="5"/>
      <c r="O32" s="15"/>
    </row>
    <row r="33" spans="1:16" s="1" customFormat="1" ht="15.75" thickBot="1" x14ac:dyDescent="0.3">
      <c r="A33" s="6"/>
      <c r="B33" s="55" t="s">
        <v>52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5"/>
      <c r="H33" s="55" t="s">
        <v>52</v>
      </c>
      <c r="I33" s="93" t="s">
        <v>24</v>
      </c>
      <c r="J33" s="88">
        <f t="shared" si="9"/>
        <v>0</v>
      </c>
      <c r="K33" s="88">
        <f t="shared" si="9"/>
        <v>0</v>
      </c>
      <c r="L33" s="88">
        <f t="shared" si="9"/>
        <v>0</v>
      </c>
      <c r="M33" s="5"/>
      <c r="N33" s="5"/>
      <c r="O33" s="15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5"/>
      <c r="H34" s="55" t="s">
        <v>53</v>
      </c>
      <c r="I34" s="93" t="s">
        <v>24</v>
      </c>
      <c r="J34" s="88">
        <f t="shared" si="9"/>
        <v>0</v>
      </c>
      <c r="K34" s="88">
        <f t="shared" si="9"/>
        <v>0</v>
      </c>
      <c r="L34" s="88">
        <f t="shared" si="9"/>
        <v>0</v>
      </c>
      <c r="M34" s="5"/>
      <c r="N34" s="5"/>
      <c r="O34" s="15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5"/>
      <c r="H35" s="55" t="s">
        <v>54</v>
      </c>
      <c r="I35" s="93" t="s">
        <v>24</v>
      </c>
      <c r="J35" s="88">
        <f t="shared" si="9"/>
        <v>0</v>
      </c>
      <c r="K35" s="88">
        <f t="shared" si="9"/>
        <v>0</v>
      </c>
      <c r="L35" s="88">
        <f t="shared" si="9"/>
        <v>0</v>
      </c>
      <c r="M35" s="5"/>
      <c r="N35" s="5"/>
      <c r="O35" s="15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5"/>
      <c r="H36" s="58" t="s">
        <v>55</v>
      </c>
      <c r="I36" s="83" t="s">
        <v>24</v>
      </c>
      <c r="J36" s="88">
        <f t="shared" si="9"/>
        <v>0</v>
      </c>
      <c r="K36" s="88">
        <f t="shared" si="9"/>
        <v>0</v>
      </c>
      <c r="L36" s="88">
        <f t="shared" si="9"/>
        <v>0</v>
      </c>
      <c r="M36" s="5"/>
      <c r="N36" s="5"/>
      <c r="O36" s="15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" si="11">SUM(D31:D36)</f>
        <v>221236.9</v>
      </c>
      <c r="E37" s="91">
        <f t="shared" ref="E37" si="12">SUM(E31:E36)</f>
        <v>213074.89</v>
      </c>
      <c r="F37" s="91">
        <f t="shared" si="10"/>
        <v>8162.0099999999802</v>
      </c>
      <c r="G37" s="5"/>
      <c r="H37" s="94" t="s">
        <v>32</v>
      </c>
      <c r="I37" s="90" t="s">
        <v>24</v>
      </c>
      <c r="J37" s="91">
        <f t="shared" si="9"/>
        <v>221236.9</v>
      </c>
      <c r="K37" s="91">
        <f t="shared" si="9"/>
        <v>213074.89</v>
      </c>
      <c r="L37" s="91">
        <f t="shared" si="9"/>
        <v>8162.0099999999802</v>
      </c>
      <c r="M37" s="5"/>
      <c r="N37" s="5"/>
      <c r="O37" s="15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4"/>
      <c r="L38" s="5"/>
      <c r="M38" s="5"/>
      <c r="N38" s="5"/>
      <c r="O38" s="5"/>
      <c r="P38" s="5"/>
    </row>
    <row r="39" spans="1:16" s="1" customFormat="1" ht="28.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65</v>
      </c>
      <c r="E40" s="98">
        <v>65</v>
      </c>
      <c r="F40" s="99">
        <f>D40-E40</f>
        <v>0</v>
      </c>
      <c r="G40" s="5"/>
      <c r="H40" s="149" t="s">
        <v>20</v>
      </c>
      <c r="I40" s="64" t="s">
        <v>23</v>
      </c>
      <c r="J40" s="98">
        <f>D40</f>
        <v>65</v>
      </c>
      <c r="K40" s="98">
        <f t="shared" ref="K40:L52" si="13">E40</f>
        <v>65</v>
      </c>
      <c r="L40" s="98">
        <f t="shared" si="13"/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27373.61</v>
      </c>
      <c r="E41" s="101">
        <v>27373.61</v>
      </c>
      <c r="F41" s="102">
        <f t="shared" ref="F41:F52" si="14">D41-E41</f>
        <v>0</v>
      </c>
      <c r="G41" s="5"/>
      <c r="H41" s="150"/>
      <c r="I41" s="111" t="s">
        <v>24</v>
      </c>
      <c r="J41" s="91">
        <f t="shared" ref="J41:J52" si="15">D41</f>
        <v>27373.61</v>
      </c>
      <c r="K41" s="91">
        <f t="shared" si="13"/>
        <v>27373.61</v>
      </c>
      <c r="L41" s="91">
        <f t="shared" si="13"/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522</v>
      </c>
      <c r="E42" s="98">
        <v>522</v>
      </c>
      <c r="F42" s="99">
        <f t="shared" si="14"/>
        <v>0</v>
      </c>
      <c r="G42" s="5"/>
      <c r="H42" s="150"/>
      <c r="I42" s="64" t="s">
        <v>25</v>
      </c>
      <c r="J42" s="98">
        <f t="shared" si="15"/>
        <v>522</v>
      </c>
      <c r="K42" s="98">
        <f t="shared" si="13"/>
        <v>522</v>
      </c>
      <c r="L42" s="98">
        <f t="shared" si="13"/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103455.18</v>
      </c>
      <c r="E43" s="101">
        <v>103455.18</v>
      </c>
      <c r="F43" s="102">
        <f t="shared" si="14"/>
        <v>0</v>
      </c>
      <c r="G43" s="5"/>
      <c r="H43" s="150"/>
      <c r="I43" s="111" t="s">
        <v>24</v>
      </c>
      <c r="J43" s="91">
        <f t="shared" si="15"/>
        <v>103455.18</v>
      </c>
      <c r="K43" s="91">
        <f t="shared" si="13"/>
        <v>103455.18</v>
      </c>
      <c r="L43" s="91">
        <f t="shared" si="13"/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ref="F44:F45" si="16">D44-E44</f>
        <v>0</v>
      </c>
      <c r="G44" s="5"/>
      <c r="H44" s="150"/>
      <c r="I44" s="103" t="s">
        <v>45</v>
      </c>
      <c r="J44" s="98">
        <f t="shared" si="15"/>
        <v>0</v>
      </c>
      <c r="K44" s="98">
        <f t="shared" si="13"/>
        <v>0</v>
      </c>
      <c r="L44" s="98">
        <f t="shared" si="13"/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6"/>
        <v>0</v>
      </c>
      <c r="G45" s="5"/>
      <c r="H45" s="151"/>
      <c r="I45" s="111" t="s">
        <v>24</v>
      </c>
      <c r="J45" s="91">
        <f t="shared" si="15"/>
        <v>0</v>
      </c>
      <c r="K45" s="91">
        <f t="shared" si="13"/>
        <v>0</v>
      </c>
      <c r="L45" s="91">
        <f t="shared" si="13"/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130828.79</v>
      </c>
      <c r="E46" s="91">
        <f t="shared" ref="E46:F46" si="17">E41+E43+E45</f>
        <v>130828.79</v>
      </c>
      <c r="F46" s="91">
        <f t="shared" si="17"/>
        <v>0</v>
      </c>
      <c r="G46" s="5"/>
      <c r="H46" s="104" t="s">
        <v>20</v>
      </c>
      <c r="I46" s="113" t="s">
        <v>24</v>
      </c>
      <c r="J46" s="91">
        <f t="shared" si="15"/>
        <v>130828.79</v>
      </c>
      <c r="K46" s="91">
        <f t="shared" si="13"/>
        <v>130828.79</v>
      </c>
      <c r="L46" s="91">
        <f t="shared" si="13"/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4"/>
        <v>0</v>
      </c>
      <c r="G47" s="5"/>
      <c r="H47" s="55" t="s">
        <v>51</v>
      </c>
      <c r="I47" s="57" t="s">
        <v>24</v>
      </c>
      <c r="J47" s="98">
        <f t="shared" si="15"/>
        <v>0</v>
      </c>
      <c r="K47" s="98">
        <f t="shared" si="13"/>
        <v>0</v>
      </c>
      <c r="L47" s="98">
        <f t="shared" si="13"/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52</v>
      </c>
      <c r="C48" s="93" t="s">
        <v>24</v>
      </c>
      <c r="D48" s="98">
        <v>0</v>
      </c>
      <c r="E48" s="98">
        <v>0</v>
      </c>
      <c r="F48" s="99">
        <f t="shared" si="14"/>
        <v>0</v>
      </c>
      <c r="G48" s="5"/>
      <c r="H48" s="55" t="s">
        <v>52</v>
      </c>
      <c r="I48" s="57" t="s">
        <v>24</v>
      </c>
      <c r="J48" s="98">
        <f t="shared" si="15"/>
        <v>0</v>
      </c>
      <c r="K48" s="98">
        <f t="shared" si="13"/>
        <v>0</v>
      </c>
      <c r="L48" s="98">
        <f t="shared" si="13"/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4"/>
        <v>0</v>
      </c>
      <c r="G49" s="5"/>
      <c r="H49" s="55" t="s">
        <v>53</v>
      </c>
      <c r="I49" s="57" t="s">
        <v>24</v>
      </c>
      <c r="J49" s="98">
        <f t="shared" si="15"/>
        <v>0</v>
      </c>
      <c r="K49" s="98">
        <f t="shared" si="13"/>
        <v>0</v>
      </c>
      <c r="L49" s="98">
        <f t="shared" si="13"/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4"/>
        <v>0</v>
      </c>
      <c r="G50" s="5"/>
      <c r="H50" s="55" t="s">
        <v>54</v>
      </c>
      <c r="I50" s="57" t="s">
        <v>24</v>
      </c>
      <c r="J50" s="98">
        <f t="shared" si="15"/>
        <v>0</v>
      </c>
      <c r="K50" s="98">
        <f t="shared" si="13"/>
        <v>0</v>
      </c>
      <c r="L50" s="98">
        <f t="shared" si="13"/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4"/>
        <v>0</v>
      </c>
      <c r="G51" s="5"/>
      <c r="H51" s="58" t="s">
        <v>55</v>
      </c>
      <c r="I51" s="57" t="s">
        <v>24</v>
      </c>
      <c r="J51" s="98">
        <f t="shared" si="15"/>
        <v>0</v>
      </c>
      <c r="K51" s="98">
        <f t="shared" si="13"/>
        <v>0</v>
      </c>
      <c r="L51" s="98">
        <f t="shared" si="13"/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130828.79</v>
      </c>
      <c r="E52" s="91">
        <f t="shared" ref="E52" si="18">SUM(E46:E51)</f>
        <v>130828.79</v>
      </c>
      <c r="F52" s="102">
        <f t="shared" si="14"/>
        <v>0</v>
      </c>
      <c r="G52" s="5"/>
      <c r="H52" s="94" t="s">
        <v>34</v>
      </c>
      <c r="I52" s="113" t="s">
        <v>24</v>
      </c>
      <c r="J52" s="91">
        <f t="shared" si="15"/>
        <v>130828.79</v>
      </c>
      <c r="K52" s="91">
        <f t="shared" si="13"/>
        <v>130828.79</v>
      </c>
      <c r="L52" s="91">
        <f t="shared" si="13"/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52" t="s">
        <v>49</v>
      </c>
      <c r="C54" s="153"/>
      <c r="D54" s="153"/>
      <c r="E54" s="153"/>
      <c r="F54" s="154"/>
      <c r="G54" s="9"/>
      <c r="H54" s="152" t="s">
        <v>50</v>
      </c>
      <c r="I54" s="153"/>
      <c r="J54" s="153"/>
      <c r="K54" s="153"/>
      <c r="L54" s="154"/>
      <c r="M54" s="16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3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692</v>
      </c>
      <c r="E56" s="106">
        <f>E44+E42+E40+E30</f>
        <v>689</v>
      </c>
      <c r="F56" s="110">
        <f>D56-E56</f>
        <v>3</v>
      </c>
      <c r="G56" s="24"/>
      <c r="H56" s="158"/>
      <c r="I56" s="64" t="s">
        <v>23</v>
      </c>
      <c r="J56" s="109">
        <f>J44+J42+J40+J30</f>
        <v>692</v>
      </c>
      <c r="K56" s="106">
        <f>K44+K42+K40+K30</f>
        <v>689</v>
      </c>
      <c r="L56" s="110">
        <f>J56-K56</f>
        <v>3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352065.69</v>
      </c>
      <c r="E57" s="112">
        <f>E52+E37</f>
        <v>343903.68</v>
      </c>
      <c r="F57" s="107">
        <f>D57-E57</f>
        <v>8162.0100000000093</v>
      </c>
      <c r="G57" s="24"/>
      <c r="H57" s="159"/>
      <c r="I57" s="111" t="s">
        <v>24</v>
      </c>
      <c r="J57" s="112">
        <f>J52+J37</f>
        <v>352065.69</v>
      </c>
      <c r="K57" s="112">
        <f>K52+K37</f>
        <v>343903.68</v>
      </c>
      <c r="L57" s="107">
        <f>J57-K57</f>
        <v>8162.0100000000093</v>
      </c>
      <c r="M57" s="24"/>
      <c r="N57" s="24"/>
      <c r="O57" s="24"/>
      <c r="P57" s="9"/>
    </row>
    <row r="58" spans="1:16" s="1" customFormat="1" x14ac:dyDescent="0.25">
      <c r="A58" s="4"/>
      <c r="B58" s="7"/>
      <c r="C58" s="20"/>
      <c r="D58" s="20"/>
      <c r="E58" s="20"/>
      <c r="F58" s="20"/>
      <c r="G58" s="20"/>
      <c r="H58" s="20"/>
      <c r="I58" s="7"/>
      <c r="J58" s="9"/>
      <c r="K58" s="20"/>
      <c r="L58" s="20"/>
      <c r="M58" s="24"/>
      <c r="N58" s="24"/>
      <c r="O58" s="24"/>
      <c r="P58" s="24"/>
    </row>
    <row r="59" spans="1:16" s="1" customFormat="1" x14ac:dyDescent="0.25">
      <c r="A59" s="4"/>
      <c r="B59" s="114" t="s">
        <v>26</v>
      </c>
      <c r="C59" s="4"/>
      <c r="D59" s="5"/>
      <c r="E59" s="5"/>
      <c r="F59" s="5"/>
      <c r="G59" s="5"/>
      <c r="H59" s="5"/>
      <c r="I59" s="5"/>
      <c r="J59" s="5"/>
      <c r="K59" s="5"/>
      <c r="L59" s="5"/>
      <c r="M59" s="4"/>
      <c r="N59" s="4"/>
      <c r="O59" s="4"/>
      <c r="P59" s="9"/>
    </row>
    <row r="60" spans="1:16" s="1" customFormat="1" x14ac:dyDescent="0.25">
      <c r="A60" s="4"/>
      <c r="B60" s="114" t="s">
        <v>29</v>
      </c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4"/>
      <c r="P60" s="9"/>
    </row>
    <row r="61" spans="1:16" s="9" customFormat="1" x14ac:dyDescent="0.25">
      <c r="A61" s="4"/>
      <c r="B61" s="18"/>
      <c r="C61" s="4"/>
      <c r="D61" s="18"/>
      <c r="E61" s="18"/>
      <c r="F61" s="4"/>
      <c r="G61" s="4"/>
      <c r="H61" s="4"/>
      <c r="I61" s="4"/>
      <c r="J61" s="4"/>
      <c r="K61" s="5"/>
      <c r="L61" s="5"/>
      <c r="M61" s="5"/>
      <c r="N61" s="4"/>
      <c r="O61" s="11"/>
    </row>
    <row r="62" spans="1:16" s="9" customFormat="1" x14ac:dyDescent="0.25">
      <c r="A62" s="4"/>
      <c r="B62" s="4"/>
      <c r="C62" s="4"/>
      <c r="D62" s="5"/>
      <c r="E62" s="5"/>
      <c r="F62" s="5"/>
      <c r="G62" s="5"/>
      <c r="H62" s="5"/>
      <c r="I62" s="4"/>
      <c r="J62" s="5"/>
      <c r="K62" s="5"/>
      <c r="L62" s="5"/>
      <c r="M62" s="5"/>
      <c r="N62" s="4"/>
      <c r="O62" s="11"/>
    </row>
    <row r="63" spans="1:16" s="9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5"/>
      <c r="K63" s="4"/>
      <c r="L63" s="4"/>
      <c r="M63" s="5"/>
      <c r="N63" s="4"/>
      <c r="O63" s="11"/>
    </row>
    <row r="64" spans="1:16" s="9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</row>
    <row r="65" spans="1:15" s="9" customFormat="1" x14ac:dyDescent="0.25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5"/>
      <c r="N65" s="4"/>
      <c r="O65" s="11"/>
    </row>
    <row r="66" spans="1:15" s="9" customFormat="1" x14ac:dyDescent="0.25">
      <c r="A66" s="4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11"/>
    </row>
    <row r="67" spans="1:15" s="9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  <c r="N67" s="6"/>
      <c r="O67" s="10"/>
    </row>
  </sheetData>
  <mergeCells count="12">
    <mergeCell ref="B55:B57"/>
    <mergeCell ref="H55:H57"/>
    <mergeCell ref="B5:J5"/>
    <mergeCell ref="B6:J6"/>
    <mergeCell ref="B29:B31"/>
    <mergeCell ref="B40:B45"/>
    <mergeCell ref="H40:H45"/>
    <mergeCell ref="B28:F28"/>
    <mergeCell ref="H28:L28"/>
    <mergeCell ref="B54:F54"/>
    <mergeCell ref="H54:L54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6350-513F-4B53-9902-3E5739F96CD6}">
  <dimension ref="A1:P66"/>
  <sheetViews>
    <sheetView topLeftCell="A28" zoomScale="96" zoomScaleNormal="96" workbookViewId="0">
      <selection activeCell="M40" sqref="M40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156</v>
      </c>
      <c r="C6" s="161"/>
      <c r="D6" s="161"/>
      <c r="E6" s="161"/>
      <c r="F6" s="161"/>
      <c r="G6" s="161"/>
      <c r="H6" s="161"/>
      <c r="I6" s="161"/>
      <c r="J6" s="161"/>
      <c r="K6" s="162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J7" s="9"/>
      <c r="K7" s="9"/>
      <c r="L7" s="4"/>
      <c r="M7" s="4"/>
      <c r="N7" s="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9" t="s">
        <v>151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2438596.7200000002</v>
      </c>
      <c r="E10" s="74">
        <v>2438596.7199999997</v>
      </c>
      <c r="F10" s="75">
        <f t="shared" ref="F10:F16" si="0">D10-E10</f>
        <v>0</v>
      </c>
      <c r="G10" s="75">
        <v>0</v>
      </c>
      <c r="H10" s="75">
        <f t="shared" ref="H10:H16" si="1">E10+G10</f>
        <v>2438596.7199999997</v>
      </c>
      <c r="I10" s="76">
        <f t="shared" ref="I10:I16" si="2">F10-G10</f>
        <v>0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2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2467349.35</v>
      </c>
      <c r="E17" s="68">
        <v>2467349.3499999996</v>
      </c>
      <c r="F17" s="68">
        <f t="shared" ref="F17:I17" si="4">SUM(F10:F16)</f>
        <v>0</v>
      </c>
      <c r="G17" s="68">
        <f t="shared" si="4"/>
        <v>0</v>
      </c>
      <c r="H17" s="68">
        <f t="shared" si="4"/>
        <v>2467349.3499999996</v>
      </c>
      <c r="I17" s="69">
        <f t="shared" si="4"/>
        <v>0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41">
        <v>2</v>
      </c>
      <c r="B18" s="71" t="s">
        <v>38</v>
      </c>
      <c r="C18" s="43" t="s">
        <v>157</v>
      </c>
      <c r="D18" s="44">
        <v>1662377.45</v>
      </c>
      <c r="E18" s="45">
        <v>1607902.2799999998</v>
      </c>
      <c r="F18" s="46">
        <f>D18-E18</f>
        <v>54475.170000000158</v>
      </c>
      <c r="G18" s="46">
        <v>41003</v>
      </c>
      <c r="H18" s="46">
        <f t="shared" ref="H18:H24" si="5">E18+G18</f>
        <v>1648905.2799999998</v>
      </c>
      <c r="I18" s="47">
        <f>F18-G18</f>
        <v>13472.170000000158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14463.120000000003</v>
      </c>
      <c r="F19" s="53">
        <f>D19-E19</f>
        <v>-14463.120000000003</v>
      </c>
      <c r="G19" s="53">
        <v>0</v>
      </c>
      <c r="H19" s="53">
        <f t="shared" si="5"/>
        <v>14463.120000000003</v>
      </c>
      <c r="I19" s="54">
        <f t="shared" ref="I19:I24" si="6">F19-G19</f>
        <v>-14463.120000000003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0</v>
      </c>
      <c r="E20" s="52">
        <v>0</v>
      </c>
      <c r="F20" s="53">
        <f>D20-E20</f>
        <v>0</v>
      </c>
      <c r="G20" s="53">
        <v>0</v>
      </c>
      <c r="H20" s="53">
        <f t="shared" si="5"/>
        <v>0</v>
      </c>
      <c r="I20" s="54">
        <f t="shared" si="6"/>
        <v>0</v>
      </c>
      <c r="J20" s="12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2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142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143" t="s">
        <v>34</v>
      </c>
      <c r="C25" s="79"/>
      <c r="D25" s="80">
        <f>SUM(D18:D24)</f>
        <v>1664149.94</v>
      </c>
      <c r="E25" s="81">
        <v>1623146.94</v>
      </c>
      <c r="F25" s="81">
        <f>SUM(F18:F24)</f>
        <v>41003.000000000153</v>
      </c>
      <c r="G25" s="81">
        <f t="shared" ref="G25" si="8">SUM(G18:G24)</f>
        <v>41003</v>
      </c>
      <c r="H25" s="81">
        <f>SUM(H18:H24)</f>
        <v>1664149.94</v>
      </c>
      <c r="I25" s="82">
        <f>SUM(I18:I24)</f>
        <v>1.5575096767861396E-10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4131499.29</v>
      </c>
      <c r="E26" s="84">
        <v>4090496.2899999996</v>
      </c>
      <c r="F26" s="84">
        <f t="shared" ref="F26:I26" si="9">F25+F17</f>
        <v>41003.000000000153</v>
      </c>
      <c r="G26" s="84">
        <f t="shared" si="9"/>
        <v>41003</v>
      </c>
      <c r="H26" s="84">
        <f t="shared" si="9"/>
        <v>4131499.2899999996</v>
      </c>
      <c r="I26" s="98">
        <f t="shared" si="9"/>
        <v>1.5575096767861396E-10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27" customHeight="1" thickBot="1" x14ac:dyDescent="0.3">
      <c r="A28" s="4"/>
      <c r="B28" s="152" t="s">
        <v>149</v>
      </c>
      <c r="C28" s="153"/>
      <c r="D28" s="153"/>
      <c r="E28" s="153"/>
      <c r="F28" s="154"/>
      <c r="H28" s="152" t="s">
        <v>150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183</v>
      </c>
      <c r="E30" s="88">
        <v>183</v>
      </c>
      <c r="F30" s="89">
        <f>D30-E30</f>
        <v>0</v>
      </c>
      <c r="G30" s="15"/>
      <c r="H30" s="167"/>
      <c r="I30" s="14" t="s">
        <v>23</v>
      </c>
      <c r="J30" s="88">
        <f>'AUGUST 2023 REALIZ'!J30+'SEP 2023 REALIZ'!D30</f>
        <v>1229</v>
      </c>
      <c r="K30" s="88">
        <f>'AUGUST 2023 REALIZ'!K30+'SEP 2023 REALIZ'!E30</f>
        <v>1042</v>
      </c>
      <c r="L30" s="88">
        <f>'AUGUST 2023 REALIZ'!L30+'SEP 2023 REALIZ'!F30</f>
        <v>187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434934.01</v>
      </c>
      <c r="E31" s="91">
        <v>434934.01</v>
      </c>
      <c r="F31" s="92">
        <f t="shared" ref="F31:F37" si="10">D31-E31</f>
        <v>0</v>
      </c>
      <c r="G31" s="15"/>
      <c r="H31" s="168"/>
      <c r="I31" s="90" t="s">
        <v>24</v>
      </c>
      <c r="J31" s="95">
        <f>'AUGUST 2023 REALIZ'!J31+'SEP 2023 REALIZ'!D31</f>
        <v>2872603.76</v>
      </c>
      <c r="K31" s="95">
        <f>'AUGUST 2023 REALIZ'!K31+'SEP 2023 REALIZ'!E31</f>
        <v>2438596.7200000002</v>
      </c>
      <c r="L31" s="95">
        <f>'AUGUST 2023 REALIZ'!L31+'SEP 2023 REALIZ'!F31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'AUGUST 2023 REALIZ'!J32+'SEP 2023 REALIZ'!D32</f>
        <v>8431.18</v>
      </c>
      <c r="K32" s="88">
        <f>'AUGUST 2023 REALIZ'!K32+'SEP 2023 REALIZ'!E32</f>
        <v>27156.53</v>
      </c>
      <c r="L32" s="88">
        <f>'AUGUST 2023 REALIZ'!L32+'SEP 2023 REALIZ'!F32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'AUGUST 2023 REALIZ'!J33+'SEP 2023 REALIZ'!D33</f>
        <v>31786.38</v>
      </c>
      <c r="K33" s="88">
        <f>'AUGUST 2023 REALIZ'!K33+'SEP 2023 REALIZ'!E33</f>
        <v>1596.1</v>
      </c>
      <c r="L33" s="88">
        <f>'AUGUST 2023 REALIZ'!L33+'SEP 2023 REALIZ'!F33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'AUGUST 2023 REALIZ'!J34+'SEP 2023 REALIZ'!D34</f>
        <v>0</v>
      </c>
      <c r="K34" s="88">
        <f>'AUGUST 2023 REALIZ'!K34+'SEP 2023 REALIZ'!E34</f>
        <v>0</v>
      </c>
      <c r="L34" s="88">
        <f>'AUGUST 2023 REALIZ'!L34+'SEP 2023 REALIZ'!F34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'AUGUST 2023 REALIZ'!J35+'SEP 2023 REALIZ'!D35</f>
        <v>0</v>
      </c>
      <c r="K35" s="88">
        <f>'AUGUST 2023 REALIZ'!K35+'SEP 2023 REALIZ'!E35</f>
        <v>0</v>
      </c>
      <c r="L35" s="88">
        <f>'AUGUST 2023 REALIZ'!L35+'SEP 2023 REALIZ'!F35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'AUGUST 2023 REALIZ'!J36+'SEP 2023 REALIZ'!D36</f>
        <v>0</v>
      </c>
      <c r="K36" s="88">
        <f>'AUGUST 2023 REALIZ'!K36+'SEP 2023 REALIZ'!E36</f>
        <v>0</v>
      </c>
      <c r="L36" s="88">
        <f>'AUGUST 2023 REALIZ'!L36+'SEP 2023 REALIZ'!F36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434934.01</v>
      </c>
      <c r="E37" s="91">
        <f t="shared" si="11"/>
        <v>434934.01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'AUGUST 2023 REALIZ'!J37+'SEP 2023 REALIZ'!D37</f>
        <v>2912821.3199999994</v>
      </c>
      <c r="K37" s="91">
        <f>'AUGUST 2023 REALIZ'!K37+'SEP 2023 REALIZ'!E37</f>
        <v>2467349.35</v>
      </c>
      <c r="L37" s="91">
        <f>'AUGUST 2023 REALIZ'!L37+'SEP 2023 REALIZ'!F37</f>
        <v>445471.97</v>
      </c>
      <c r="M37" s="5"/>
      <c r="N37" s="5"/>
      <c r="O37" s="5"/>
      <c r="P37" s="9"/>
    </row>
    <row r="38" spans="1:16" s="1" customFormat="1" ht="15.75" thickBot="1" x14ac:dyDescent="0.3">
      <c r="A38" s="6"/>
      <c r="B38" s="118"/>
      <c r="C38" s="14"/>
      <c r="D38" s="15"/>
      <c r="E38" s="15"/>
      <c r="F38" s="15"/>
      <c r="G38" s="15"/>
      <c r="H38" s="15"/>
      <c r="J38" s="118"/>
      <c r="K38" s="15"/>
      <c r="L38" s="1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153</v>
      </c>
      <c r="E40" s="98">
        <v>153</v>
      </c>
      <c r="F40" s="99">
        <f>D40-E40</f>
        <v>0</v>
      </c>
      <c r="G40" s="15"/>
      <c r="H40" s="149" t="s">
        <v>20</v>
      </c>
      <c r="I40" s="64" t="s">
        <v>23</v>
      </c>
      <c r="J40" s="98">
        <f>'AUGUST 2023 REALIZ'!J40+'SEP 2023 REALIZ'!D40</f>
        <v>1155</v>
      </c>
      <c r="K40" s="98">
        <f>'AUGUST 2023 REALIZ'!K40+'SEP 2023 REALIZ'!E40</f>
        <v>1155</v>
      </c>
      <c r="L40" s="98">
        <f>'AUGUST 2023 REALIZ'!L40+'SEP 2023 REALIZ'!F40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67443</v>
      </c>
      <c r="E41" s="101">
        <v>67443</v>
      </c>
      <c r="F41" s="102">
        <f t="shared" ref="F41:F52" si="12">D41-E41</f>
        <v>0</v>
      </c>
      <c r="G41" s="15"/>
      <c r="H41" s="150"/>
      <c r="I41" s="111" t="s">
        <v>24</v>
      </c>
      <c r="J41" s="91">
        <f>'AUGUST 2023 REALIZ'!J41+'SEP 2023 REALIZ'!D41</f>
        <v>560101.24</v>
      </c>
      <c r="K41" s="91">
        <f>'AUGUST 2023 REALIZ'!K41+'SEP 2023 REALIZ'!E41</f>
        <v>560101.24</v>
      </c>
      <c r="L41" s="91">
        <f>'AUGUST 2023 REALIZ'!L41+'SEP 2023 REALIZ'!F41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722</v>
      </c>
      <c r="E42" s="98">
        <v>722</v>
      </c>
      <c r="F42" s="99">
        <f t="shared" si="12"/>
        <v>0</v>
      </c>
      <c r="G42" s="15"/>
      <c r="H42" s="150"/>
      <c r="I42" s="64" t="s">
        <v>25</v>
      </c>
      <c r="J42" s="98">
        <f>'AUGUST 2023 REALIZ'!J42+'SEP 2023 REALIZ'!D42</f>
        <v>5573</v>
      </c>
      <c r="K42" s="98">
        <f>'AUGUST 2023 REALIZ'!K42+'SEP 2023 REALIZ'!E42</f>
        <v>5573</v>
      </c>
      <c r="L42" s="98">
        <f>'AUGUST 2023 REALIZ'!L42+'SEP 2023 REALIZ'!F42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142956</v>
      </c>
      <c r="E43" s="101">
        <v>142956</v>
      </c>
      <c r="F43" s="102">
        <f t="shared" si="12"/>
        <v>0</v>
      </c>
      <c r="G43" s="15"/>
      <c r="H43" s="150"/>
      <c r="I43" s="111" t="s">
        <v>24</v>
      </c>
      <c r="J43" s="91">
        <f>'AUGUST 2023 REALIZ'!J43+'SEP 2023 REALIZ'!D43</f>
        <v>1104048.7</v>
      </c>
      <c r="K43" s="91">
        <f>'AUGUST 2023 REALIZ'!K43+'SEP 2023 REALIZ'!E43</f>
        <v>1104048.7</v>
      </c>
      <c r="L43" s="91">
        <f>'AUGUST 2023 REALIZ'!L43+'SEP 2023 REALIZ'!F43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0"/>
      <c r="I44" s="103" t="s">
        <v>45</v>
      </c>
      <c r="J44" s="98">
        <f>'AUGUST 2023 REALIZ'!J44+'SEP 2023 REALIZ'!D44</f>
        <v>0</v>
      </c>
      <c r="K44" s="98">
        <f>'AUGUST 2023 REALIZ'!K44+'SEP 2023 REALIZ'!E44</f>
        <v>0</v>
      </c>
      <c r="L44" s="98">
        <f>'AUGUST 2023 REALIZ'!L44+'SEP 2023 REALIZ'!F44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51"/>
      <c r="I45" s="111" t="s">
        <v>24</v>
      </c>
      <c r="J45" s="91">
        <f>'AUGUST 2023 REALIZ'!J45+'SEP 2023 REALIZ'!D45</f>
        <v>0</v>
      </c>
      <c r="K45" s="91">
        <f>'AUGUST 2023 REALIZ'!K45+'SEP 2023 REALIZ'!E45</f>
        <v>0</v>
      </c>
      <c r="L45" s="91">
        <f>'AUGUST 2023 REALIZ'!L45+'SEP 2023 REALIZ'!F45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210399</v>
      </c>
      <c r="E46" s="91">
        <f>E41+E43+E45</f>
        <v>210399</v>
      </c>
      <c r="F46" s="91">
        <v>0</v>
      </c>
      <c r="G46" s="15"/>
      <c r="H46" s="104" t="s">
        <v>20</v>
      </c>
      <c r="I46" s="113" t="s">
        <v>24</v>
      </c>
      <c r="J46" s="91">
        <f>'AUGUST 2023 REALIZ'!J46+'SEP 2023 REALIZ'!D46</f>
        <v>1662377.45</v>
      </c>
      <c r="K46" s="91">
        <f>'AUGUST 2023 REALIZ'!K46+'SEP 2023 REALIZ'!E46</f>
        <v>1662377.45</v>
      </c>
      <c r="L46" s="91">
        <f>'AUGUST 2023 REALIZ'!L46+'SEP 2023 REALIZ'!F46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'AUGUST 2023 REALIZ'!J47+'SEP 2023 REALIZ'!D47</f>
        <v>1118.96</v>
      </c>
      <c r="K47" s="98">
        <f>'AUGUST 2023 REALIZ'!K47+'SEP 2023 REALIZ'!E47</f>
        <v>1118.96</v>
      </c>
      <c r="L47" s="98">
        <f>'AUGUST 2023 REALIZ'!L47+'SEP 2023 REALIZ'!F47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'AUGUST 2023 REALIZ'!J48+'SEP 2023 REALIZ'!D48</f>
        <v>653.53</v>
      </c>
      <c r="K48" s="98">
        <f>'AUGUST 2023 REALIZ'!K48+'SEP 2023 REALIZ'!E48</f>
        <v>653.53</v>
      </c>
      <c r="L48" s="98">
        <f>'AUGUST 2023 REALIZ'!L48+'SEP 2023 REALIZ'!F48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'AUGUST 2023 REALIZ'!J49+'SEP 2023 REALIZ'!D49</f>
        <v>0</v>
      </c>
      <c r="K49" s="98">
        <f>'AUGUST 2023 REALIZ'!K49+'SEP 2023 REALIZ'!E49</f>
        <v>0</v>
      </c>
      <c r="L49" s="98">
        <f>'AUGUST 2023 REALIZ'!L49+'SEP 2023 REALIZ'!F49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'AUGUST 2023 REALIZ'!J50+'SEP 2023 REALIZ'!D50</f>
        <v>0</v>
      </c>
      <c r="K50" s="98">
        <f>'AUGUST 2023 REALIZ'!K50+'SEP 2023 REALIZ'!E50</f>
        <v>0</v>
      </c>
      <c r="L50" s="98">
        <f>'AUGUST 2023 REALIZ'!L50+'SEP 2023 REALIZ'!F50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'AUGUST 2023 REALIZ'!J51+'SEP 2023 REALIZ'!D51</f>
        <v>0</v>
      </c>
      <c r="K51" s="98">
        <f>'AUGUST 2023 REALIZ'!K51+'SEP 2023 REALIZ'!E51</f>
        <v>0</v>
      </c>
      <c r="L51" s="98">
        <f>'AUGUST 2023 REALIZ'!L51+'SEP 2023 REALIZ'!F51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210399</v>
      </c>
      <c r="E52" s="91">
        <f t="shared" ref="E52" si="13">SUM(E46:E51)</f>
        <v>210399</v>
      </c>
      <c r="F52" s="102">
        <f t="shared" si="12"/>
        <v>0</v>
      </c>
      <c r="G52" s="15"/>
      <c r="H52" s="94" t="s">
        <v>34</v>
      </c>
      <c r="I52" s="113" t="s">
        <v>24</v>
      </c>
      <c r="J52" s="91">
        <f>'AUGUST 2023 REALIZ'!J52+'SEP 2023 REALIZ'!D52</f>
        <v>1664149.94</v>
      </c>
      <c r="K52" s="91">
        <f>'AUGUST 2023 REALIZ'!K52+'SEP 2023 REALIZ'!E52</f>
        <v>1664149.94</v>
      </c>
      <c r="L52" s="91">
        <f>'AUGUST 2023 REALIZ'!L52+'SEP 2023 REALIZ'!F52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26.25" customHeight="1" thickBot="1" x14ac:dyDescent="0.3">
      <c r="A54" s="4"/>
      <c r="B54" s="152" t="s">
        <v>149</v>
      </c>
      <c r="C54" s="153"/>
      <c r="D54" s="153"/>
      <c r="E54" s="153"/>
      <c r="F54" s="154"/>
      <c r="H54" s="152" t="s">
        <v>150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1058</v>
      </c>
      <c r="E56" s="106">
        <f>E44+E42+E40+E30</f>
        <v>1058</v>
      </c>
      <c r="F56" s="110">
        <f>D56-E56</f>
        <v>0</v>
      </c>
      <c r="G56" s="120"/>
      <c r="H56" s="158"/>
      <c r="I56" s="64" t="s">
        <v>23</v>
      </c>
      <c r="J56" s="109">
        <f>'AUGUST 2023 REALIZ'!J56+'SEP 2023 REALIZ'!D56</f>
        <v>7957</v>
      </c>
      <c r="K56" s="109">
        <f>'AUGUST 2023 REALIZ'!K56+'SEP 2023 REALIZ'!E56</f>
        <v>7770</v>
      </c>
      <c r="L56" s="106">
        <f>'AUGUST 2023 REALIZ'!L56+'SEP 2023 REALIZ'!F56</f>
        <v>187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645333.01</v>
      </c>
      <c r="E57" s="112">
        <f>E52+E37</f>
        <v>645333.01</v>
      </c>
      <c r="F57" s="107">
        <f>D57-E57</f>
        <v>0</v>
      </c>
      <c r="G57" s="120"/>
      <c r="H57" s="159"/>
      <c r="I57" s="111" t="s">
        <v>24</v>
      </c>
      <c r="J57" s="112">
        <f>'AUGUST 2023 REALIZ'!J57+'SEP 2023 REALIZ'!D57</f>
        <v>4576971.26</v>
      </c>
      <c r="K57" s="112">
        <f>'AUGUST 2023 REALIZ'!K57+'SEP 2023 REALIZ'!E57</f>
        <v>4131499.29</v>
      </c>
      <c r="L57" s="107">
        <f>'AUGUST 2023 REALIZ'!L57+'SEP 2023 REALIZ'!F57</f>
        <v>445471.97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7D3E-E97E-4B51-9034-B1B576BC887E}">
  <dimension ref="A1:P66"/>
  <sheetViews>
    <sheetView topLeftCell="A7" zoomScale="96" zoomScaleNormal="96" workbookViewId="0">
      <selection activeCell="D30" sqref="D30:E31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148</v>
      </c>
      <c r="C6" s="161"/>
      <c r="D6" s="161"/>
      <c r="E6" s="161"/>
      <c r="F6" s="161"/>
      <c r="G6" s="161"/>
      <c r="H6" s="161"/>
      <c r="I6" s="161"/>
      <c r="J6" s="161"/>
      <c r="K6" s="162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4"/>
      <c r="H7" s="4"/>
      <c r="I7" s="14" t="s">
        <v>4</v>
      </c>
      <c r="J7" s="9"/>
      <c r="K7" s="9"/>
      <c r="L7" s="4"/>
      <c r="M7" s="4"/>
      <c r="N7" s="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9" t="s">
        <v>151</v>
      </c>
      <c r="H9" s="129" t="s">
        <v>17</v>
      </c>
      <c r="I9" s="130" t="s">
        <v>18</v>
      </c>
      <c r="J9" s="25"/>
      <c r="K9" s="25"/>
      <c r="L9" s="25"/>
      <c r="M9" s="4"/>
      <c r="N9" s="5"/>
      <c r="O9" s="3"/>
    </row>
    <row r="10" spans="1:16" s="2" customFormat="1" x14ac:dyDescent="0.25">
      <c r="A10" s="70">
        <v>1</v>
      </c>
      <c r="B10" s="121" t="s">
        <v>39</v>
      </c>
      <c r="C10" s="72" t="s">
        <v>153</v>
      </c>
      <c r="D10" s="73">
        <v>2551676.4500000002</v>
      </c>
      <c r="E10" s="74">
        <v>2230613.8099999996</v>
      </c>
      <c r="F10" s="75">
        <f t="shared" ref="F10:F16" si="0">D10-E10</f>
        <v>321062.6400000006</v>
      </c>
      <c r="G10" s="75">
        <v>207982.91</v>
      </c>
      <c r="H10" s="75">
        <f t="shared" ref="H10:H16" si="1">E10+G10</f>
        <v>2438596.7199999997</v>
      </c>
      <c r="I10" s="76">
        <f t="shared" ref="I10:I16" si="2">F10-G10</f>
        <v>113079.73000000059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2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2580429.08</v>
      </c>
      <c r="E17" s="68">
        <v>2259366.4399999995</v>
      </c>
      <c r="F17" s="68">
        <f t="shared" ref="F17:I17" si="4">SUM(F10:F16)</f>
        <v>321062.6400000006</v>
      </c>
      <c r="G17" s="68">
        <f t="shared" si="4"/>
        <v>207982.91</v>
      </c>
      <c r="H17" s="68">
        <f t="shared" si="4"/>
        <v>2467349.3499999996</v>
      </c>
      <c r="I17" s="69">
        <f t="shared" si="4"/>
        <v>113079.73000000059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41">
        <v>2</v>
      </c>
      <c r="B18" s="71" t="s">
        <v>38</v>
      </c>
      <c r="C18" s="43" t="s">
        <v>154</v>
      </c>
      <c r="D18" s="44">
        <v>1618803.45</v>
      </c>
      <c r="E18" s="45">
        <v>1441080.2799999998</v>
      </c>
      <c r="F18" s="46">
        <f>D18-E18</f>
        <v>177723.17000000016</v>
      </c>
      <c r="G18" s="46">
        <v>166822</v>
      </c>
      <c r="H18" s="46">
        <f t="shared" ref="H18:H24" si="5">E18+G18</f>
        <v>1607902.2799999998</v>
      </c>
      <c r="I18" s="47">
        <f>F18-G18</f>
        <v>10901.170000000158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155</v>
      </c>
      <c r="D19" s="51">
        <v>0</v>
      </c>
      <c r="E19" s="52">
        <v>11889.120000000003</v>
      </c>
      <c r="F19" s="53">
        <f>D19-E19</f>
        <v>-11889.120000000003</v>
      </c>
      <c r="G19" s="53">
        <v>2574</v>
      </c>
      <c r="H19" s="53">
        <f t="shared" si="5"/>
        <v>14463.120000000003</v>
      </c>
      <c r="I19" s="54">
        <f t="shared" ref="I19:I24" si="6">F19-G19</f>
        <v>-14463.120000000003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2844</v>
      </c>
      <c r="E20" s="52">
        <v>0</v>
      </c>
      <c r="F20" s="53">
        <f>D20-E20</f>
        <v>2844</v>
      </c>
      <c r="G20" s="53">
        <v>0</v>
      </c>
      <c r="H20" s="53">
        <f t="shared" si="5"/>
        <v>0</v>
      </c>
      <c r="I20" s="54">
        <f t="shared" si="6"/>
        <v>2844</v>
      </c>
      <c r="J20" s="12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2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142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143" t="s">
        <v>34</v>
      </c>
      <c r="C25" s="79"/>
      <c r="D25" s="80">
        <f>SUM(D18:D24)</f>
        <v>1623419.94</v>
      </c>
      <c r="E25" s="81">
        <v>1453750.94</v>
      </c>
      <c r="F25" s="81">
        <f>SUM(F18:F24)</f>
        <v>169669.00000000017</v>
      </c>
      <c r="G25" s="81">
        <f t="shared" ref="G25" si="8">SUM(G18:G24)</f>
        <v>169396</v>
      </c>
      <c r="H25" s="81">
        <f>SUM(H18:H24)</f>
        <v>1623146.94</v>
      </c>
      <c r="I25" s="82">
        <f>SUM(I18:I24)</f>
        <v>273.00000000015575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4203849.0199999996</v>
      </c>
      <c r="E26" s="84">
        <v>3713117.3799999994</v>
      </c>
      <c r="F26" s="84">
        <f t="shared" ref="F26:I26" si="9">F25+F17</f>
        <v>490731.64000000077</v>
      </c>
      <c r="G26" s="84">
        <f t="shared" si="9"/>
        <v>377378.91000000003</v>
      </c>
      <c r="H26" s="84">
        <f t="shared" si="9"/>
        <v>4090496.2899999996</v>
      </c>
      <c r="I26" s="98">
        <f t="shared" si="9"/>
        <v>113352.73000000075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27" customHeight="1" thickBot="1" x14ac:dyDescent="0.3">
      <c r="A28" s="4"/>
      <c r="B28" s="152" t="s">
        <v>149</v>
      </c>
      <c r="C28" s="153"/>
      <c r="D28" s="153"/>
      <c r="E28" s="153"/>
      <c r="F28" s="154"/>
      <c r="H28" s="152" t="s">
        <v>150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183</v>
      </c>
      <c r="E30" s="88">
        <v>183</v>
      </c>
      <c r="F30" s="89">
        <f>D30-E30</f>
        <v>0</v>
      </c>
      <c r="G30" s="15"/>
      <c r="H30" s="167"/>
      <c r="I30" s="14" t="s">
        <v>23</v>
      </c>
      <c r="J30" s="88">
        <f>'AUGUST 2023 REALIZ'!J30+'SEP 2023 LIM VAL CTR'!D30</f>
        <v>1229</v>
      </c>
      <c r="K30" s="88">
        <f>'AUGUST 2023 REALIZ'!K30+'SEP 2023 LIM VAL CTR'!E30</f>
        <v>1042</v>
      </c>
      <c r="L30" s="88">
        <f>'AUGUST 2023 REALIZ'!L30+'SEP 2023 LIM VAL CTR'!F30</f>
        <v>187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434934.01</v>
      </c>
      <c r="E31" s="91">
        <v>434934.01</v>
      </c>
      <c r="F31" s="92">
        <f t="shared" ref="F31:F37" si="10">D31-E31</f>
        <v>0</v>
      </c>
      <c r="G31" s="15"/>
      <c r="H31" s="168"/>
      <c r="I31" s="90" t="s">
        <v>24</v>
      </c>
      <c r="J31" s="95">
        <f>'AUGUST 2023 REALIZ'!J31+'SEP 2023 LIM VAL CTR'!D31</f>
        <v>2872603.76</v>
      </c>
      <c r="K31" s="95">
        <f>'AUGUST 2023 REALIZ'!K31+'SEP 2023 LIM VAL CTR'!E31</f>
        <v>2438596.7200000002</v>
      </c>
      <c r="L31" s="95">
        <f>'AUGUST 2023 REALIZ'!L31+'SEP 2023 LIM VAL CTR'!F31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'AUGUST 2023 REALIZ'!J32+'SEP 2023 LIM VAL CTR'!D32</f>
        <v>8431.18</v>
      </c>
      <c r="K32" s="88">
        <f>'AUGUST 2023 REALIZ'!K32+'SEP 2023 LIM VAL CTR'!E32</f>
        <v>27156.53</v>
      </c>
      <c r="L32" s="88">
        <f>'AUGUST 2023 REALIZ'!L32+'SEP 2023 LIM VAL CTR'!F32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'AUGUST 2023 REALIZ'!J33+'SEP 2023 LIM VAL CTR'!D33</f>
        <v>31786.38</v>
      </c>
      <c r="K33" s="88">
        <f>'AUGUST 2023 REALIZ'!K33+'SEP 2023 LIM VAL CTR'!E33</f>
        <v>1596.1</v>
      </c>
      <c r="L33" s="88">
        <f>'AUGUST 2023 REALIZ'!L33+'SEP 2023 LIM VAL CTR'!F33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'AUGUST 2023 REALIZ'!J34+'SEP 2023 LIM VAL CTR'!D34</f>
        <v>0</v>
      </c>
      <c r="K34" s="88">
        <f>'AUGUST 2023 REALIZ'!K34+'SEP 2023 LIM VAL CTR'!E34</f>
        <v>0</v>
      </c>
      <c r="L34" s="88">
        <f>'AUGUST 2023 REALIZ'!L34+'SEP 2023 LIM VAL CTR'!F34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'AUGUST 2023 REALIZ'!J35+'SEP 2023 LIM VAL CTR'!D35</f>
        <v>0</v>
      </c>
      <c r="K35" s="88">
        <f>'AUGUST 2023 REALIZ'!K35+'SEP 2023 LIM VAL CTR'!E35</f>
        <v>0</v>
      </c>
      <c r="L35" s="88">
        <f>'AUGUST 2023 REALIZ'!L35+'SEP 2023 LIM VAL CTR'!F35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'AUGUST 2023 REALIZ'!J36+'SEP 2023 LIM VAL CTR'!D36</f>
        <v>0</v>
      </c>
      <c r="K36" s="88">
        <f>'AUGUST 2023 REALIZ'!K36+'SEP 2023 LIM VAL CTR'!E36</f>
        <v>0</v>
      </c>
      <c r="L36" s="88">
        <f>'AUGUST 2023 REALIZ'!L36+'SEP 2023 LIM VAL CTR'!F36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434934.01</v>
      </c>
      <c r="E37" s="91">
        <f t="shared" si="11"/>
        <v>434934.01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'AUGUST 2023 REALIZ'!J37+'SEP 2023 LIM VAL CTR'!D37</f>
        <v>2912821.3199999994</v>
      </c>
      <c r="K37" s="91">
        <f>'AUGUST 2023 REALIZ'!K37+'SEP 2023 LIM VAL CTR'!E37</f>
        <v>2467349.35</v>
      </c>
      <c r="L37" s="91">
        <f>'AUGUST 2023 REALIZ'!L37+'SEP 2023 LIM VAL CTR'!F37</f>
        <v>445471.97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153</v>
      </c>
      <c r="E40" s="98">
        <v>122</v>
      </c>
      <c r="F40" s="99">
        <f>D40-E40</f>
        <v>31</v>
      </c>
      <c r="G40" s="5"/>
      <c r="H40" s="149" t="s">
        <v>20</v>
      </c>
      <c r="I40" s="64" t="s">
        <v>23</v>
      </c>
      <c r="J40" s="98">
        <f>'AUGUST 2023 REALIZ'!J40+'SEP 2023 LIM VAL CTR'!D40</f>
        <v>1155</v>
      </c>
      <c r="K40" s="98">
        <f>'AUGUST 2023 REALIZ'!K40+'SEP 2023 LIM VAL CTR'!E40</f>
        <v>1124</v>
      </c>
      <c r="L40" s="98">
        <f>'AUGUST 2023 REALIZ'!L40+'SEP 2023 LIM VAL CTR'!F40</f>
        <v>31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67443</v>
      </c>
      <c r="E41" s="101">
        <v>50794</v>
      </c>
      <c r="F41" s="102">
        <f t="shared" ref="F41:F52" si="12">D41-E41</f>
        <v>16649</v>
      </c>
      <c r="G41" s="5"/>
      <c r="H41" s="150"/>
      <c r="I41" s="111" t="s">
        <v>24</v>
      </c>
      <c r="J41" s="91">
        <f>'AUGUST 2023 REALIZ'!J41+'SEP 2023 LIM VAL CTR'!D41</f>
        <v>560101.24</v>
      </c>
      <c r="K41" s="91">
        <f>'AUGUST 2023 REALIZ'!K41+'SEP 2023 LIM VAL CTR'!E41</f>
        <v>543452.24</v>
      </c>
      <c r="L41" s="91">
        <f>'AUGUST 2023 REALIZ'!L41+'SEP 2023 LIM VAL CTR'!F41</f>
        <v>16649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722</v>
      </c>
      <c r="E42" s="98">
        <v>599</v>
      </c>
      <c r="F42" s="99">
        <f t="shared" si="12"/>
        <v>123</v>
      </c>
      <c r="G42" s="5"/>
      <c r="H42" s="150"/>
      <c r="I42" s="64" t="s">
        <v>25</v>
      </c>
      <c r="J42" s="98">
        <f>'AUGUST 2023 REALIZ'!J42+'SEP 2023 LIM VAL CTR'!D42</f>
        <v>5573</v>
      </c>
      <c r="K42" s="98">
        <f>'AUGUST 2023 REALIZ'!K42+'SEP 2023 LIM VAL CTR'!E42</f>
        <v>5450</v>
      </c>
      <c r="L42" s="98">
        <f>'AUGUST 2023 REALIZ'!L42+'SEP 2023 LIM VAL CTR'!F42</f>
        <v>123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142956</v>
      </c>
      <c r="E43" s="101">
        <v>118602</v>
      </c>
      <c r="F43" s="102">
        <f t="shared" si="12"/>
        <v>24354</v>
      </c>
      <c r="G43" s="5"/>
      <c r="H43" s="150"/>
      <c r="I43" s="111" t="s">
        <v>24</v>
      </c>
      <c r="J43" s="91">
        <f>'AUGUST 2023 REALIZ'!J43+'SEP 2023 LIM VAL CTR'!D43</f>
        <v>1104048.7</v>
      </c>
      <c r="K43" s="91">
        <f>'AUGUST 2023 REALIZ'!K43+'SEP 2023 LIM VAL CTR'!E43</f>
        <v>1079694.7</v>
      </c>
      <c r="L43" s="91">
        <f>'AUGUST 2023 REALIZ'!L43+'SEP 2023 LIM VAL CTR'!F43</f>
        <v>24354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5"/>
      <c r="H44" s="150"/>
      <c r="I44" s="103" t="s">
        <v>45</v>
      </c>
      <c r="J44" s="98">
        <f>'AUGUST 2023 REALIZ'!J44+'SEP 2023 LIM VAL CTR'!D44</f>
        <v>0</v>
      </c>
      <c r="K44" s="98">
        <f>'AUGUST 2023 REALIZ'!K44+'SEP 2023 LIM VAL CTR'!E44</f>
        <v>0</v>
      </c>
      <c r="L44" s="98">
        <f>'AUGUST 2023 REALIZ'!L44+'SEP 2023 LIM VAL CTR'!F44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5"/>
      <c r="H45" s="151"/>
      <c r="I45" s="111" t="s">
        <v>24</v>
      </c>
      <c r="J45" s="91">
        <f>'AUGUST 2023 REALIZ'!J45+'SEP 2023 LIM VAL CTR'!D45</f>
        <v>0</v>
      </c>
      <c r="K45" s="91">
        <f>'AUGUST 2023 REALIZ'!K45+'SEP 2023 LIM VAL CTR'!E45</f>
        <v>0</v>
      </c>
      <c r="L45" s="91">
        <f>'AUGUST 2023 REALIZ'!L45+'SEP 2023 LIM VAL CTR'!F45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210399</v>
      </c>
      <c r="E46" s="91">
        <f>E41+E43+E45</f>
        <v>169396</v>
      </c>
      <c r="F46" s="91">
        <v>0</v>
      </c>
      <c r="G46" s="5"/>
      <c r="H46" s="104" t="s">
        <v>20</v>
      </c>
      <c r="I46" s="113" t="s">
        <v>24</v>
      </c>
      <c r="J46" s="91">
        <f>'AUGUST 2023 REALIZ'!J46+'SEP 2023 LIM VAL CTR'!D46</f>
        <v>1662377.45</v>
      </c>
      <c r="K46" s="91">
        <f>'AUGUST 2023 REALIZ'!K46+'SEP 2023 LIM VAL CTR'!E46</f>
        <v>1621374.45</v>
      </c>
      <c r="L46" s="91">
        <f>'AUGUST 2023 REALIZ'!L46+'SEP 2023 LIM VAL CTR'!F46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5"/>
      <c r="H47" s="55" t="s">
        <v>51</v>
      </c>
      <c r="I47" s="57" t="s">
        <v>24</v>
      </c>
      <c r="J47" s="98">
        <f>'AUGUST 2023 REALIZ'!J47+'SEP 2023 LIM VAL CTR'!D47</f>
        <v>1118.96</v>
      </c>
      <c r="K47" s="98">
        <f>'AUGUST 2023 REALIZ'!K47+'SEP 2023 LIM VAL CTR'!E47</f>
        <v>1118.96</v>
      </c>
      <c r="L47" s="98">
        <f>'AUGUST 2023 REALIZ'!L47+'SEP 2023 LIM VAL CTR'!F47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5"/>
      <c r="H48" s="55" t="s">
        <v>123</v>
      </c>
      <c r="I48" s="57" t="s">
        <v>24</v>
      </c>
      <c r="J48" s="98">
        <f>'AUGUST 2023 REALIZ'!J48+'SEP 2023 LIM VAL CTR'!D48</f>
        <v>653.53</v>
      </c>
      <c r="K48" s="98">
        <f>'AUGUST 2023 REALIZ'!K48+'SEP 2023 LIM VAL CTR'!E48</f>
        <v>653.53</v>
      </c>
      <c r="L48" s="98">
        <f>'AUGUST 2023 REALIZ'!L48+'SEP 2023 LIM VAL CTR'!F48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5"/>
      <c r="H49" s="55" t="s">
        <v>53</v>
      </c>
      <c r="I49" s="57" t="s">
        <v>24</v>
      </c>
      <c r="J49" s="98">
        <f>'AUGUST 2023 REALIZ'!J49+'SEP 2023 LIM VAL CTR'!D49</f>
        <v>0</v>
      </c>
      <c r="K49" s="98">
        <f>'AUGUST 2023 REALIZ'!K49+'SEP 2023 LIM VAL CTR'!E49</f>
        <v>0</v>
      </c>
      <c r="L49" s="98">
        <f>'AUGUST 2023 REALIZ'!L49+'SEP 2023 LIM VAL CTR'!F49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5"/>
      <c r="H50" s="55" t="s">
        <v>54</v>
      </c>
      <c r="I50" s="57" t="s">
        <v>24</v>
      </c>
      <c r="J50" s="98">
        <f>'AUGUST 2023 REALIZ'!J50+'SEP 2023 LIM VAL CTR'!D50</f>
        <v>0</v>
      </c>
      <c r="K50" s="98">
        <f>'AUGUST 2023 REALIZ'!K50+'SEP 2023 LIM VAL CTR'!E50</f>
        <v>0</v>
      </c>
      <c r="L50" s="98">
        <f>'AUGUST 2023 REALIZ'!L50+'SEP 2023 LIM VAL CTR'!F50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5"/>
      <c r="H51" s="58" t="s">
        <v>55</v>
      </c>
      <c r="I51" s="57" t="s">
        <v>24</v>
      </c>
      <c r="J51" s="98">
        <f>'AUGUST 2023 REALIZ'!J51+'SEP 2023 LIM VAL CTR'!D51</f>
        <v>0</v>
      </c>
      <c r="K51" s="98">
        <f>'AUGUST 2023 REALIZ'!K51+'SEP 2023 LIM VAL CTR'!E51</f>
        <v>0</v>
      </c>
      <c r="L51" s="98">
        <f>'AUGUST 2023 REALIZ'!L51+'SEP 2023 LIM VAL CTR'!F51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210399</v>
      </c>
      <c r="E52" s="91">
        <f t="shared" ref="E52" si="13">SUM(E46:E51)</f>
        <v>169396</v>
      </c>
      <c r="F52" s="102">
        <f t="shared" si="12"/>
        <v>41003</v>
      </c>
      <c r="G52" s="5"/>
      <c r="H52" s="94" t="s">
        <v>34</v>
      </c>
      <c r="I52" s="113" t="s">
        <v>24</v>
      </c>
      <c r="J52" s="91">
        <f>'AUGUST 2023 REALIZ'!J52+'SEP 2023 LIM VAL CTR'!D52</f>
        <v>1664149.94</v>
      </c>
      <c r="K52" s="91">
        <f>'AUGUST 2023 REALIZ'!K52+'SEP 2023 LIM VAL CTR'!E52</f>
        <v>1623146.94</v>
      </c>
      <c r="L52" s="91">
        <f>'AUGUST 2023 REALIZ'!L52+'SEP 2023 LIM VAL CTR'!F52</f>
        <v>41003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26.25" customHeight="1" thickBot="1" x14ac:dyDescent="0.3">
      <c r="A54" s="4"/>
      <c r="B54" s="152" t="s">
        <v>149</v>
      </c>
      <c r="C54" s="153"/>
      <c r="D54" s="153"/>
      <c r="E54" s="153"/>
      <c r="F54" s="154"/>
      <c r="H54" s="152" t="s">
        <v>150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1058</v>
      </c>
      <c r="E56" s="106">
        <f>E44+E42+E40+E30</f>
        <v>904</v>
      </c>
      <c r="F56" s="110">
        <f>D56-E56</f>
        <v>154</v>
      </c>
      <c r="G56" s="24"/>
      <c r="H56" s="158"/>
      <c r="I56" s="64" t="s">
        <v>23</v>
      </c>
      <c r="J56" s="109">
        <f>'AUGUST 2023 REALIZ'!J56+'SEP 2023 LIM VAL CTR'!D56</f>
        <v>7957</v>
      </c>
      <c r="K56" s="109">
        <f>'AUGUST 2023 REALIZ'!K56+'SEP 2023 LIM VAL CTR'!E56</f>
        <v>7616</v>
      </c>
      <c r="L56" s="106">
        <f>'AUGUST 2023 REALIZ'!L56+'SEP 2023 LIM VAL CTR'!F56</f>
        <v>341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645333.01</v>
      </c>
      <c r="E57" s="112">
        <f>E52+E37</f>
        <v>604330.01</v>
      </c>
      <c r="F57" s="107">
        <f>D57-E57</f>
        <v>41003</v>
      </c>
      <c r="G57" s="24"/>
      <c r="H57" s="159"/>
      <c r="I57" s="111" t="s">
        <v>24</v>
      </c>
      <c r="J57" s="112">
        <f>'AUGUST 2023 REALIZ'!J57+'SEP 2023 LIM VAL CTR'!D57</f>
        <v>4576971.26</v>
      </c>
      <c r="K57" s="112">
        <f>'AUGUST 2023 REALIZ'!K57+'SEP 2023 LIM VAL CTR'!E57</f>
        <v>4090496.29</v>
      </c>
      <c r="L57" s="107">
        <f>'AUGUST 2023 REALIZ'!L57+'SEP 2023 LIM VAL CTR'!F57</f>
        <v>486474.97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K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B9CE-3F2C-41F0-920E-8192D8E33646}">
  <dimension ref="A1:P66"/>
  <sheetViews>
    <sheetView topLeftCell="A28" zoomScale="96" zoomScaleNormal="96" workbookViewId="0">
      <selection activeCell="H54" sqref="H54:L54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145</v>
      </c>
      <c r="C6" s="161"/>
      <c r="D6" s="161"/>
      <c r="E6" s="161"/>
      <c r="F6" s="161"/>
      <c r="G6" s="161"/>
      <c r="H6" s="161"/>
      <c r="I6" s="161"/>
      <c r="J6" s="161"/>
      <c r="K6" s="162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K7" s="9"/>
      <c r="L7" s="4"/>
      <c r="M7" s="4"/>
      <c r="N7" s="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25"/>
      <c r="L8" s="25"/>
      <c r="M8" s="4"/>
      <c r="N8" s="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9" t="s">
        <v>146</v>
      </c>
      <c r="H9" s="129" t="s">
        <v>17</v>
      </c>
      <c r="I9" s="130" t="s">
        <v>18</v>
      </c>
      <c r="J9" s="115"/>
      <c r="K9" s="25"/>
      <c r="L9" s="25"/>
      <c r="M9" s="4"/>
      <c r="N9" s="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2551676.4500000002</v>
      </c>
      <c r="E10" s="74">
        <v>2230613.8099999996</v>
      </c>
      <c r="F10" s="75">
        <f t="shared" ref="F10:F16" si="0">D10-E10</f>
        <v>321062.6400000006</v>
      </c>
      <c r="G10" s="75">
        <v>0</v>
      </c>
      <c r="H10" s="75">
        <f t="shared" ref="H10:H16" si="1">E10+G10</f>
        <v>2230613.8099999996</v>
      </c>
      <c r="I10" s="76">
        <f t="shared" ref="I10:I16" si="2">F10-G10</f>
        <v>321062.6400000006</v>
      </c>
      <c r="J10" s="131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2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2580429.08</v>
      </c>
      <c r="E17" s="68">
        <v>2259366.4399999995</v>
      </c>
      <c r="F17" s="68">
        <f t="shared" ref="F17:I17" si="4">SUM(F10:F16)</f>
        <v>321062.6400000006</v>
      </c>
      <c r="G17" s="68">
        <f t="shared" si="4"/>
        <v>0</v>
      </c>
      <c r="H17" s="68">
        <f t="shared" si="4"/>
        <v>2259366.4399999995</v>
      </c>
      <c r="I17" s="69">
        <f t="shared" si="4"/>
        <v>321062.6400000006</v>
      </c>
      <c r="J17" s="13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147</v>
      </c>
      <c r="D18" s="73">
        <v>1618803.45</v>
      </c>
      <c r="E18" s="74">
        <v>1369792.2799999998</v>
      </c>
      <c r="F18" s="75">
        <f>D18-E18</f>
        <v>249011.17000000016</v>
      </c>
      <c r="G18" s="75">
        <v>71288</v>
      </c>
      <c r="H18" s="75">
        <f t="shared" ref="H18:H24" si="5">E18+G18</f>
        <v>1441080.2799999998</v>
      </c>
      <c r="I18" s="76">
        <f>F18-G18</f>
        <v>177723.17000000016</v>
      </c>
      <c r="J18" s="131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11889.120000000003</v>
      </c>
      <c r="F19" s="53">
        <f>D19-E19</f>
        <v>-11889.120000000003</v>
      </c>
      <c r="G19" s="53">
        <v>0</v>
      </c>
      <c r="H19" s="53">
        <f t="shared" si="5"/>
        <v>11889.120000000003</v>
      </c>
      <c r="I19" s="54">
        <f t="shared" ref="I19:I24" si="6">F19-G19</f>
        <v>-11889.120000000003</v>
      </c>
      <c r="J19" s="131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2844</v>
      </c>
      <c r="E20" s="52">
        <v>0</v>
      </c>
      <c r="F20" s="53">
        <f>D20-E20</f>
        <v>2844</v>
      </c>
      <c r="G20" s="53">
        <v>0</v>
      </c>
      <c r="H20" s="53">
        <f t="shared" si="5"/>
        <v>0</v>
      </c>
      <c r="I20" s="54">
        <f t="shared" si="6"/>
        <v>2844</v>
      </c>
      <c r="J20" s="132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1623419.94</v>
      </c>
      <c r="E25" s="81">
        <v>1382462.94</v>
      </c>
      <c r="F25" s="81">
        <f>SUM(F18:F24)</f>
        <v>240957.00000000017</v>
      </c>
      <c r="G25" s="81">
        <f t="shared" ref="G25" si="8">SUM(G18:G24)</f>
        <v>71288</v>
      </c>
      <c r="H25" s="81">
        <f>SUM(H18:H24)</f>
        <v>1453750.94</v>
      </c>
      <c r="I25" s="82">
        <f>SUM(I18:I24)</f>
        <v>169669.00000000017</v>
      </c>
      <c r="J25" s="131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4203849.0199999996</v>
      </c>
      <c r="E26" s="84">
        <v>3641829.3799999994</v>
      </c>
      <c r="F26" s="84">
        <f t="shared" ref="F26:I26" si="9">F25+F17</f>
        <v>562019.64000000083</v>
      </c>
      <c r="G26" s="84">
        <f t="shared" si="9"/>
        <v>71288</v>
      </c>
      <c r="H26" s="84">
        <f t="shared" si="9"/>
        <v>3713117.3799999994</v>
      </c>
      <c r="I26" s="98">
        <f t="shared" si="9"/>
        <v>490731.64000000077</v>
      </c>
      <c r="J26" s="1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33" customHeight="1" thickBot="1" x14ac:dyDescent="0.3">
      <c r="A28" s="4"/>
      <c r="B28" s="152" t="s">
        <v>136</v>
      </c>
      <c r="C28" s="153"/>
      <c r="D28" s="153"/>
      <c r="E28" s="153"/>
      <c r="F28" s="154"/>
      <c r="H28" s="152" t="s">
        <v>152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144</v>
      </c>
      <c r="E30" s="88">
        <v>144</v>
      </c>
      <c r="F30" s="89">
        <f>D30-E30</f>
        <v>0</v>
      </c>
      <c r="G30" s="15"/>
      <c r="H30" s="167"/>
      <c r="I30" s="14" t="s">
        <v>23</v>
      </c>
      <c r="J30" s="88">
        <f>'IULIE 2023 REALIZ'!J30+'AUGUST 2023 REALIZ'!D30</f>
        <v>1046</v>
      </c>
      <c r="K30" s="88">
        <f>'IULIE 2023 REALIZ'!K30+'AUGUST 2023 REALIZ'!E30</f>
        <v>859</v>
      </c>
      <c r="L30" s="88">
        <f>'IULIE 2023 REALIZ'!L30+'AUGUST 2023 REALIZ'!F30</f>
        <v>187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353441.71</v>
      </c>
      <c r="E31" s="91">
        <v>353441.71</v>
      </c>
      <c r="F31" s="92">
        <f t="shared" ref="F31:F37" si="10">D31-E31</f>
        <v>0</v>
      </c>
      <c r="G31" s="15"/>
      <c r="H31" s="168"/>
      <c r="I31" s="90" t="s">
        <v>24</v>
      </c>
      <c r="J31" s="95">
        <f>'IULIE 2023 REALIZ'!J31+'AUGUST 2023 REALIZ'!D31</f>
        <v>2437669.75</v>
      </c>
      <c r="K31" s="95">
        <f>'IULIE 2023 REALIZ'!K31+'AUGUST 2023 REALIZ'!E31</f>
        <v>2003662.7100000002</v>
      </c>
      <c r="L31" s="95">
        <f>'IULIE 2023 REALIZ'!L31+'AUGUST 2023 REALIZ'!F31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'IULIE 2023 REALIZ'!J32+'AUGUST 2023 REALIZ'!D32</f>
        <v>8431.18</v>
      </c>
      <c r="K32" s="88">
        <f>'IULIE 2023 REALIZ'!K32+'AUGUST 2023 REALIZ'!E32</f>
        <v>27156.53</v>
      </c>
      <c r="L32" s="88">
        <f>'IULIE 2023 REALIZ'!L32+'AUGUST 2023 REALIZ'!F32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'IULIE 2023 REALIZ'!J33+'AUGUST 2023 REALIZ'!D33</f>
        <v>31786.38</v>
      </c>
      <c r="K33" s="88">
        <f>'IULIE 2023 REALIZ'!K33+'AUGUST 2023 REALIZ'!E33</f>
        <v>1596.1</v>
      </c>
      <c r="L33" s="88">
        <f>'IULIE 2023 REALIZ'!L33+'AUGUST 2023 REALIZ'!F33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'IULIE 2023 REALIZ'!J34+'AUGUST 2023 REALIZ'!D34</f>
        <v>0</v>
      </c>
      <c r="K34" s="88">
        <f>'IULIE 2023 REALIZ'!K34+'AUGUST 2023 REALIZ'!E34</f>
        <v>0</v>
      </c>
      <c r="L34" s="88">
        <f>'IULIE 2023 REALIZ'!L34+'AUGUST 2023 REALIZ'!F34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'IULIE 2023 REALIZ'!J35+'AUGUST 2023 REALIZ'!D35</f>
        <v>0</v>
      </c>
      <c r="K35" s="88">
        <f>'IULIE 2023 REALIZ'!K35+'AUGUST 2023 REALIZ'!E35</f>
        <v>0</v>
      </c>
      <c r="L35" s="88">
        <f>'IULIE 2023 REALIZ'!L35+'AUGUST 2023 REALIZ'!F35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'IULIE 2023 REALIZ'!J36+'AUGUST 2023 REALIZ'!D36</f>
        <v>0</v>
      </c>
      <c r="K36" s="88">
        <f>'IULIE 2023 REALIZ'!K36+'AUGUST 2023 REALIZ'!E36</f>
        <v>0</v>
      </c>
      <c r="L36" s="88">
        <f>'IULIE 2023 REALIZ'!L36+'AUGUST 2023 REALIZ'!F36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1">SUM(D31:D36)</f>
        <v>353441.71</v>
      </c>
      <c r="E37" s="91">
        <f t="shared" si="11"/>
        <v>353441.71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 REALIZ'!J37+'AUGUST 2023 REALIZ'!D37</f>
        <v>2477887.3099999996</v>
      </c>
      <c r="K37" s="91">
        <f>'IULIE 2023 REALIZ'!K37+'AUGUST 2023 REALIZ'!E37</f>
        <v>2032415.34</v>
      </c>
      <c r="L37" s="91">
        <f>'IULIE 2023 REALIZ'!L37+'AUGUST 2023 REALIZ'!F37</f>
        <v>445471.97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175</v>
      </c>
      <c r="E40" s="98">
        <v>175</v>
      </c>
      <c r="F40" s="99">
        <f>D40-E40</f>
        <v>0</v>
      </c>
      <c r="G40" s="5"/>
      <c r="H40" s="149" t="s">
        <v>20</v>
      </c>
      <c r="I40" s="64" t="s">
        <v>23</v>
      </c>
      <c r="J40" s="98">
        <f>'IULIE 2023 REALIZ'!J40+'AUGUST 2023 REALIZ'!D40</f>
        <v>1002</v>
      </c>
      <c r="K40" s="98">
        <f>'IULIE 2023 REALIZ'!K40+'AUGUST 2023 REALIZ'!E40</f>
        <v>1002</v>
      </c>
      <c r="L40" s="98">
        <f>'IULIE 2023 REALIZ'!L40+'AUGUST 2023 REALIZ'!F40</f>
        <v>0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80480</v>
      </c>
      <c r="E41" s="101">
        <v>80480</v>
      </c>
      <c r="F41" s="102">
        <f t="shared" ref="F41:F52" si="12">D41-E41</f>
        <v>0</v>
      </c>
      <c r="G41" s="5"/>
      <c r="H41" s="150"/>
      <c r="I41" s="111" t="s">
        <v>24</v>
      </c>
      <c r="J41" s="91">
        <f>'IULIE 2023 REALIZ'!J41+'AUGUST 2023 REALIZ'!D41</f>
        <v>492658.24</v>
      </c>
      <c r="K41" s="91">
        <f>'IULIE 2023 REALIZ'!K41+'AUGUST 2023 REALIZ'!E41</f>
        <v>492658.24</v>
      </c>
      <c r="L41" s="91">
        <f>'IULIE 2023 REALIZ'!L41+'AUGUST 2023 REALIZ'!F41</f>
        <v>0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968</v>
      </c>
      <c r="E42" s="98">
        <v>968</v>
      </c>
      <c r="F42" s="99">
        <f t="shared" si="12"/>
        <v>0</v>
      </c>
      <c r="G42" s="5"/>
      <c r="H42" s="150"/>
      <c r="I42" s="64" t="s">
        <v>25</v>
      </c>
      <c r="J42" s="98">
        <f>'IULIE 2023 REALIZ'!J42+'AUGUST 2023 REALIZ'!D42</f>
        <v>4851</v>
      </c>
      <c r="K42" s="98">
        <f>'IULIE 2023 REALIZ'!K42+'AUGUST 2023 REALIZ'!E42</f>
        <v>4851</v>
      </c>
      <c r="L42" s="98">
        <f>'IULIE 2023 REALIZ'!L42+'AUGUST 2023 REALIZ'!F42</f>
        <v>0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191664</v>
      </c>
      <c r="E43" s="101">
        <v>191664</v>
      </c>
      <c r="F43" s="102">
        <f t="shared" si="12"/>
        <v>0</v>
      </c>
      <c r="G43" s="5"/>
      <c r="H43" s="150"/>
      <c r="I43" s="111" t="s">
        <v>24</v>
      </c>
      <c r="J43" s="91">
        <f>'IULIE 2023 REALIZ'!J43+'AUGUST 2023 REALIZ'!D43</f>
        <v>961092.7</v>
      </c>
      <c r="K43" s="91">
        <f>'IULIE 2023 REALIZ'!K43+'AUGUST 2023 REALIZ'!E43</f>
        <v>961092.7</v>
      </c>
      <c r="L43" s="91">
        <f>'IULIE 2023 REALIZ'!L43+'AUGUST 2023 REALIZ'!F43</f>
        <v>0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5"/>
      <c r="H44" s="150"/>
      <c r="I44" s="103" t="s">
        <v>45</v>
      </c>
      <c r="J44" s="98">
        <f>'IULIE 2023 REALIZ'!J44+'AUGUST 2023 REALIZ'!D44</f>
        <v>0</v>
      </c>
      <c r="K44" s="98">
        <f>'IULIE 2023 REALIZ'!K44+'AUGUST 2023 REALIZ'!E44</f>
        <v>0</v>
      </c>
      <c r="L44" s="98">
        <f>'IULIE 2023 REALIZ'!L44+'AUGUST 2023 REALIZ'!F44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5"/>
      <c r="H45" s="151"/>
      <c r="I45" s="111" t="s">
        <v>24</v>
      </c>
      <c r="J45" s="91">
        <f>'IULIE 2023 REALIZ'!J45+'AUGUST 2023 REALIZ'!D45</f>
        <v>0</v>
      </c>
      <c r="K45" s="91">
        <f>'IULIE 2023 REALIZ'!K45+'AUGUST 2023 REALIZ'!E45</f>
        <v>0</v>
      </c>
      <c r="L45" s="91">
        <f>'IULIE 2023 REALIZ'!L45+'AUGUST 2023 REALIZ'!F45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272144</v>
      </c>
      <c r="E46" s="91">
        <f>E41+E43+E45</f>
        <v>272144</v>
      </c>
      <c r="F46" s="91">
        <v>0</v>
      </c>
      <c r="G46" s="5"/>
      <c r="H46" s="104" t="s">
        <v>20</v>
      </c>
      <c r="I46" s="113" t="s">
        <v>24</v>
      </c>
      <c r="J46" s="91">
        <f>'IULIE 2023 REALIZ'!J46+'AUGUST 2023 REALIZ'!D46</f>
        <v>1451978.45</v>
      </c>
      <c r="K46" s="91">
        <f>'IULIE 2023 REALIZ'!K46+'AUGUST 2023 REALIZ'!E46</f>
        <v>1451978.45</v>
      </c>
      <c r="L46" s="91">
        <f>'IULIE 2023 REALIZ'!L46+'AUGUST 2023 REALIZ'!F46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5"/>
      <c r="H47" s="55" t="s">
        <v>51</v>
      </c>
      <c r="I47" s="57" t="s">
        <v>24</v>
      </c>
      <c r="J47" s="98">
        <f>'IULIE 2023 REALIZ'!J47+'AUGUST 2023 REALIZ'!D47</f>
        <v>1118.96</v>
      </c>
      <c r="K47" s="98">
        <f>'IULIE 2023 REALIZ'!K47+'AUGUST 2023 REALIZ'!E47</f>
        <v>1118.96</v>
      </c>
      <c r="L47" s="98">
        <f>'IULIE 2023 REALIZ'!L47+'AUGUST 2023 REALIZ'!F47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5"/>
      <c r="H48" s="55" t="s">
        <v>123</v>
      </c>
      <c r="I48" s="57" t="s">
        <v>24</v>
      </c>
      <c r="J48" s="98">
        <f>'IULIE 2023 REALIZ'!J48+'AUGUST 2023 REALIZ'!D48</f>
        <v>653.53</v>
      </c>
      <c r="K48" s="98">
        <f>'IULIE 2023 REALIZ'!K48+'AUGUST 2023 REALIZ'!E48</f>
        <v>653.53</v>
      </c>
      <c r="L48" s="98">
        <f>'IULIE 2023 REALIZ'!L48+'AUGUST 2023 REALIZ'!F48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5"/>
      <c r="H49" s="55" t="s">
        <v>53</v>
      </c>
      <c r="I49" s="57" t="s">
        <v>24</v>
      </c>
      <c r="J49" s="98">
        <f>'IULIE 2023 REALIZ'!J49+'AUGUST 2023 REALIZ'!D49</f>
        <v>0</v>
      </c>
      <c r="K49" s="98">
        <f>'IULIE 2023 REALIZ'!K49+'AUGUST 2023 REALIZ'!E49</f>
        <v>0</v>
      </c>
      <c r="L49" s="98">
        <f>'IULIE 2023 REALIZ'!L49+'AUGUST 2023 REALIZ'!F49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5"/>
      <c r="H50" s="55" t="s">
        <v>54</v>
      </c>
      <c r="I50" s="57" t="s">
        <v>24</v>
      </c>
      <c r="J50" s="98">
        <f>'IULIE 2023 REALIZ'!J50+'AUGUST 2023 REALIZ'!D50</f>
        <v>0</v>
      </c>
      <c r="K50" s="98">
        <f>'IULIE 2023 REALIZ'!K50+'AUGUST 2023 REALIZ'!E50</f>
        <v>0</v>
      </c>
      <c r="L50" s="98">
        <f>'IULIE 2023 REALIZ'!L50+'AUGUST 2023 REALIZ'!F50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5"/>
      <c r="H51" s="58" t="s">
        <v>55</v>
      </c>
      <c r="I51" s="57" t="s">
        <v>24</v>
      </c>
      <c r="J51" s="98">
        <f>'IULIE 2023 REALIZ'!J51+'AUGUST 2023 REALIZ'!D51</f>
        <v>0</v>
      </c>
      <c r="K51" s="98">
        <f>'IULIE 2023 REALIZ'!K51+'AUGUST 2023 REALIZ'!E51</f>
        <v>0</v>
      </c>
      <c r="L51" s="98">
        <f>'IULIE 2023 REALIZ'!L51+'AUGUST 2023 REALIZ'!F51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272144</v>
      </c>
      <c r="E52" s="91">
        <f t="shared" ref="E52" si="13">SUM(E46:E51)</f>
        <v>272144</v>
      </c>
      <c r="F52" s="102">
        <f t="shared" si="12"/>
        <v>0</v>
      </c>
      <c r="G52" s="5"/>
      <c r="H52" s="94" t="s">
        <v>34</v>
      </c>
      <c r="I52" s="113" t="s">
        <v>24</v>
      </c>
      <c r="J52" s="91">
        <f>'IULIE 2023 REALIZ'!J52+'AUGUST 2023 REALIZ'!D52</f>
        <v>1453750.94</v>
      </c>
      <c r="K52" s="91">
        <f>'IULIE 2023 REALIZ'!K52+'AUGUST 2023 REALIZ'!E52</f>
        <v>1453750.94</v>
      </c>
      <c r="L52" s="91">
        <f>'IULIE 2023 REALIZ'!L52+'AUGUST 2023 REALIZ'!F52</f>
        <v>0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26.25" customHeight="1" thickBot="1" x14ac:dyDescent="0.3">
      <c r="A54" s="4"/>
      <c r="B54" s="152" t="s">
        <v>136</v>
      </c>
      <c r="C54" s="153"/>
      <c r="D54" s="153"/>
      <c r="E54" s="153"/>
      <c r="F54" s="154"/>
      <c r="H54" s="152" t="s">
        <v>152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1287</v>
      </c>
      <c r="E56" s="106">
        <f>E44+E42+E40+E30</f>
        <v>1287</v>
      </c>
      <c r="F56" s="110">
        <f>D56-E56</f>
        <v>0</v>
      </c>
      <c r="G56" s="120"/>
      <c r="H56" s="158"/>
      <c r="I56" s="64" t="s">
        <v>23</v>
      </c>
      <c r="J56" s="109">
        <f>'IULIE 2023 REALIZ'!J56+'AUGUST 2023 REALIZ'!D56</f>
        <v>6899</v>
      </c>
      <c r="K56" s="109">
        <f>'IULIE 2023 REALIZ'!K56+'AUGUST 2023 REALIZ'!E56</f>
        <v>6712</v>
      </c>
      <c r="L56" s="106">
        <f>'IULIE 2023 REALIZ'!L56+'AUGUST 2023 REALIZ'!F56</f>
        <v>187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625585.71</v>
      </c>
      <c r="E57" s="112">
        <f>E52+E37</f>
        <v>625585.71</v>
      </c>
      <c r="F57" s="107">
        <f>D57-E57</f>
        <v>0</v>
      </c>
      <c r="G57" s="120"/>
      <c r="H57" s="159"/>
      <c r="I57" s="111" t="s">
        <v>24</v>
      </c>
      <c r="J57" s="112">
        <f>'IULIE 2023 REALIZ'!J57+'AUGUST 2023 REALIZ'!D57</f>
        <v>3931638.2499999995</v>
      </c>
      <c r="K57" s="112">
        <f>'IULIE 2023 REALIZ'!K57+'AUGUST 2023 REALIZ'!E57</f>
        <v>3486166.2800000003</v>
      </c>
      <c r="L57" s="107">
        <f>'IULIE 2023 REALIZ'!L57+'AUGUST 2023 REALIZ'!F57</f>
        <v>445471.97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4"/>
      <c r="B61" s="14"/>
      <c r="C61" s="14"/>
      <c r="D61" s="15"/>
      <c r="E61" s="15"/>
      <c r="F61" s="1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K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opLeftCell="A19" zoomScale="96" zoomScaleNormal="96" workbookViewId="0">
      <selection activeCell="H10" sqref="H10:H26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141</v>
      </c>
      <c r="C6" s="161"/>
      <c r="D6" s="161"/>
      <c r="E6" s="161"/>
      <c r="F6" s="161"/>
      <c r="G6" s="161"/>
      <c r="H6" s="161"/>
      <c r="I6" s="161"/>
      <c r="J6" s="161"/>
      <c r="K6" s="162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38" t="s">
        <v>142</v>
      </c>
      <c r="H9" s="129" t="s">
        <v>17</v>
      </c>
      <c r="I9" s="130" t="s">
        <v>18</v>
      </c>
      <c r="J9" s="115"/>
      <c r="K9" s="115"/>
      <c r="L9" s="11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143</v>
      </c>
      <c r="D10" s="73">
        <v>2392374.2400000002</v>
      </c>
      <c r="E10" s="74">
        <v>2003662.7099999997</v>
      </c>
      <c r="F10" s="75">
        <f t="shared" ref="F10:F16" si="0">D10-E10</f>
        <v>388711.53000000049</v>
      </c>
      <c r="G10" s="75">
        <v>226951.1</v>
      </c>
      <c r="H10" s="75">
        <f t="shared" ref="H10:H16" si="1">E10+G10</f>
        <v>2230613.8099999996</v>
      </c>
      <c r="I10" s="76">
        <f t="shared" ref="I10:I16" si="2">F10-G10</f>
        <v>161760.43000000049</v>
      </c>
      <c r="J10" s="131"/>
      <c r="K10" s="1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1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1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2421126.87</v>
      </c>
      <c r="E17" s="68">
        <v>2032415.3399999999</v>
      </c>
      <c r="F17" s="68">
        <f t="shared" ref="F17:I17" si="4">SUM(F10:F16)</f>
        <v>388711.53000000049</v>
      </c>
      <c r="G17" s="68">
        <f t="shared" si="4"/>
        <v>226951.1</v>
      </c>
      <c r="H17" s="68">
        <f t="shared" si="4"/>
        <v>2259366.4399999995</v>
      </c>
      <c r="I17" s="69">
        <f t="shared" si="4"/>
        <v>161760.43000000049</v>
      </c>
      <c r="J17" s="132"/>
      <c r="K17" s="132"/>
      <c r="L17" s="13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/>
      <c r="D18" s="73">
        <v>1547515.45</v>
      </c>
      <c r="E18" s="74">
        <v>1369792.2799999998</v>
      </c>
      <c r="F18" s="75">
        <f>D18-E18</f>
        <v>177723.17000000016</v>
      </c>
      <c r="G18" s="75">
        <v>0</v>
      </c>
      <c r="H18" s="75">
        <f t="shared" ref="H18:H24" si="5">E18+G18</f>
        <v>1369792.2799999998</v>
      </c>
      <c r="I18" s="76">
        <f>F18-G18</f>
        <v>177723.17000000016</v>
      </c>
      <c r="J18" s="131"/>
      <c r="K18" s="1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11889.120000000003</v>
      </c>
      <c r="F19" s="53">
        <f>D19-E19</f>
        <v>-11889.120000000003</v>
      </c>
      <c r="G19" s="53">
        <v>0</v>
      </c>
      <c r="H19" s="53">
        <f t="shared" si="5"/>
        <v>11889.120000000003</v>
      </c>
      <c r="I19" s="54">
        <f t="shared" ref="I19:I24" si="6">F19-G19</f>
        <v>-11889.120000000003</v>
      </c>
      <c r="J19" s="131"/>
      <c r="K19" s="1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2844</v>
      </c>
      <c r="E20" s="52">
        <v>0</v>
      </c>
      <c r="F20" s="53">
        <f>D20-E20</f>
        <v>2844</v>
      </c>
      <c r="G20" s="53">
        <v>0</v>
      </c>
      <c r="H20" s="53">
        <f t="shared" si="5"/>
        <v>0</v>
      </c>
      <c r="I20" s="54">
        <f t="shared" si="6"/>
        <v>2844</v>
      </c>
      <c r="J20" s="132"/>
      <c r="K20" s="1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1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1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1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1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1552131.94</v>
      </c>
      <c r="E25" s="81">
        <v>1382462.94</v>
      </c>
      <c r="F25" s="81">
        <f>SUM(F18:F24)</f>
        <v>169669.00000000017</v>
      </c>
      <c r="G25" s="81">
        <f t="shared" ref="G25" si="8">SUM(G18:G24)</f>
        <v>0</v>
      </c>
      <c r="H25" s="81">
        <f>SUM(H18:H24)</f>
        <v>1382462.94</v>
      </c>
      <c r="I25" s="82">
        <f>SUM(I18:I24)</f>
        <v>169669.00000000017</v>
      </c>
      <c r="J25" s="131"/>
      <c r="K25" s="132"/>
      <c r="L25" s="13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3973258.81</v>
      </c>
      <c r="E26" s="84">
        <v>3414878.28</v>
      </c>
      <c r="F26" s="84">
        <f t="shared" ref="F26:I26" si="9">F25+F17</f>
        <v>558380.53000000073</v>
      </c>
      <c r="G26" s="84">
        <f t="shared" si="9"/>
        <v>226951.1</v>
      </c>
      <c r="H26" s="84">
        <f t="shared" si="9"/>
        <v>3641829.3799999994</v>
      </c>
      <c r="I26" s="98">
        <f t="shared" si="9"/>
        <v>331429.43000000063</v>
      </c>
      <c r="J26" s="15"/>
      <c r="K26" s="15"/>
      <c r="L26" s="15"/>
      <c r="M26" s="5"/>
      <c r="N26" s="5"/>
      <c r="O26" s="8"/>
      <c r="P26" s="9"/>
    </row>
    <row r="27" spans="1:16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4"/>
      <c r="N27" s="4"/>
      <c r="O27" s="8"/>
      <c r="P27" s="9"/>
    </row>
    <row r="28" spans="1:16" s="1" customFormat="1" ht="15.75" customHeight="1" thickBot="1" x14ac:dyDescent="0.3">
      <c r="A28" s="14"/>
      <c r="B28" s="152" t="s">
        <v>136</v>
      </c>
      <c r="C28" s="153"/>
      <c r="D28" s="153"/>
      <c r="E28" s="153"/>
      <c r="F28" s="154"/>
      <c r="H28" s="152" t="s">
        <v>138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16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117"/>
      <c r="B30" s="164"/>
      <c r="C30" s="14" t="s">
        <v>23</v>
      </c>
      <c r="D30" s="88">
        <v>144</v>
      </c>
      <c r="E30" s="88">
        <v>144</v>
      </c>
      <c r="F30" s="89">
        <f>D30-E30</f>
        <v>0</v>
      </c>
      <c r="G30" s="15"/>
      <c r="H30" s="167"/>
      <c r="I30" s="14" t="s">
        <v>23</v>
      </c>
      <c r="J30" s="88">
        <f>'IULIE 2023 REALIZ'!J30+'01 - 15 SEP 2023'!D30</f>
        <v>1046</v>
      </c>
      <c r="K30" s="88">
        <f>'IULIE 2023 REALIZ'!K30+'01 - 15 SEP 2023'!E30</f>
        <v>859</v>
      </c>
      <c r="L30" s="88">
        <f>'IULIE 2023 REALIZ'!L30+'01 - 15 SEP 2023'!F30</f>
        <v>187</v>
      </c>
      <c r="M30" s="5"/>
      <c r="N30" s="5"/>
      <c r="O30" s="5"/>
      <c r="P30" s="9"/>
    </row>
    <row r="31" spans="1:16" s="1" customFormat="1" ht="15.75" thickBot="1" x14ac:dyDescent="0.3">
      <c r="A31" s="117"/>
      <c r="B31" s="165"/>
      <c r="C31" s="90" t="s">
        <v>24</v>
      </c>
      <c r="D31" s="91">
        <v>353441.71</v>
      </c>
      <c r="E31" s="91">
        <v>353441.71</v>
      </c>
      <c r="F31" s="92">
        <f t="shared" ref="F31:F37" si="10">D31-E31</f>
        <v>0</v>
      </c>
      <c r="G31" s="15"/>
      <c r="H31" s="168"/>
      <c r="I31" s="90" t="s">
        <v>24</v>
      </c>
      <c r="J31" s="95">
        <f>'IULIE 2023 REALIZ'!J31+'01 - 15 SEP 2023'!D31</f>
        <v>2437669.75</v>
      </c>
      <c r="K31" s="95">
        <f>'IULIE 2023 REALIZ'!K31+'01 - 15 SEP 2023'!E31</f>
        <v>2003662.7100000002</v>
      </c>
      <c r="L31" s="95">
        <f>'IULIE 2023 REALIZ'!L31+'01 - 15 SEP 2023'!F31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'IULIE 2023 REALIZ'!J32+'01 - 15 SEP 2023'!D32</f>
        <v>8431.18</v>
      </c>
      <c r="K32" s="88">
        <f>'IULIE 2023 REALIZ'!K32+'01 - 15 SEP 2023'!E32</f>
        <v>27156.53</v>
      </c>
      <c r="L32" s="88">
        <f>'IULIE 2023 REALIZ'!L32+'01 - 15 SEP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117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'IULIE 2023 REALIZ'!J33+'01 - 15 SEP 2023'!D33</f>
        <v>31786.38</v>
      </c>
      <c r="K33" s="88">
        <f>'IULIE 2023 REALIZ'!K33+'01 - 15 SEP 2023'!E33</f>
        <v>1596.1</v>
      </c>
      <c r="L33" s="88">
        <f>'IULIE 2023 REALIZ'!L33+'01 - 15 SEP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'IULIE 2023 REALIZ'!J34+'01 - 15 SEP 2023'!D34</f>
        <v>0</v>
      </c>
      <c r="K34" s="88">
        <f>'IULIE 2023 REALIZ'!K34+'01 - 15 SEP 2023'!E34</f>
        <v>0</v>
      </c>
      <c r="L34" s="88">
        <f>'IULIE 2023 REALIZ'!L34+'01 - 15 SEP 2023'!F34</f>
        <v>0</v>
      </c>
      <c r="M34" s="5"/>
      <c r="N34" s="5"/>
      <c r="O34" s="5"/>
      <c r="P34" s="9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'IULIE 2023 REALIZ'!J35+'01 - 15 SEP 2023'!D35</f>
        <v>0</v>
      </c>
      <c r="K35" s="88">
        <f>'IULIE 2023 REALIZ'!K35+'01 - 15 SEP 2023'!E35</f>
        <v>0</v>
      </c>
      <c r="L35" s="88">
        <f>'IULIE 2023 REALIZ'!L35+'01 - 15 SEP 2023'!F35</f>
        <v>0</v>
      </c>
      <c r="M35" s="5"/>
      <c r="N35" s="5"/>
      <c r="O35" s="5"/>
      <c r="P35" s="9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'IULIE 2023 REALIZ'!J36+'01 - 15 SEP 2023'!D36</f>
        <v>0</v>
      </c>
      <c r="K36" s="88">
        <f>'IULIE 2023 REALIZ'!K36+'01 - 15 SEP 2023'!E36</f>
        <v>0</v>
      </c>
      <c r="L36" s="88">
        <f>'IULIE 2023 REALIZ'!L36+'01 - 15 SEP 2023'!F36</f>
        <v>0</v>
      </c>
      <c r="M36" s="5"/>
      <c r="N36" s="5"/>
      <c r="O36" s="5"/>
      <c r="P36" s="9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353441.71</v>
      </c>
      <c r="E37" s="91">
        <f t="shared" si="11"/>
        <v>353441.71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 REALIZ'!J37+'01 - 15 SEP 2023'!D37</f>
        <v>2477887.3099999996</v>
      </c>
      <c r="K37" s="91">
        <f>'IULIE 2023 REALIZ'!K37+'01 - 15 SEP 2023'!E37</f>
        <v>2032415.34</v>
      </c>
      <c r="L37" s="91">
        <f>'IULIE 2023 REALIZ'!L37+'01 - 15 SEP 2023'!F37</f>
        <v>445471.97</v>
      </c>
      <c r="M37" s="5"/>
      <c r="N37" s="5"/>
      <c r="O37" s="5"/>
      <c r="P37" s="9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39"/>
      <c r="I38" s="140"/>
      <c r="J38" s="141"/>
      <c r="K38" s="139"/>
      <c r="L38" s="139"/>
      <c r="M38" s="5"/>
      <c r="N38" s="5"/>
      <c r="O38" s="5"/>
      <c r="P38" s="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17"/>
      <c r="B40" s="149" t="s">
        <v>20</v>
      </c>
      <c r="C40" s="97" t="s">
        <v>23</v>
      </c>
      <c r="D40" s="98">
        <v>175</v>
      </c>
      <c r="E40" s="98">
        <v>126</v>
      </c>
      <c r="F40" s="99">
        <f>D40-E40</f>
        <v>49</v>
      </c>
      <c r="G40" s="15"/>
      <c r="H40" s="149" t="s">
        <v>20</v>
      </c>
      <c r="I40" s="64" t="s">
        <v>23</v>
      </c>
      <c r="J40" s="98">
        <f>'IULIE 2023 REALIZ'!J40+'01 - 15 SEP 2023'!D40</f>
        <v>1002</v>
      </c>
      <c r="K40" s="98">
        <f>'IULIE 2023 REALIZ'!K40+'01 - 15 SEP 2023'!E40</f>
        <v>953</v>
      </c>
      <c r="L40" s="98">
        <f>'IULIE 2023 REALIZ'!L40+'01 - 15 SEP 2023'!F40</f>
        <v>49</v>
      </c>
      <c r="M40" s="5"/>
      <c r="N40" s="5"/>
      <c r="O40" s="5"/>
      <c r="P40" s="5"/>
    </row>
    <row r="41" spans="1:16" s="1" customFormat="1" ht="15.75" thickBot="1" x14ac:dyDescent="0.3">
      <c r="A41" s="117"/>
      <c r="B41" s="150"/>
      <c r="C41" s="100" t="s">
        <v>24</v>
      </c>
      <c r="D41" s="101">
        <v>80480</v>
      </c>
      <c r="E41" s="101">
        <v>56118</v>
      </c>
      <c r="F41" s="102">
        <f t="shared" ref="F41:F52" si="12">D41-E41</f>
        <v>24362</v>
      </c>
      <c r="G41" s="15"/>
      <c r="H41" s="150"/>
      <c r="I41" s="111" t="s">
        <v>24</v>
      </c>
      <c r="J41" s="91">
        <f>'IULIE 2023 REALIZ'!J41+'01 - 15 SEP 2023'!D41</f>
        <v>492658.24</v>
      </c>
      <c r="K41" s="91">
        <f>'IULIE 2023 REALIZ'!K41+'01 - 15 SEP 2023'!E41</f>
        <v>468296.24</v>
      </c>
      <c r="L41" s="91">
        <f>'IULIE 2023 REALIZ'!L41+'01 - 15 SEP 2023'!F41</f>
        <v>24362</v>
      </c>
      <c r="M41" s="5"/>
      <c r="N41" s="5"/>
      <c r="O41" s="5"/>
      <c r="P41" s="5"/>
    </row>
    <row r="42" spans="1:16" s="1" customFormat="1" ht="15.75" thickBot="1" x14ac:dyDescent="0.3">
      <c r="A42" s="117"/>
      <c r="B42" s="150"/>
      <c r="C42" s="97" t="s">
        <v>25</v>
      </c>
      <c r="D42" s="98">
        <v>968</v>
      </c>
      <c r="E42" s="98">
        <v>731</v>
      </c>
      <c r="F42" s="99">
        <f t="shared" si="12"/>
        <v>237</v>
      </c>
      <c r="G42" s="15"/>
      <c r="H42" s="150"/>
      <c r="I42" s="64" t="s">
        <v>25</v>
      </c>
      <c r="J42" s="98">
        <f>'IULIE 2023 REALIZ'!J42+'01 - 15 SEP 2023'!D42</f>
        <v>4851</v>
      </c>
      <c r="K42" s="98">
        <f>'IULIE 2023 REALIZ'!K42+'01 - 15 SEP 2023'!E42</f>
        <v>4614</v>
      </c>
      <c r="L42" s="98">
        <f>'IULIE 2023 REALIZ'!L42+'01 - 15 SEP 2023'!F42</f>
        <v>237</v>
      </c>
      <c r="M42" s="5"/>
      <c r="N42" s="5"/>
      <c r="O42" s="5"/>
      <c r="P42" s="5"/>
    </row>
    <row r="43" spans="1:16" s="1" customFormat="1" ht="15.75" thickBot="1" x14ac:dyDescent="0.3">
      <c r="A43" s="117"/>
      <c r="B43" s="150"/>
      <c r="C43" s="100" t="s">
        <v>24</v>
      </c>
      <c r="D43" s="101">
        <v>191664</v>
      </c>
      <c r="E43" s="101">
        <v>144738</v>
      </c>
      <c r="F43" s="102">
        <f t="shared" si="12"/>
        <v>46926</v>
      </c>
      <c r="G43" s="15"/>
      <c r="H43" s="150"/>
      <c r="I43" s="111" t="s">
        <v>24</v>
      </c>
      <c r="J43" s="91">
        <f>'IULIE 2023 REALIZ'!J43+'01 - 15 SEP 2023'!D43</f>
        <v>961092.7</v>
      </c>
      <c r="K43" s="91">
        <f>'IULIE 2023 REALIZ'!K43+'01 - 15 SEP 2023'!E43</f>
        <v>914166.7</v>
      </c>
      <c r="L43" s="91">
        <f>'IULIE 2023 REALIZ'!L43+'01 - 15 SEP 2023'!F43</f>
        <v>46926</v>
      </c>
      <c r="M43" s="5"/>
      <c r="N43" s="5"/>
      <c r="O43" s="5"/>
      <c r="P43" s="5"/>
    </row>
    <row r="44" spans="1:16" s="1" customFormat="1" ht="27" thickBot="1" x14ac:dyDescent="0.3">
      <c r="A44" s="117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0"/>
      <c r="I44" s="103" t="s">
        <v>45</v>
      </c>
      <c r="J44" s="98">
        <f>'IULIE 2023 REALIZ'!J44+'01 - 15 SEP 2023'!D44</f>
        <v>0</v>
      </c>
      <c r="K44" s="98">
        <f>'IULIE 2023 REALIZ'!K44+'01 - 15 SEP 2023'!E44</f>
        <v>0</v>
      </c>
      <c r="L44" s="98">
        <f>'IULIE 2023 REALIZ'!L44+'01 - 15 SEP 2023'!F44</f>
        <v>0</v>
      </c>
      <c r="M44" s="5"/>
      <c r="N44" s="5"/>
      <c r="O44" s="5"/>
      <c r="P44" s="5"/>
    </row>
    <row r="45" spans="1:16" s="1" customFormat="1" ht="15.75" thickBot="1" x14ac:dyDescent="0.3">
      <c r="A45" s="117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51"/>
      <c r="I45" s="111" t="s">
        <v>24</v>
      </c>
      <c r="J45" s="91">
        <f>'IULIE 2023 REALIZ'!J45+'01 - 15 SEP 2023'!D45</f>
        <v>0</v>
      </c>
      <c r="K45" s="91">
        <f>'IULIE 2023 REALIZ'!K45+'01 - 15 SEP 2023'!E45</f>
        <v>0</v>
      </c>
      <c r="L45" s="91">
        <f>'IULIE 2023 REALIZ'!L45+'01 - 15 SEP 2023'!F45</f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272144</v>
      </c>
      <c r="E46" s="91">
        <f>E41+E43+E45</f>
        <v>200856</v>
      </c>
      <c r="F46" s="91">
        <v>0</v>
      </c>
      <c r="G46" s="15"/>
      <c r="H46" s="104" t="s">
        <v>20</v>
      </c>
      <c r="I46" s="113" t="s">
        <v>24</v>
      </c>
      <c r="J46" s="91">
        <f>'IULIE 2023 REALIZ'!J46+'01 - 15 SEP 2023'!D46</f>
        <v>1451978.45</v>
      </c>
      <c r="K46" s="91">
        <f>'IULIE 2023 REALIZ'!K46+'01 - 15 SEP 2023'!E46</f>
        <v>1380690.45</v>
      </c>
      <c r="L46" s="91">
        <f>'IULIE 2023 REALIZ'!L46+'01 - 15 SEP 2023'!F46</f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'IULIE 2023 REALIZ'!J47+'01 - 15 SEP 2023'!D47</f>
        <v>1118.96</v>
      </c>
      <c r="K47" s="98">
        <f>'IULIE 2023 REALIZ'!K47+'01 - 15 SEP 2023'!E47</f>
        <v>1118.96</v>
      </c>
      <c r="L47" s="98">
        <f>'IULIE 2023 REALIZ'!L47+'01 - 15 SEP 2023'!F47</f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'IULIE 2023 REALIZ'!J48+'01 - 15 SEP 2023'!D48</f>
        <v>653.53</v>
      </c>
      <c r="K48" s="98">
        <f>'IULIE 2023 REALIZ'!K48+'01 - 15 SEP 2023'!E48</f>
        <v>653.53</v>
      </c>
      <c r="L48" s="98">
        <f>'IULIE 2023 REALIZ'!L48+'01 - 15 SEP 2023'!F48</f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'IULIE 2023 REALIZ'!J49+'01 - 15 SEP 2023'!D49</f>
        <v>0</v>
      </c>
      <c r="K49" s="98">
        <f>'IULIE 2023 REALIZ'!K49+'01 - 15 SEP 2023'!E49</f>
        <v>0</v>
      </c>
      <c r="L49" s="98">
        <f>'IULIE 2023 REALIZ'!L49+'01 - 15 SEP 2023'!F49</f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'IULIE 2023 REALIZ'!J50+'01 - 15 SEP 2023'!D50</f>
        <v>0</v>
      </c>
      <c r="K50" s="98">
        <f>'IULIE 2023 REALIZ'!K50+'01 - 15 SEP 2023'!E50</f>
        <v>0</v>
      </c>
      <c r="L50" s="98">
        <f>'IULIE 2023 REALIZ'!L50+'01 - 15 SEP 2023'!F50</f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'IULIE 2023 REALIZ'!J51+'01 - 15 SEP 2023'!D51</f>
        <v>0</v>
      </c>
      <c r="K51" s="98">
        <f>'IULIE 2023 REALIZ'!K51+'01 - 15 SEP 2023'!E51</f>
        <v>0</v>
      </c>
      <c r="L51" s="98">
        <f>'IULIE 2023 REALIZ'!L51+'01 - 15 SEP 2023'!F51</f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272144</v>
      </c>
      <c r="E52" s="91">
        <f t="shared" ref="E52" si="13">SUM(E46:E51)</f>
        <v>200856</v>
      </c>
      <c r="F52" s="102">
        <f t="shared" si="12"/>
        <v>71288</v>
      </c>
      <c r="G52" s="15"/>
      <c r="H52" s="94" t="s">
        <v>34</v>
      </c>
      <c r="I52" s="113" t="s">
        <v>24</v>
      </c>
      <c r="J52" s="91">
        <f>'IULIE 2023 REALIZ'!J52+'01 - 15 SEP 2023'!D52</f>
        <v>1453750.94</v>
      </c>
      <c r="K52" s="91">
        <f>'IULIE 2023 REALIZ'!K52+'01 - 15 SEP 2023'!E52</f>
        <v>1382462.94</v>
      </c>
      <c r="L52" s="91">
        <f>'IULIE 2023 REALIZ'!L52+'01 - 15 SEP 2023'!F52</f>
        <v>71288</v>
      </c>
      <c r="M52" s="5"/>
      <c r="N52" s="5"/>
      <c r="O52" s="5"/>
      <c r="P52" s="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>
        <f>K52-H25</f>
        <v>0</v>
      </c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52" t="s">
        <v>137</v>
      </c>
      <c r="C54" s="153"/>
      <c r="D54" s="153"/>
      <c r="E54" s="153"/>
      <c r="F54" s="154"/>
      <c r="H54" s="152" t="s">
        <v>139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14"/>
      <c r="B56" s="158"/>
      <c r="C56" s="64" t="s">
        <v>23</v>
      </c>
      <c r="D56" s="109">
        <f>D44+D42+D40+D30</f>
        <v>1287</v>
      </c>
      <c r="E56" s="106">
        <f>E44+E42+E40+E30</f>
        <v>1001</v>
      </c>
      <c r="F56" s="110">
        <f>D56-E56</f>
        <v>286</v>
      </c>
      <c r="G56" s="120"/>
      <c r="H56" s="158"/>
      <c r="I56" s="64" t="s">
        <v>23</v>
      </c>
      <c r="J56" s="109">
        <f>'IULIE 2023 REALIZ'!J56+'01 - 15 SEP 2023'!D56</f>
        <v>6899</v>
      </c>
      <c r="K56" s="109">
        <f>'IULIE 2023 REALIZ'!K56+'01 - 15 SEP 2023'!E56</f>
        <v>6426</v>
      </c>
      <c r="L56" s="106">
        <f>'IULIE 2023 REALIZ'!L56+'01 - 15 SEP 2023'!F56</f>
        <v>473</v>
      </c>
      <c r="M56" s="24"/>
      <c r="N56" s="24"/>
      <c r="O56" s="24"/>
      <c r="P56" s="9"/>
    </row>
    <row r="57" spans="1:16" s="1" customFormat="1" ht="15.75" thickBot="1" x14ac:dyDescent="0.3">
      <c r="A57" s="14"/>
      <c r="B57" s="159"/>
      <c r="C57" s="111" t="s">
        <v>24</v>
      </c>
      <c r="D57" s="112">
        <f>D52+D37</f>
        <v>625585.71</v>
      </c>
      <c r="E57" s="112">
        <f>E52+E37</f>
        <v>554297.71</v>
      </c>
      <c r="F57" s="107">
        <f>D57-E57</f>
        <v>71288</v>
      </c>
      <c r="G57" s="120"/>
      <c r="H57" s="159"/>
      <c r="I57" s="111" t="s">
        <v>24</v>
      </c>
      <c r="J57" s="112">
        <f>'IULIE 2023 REALIZ'!J57+'01 - 15 SEP 2023'!D57</f>
        <v>3931638.2499999995</v>
      </c>
      <c r="K57" s="112">
        <f>'IULIE 2023 REALIZ'!K57+'01 - 15 SEP 2023'!E57</f>
        <v>3414878.2800000003</v>
      </c>
      <c r="L57" s="107">
        <f>'IULIE 2023 REALIZ'!L57+'01 - 15 SEP 2023'!F57</f>
        <v>516759.97</v>
      </c>
      <c r="M57" s="24"/>
      <c r="N57" s="24"/>
      <c r="O57" s="24"/>
      <c r="P57" s="9"/>
    </row>
    <row r="58" spans="1:16" s="1" customFormat="1" x14ac:dyDescent="0.25">
      <c r="A58" s="1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14"/>
      <c r="B59" s="114" t="s">
        <v>140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14"/>
      <c r="B61" s="4"/>
      <c r="C61" s="4"/>
      <c r="D61" s="5"/>
      <c r="E61" s="5"/>
      <c r="F61" s="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5"/>
      <c r="N63" s="4"/>
      <c r="O63" s="11"/>
      <c r="P63" s="9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5"/>
      <c r="N64" s="4"/>
      <c r="O64" s="11"/>
      <c r="P64" s="9"/>
    </row>
    <row r="65" spans="1:16" s="1" customFormat="1" x14ac:dyDescent="0.25">
      <c r="A65" s="14"/>
      <c r="B65" s="1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5"/>
      <c r="N65" s="4"/>
      <c r="O65" s="11"/>
      <c r="P65" s="9"/>
    </row>
    <row r="66" spans="1:16" s="9" customFormat="1" x14ac:dyDescent="0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28:F28"/>
    <mergeCell ref="H28:L28"/>
    <mergeCell ref="B29:B31"/>
    <mergeCell ref="H29:H31"/>
    <mergeCell ref="B6:K6"/>
  </mergeCells>
  <pageMargins left="0.19685039370078741" right="0.19685039370078741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topLeftCell="A25" zoomScale="96" zoomScaleNormal="96" workbookViewId="0">
      <selection activeCell="K38" sqref="K38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135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9" t="s">
        <v>146</v>
      </c>
      <c r="H9" s="129" t="s">
        <v>17</v>
      </c>
      <c r="I9" s="130" t="s">
        <v>18</v>
      </c>
      <c r="J9" s="115"/>
      <c r="K9" s="115"/>
      <c r="L9" s="11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132</v>
      </c>
      <c r="D10" s="73">
        <v>2021396.49</v>
      </c>
      <c r="E10" s="74">
        <v>1650220.9999999998</v>
      </c>
      <c r="F10" s="75">
        <f t="shared" ref="F10:F16" si="0">D10-E10</f>
        <v>371175.49000000022</v>
      </c>
      <c r="G10" s="75">
        <v>353441.71</v>
      </c>
      <c r="H10" s="75">
        <f t="shared" ref="H10:H16" si="1">E10+G10</f>
        <v>2003662.7099999997</v>
      </c>
      <c r="I10" s="76">
        <f t="shared" ref="I10:I16" si="2">F10-G10</f>
        <v>17733.780000000203</v>
      </c>
      <c r="J10" s="131"/>
      <c r="K10" s="1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1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1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2050149.12</v>
      </c>
      <c r="E17" s="68">
        <v>1678973.63</v>
      </c>
      <c r="F17" s="68">
        <f t="shared" ref="F17:I17" si="4">SUM(F10:F16)</f>
        <v>371175.49000000022</v>
      </c>
      <c r="G17" s="68">
        <f t="shared" si="4"/>
        <v>353441.71</v>
      </c>
      <c r="H17" s="68">
        <f t="shared" si="4"/>
        <v>2032415.3399999999</v>
      </c>
      <c r="I17" s="69">
        <f t="shared" si="4"/>
        <v>17733.780000000203</v>
      </c>
      <c r="J17" s="132"/>
      <c r="K17" s="132"/>
      <c r="L17" s="13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133</v>
      </c>
      <c r="D18" s="73">
        <v>1378963.45</v>
      </c>
      <c r="E18" s="74">
        <v>1170520.2799999998</v>
      </c>
      <c r="F18" s="75">
        <f>D18-E18</f>
        <v>208443.17000000016</v>
      </c>
      <c r="G18" s="75">
        <v>199272</v>
      </c>
      <c r="H18" s="75">
        <f t="shared" ref="H18:H24" si="5">E18+G18</f>
        <v>1369792.2799999998</v>
      </c>
      <c r="I18" s="76">
        <f>F18-G18</f>
        <v>9171.1700000001583</v>
      </c>
      <c r="J18" s="131"/>
      <c r="K18" s="1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134</v>
      </c>
      <c r="D19" s="51">
        <v>0</v>
      </c>
      <c r="E19" s="52">
        <v>10305.120000000003</v>
      </c>
      <c r="F19" s="53">
        <f>D19-E19</f>
        <v>-10305.120000000003</v>
      </c>
      <c r="G19" s="53">
        <v>1584</v>
      </c>
      <c r="H19" s="53">
        <f t="shared" si="5"/>
        <v>11889.120000000003</v>
      </c>
      <c r="I19" s="54">
        <f t="shared" ref="I19:I24" si="6">F19-G19</f>
        <v>-11889.120000000003</v>
      </c>
      <c r="J19" s="131"/>
      <c r="K19" s="1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1896</v>
      </c>
      <c r="E20" s="52">
        <v>0</v>
      </c>
      <c r="F20" s="53">
        <f>D20-E20</f>
        <v>1896</v>
      </c>
      <c r="G20" s="53">
        <v>0</v>
      </c>
      <c r="H20" s="53">
        <f t="shared" si="5"/>
        <v>0</v>
      </c>
      <c r="I20" s="54">
        <f t="shared" si="6"/>
        <v>1896</v>
      </c>
      <c r="J20" s="132"/>
      <c r="K20" s="1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1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1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1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1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1382631.94</v>
      </c>
      <c r="E25" s="81">
        <v>1181606.94</v>
      </c>
      <c r="F25" s="81">
        <f>SUM(F18:F24)</f>
        <v>201025.00000000017</v>
      </c>
      <c r="G25" s="81">
        <f t="shared" ref="G25" si="8">SUM(G18:G24)</f>
        <v>200856</v>
      </c>
      <c r="H25" s="81">
        <f>SUM(H18:H24)</f>
        <v>1382462.94</v>
      </c>
      <c r="I25" s="82">
        <f>SUM(I18:I24)</f>
        <v>169.00000000015575</v>
      </c>
      <c r="J25" s="131"/>
      <c r="K25" s="132"/>
      <c r="L25" s="13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3432781.06</v>
      </c>
      <c r="E26" s="84">
        <v>2860580.57</v>
      </c>
      <c r="F26" s="84">
        <f t="shared" ref="F26:I26" si="9">F25+F17</f>
        <v>572200.49000000046</v>
      </c>
      <c r="G26" s="84">
        <f t="shared" si="9"/>
        <v>554297.71</v>
      </c>
      <c r="H26" s="84">
        <f t="shared" si="9"/>
        <v>3414878.28</v>
      </c>
      <c r="I26" s="98">
        <f t="shared" si="9"/>
        <v>17902.780000000359</v>
      </c>
      <c r="J26" s="15"/>
      <c r="K26" s="15"/>
      <c r="L26" s="15"/>
      <c r="M26" s="5"/>
      <c r="N26" s="5"/>
      <c r="O26" s="8"/>
      <c r="P26" s="9"/>
    </row>
    <row r="27" spans="1:16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4"/>
      <c r="N27" s="4"/>
      <c r="O27" s="8"/>
      <c r="P27" s="9"/>
    </row>
    <row r="28" spans="1:16" s="1" customFormat="1" ht="15.75" customHeight="1" thickBot="1" x14ac:dyDescent="0.3">
      <c r="A28" s="14"/>
      <c r="B28" s="152" t="s">
        <v>136</v>
      </c>
      <c r="C28" s="153"/>
      <c r="D28" s="153"/>
      <c r="E28" s="153"/>
      <c r="F28" s="154"/>
      <c r="H28" s="152" t="s">
        <v>138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16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117"/>
      <c r="B30" s="164"/>
      <c r="C30" s="14" t="s">
        <v>23</v>
      </c>
      <c r="D30" s="88">
        <v>144</v>
      </c>
      <c r="E30" s="88">
        <v>144</v>
      </c>
      <c r="F30" s="89">
        <f>D30-E30</f>
        <v>0</v>
      </c>
      <c r="G30" s="15"/>
      <c r="H30" s="167"/>
      <c r="I30" s="14" t="s">
        <v>23</v>
      </c>
      <c r="J30" s="88">
        <f>'IULIE 2023 REALIZ'!J30+'AUGUST 2023'!D30</f>
        <v>1046</v>
      </c>
      <c r="K30" s="88">
        <f>'IULIE 2023 REALIZ'!K30+'AUGUST 2023'!E30</f>
        <v>859</v>
      </c>
      <c r="L30" s="88">
        <f>'IULIE 2023 REALIZ'!L30+'AUGUST 2023'!F30</f>
        <v>187</v>
      </c>
      <c r="M30" s="5"/>
      <c r="N30" s="5"/>
      <c r="O30" s="5"/>
      <c r="P30" s="9"/>
    </row>
    <row r="31" spans="1:16" s="1" customFormat="1" ht="15.75" thickBot="1" x14ac:dyDescent="0.3">
      <c r="A31" s="117"/>
      <c r="B31" s="165"/>
      <c r="C31" s="90" t="s">
        <v>24</v>
      </c>
      <c r="D31" s="91">
        <v>353441.71</v>
      </c>
      <c r="E31" s="91">
        <v>353441.71</v>
      </c>
      <c r="F31" s="92">
        <f t="shared" ref="F31:F37" si="10">D31-E31</f>
        <v>0</v>
      </c>
      <c r="G31" s="15"/>
      <c r="H31" s="168"/>
      <c r="I31" s="90" t="s">
        <v>24</v>
      </c>
      <c r="J31" s="95">
        <f>'IULIE 2023 REALIZ'!J31+'AUGUST 2023'!D31</f>
        <v>2437669.75</v>
      </c>
      <c r="K31" s="95">
        <f>'IULIE 2023 REALIZ'!K31+'AUGUST 2023'!E31</f>
        <v>2003662.7100000002</v>
      </c>
      <c r="L31" s="95">
        <f>'IULIE 2023 REALIZ'!L31+'AUGUST 2023'!F31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'IULIE 2023 REALIZ'!J32+'AUGUST 2023'!D32</f>
        <v>8431.18</v>
      </c>
      <c r="K32" s="88">
        <f>'IULIE 2023 REALIZ'!K32+'AUGUST 2023'!E32</f>
        <v>27156.53</v>
      </c>
      <c r="L32" s="88">
        <f>'IULIE 2023 REALIZ'!L32+'AUGUST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117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'IULIE 2023 REALIZ'!J33+'AUGUST 2023'!D33</f>
        <v>31786.38</v>
      </c>
      <c r="K33" s="88">
        <f>'IULIE 2023 REALIZ'!K33+'AUGUST 2023'!E33</f>
        <v>1596.1</v>
      </c>
      <c r="L33" s="88">
        <f>'IULIE 2023 REALIZ'!L33+'AUGUST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'IULIE 2023 REALIZ'!J34+'AUGUST 2023'!D34</f>
        <v>0</v>
      </c>
      <c r="K34" s="88">
        <f>'IULIE 2023 REALIZ'!K34+'AUGUST 2023'!E34</f>
        <v>0</v>
      </c>
      <c r="L34" s="88">
        <f>'IULIE 2023 REALIZ'!L34+'AUGUST 2023'!F34</f>
        <v>0</v>
      </c>
      <c r="M34" s="5"/>
      <c r="N34" s="5"/>
      <c r="O34" s="5"/>
      <c r="P34" s="9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'IULIE 2023 REALIZ'!J35+'AUGUST 2023'!D35</f>
        <v>0</v>
      </c>
      <c r="K35" s="88">
        <f>'IULIE 2023 REALIZ'!K35+'AUGUST 2023'!E35</f>
        <v>0</v>
      </c>
      <c r="L35" s="88">
        <f>'IULIE 2023 REALIZ'!L35+'AUGUST 2023'!F35</f>
        <v>0</v>
      </c>
      <c r="M35" s="5"/>
      <c r="N35" s="5"/>
      <c r="O35" s="5"/>
      <c r="P35" s="9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'IULIE 2023 REALIZ'!J36+'AUGUST 2023'!D36</f>
        <v>0</v>
      </c>
      <c r="K36" s="88">
        <f>'IULIE 2023 REALIZ'!K36+'AUGUST 2023'!E36</f>
        <v>0</v>
      </c>
      <c r="L36" s="88">
        <f>'IULIE 2023 REALIZ'!L36+'AUGUST 2023'!F36</f>
        <v>0</v>
      </c>
      <c r="M36" s="5"/>
      <c r="N36" s="5"/>
      <c r="O36" s="5"/>
      <c r="P36" s="9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353441.71</v>
      </c>
      <c r="E37" s="91">
        <f t="shared" si="11"/>
        <v>353441.71</v>
      </c>
      <c r="F37" s="91">
        <f t="shared" si="10"/>
        <v>0</v>
      </c>
      <c r="G37" s="15"/>
      <c r="H37" s="94" t="s">
        <v>32</v>
      </c>
      <c r="I37" s="90" t="s">
        <v>24</v>
      </c>
      <c r="J37" s="91">
        <f>'IULIE 2023 REALIZ'!J37+'AUGUST 2023'!D37</f>
        <v>2477887.3099999996</v>
      </c>
      <c r="K37" s="91">
        <f>'IULIE 2023 REALIZ'!K37+'AUGUST 2023'!E37</f>
        <v>2032415.34</v>
      </c>
      <c r="L37" s="91">
        <f>'IULIE 2023 REALIZ'!L37+'AUGUST 2023'!F37</f>
        <v>445471.97</v>
      </c>
      <c r="M37" s="5"/>
      <c r="N37" s="5"/>
      <c r="O37" s="5"/>
      <c r="P37" s="9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39"/>
      <c r="I38" s="140"/>
      <c r="J38" s="141"/>
      <c r="K38" s="139"/>
      <c r="L38" s="139"/>
      <c r="M38" s="5"/>
      <c r="N38" s="5"/>
      <c r="O38" s="5"/>
      <c r="P38" s="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17"/>
      <c r="B40" s="149" t="s">
        <v>20</v>
      </c>
      <c r="C40" s="97" t="s">
        <v>23</v>
      </c>
      <c r="D40" s="98">
        <v>175</v>
      </c>
      <c r="E40" s="98">
        <v>126</v>
      </c>
      <c r="F40" s="99">
        <f>D40-E40</f>
        <v>49</v>
      </c>
      <c r="G40" s="15"/>
      <c r="H40" s="149" t="s">
        <v>20</v>
      </c>
      <c r="I40" s="64" t="s">
        <v>23</v>
      </c>
      <c r="J40" s="98">
        <f>'IULIE 2023 REALIZ'!J40+'AUGUST 2023'!D40</f>
        <v>1002</v>
      </c>
      <c r="K40" s="98">
        <f>'IULIE 2023 REALIZ'!K40+'AUGUST 2023'!E40</f>
        <v>953</v>
      </c>
      <c r="L40" s="98">
        <f>'IULIE 2023 REALIZ'!L40+'AUGUST 2023'!F40</f>
        <v>49</v>
      </c>
      <c r="M40" s="5"/>
      <c r="N40" s="5"/>
      <c r="O40" s="5"/>
      <c r="P40" s="5"/>
    </row>
    <row r="41" spans="1:16" s="1" customFormat="1" ht="15.75" thickBot="1" x14ac:dyDescent="0.3">
      <c r="A41" s="117"/>
      <c r="B41" s="150"/>
      <c r="C41" s="100" t="s">
        <v>24</v>
      </c>
      <c r="D41" s="101">
        <v>80480</v>
      </c>
      <c r="E41" s="101">
        <v>56118</v>
      </c>
      <c r="F41" s="102">
        <f t="shared" ref="F41:F52" si="12">D41-E41</f>
        <v>24362</v>
      </c>
      <c r="G41" s="15"/>
      <c r="H41" s="150"/>
      <c r="I41" s="111" t="s">
        <v>24</v>
      </c>
      <c r="J41" s="91">
        <f>'IULIE 2023 REALIZ'!J41+'AUGUST 2023'!D41</f>
        <v>492658.24</v>
      </c>
      <c r="K41" s="91">
        <f>'IULIE 2023 REALIZ'!K41+'AUGUST 2023'!E41</f>
        <v>468296.24</v>
      </c>
      <c r="L41" s="91">
        <f>'IULIE 2023 REALIZ'!L41+'AUGUST 2023'!F41</f>
        <v>24362</v>
      </c>
      <c r="M41" s="5"/>
      <c r="N41" s="5"/>
      <c r="O41" s="5"/>
      <c r="P41" s="5"/>
    </row>
    <row r="42" spans="1:16" s="1" customFormat="1" ht="15.75" thickBot="1" x14ac:dyDescent="0.3">
      <c r="A42" s="117"/>
      <c r="B42" s="150"/>
      <c r="C42" s="97" t="s">
        <v>25</v>
      </c>
      <c r="D42" s="98">
        <v>968</v>
      </c>
      <c r="E42" s="98">
        <v>731</v>
      </c>
      <c r="F42" s="99">
        <f t="shared" si="12"/>
        <v>237</v>
      </c>
      <c r="G42" s="15"/>
      <c r="H42" s="150"/>
      <c r="I42" s="64" t="s">
        <v>25</v>
      </c>
      <c r="J42" s="98">
        <f>'IULIE 2023 REALIZ'!J42+'AUGUST 2023'!D42</f>
        <v>4851</v>
      </c>
      <c r="K42" s="98">
        <f>'IULIE 2023 REALIZ'!K42+'AUGUST 2023'!E42</f>
        <v>4614</v>
      </c>
      <c r="L42" s="98">
        <f>'IULIE 2023 REALIZ'!L42+'AUGUST 2023'!F42</f>
        <v>237</v>
      </c>
      <c r="M42" s="5"/>
      <c r="N42" s="5"/>
      <c r="O42" s="5"/>
      <c r="P42" s="5"/>
    </row>
    <row r="43" spans="1:16" s="1" customFormat="1" ht="15.75" thickBot="1" x14ac:dyDescent="0.3">
      <c r="A43" s="117"/>
      <c r="B43" s="150"/>
      <c r="C43" s="100" t="s">
        <v>24</v>
      </c>
      <c r="D43" s="101">
        <v>191664</v>
      </c>
      <c r="E43" s="101">
        <v>144738</v>
      </c>
      <c r="F43" s="102">
        <f t="shared" si="12"/>
        <v>46926</v>
      </c>
      <c r="G43" s="15"/>
      <c r="H43" s="150"/>
      <c r="I43" s="111" t="s">
        <v>24</v>
      </c>
      <c r="J43" s="91">
        <f>'IULIE 2023 REALIZ'!J43+'AUGUST 2023'!D43</f>
        <v>961092.7</v>
      </c>
      <c r="K43" s="91">
        <f>'IULIE 2023 REALIZ'!K43+'AUGUST 2023'!E43</f>
        <v>914166.7</v>
      </c>
      <c r="L43" s="91">
        <f>'IULIE 2023 REALIZ'!L43+'AUGUST 2023'!F43</f>
        <v>46926</v>
      </c>
      <c r="M43" s="5"/>
      <c r="N43" s="5"/>
      <c r="O43" s="5"/>
      <c r="P43" s="5"/>
    </row>
    <row r="44" spans="1:16" s="1" customFormat="1" ht="27" thickBot="1" x14ac:dyDescent="0.3">
      <c r="A44" s="117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0"/>
      <c r="I44" s="103" t="s">
        <v>45</v>
      </c>
      <c r="J44" s="98">
        <f>'IULIE 2023 REALIZ'!J44+'AUGUST 2023'!D44</f>
        <v>0</v>
      </c>
      <c r="K44" s="98">
        <f>'IULIE 2023 REALIZ'!K44+'AUGUST 2023'!E44</f>
        <v>0</v>
      </c>
      <c r="L44" s="98">
        <f>'IULIE 2023 REALIZ'!L44+'AUGUST 2023'!F44</f>
        <v>0</v>
      </c>
      <c r="M44" s="5"/>
      <c r="N44" s="5"/>
      <c r="O44" s="5"/>
      <c r="P44" s="5"/>
    </row>
    <row r="45" spans="1:16" s="1" customFormat="1" ht="15.75" thickBot="1" x14ac:dyDescent="0.3">
      <c r="A45" s="117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51"/>
      <c r="I45" s="111" t="s">
        <v>24</v>
      </c>
      <c r="J45" s="91">
        <f>'IULIE 2023 REALIZ'!J45+'AUGUST 2023'!D45</f>
        <v>0</v>
      </c>
      <c r="K45" s="91">
        <f>'IULIE 2023 REALIZ'!K45+'AUGUST 2023'!E45</f>
        <v>0</v>
      </c>
      <c r="L45" s="91">
        <f>'IULIE 2023 REALIZ'!L45+'AUGUST 2023'!F45</f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272144</v>
      </c>
      <c r="E46" s="91">
        <f>E41+E43+E45</f>
        <v>200856</v>
      </c>
      <c r="F46" s="91">
        <v>0</v>
      </c>
      <c r="G46" s="15"/>
      <c r="H46" s="104" t="s">
        <v>20</v>
      </c>
      <c r="I46" s="113" t="s">
        <v>24</v>
      </c>
      <c r="J46" s="91">
        <f>'IULIE 2023 REALIZ'!J46+'AUGUST 2023'!D46</f>
        <v>1451978.45</v>
      </c>
      <c r="K46" s="91">
        <f>'IULIE 2023 REALIZ'!K46+'AUGUST 2023'!E46</f>
        <v>1380690.45</v>
      </c>
      <c r="L46" s="91">
        <f>'IULIE 2023 REALIZ'!L46+'AUGUST 2023'!F46</f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'IULIE 2023 REALIZ'!J47+'AUGUST 2023'!D47</f>
        <v>1118.96</v>
      </c>
      <c r="K47" s="98">
        <f>'IULIE 2023 REALIZ'!K47+'AUGUST 2023'!E47</f>
        <v>1118.96</v>
      </c>
      <c r="L47" s="98">
        <f>'IULIE 2023 REALIZ'!L47+'AUGUST 2023'!F47</f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'IULIE 2023 REALIZ'!J48+'AUGUST 2023'!D48</f>
        <v>653.53</v>
      </c>
      <c r="K48" s="98">
        <f>'IULIE 2023 REALIZ'!K48+'AUGUST 2023'!E48</f>
        <v>653.53</v>
      </c>
      <c r="L48" s="98">
        <f>'IULIE 2023 REALIZ'!L48+'AUGUST 2023'!F48</f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'IULIE 2023 REALIZ'!J49+'AUGUST 2023'!D49</f>
        <v>0</v>
      </c>
      <c r="K49" s="98">
        <f>'IULIE 2023 REALIZ'!K49+'AUGUST 2023'!E49</f>
        <v>0</v>
      </c>
      <c r="L49" s="98">
        <f>'IULIE 2023 REALIZ'!L49+'AUGUST 2023'!F49</f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'IULIE 2023 REALIZ'!J50+'AUGUST 2023'!D50</f>
        <v>0</v>
      </c>
      <c r="K50" s="98">
        <f>'IULIE 2023 REALIZ'!K50+'AUGUST 2023'!E50</f>
        <v>0</v>
      </c>
      <c r="L50" s="98">
        <f>'IULIE 2023 REALIZ'!L50+'AUGUST 2023'!F50</f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'IULIE 2023 REALIZ'!J51+'AUGUST 2023'!D51</f>
        <v>0</v>
      </c>
      <c r="K51" s="98">
        <f>'IULIE 2023 REALIZ'!K51+'AUGUST 2023'!E51</f>
        <v>0</v>
      </c>
      <c r="L51" s="98">
        <f>'IULIE 2023 REALIZ'!L51+'AUGUST 2023'!F51</f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272144</v>
      </c>
      <c r="E52" s="91">
        <f t="shared" ref="E52" si="13">SUM(E46:E51)</f>
        <v>200856</v>
      </c>
      <c r="F52" s="102">
        <f t="shared" si="12"/>
        <v>71288</v>
      </c>
      <c r="G52" s="15"/>
      <c r="H52" s="94" t="s">
        <v>34</v>
      </c>
      <c r="I52" s="113" t="s">
        <v>24</v>
      </c>
      <c r="J52" s="91">
        <f>'IULIE 2023 REALIZ'!J52+'AUGUST 2023'!D52</f>
        <v>1453750.94</v>
      </c>
      <c r="K52" s="91">
        <f>'IULIE 2023 REALIZ'!K52+'AUGUST 2023'!E52</f>
        <v>1382462.94</v>
      </c>
      <c r="L52" s="91">
        <f>'IULIE 2023 REALIZ'!L52+'AUGUST 2023'!F52</f>
        <v>71288</v>
      </c>
      <c r="M52" s="5"/>
      <c r="N52" s="5"/>
      <c r="O52" s="5"/>
      <c r="P52" s="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>
        <f>K52-H25</f>
        <v>0</v>
      </c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52" t="s">
        <v>137</v>
      </c>
      <c r="C54" s="153"/>
      <c r="D54" s="153"/>
      <c r="E54" s="153"/>
      <c r="F54" s="154"/>
      <c r="H54" s="152" t="s">
        <v>139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14"/>
      <c r="B56" s="158"/>
      <c r="C56" s="64" t="s">
        <v>23</v>
      </c>
      <c r="D56" s="109">
        <f>D44+D42+D40+D30</f>
        <v>1287</v>
      </c>
      <c r="E56" s="106">
        <f>E44+E42+E40+E30</f>
        <v>1001</v>
      </c>
      <c r="F56" s="110">
        <f>D56-E56</f>
        <v>286</v>
      </c>
      <c r="G56" s="120"/>
      <c r="H56" s="158"/>
      <c r="I56" s="64" t="s">
        <v>23</v>
      </c>
      <c r="J56" s="109">
        <f>'IULIE 2023 REALIZ'!J56+'AUGUST 2023'!D56</f>
        <v>6899</v>
      </c>
      <c r="K56" s="109">
        <f>'IULIE 2023 REALIZ'!K56+'AUGUST 2023'!E56</f>
        <v>6426</v>
      </c>
      <c r="L56" s="106">
        <f>'IULIE 2023 REALIZ'!L56+'AUGUST 2023'!F56</f>
        <v>473</v>
      </c>
      <c r="M56" s="24"/>
      <c r="N56" s="24"/>
      <c r="O56" s="24"/>
      <c r="P56" s="9"/>
    </row>
    <row r="57" spans="1:16" s="1" customFormat="1" ht="15.75" thickBot="1" x14ac:dyDescent="0.3">
      <c r="A57" s="14"/>
      <c r="B57" s="159"/>
      <c r="C57" s="111" t="s">
        <v>24</v>
      </c>
      <c r="D57" s="112">
        <f>D52+D37</f>
        <v>625585.71</v>
      </c>
      <c r="E57" s="112">
        <f>E52+E37</f>
        <v>554297.71</v>
      </c>
      <c r="F57" s="107">
        <f>D57-E57</f>
        <v>71288</v>
      </c>
      <c r="G57" s="120"/>
      <c r="H57" s="159"/>
      <c r="I57" s="111" t="s">
        <v>24</v>
      </c>
      <c r="J57" s="112">
        <f>'IULIE 2023 REALIZ'!J57+'AUGUST 2023'!D57</f>
        <v>3931638.2499999995</v>
      </c>
      <c r="K57" s="112">
        <f>'IULIE 2023 REALIZ'!K57+'AUGUST 2023'!E57</f>
        <v>3414878.2800000003</v>
      </c>
      <c r="L57" s="107">
        <f>'IULIE 2023 REALIZ'!L57+'AUGUST 2023'!F57</f>
        <v>516759.97</v>
      </c>
      <c r="M57" s="24"/>
      <c r="N57" s="24"/>
      <c r="O57" s="24"/>
      <c r="P57" s="9"/>
    </row>
    <row r="58" spans="1:16" s="1" customFormat="1" x14ac:dyDescent="0.25">
      <c r="A58" s="14"/>
      <c r="B58" s="114" t="s">
        <v>26</v>
      </c>
      <c r="C58" s="14"/>
      <c r="D58" s="15"/>
      <c r="E58" s="15">
        <f>E57-G26</f>
        <v>0</v>
      </c>
      <c r="F58" s="15"/>
      <c r="G58" s="15"/>
      <c r="H58" s="15"/>
      <c r="I58" s="15"/>
      <c r="J58" s="15"/>
      <c r="K58" s="15">
        <f>K57-H26</f>
        <v>0</v>
      </c>
      <c r="L58" s="15"/>
      <c r="M58" s="4"/>
      <c r="N58" s="4"/>
      <c r="O58" s="4"/>
      <c r="P58" s="9"/>
    </row>
    <row r="59" spans="1:16" s="1" customFormat="1" x14ac:dyDescent="0.25">
      <c r="A59" s="14"/>
      <c r="B59" s="114" t="s">
        <v>140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14"/>
      <c r="B61" s="4"/>
      <c r="C61" s="4"/>
      <c r="D61" s="5"/>
      <c r="E61" s="5"/>
      <c r="F61" s="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5"/>
      <c r="N63" s="4"/>
      <c r="O63" s="11"/>
      <c r="P63" s="9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5"/>
      <c r="N64" s="4"/>
      <c r="O64" s="11"/>
      <c r="P64" s="9"/>
    </row>
    <row r="65" spans="1:16" s="1" customFormat="1" x14ac:dyDescent="0.25">
      <c r="A65" s="14"/>
      <c r="B65" s="1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5"/>
      <c r="N65" s="4"/>
      <c r="O65" s="11"/>
      <c r="P65" s="9"/>
    </row>
    <row r="66" spans="1:16" s="9" customFormat="1" x14ac:dyDescent="0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topLeftCell="A25" zoomScale="96" zoomScaleNormal="96" workbookViewId="0">
      <selection activeCell="H28" sqref="H28:L28"/>
    </sheetView>
  </sheetViews>
  <sheetFormatPr defaultRowHeight="15" x14ac:dyDescent="0.25"/>
  <cols>
    <col min="1" max="1" width="4.85546875" style="117" customWidth="1"/>
    <col min="2" max="2" width="23.7109375" style="117" customWidth="1"/>
    <col min="3" max="3" width="19.85546875" style="117" customWidth="1"/>
    <col min="4" max="4" width="19.42578125" style="117" customWidth="1"/>
    <col min="5" max="5" width="16.42578125" style="117" customWidth="1"/>
    <col min="6" max="6" width="17.85546875" style="117" customWidth="1"/>
    <col min="7" max="7" width="23" style="117" customWidth="1"/>
    <col min="8" max="8" width="23.5703125" style="117" customWidth="1"/>
    <col min="9" max="9" width="18.28515625" style="117" customWidth="1"/>
    <col min="10" max="10" width="15.42578125" style="117" customWidth="1"/>
    <col min="11" max="11" width="18.5703125" style="117" customWidth="1"/>
    <col min="12" max="12" width="17.7109375" style="117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144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14"/>
      <c r="B7" s="114"/>
      <c r="C7" s="114"/>
      <c r="D7" s="14"/>
      <c r="E7" s="14"/>
      <c r="F7" s="14"/>
      <c r="G7" s="14"/>
      <c r="H7" s="14"/>
      <c r="I7" s="14" t="s">
        <v>4</v>
      </c>
      <c r="L7" s="1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115"/>
      <c r="K8" s="115"/>
      <c r="L8" s="11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38">
        <v>45139</v>
      </c>
      <c r="H9" s="129" t="s">
        <v>17</v>
      </c>
      <c r="I9" s="130" t="s">
        <v>18</v>
      </c>
      <c r="J9" s="115"/>
      <c r="K9" s="115"/>
      <c r="L9" s="11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/>
      <c r="D10" s="73">
        <v>1650418.73</v>
      </c>
      <c r="E10" s="74">
        <v>1650220.9999999998</v>
      </c>
      <c r="F10" s="75">
        <f t="shared" ref="F10:F16" si="0">D10-E10</f>
        <v>197.7300000002142</v>
      </c>
      <c r="G10" s="75">
        <v>0</v>
      </c>
      <c r="H10" s="75">
        <f t="shared" ref="H10:H16" si="1">E10+G10</f>
        <v>1650220.9999999998</v>
      </c>
      <c r="I10" s="76">
        <f t="shared" ref="I10:I16" si="2">F10-G10</f>
        <v>197.7300000002142</v>
      </c>
      <c r="J10" s="131"/>
      <c r="K10" s="15"/>
      <c r="L10" s="1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131"/>
      <c r="K11" s="15"/>
      <c r="L11" s="1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131"/>
      <c r="K12" s="15"/>
      <c r="L12" s="1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131"/>
      <c r="K13" s="15"/>
      <c r="L13" s="1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131"/>
      <c r="K14" s="15"/>
      <c r="L14" s="1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131"/>
      <c r="K15" s="15"/>
      <c r="L15" s="1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131"/>
      <c r="K16" s="15"/>
      <c r="L16" s="1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1679171.36</v>
      </c>
      <c r="E17" s="68">
        <v>1678973.63</v>
      </c>
      <c r="F17" s="68">
        <f t="shared" ref="F17:I17" si="4">SUM(F10:F16)</f>
        <v>197.7300000002142</v>
      </c>
      <c r="G17" s="68">
        <f t="shared" si="4"/>
        <v>0</v>
      </c>
      <c r="H17" s="68">
        <f t="shared" si="4"/>
        <v>1678973.63</v>
      </c>
      <c r="I17" s="69">
        <f t="shared" si="4"/>
        <v>197.7300000002142</v>
      </c>
      <c r="J17" s="132"/>
      <c r="K17" s="132"/>
      <c r="L17" s="13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131</v>
      </c>
      <c r="D18" s="73">
        <v>1178911.45</v>
      </c>
      <c r="E18" s="74">
        <v>1142253.2799999998</v>
      </c>
      <c r="F18" s="75">
        <f>D18-E18</f>
        <v>36658.170000000158</v>
      </c>
      <c r="G18" s="75">
        <v>28267</v>
      </c>
      <c r="H18" s="75">
        <f t="shared" ref="H18:H24" si="5">E18+G18</f>
        <v>1170520.2799999998</v>
      </c>
      <c r="I18" s="76">
        <f>F18-G18</f>
        <v>8391.1700000001583</v>
      </c>
      <c r="J18" s="131"/>
      <c r="K18" s="15"/>
      <c r="L18" s="1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/>
      <c r="D19" s="51">
        <v>0</v>
      </c>
      <c r="E19" s="52">
        <v>10305.120000000003</v>
      </c>
      <c r="F19" s="53">
        <f>D19-E19</f>
        <v>-10305.120000000003</v>
      </c>
      <c r="G19" s="53">
        <v>0</v>
      </c>
      <c r="H19" s="53">
        <f t="shared" si="5"/>
        <v>10305.120000000003</v>
      </c>
      <c r="I19" s="54">
        <f t="shared" ref="I19:I24" si="6">F19-G19</f>
        <v>-10305.120000000003</v>
      </c>
      <c r="J19" s="131"/>
      <c r="K19" s="15"/>
      <c r="L19" s="1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948</v>
      </c>
      <c r="E20" s="52">
        <v>0</v>
      </c>
      <c r="F20" s="53">
        <f>D20-E20</f>
        <v>948</v>
      </c>
      <c r="G20" s="53">
        <v>0</v>
      </c>
      <c r="H20" s="53">
        <f t="shared" si="5"/>
        <v>0</v>
      </c>
      <c r="I20" s="54">
        <f t="shared" si="6"/>
        <v>948</v>
      </c>
      <c r="J20" s="131"/>
      <c r="K20" s="15"/>
      <c r="L20" s="1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7">D21-E21</f>
        <v>0</v>
      </c>
      <c r="G21" s="53">
        <v>0</v>
      </c>
      <c r="H21" s="53">
        <f t="shared" si="5"/>
        <v>1118.96</v>
      </c>
      <c r="I21" s="54">
        <f t="shared" si="6"/>
        <v>0</v>
      </c>
      <c r="J21" s="131"/>
      <c r="K21" s="15"/>
      <c r="L21" s="1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7"/>
        <v>990.95</v>
      </c>
      <c r="G22" s="53">
        <v>0</v>
      </c>
      <c r="H22" s="52">
        <f t="shared" si="5"/>
        <v>-337.42</v>
      </c>
      <c r="I22" s="54">
        <f t="shared" si="6"/>
        <v>990.95</v>
      </c>
      <c r="J22" s="131"/>
      <c r="K22" s="15"/>
      <c r="L22" s="1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7"/>
        <v>0</v>
      </c>
      <c r="G23" s="53">
        <v>0</v>
      </c>
      <c r="H23" s="52">
        <f t="shared" si="5"/>
        <v>0</v>
      </c>
      <c r="I23" s="54">
        <f t="shared" si="6"/>
        <v>0</v>
      </c>
      <c r="J23" s="131"/>
      <c r="K23" s="15"/>
      <c r="L23" s="1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7"/>
        <v>0</v>
      </c>
      <c r="G24" s="62">
        <v>0</v>
      </c>
      <c r="H24" s="61">
        <f t="shared" si="5"/>
        <v>0</v>
      </c>
      <c r="I24" s="63">
        <f t="shared" si="6"/>
        <v>0</v>
      </c>
      <c r="J24" s="131"/>
      <c r="K24" s="15"/>
      <c r="L24" s="1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1181631.94</v>
      </c>
      <c r="E25" s="81">
        <v>1153339.94</v>
      </c>
      <c r="F25" s="81">
        <f>SUM(F18:F24)</f>
        <v>28292.000000000156</v>
      </c>
      <c r="G25" s="81">
        <f t="shared" ref="G25" si="8">SUM(G18:G24)</f>
        <v>28267</v>
      </c>
      <c r="H25" s="81">
        <f>SUM(H18:H24)</f>
        <v>1181606.94</v>
      </c>
      <c r="I25" s="82">
        <f>SUM(I18:I24)</f>
        <v>25.000000000155751</v>
      </c>
      <c r="J25" s="131"/>
      <c r="K25" s="132"/>
      <c r="L25" s="13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2860803.3</v>
      </c>
      <c r="E26" s="84">
        <v>2832313.57</v>
      </c>
      <c r="F26" s="84">
        <f t="shared" ref="F26:I26" si="9">F25+F17</f>
        <v>28489.730000000371</v>
      </c>
      <c r="G26" s="84">
        <f t="shared" si="9"/>
        <v>28267</v>
      </c>
      <c r="H26" s="84">
        <f t="shared" si="9"/>
        <v>2860580.57</v>
      </c>
      <c r="I26" s="98">
        <f t="shared" si="9"/>
        <v>222.73000000036996</v>
      </c>
      <c r="J26" s="15"/>
      <c r="K26" s="15"/>
      <c r="L26" s="15"/>
      <c r="M26" s="5"/>
      <c r="N26" s="5"/>
      <c r="O26" s="8"/>
      <c r="P26" s="9"/>
    </row>
    <row r="27" spans="1:16" s="1" customFormat="1" ht="15.75" thickBot="1" x14ac:dyDescent="0.3">
      <c r="A27" s="14"/>
      <c r="B27" s="14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4"/>
      <c r="N27" s="4"/>
      <c r="O27" s="8"/>
      <c r="P27" s="9"/>
    </row>
    <row r="28" spans="1:16" s="1" customFormat="1" ht="15.75" customHeight="1" thickBot="1" x14ac:dyDescent="0.3">
      <c r="A28" s="14"/>
      <c r="B28" s="152" t="s">
        <v>129</v>
      </c>
      <c r="C28" s="153"/>
      <c r="D28" s="153"/>
      <c r="E28" s="153"/>
      <c r="F28" s="154"/>
      <c r="H28" s="152" t="s">
        <v>130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16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3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117"/>
      <c r="B30" s="164"/>
      <c r="C30" s="14" t="s">
        <v>23</v>
      </c>
      <c r="D30" s="88">
        <v>161</v>
      </c>
      <c r="E30" s="88">
        <v>150</v>
      </c>
      <c r="F30" s="89">
        <f>D30-E30</f>
        <v>11</v>
      </c>
      <c r="G30" s="15"/>
      <c r="H30" s="167"/>
      <c r="I30" s="14" t="s">
        <v>23</v>
      </c>
      <c r="J30" s="88">
        <f>'REGULARIZARE SEM I 2023'!J30+'IULIE 2023 REALIZ'!D30</f>
        <v>902</v>
      </c>
      <c r="K30" s="88">
        <f>'REGULARIZARE SEM I 2023'!K30+'IULIE 2023 REALIZ'!E30</f>
        <v>715</v>
      </c>
      <c r="L30" s="88">
        <f>'REGULARIZARE SEM I 2023'!L30+'IULIE 2023 REALIZ'!F30</f>
        <v>187</v>
      </c>
      <c r="M30" s="5"/>
      <c r="N30" s="5"/>
      <c r="O30" s="5"/>
      <c r="P30" s="9"/>
    </row>
    <row r="31" spans="1:16" s="1" customFormat="1" ht="15.75" thickBot="1" x14ac:dyDescent="0.3">
      <c r="A31" s="117"/>
      <c r="B31" s="165"/>
      <c r="C31" s="90" t="s">
        <v>24</v>
      </c>
      <c r="D31" s="91">
        <v>391820.38</v>
      </c>
      <c r="E31" s="91">
        <v>370780.03</v>
      </c>
      <c r="F31" s="92">
        <f t="shared" ref="F31:F37" si="10">D31-E31</f>
        <v>21040.349999999977</v>
      </c>
      <c r="G31" s="15"/>
      <c r="H31" s="168"/>
      <c r="I31" s="90" t="s">
        <v>24</v>
      </c>
      <c r="J31" s="95">
        <f>'REGULARIZARE SEM I 2023'!J31+'IULIE 2023 REALIZ'!D31</f>
        <v>2084228.04</v>
      </c>
      <c r="K31" s="95">
        <f>'REGULARIZARE SEM I 2023'!K31+'IULIE 2023 REALIZ'!E31</f>
        <v>1650221.0000000002</v>
      </c>
      <c r="L31" s="95">
        <f>'REGULARIZARE SEM I 2023'!L31+'IULIE 2023 REALIZ'!F31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117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0"/>
        <v>0</v>
      </c>
      <c r="G32" s="15"/>
      <c r="H32" s="55" t="s">
        <v>51</v>
      </c>
      <c r="I32" s="93" t="s">
        <v>24</v>
      </c>
      <c r="J32" s="88">
        <f>'REGULARIZARE SEM I 2023'!J32+'IULIE 2023 REALIZ'!D32</f>
        <v>8431.18</v>
      </c>
      <c r="K32" s="88">
        <f>'REGULARIZARE SEM I 2023'!K32+'IULIE 2023 REALIZ'!E32</f>
        <v>27156.53</v>
      </c>
      <c r="L32" s="88">
        <f>'REGULARIZARE SEM I 2023'!L32+'IULIE 2023 REALIZ'!F32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117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0"/>
        <v>0</v>
      </c>
      <c r="G33" s="15"/>
      <c r="H33" s="55" t="s">
        <v>123</v>
      </c>
      <c r="I33" s="93" t="s">
        <v>24</v>
      </c>
      <c r="J33" s="88">
        <f>'REGULARIZARE SEM I 2023'!J33+'IULIE 2023 REALIZ'!D33</f>
        <v>31786.38</v>
      </c>
      <c r="K33" s="88">
        <f>'REGULARIZARE SEM I 2023'!K33+'IULIE 2023 REALIZ'!E33</f>
        <v>1596.1</v>
      </c>
      <c r="L33" s="88">
        <f>'REGULARIZARE SEM I 2023'!L33+'IULIE 2023 REALIZ'!F33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117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0"/>
        <v>0</v>
      </c>
      <c r="G34" s="15"/>
      <c r="H34" s="55" t="s">
        <v>53</v>
      </c>
      <c r="I34" s="93" t="s">
        <v>24</v>
      </c>
      <c r="J34" s="88">
        <f>'REGULARIZARE SEM I 2023'!J34+'IULIE 2023 REALIZ'!D34</f>
        <v>0</v>
      </c>
      <c r="K34" s="88">
        <f>'REGULARIZARE SEM I 2023'!K34+'IULIE 2023 REALIZ'!E34</f>
        <v>0</v>
      </c>
      <c r="L34" s="88">
        <f>'REGULARIZARE SEM I 2023'!L34+'IULIE 2023 REALIZ'!F34</f>
        <v>0</v>
      </c>
      <c r="M34" s="5"/>
      <c r="N34" s="5"/>
      <c r="O34" s="5"/>
      <c r="P34" s="9"/>
    </row>
    <row r="35" spans="1:16" s="1" customFormat="1" ht="15.75" thickBot="1" x14ac:dyDescent="0.3">
      <c r="A35" s="117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0"/>
        <v>0</v>
      </c>
      <c r="G35" s="15"/>
      <c r="H35" s="55" t="s">
        <v>54</v>
      </c>
      <c r="I35" s="93" t="s">
        <v>24</v>
      </c>
      <c r="J35" s="88">
        <f>'REGULARIZARE SEM I 2023'!J35+'IULIE 2023 REALIZ'!D35</f>
        <v>0</v>
      </c>
      <c r="K35" s="88">
        <f>'REGULARIZARE SEM I 2023'!K35+'IULIE 2023 REALIZ'!E35</f>
        <v>0</v>
      </c>
      <c r="L35" s="88">
        <f>'REGULARIZARE SEM I 2023'!L35+'IULIE 2023 REALIZ'!F35</f>
        <v>0</v>
      </c>
      <c r="M35" s="5"/>
      <c r="N35" s="5"/>
      <c r="O35" s="5"/>
      <c r="P35" s="9"/>
    </row>
    <row r="36" spans="1:16" s="1" customFormat="1" ht="15.75" thickBot="1" x14ac:dyDescent="0.3">
      <c r="A36" s="117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0"/>
        <v>0</v>
      </c>
      <c r="G36" s="15"/>
      <c r="H36" s="58" t="s">
        <v>55</v>
      </c>
      <c r="I36" s="83" t="s">
        <v>24</v>
      </c>
      <c r="J36" s="88">
        <f>'REGULARIZARE SEM I 2023'!J36+'IULIE 2023 REALIZ'!D36</f>
        <v>0</v>
      </c>
      <c r="K36" s="88">
        <f>'REGULARIZARE SEM I 2023'!K36+'IULIE 2023 REALIZ'!E36</f>
        <v>0</v>
      </c>
      <c r="L36" s="88">
        <f>'REGULARIZARE SEM I 2023'!L36+'IULIE 2023 REALIZ'!F36</f>
        <v>0</v>
      </c>
      <c r="M36" s="5"/>
      <c r="N36" s="5"/>
      <c r="O36" s="5"/>
      <c r="P36" s="9"/>
    </row>
    <row r="37" spans="1:16" s="1" customFormat="1" ht="15.75" thickBot="1" x14ac:dyDescent="0.3">
      <c r="A37" s="117"/>
      <c r="B37" s="94" t="s">
        <v>32</v>
      </c>
      <c r="C37" s="90" t="s">
        <v>24</v>
      </c>
      <c r="D37" s="91">
        <f t="shared" ref="D37:E37" si="11">SUM(D31:D36)</f>
        <v>391820.38</v>
      </c>
      <c r="E37" s="91">
        <f t="shared" si="11"/>
        <v>370780.03</v>
      </c>
      <c r="F37" s="91">
        <f t="shared" si="10"/>
        <v>21040.349999999977</v>
      </c>
      <c r="G37" s="15"/>
      <c r="H37" s="94" t="s">
        <v>32</v>
      </c>
      <c r="I37" s="90" t="s">
        <v>24</v>
      </c>
      <c r="J37" s="91">
        <f>'REGULARIZARE SEM I 2023'!J37+'IULIE 2023 REALIZ'!D37</f>
        <v>2124445.5999999996</v>
      </c>
      <c r="K37" s="91">
        <f>'REGULARIZARE SEM I 2023'!K37+'IULIE 2023 REALIZ'!E37</f>
        <v>1678973.6300000001</v>
      </c>
      <c r="L37" s="91">
        <f>'REGULARIZARE SEM I 2023'!L37+'IULIE 2023 REALIZ'!F37</f>
        <v>445471.97</v>
      </c>
      <c r="M37" s="5"/>
      <c r="N37" s="5"/>
      <c r="O37" s="5"/>
      <c r="P37" s="9"/>
    </row>
    <row r="38" spans="1:16" s="1" customFormat="1" ht="15.75" thickBot="1" x14ac:dyDescent="0.3">
      <c r="A38" s="117"/>
      <c r="B38" s="118"/>
      <c r="C38" s="14"/>
      <c r="D38" s="15"/>
      <c r="E38" s="15"/>
      <c r="F38" s="15"/>
      <c r="G38" s="15"/>
      <c r="H38" s="15"/>
      <c r="J38" s="118"/>
      <c r="K38" s="15"/>
      <c r="L38" s="15"/>
      <c r="M38" s="5"/>
      <c r="N38" s="5"/>
      <c r="O38" s="5"/>
      <c r="P38" s="5"/>
    </row>
    <row r="39" spans="1:16" s="1" customFormat="1" ht="17.25" customHeight="1" thickBot="1" x14ac:dyDescent="0.3">
      <c r="A39" s="117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3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117"/>
      <c r="B40" s="149" t="s">
        <v>20</v>
      </c>
      <c r="C40" s="97" t="s">
        <v>23</v>
      </c>
      <c r="D40" s="98">
        <v>172</v>
      </c>
      <c r="E40" s="98">
        <v>172</v>
      </c>
      <c r="F40" s="99">
        <f>D40-E40</f>
        <v>0</v>
      </c>
      <c r="G40" s="15"/>
      <c r="H40" s="149" t="s">
        <v>20</v>
      </c>
      <c r="I40" s="64" t="s">
        <v>23</v>
      </c>
      <c r="J40" s="98">
        <f>'REGULARIZARE SEM I 2023'!J40+'IULIE 2023 REALIZ'!D40</f>
        <v>827</v>
      </c>
      <c r="K40" s="98">
        <f>'REGULARIZARE SEM I 2023'!K40+'IULIE 2023 REALIZ'!E40</f>
        <v>827</v>
      </c>
      <c r="L40" s="98">
        <f>'REGULARIZARE SEM I 2023'!L40+'IULIE 2023 REALIZ'!F40</f>
        <v>0</v>
      </c>
      <c r="M40" s="5"/>
      <c r="N40" s="5"/>
      <c r="O40" s="5"/>
      <c r="P40" s="5"/>
    </row>
    <row r="41" spans="1:16" s="1" customFormat="1" ht="15.75" thickBot="1" x14ac:dyDescent="0.3">
      <c r="A41" s="117"/>
      <c r="B41" s="150"/>
      <c r="C41" s="100" t="s">
        <v>24</v>
      </c>
      <c r="D41" s="101">
        <v>80148</v>
      </c>
      <c r="E41" s="101">
        <v>80148</v>
      </c>
      <c r="F41" s="102">
        <f t="shared" ref="F41:F52" si="12">D41-E41</f>
        <v>0</v>
      </c>
      <c r="G41" s="15"/>
      <c r="H41" s="150"/>
      <c r="I41" s="111" t="s">
        <v>24</v>
      </c>
      <c r="J41" s="91">
        <f>'REGULARIZARE SEM I 2023'!J41+'IULIE 2023 REALIZ'!D41</f>
        <v>412178.24</v>
      </c>
      <c r="K41" s="91">
        <f>'REGULARIZARE SEM I 2023'!K41+'IULIE 2023 REALIZ'!E41</f>
        <v>412178.24</v>
      </c>
      <c r="L41" s="91">
        <f>'REGULARIZARE SEM I 2023'!L41+'IULIE 2023 REALIZ'!F41</f>
        <v>0</v>
      </c>
      <c r="M41" s="5"/>
      <c r="N41" s="5"/>
      <c r="O41" s="5"/>
      <c r="P41" s="5"/>
    </row>
    <row r="42" spans="1:16" s="1" customFormat="1" ht="15.75" thickBot="1" x14ac:dyDescent="0.3">
      <c r="A42" s="117"/>
      <c r="B42" s="150"/>
      <c r="C42" s="97" t="s">
        <v>25</v>
      </c>
      <c r="D42" s="98">
        <v>753</v>
      </c>
      <c r="E42" s="98">
        <v>753</v>
      </c>
      <c r="F42" s="99">
        <f t="shared" si="12"/>
        <v>0</v>
      </c>
      <c r="G42" s="15"/>
      <c r="H42" s="150"/>
      <c r="I42" s="64" t="s">
        <v>25</v>
      </c>
      <c r="J42" s="98">
        <f>'REGULARIZARE SEM I 2023'!J42+'IULIE 2023 REALIZ'!D42</f>
        <v>3883</v>
      </c>
      <c r="K42" s="98">
        <f>'REGULARIZARE SEM I 2023'!K42+'IULIE 2023 REALIZ'!E42</f>
        <v>3883</v>
      </c>
      <c r="L42" s="98">
        <f>'REGULARIZARE SEM I 2023'!L42+'IULIE 2023 REALIZ'!F42</f>
        <v>0</v>
      </c>
      <c r="M42" s="5"/>
      <c r="N42" s="5"/>
      <c r="O42" s="5"/>
      <c r="P42" s="5"/>
    </row>
    <row r="43" spans="1:16" s="1" customFormat="1" ht="15.75" thickBot="1" x14ac:dyDescent="0.3">
      <c r="A43" s="117"/>
      <c r="B43" s="150"/>
      <c r="C43" s="100" t="s">
        <v>24</v>
      </c>
      <c r="D43" s="101">
        <v>149094</v>
      </c>
      <c r="E43" s="101">
        <v>149094</v>
      </c>
      <c r="F43" s="102">
        <f t="shared" si="12"/>
        <v>0</v>
      </c>
      <c r="G43" s="15"/>
      <c r="H43" s="150"/>
      <c r="I43" s="111" t="s">
        <v>24</v>
      </c>
      <c r="J43" s="91">
        <f>'REGULARIZARE SEM I 2023'!J43+'IULIE 2023 REALIZ'!D43</f>
        <v>769428.7</v>
      </c>
      <c r="K43" s="91">
        <f>'REGULARIZARE SEM I 2023'!K43+'IULIE 2023 REALIZ'!E43</f>
        <v>769428.7</v>
      </c>
      <c r="L43" s="91">
        <f>'REGULARIZARE SEM I 2023'!L43+'IULIE 2023 REALIZ'!F43</f>
        <v>0</v>
      </c>
      <c r="M43" s="5"/>
      <c r="N43" s="5"/>
      <c r="O43" s="5"/>
      <c r="P43" s="5"/>
    </row>
    <row r="44" spans="1:16" s="1" customFormat="1" ht="27" thickBot="1" x14ac:dyDescent="0.3">
      <c r="A44" s="117"/>
      <c r="B44" s="150"/>
      <c r="C44" s="103" t="s">
        <v>45</v>
      </c>
      <c r="D44" s="98">
        <v>0</v>
      </c>
      <c r="E44" s="98">
        <v>0</v>
      </c>
      <c r="F44" s="99">
        <f t="shared" si="12"/>
        <v>0</v>
      </c>
      <c r="G44" s="15"/>
      <c r="H44" s="150"/>
      <c r="I44" s="103" t="s">
        <v>45</v>
      </c>
      <c r="J44" s="98">
        <f>'REGULARIZARE SEM I 2023'!J44+'IULIE 2023 REALIZ'!D44</f>
        <v>0</v>
      </c>
      <c r="K44" s="98">
        <f>'REGULARIZARE SEM I 2023'!K44+'IULIE 2023 REALIZ'!E44</f>
        <v>0</v>
      </c>
      <c r="L44" s="98">
        <f>'REGULARIZARE SEM I 2023'!L44+'IULIE 2023 REALIZ'!F44</f>
        <v>0</v>
      </c>
      <c r="M44" s="5"/>
      <c r="N44" s="5"/>
      <c r="O44" s="5"/>
      <c r="P44" s="5"/>
    </row>
    <row r="45" spans="1:16" s="1" customFormat="1" ht="15.75" thickBot="1" x14ac:dyDescent="0.3">
      <c r="A45" s="117"/>
      <c r="B45" s="151"/>
      <c r="C45" s="100" t="s">
        <v>24</v>
      </c>
      <c r="D45" s="101">
        <v>0</v>
      </c>
      <c r="E45" s="101">
        <v>0</v>
      </c>
      <c r="F45" s="102">
        <f t="shared" si="12"/>
        <v>0</v>
      </c>
      <c r="G45" s="15"/>
      <c r="H45" s="151"/>
      <c r="I45" s="111" t="s">
        <v>24</v>
      </c>
      <c r="J45" s="91">
        <f>'REGULARIZARE SEM I 2023'!J45+'IULIE 2023 REALIZ'!D45</f>
        <v>0</v>
      </c>
      <c r="K45" s="91">
        <f>'REGULARIZARE SEM I 2023'!K45+'IULIE 2023 REALIZ'!E45</f>
        <v>0</v>
      </c>
      <c r="L45" s="91">
        <f>'REGULARIZARE SEM I 2023'!L45+'IULIE 2023 REALIZ'!F45</f>
        <v>0</v>
      </c>
      <c r="M45" s="5"/>
      <c r="N45" s="5"/>
      <c r="O45" s="5"/>
      <c r="P45" s="5"/>
    </row>
    <row r="46" spans="1:16" s="1" customFormat="1" ht="15.75" thickBot="1" x14ac:dyDescent="0.3">
      <c r="A46" s="14"/>
      <c r="B46" s="104" t="s">
        <v>20</v>
      </c>
      <c r="C46" s="105" t="s">
        <v>24</v>
      </c>
      <c r="D46" s="91">
        <f>D41+D43+D45</f>
        <v>229242</v>
      </c>
      <c r="E46" s="91">
        <f>E41+E43+E45</f>
        <v>229242</v>
      </c>
      <c r="F46" s="91">
        <v>0</v>
      </c>
      <c r="G46" s="15"/>
      <c r="H46" s="104" t="s">
        <v>20</v>
      </c>
      <c r="I46" s="113" t="s">
        <v>24</v>
      </c>
      <c r="J46" s="91">
        <f>'REGULARIZARE SEM I 2023'!J46+'IULIE 2023 REALIZ'!D46</f>
        <v>1179834.45</v>
      </c>
      <c r="K46" s="91">
        <f>'REGULARIZARE SEM I 2023'!K46+'IULIE 2023 REALIZ'!E46</f>
        <v>1179834.45</v>
      </c>
      <c r="L46" s="91">
        <f>'REGULARIZARE SEM I 2023'!L46+'IULIE 2023 REALIZ'!F46</f>
        <v>0</v>
      </c>
      <c r="M46" s="5"/>
      <c r="N46" s="5"/>
      <c r="O46" s="5"/>
      <c r="P46" s="5"/>
    </row>
    <row r="47" spans="1:16" s="1" customFormat="1" ht="15.75" thickBot="1" x14ac:dyDescent="0.3">
      <c r="A47" s="1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2"/>
        <v>0</v>
      </c>
      <c r="G47" s="15"/>
      <c r="H47" s="55" t="s">
        <v>51</v>
      </c>
      <c r="I47" s="57" t="s">
        <v>24</v>
      </c>
      <c r="J47" s="98">
        <f>'REGULARIZARE SEM I 2023'!J47+'IULIE 2023 REALIZ'!D47</f>
        <v>1118.96</v>
      </c>
      <c r="K47" s="98">
        <f>'REGULARIZARE SEM I 2023'!K47+'IULIE 2023 REALIZ'!E47</f>
        <v>1118.96</v>
      </c>
      <c r="L47" s="98">
        <f>'REGULARIZARE SEM I 2023'!L47+'IULIE 2023 REALIZ'!F47</f>
        <v>0</v>
      </c>
      <c r="M47" s="5"/>
      <c r="N47" s="5"/>
      <c r="O47" s="5"/>
      <c r="P47" s="5"/>
    </row>
    <row r="48" spans="1:16" s="1" customFormat="1" ht="15.75" thickBot="1" x14ac:dyDescent="0.3">
      <c r="A48" s="1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2"/>
        <v>0</v>
      </c>
      <c r="G48" s="15"/>
      <c r="H48" s="55" t="s">
        <v>123</v>
      </c>
      <c r="I48" s="57" t="s">
        <v>24</v>
      </c>
      <c r="J48" s="98">
        <f>'REGULARIZARE SEM I 2023'!J48+'IULIE 2023 REALIZ'!D48</f>
        <v>653.53</v>
      </c>
      <c r="K48" s="98">
        <f>'REGULARIZARE SEM I 2023'!K48+'IULIE 2023 REALIZ'!E48</f>
        <v>653.53</v>
      </c>
      <c r="L48" s="98">
        <f>'REGULARIZARE SEM I 2023'!L48+'IULIE 2023 REALIZ'!F48</f>
        <v>0</v>
      </c>
      <c r="M48" s="5"/>
      <c r="N48" s="5"/>
      <c r="O48" s="5"/>
      <c r="P48" s="5"/>
    </row>
    <row r="49" spans="1:16" s="1" customFormat="1" ht="15.75" thickBot="1" x14ac:dyDescent="0.3">
      <c r="A49" s="1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2"/>
        <v>0</v>
      </c>
      <c r="G49" s="15"/>
      <c r="H49" s="55" t="s">
        <v>53</v>
      </c>
      <c r="I49" s="57" t="s">
        <v>24</v>
      </c>
      <c r="J49" s="98">
        <f>'REGULARIZARE SEM I 2023'!J49+'IULIE 2023 REALIZ'!D49</f>
        <v>0</v>
      </c>
      <c r="K49" s="98">
        <f>'REGULARIZARE SEM I 2023'!K49+'IULIE 2023 REALIZ'!E49</f>
        <v>0</v>
      </c>
      <c r="L49" s="98">
        <f>'REGULARIZARE SEM I 2023'!L49+'IULIE 2023 REALIZ'!F49</f>
        <v>0</v>
      </c>
      <c r="M49" s="5"/>
      <c r="N49" s="5"/>
      <c r="O49" s="5"/>
      <c r="P49" s="5"/>
    </row>
    <row r="50" spans="1:16" s="1" customFormat="1" ht="15.75" thickBot="1" x14ac:dyDescent="0.3">
      <c r="A50" s="1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2"/>
        <v>0</v>
      </c>
      <c r="G50" s="15"/>
      <c r="H50" s="55" t="s">
        <v>54</v>
      </c>
      <c r="I50" s="57" t="s">
        <v>24</v>
      </c>
      <c r="J50" s="98">
        <f>'REGULARIZARE SEM I 2023'!J50+'IULIE 2023 REALIZ'!D50</f>
        <v>0</v>
      </c>
      <c r="K50" s="98">
        <f>'REGULARIZARE SEM I 2023'!K50+'IULIE 2023 REALIZ'!E50</f>
        <v>0</v>
      </c>
      <c r="L50" s="98">
        <f>'REGULARIZARE SEM I 2023'!L50+'IULIE 2023 REALIZ'!F50</f>
        <v>0</v>
      </c>
      <c r="M50" s="5"/>
      <c r="N50" s="5"/>
      <c r="O50" s="5"/>
      <c r="P50" s="5"/>
    </row>
    <row r="51" spans="1:16" s="1" customFormat="1" ht="15.75" thickBot="1" x14ac:dyDescent="0.3">
      <c r="A51" s="1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2"/>
        <v>0</v>
      </c>
      <c r="G51" s="15"/>
      <c r="H51" s="58" t="s">
        <v>55</v>
      </c>
      <c r="I51" s="57" t="s">
        <v>24</v>
      </c>
      <c r="J51" s="98">
        <f>'REGULARIZARE SEM I 2023'!J51+'IULIE 2023 REALIZ'!D51</f>
        <v>0</v>
      </c>
      <c r="K51" s="98">
        <f>'REGULARIZARE SEM I 2023'!K51+'IULIE 2023 REALIZ'!E51</f>
        <v>0</v>
      </c>
      <c r="L51" s="98">
        <f>'REGULARIZARE SEM I 2023'!L51+'IULIE 2023 REALIZ'!F51</f>
        <v>0</v>
      </c>
      <c r="M51" s="5"/>
      <c r="N51" s="5"/>
      <c r="O51" s="5"/>
      <c r="P51" s="5"/>
    </row>
    <row r="52" spans="1:16" s="1" customFormat="1" ht="27" thickBot="1" x14ac:dyDescent="0.3">
      <c r="A52" s="14"/>
      <c r="B52" s="94" t="s">
        <v>34</v>
      </c>
      <c r="C52" s="105" t="s">
        <v>24</v>
      </c>
      <c r="D52" s="91">
        <f>SUM(D46:D51)</f>
        <v>229242</v>
      </c>
      <c r="E52" s="91">
        <f t="shared" ref="E52" si="13">SUM(E46:E51)</f>
        <v>229242</v>
      </c>
      <c r="F52" s="102">
        <f t="shared" si="12"/>
        <v>0</v>
      </c>
      <c r="G52" s="15"/>
      <c r="H52" s="94" t="s">
        <v>34</v>
      </c>
      <c r="I52" s="113" t="s">
        <v>24</v>
      </c>
      <c r="J52" s="91">
        <f>'REGULARIZARE SEM I 2023'!J52+'IULIE 2023 REALIZ'!D52</f>
        <v>1181606.94</v>
      </c>
      <c r="K52" s="91">
        <f>'REGULARIZARE SEM I 2023'!K52+'IULIE 2023 REALIZ'!E52</f>
        <v>1181606.94</v>
      </c>
      <c r="L52" s="91">
        <f>'REGULARIZARE SEM I 2023'!L52+'IULIE 2023 REALIZ'!F52</f>
        <v>0</v>
      </c>
      <c r="M52" s="5"/>
      <c r="N52" s="5"/>
      <c r="O52" s="5"/>
      <c r="P52" s="5"/>
    </row>
    <row r="53" spans="1:16" s="1" customFormat="1" ht="15.75" thickBot="1" x14ac:dyDescent="0.3">
      <c r="A53" s="14"/>
      <c r="B53" s="118"/>
      <c r="C53" s="14"/>
      <c r="D53" s="15"/>
      <c r="E53" s="15"/>
      <c r="F53" s="15"/>
      <c r="G53" s="15"/>
      <c r="H53" s="118"/>
      <c r="I53" s="14"/>
      <c r="J53" s="15"/>
      <c r="K53" s="15"/>
      <c r="L53" s="15"/>
      <c r="M53" s="5"/>
      <c r="N53" s="5"/>
      <c r="O53" s="5"/>
      <c r="P53" s="5"/>
    </row>
    <row r="54" spans="1:16" s="1" customFormat="1" ht="15.75" customHeight="1" thickBot="1" x14ac:dyDescent="0.3">
      <c r="A54" s="14"/>
      <c r="B54" s="152" t="s">
        <v>129</v>
      </c>
      <c r="C54" s="153"/>
      <c r="D54" s="153"/>
      <c r="E54" s="153"/>
      <c r="F54" s="154"/>
      <c r="H54" s="152" t="s">
        <v>130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1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3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14"/>
      <c r="B56" s="158"/>
      <c r="C56" s="64" t="s">
        <v>23</v>
      </c>
      <c r="D56" s="109">
        <f>D44+D42+D40+D30</f>
        <v>1086</v>
      </c>
      <c r="E56" s="106">
        <f>E44+E42+E40+E30</f>
        <v>1075</v>
      </c>
      <c r="F56" s="110">
        <f>D56-E56</f>
        <v>11</v>
      </c>
      <c r="G56" s="120"/>
      <c r="H56" s="158"/>
      <c r="I56" s="64" t="s">
        <v>23</v>
      </c>
      <c r="J56" s="109">
        <f>'REGULARIZARE SEM I 2023'!J56+'IULIE 2023 REALIZ'!D56</f>
        <v>5612</v>
      </c>
      <c r="K56" s="109">
        <f>'REGULARIZARE SEM I 2023'!K56+'IULIE 2023 REALIZ'!E56</f>
        <v>5425</v>
      </c>
      <c r="L56" s="106">
        <f>'REGULARIZARE SEM I 2023'!L56+'IULIE 2023 REALIZ'!F56</f>
        <v>187</v>
      </c>
      <c r="M56" s="24"/>
      <c r="N56" s="24"/>
      <c r="O56" s="24"/>
      <c r="P56" s="9"/>
    </row>
    <row r="57" spans="1:16" s="1" customFormat="1" ht="15.75" thickBot="1" x14ac:dyDescent="0.3">
      <c r="A57" s="14"/>
      <c r="B57" s="159"/>
      <c r="C57" s="111" t="s">
        <v>24</v>
      </c>
      <c r="D57" s="112">
        <f>D52+D37</f>
        <v>621062.38</v>
      </c>
      <c r="E57" s="112">
        <f>E52+E37</f>
        <v>600022.03</v>
      </c>
      <c r="F57" s="107">
        <f>D57-E57</f>
        <v>21040.349999999977</v>
      </c>
      <c r="G57" s="120"/>
      <c r="H57" s="159"/>
      <c r="I57" s="111" t="s">
        <v>24</v>
      </c>
      <c r="J57" s="112">
        <f>'REGULARIZARE SEM I 2023'!J57+'IULIE 2023 REALIZ'!D57</f>
        <v>3306052.5399999996</v>
      </c>
      <c r="K57" s="112">
        <f>'REGULARIZARE SEM I 2023'!K57+'IULIE 2023 REALIZ'!E57</f>
        <v>2860580.5700000003</v>
      </c>
      <c r="L57" s="107">
        <f>'REGULARIZARE SEM I 2023'!L57+'IULIE 2023 REALIZ'!F57</f>
        <v>445471.97</v>
      </c>
      <c r="M57" s="24"/>
      <c r="N57" s="24"/>
      <c r="O57" s="24"/>
      <c r="P57" s="9"/>
    </row>
    <row r="58" spans="1:16" s="1" customFormat="1" x14ac:dyDescent="0.25">
      <c r="A58" s="14"/>
      <c r="B58" s="114" t="s">
        <v>26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4"/>
      <c r="N58" s="4"/>
      <c r="O58" s="4"/>
      <c r="P58" s="9"/>
    </row>
    <row r="59" spans="1:16" s="1" customFormat="1" x14ac:dyDescent="0.25">
      <c r="A59" s="14"/>
      <c r="B59" s="114" t="s">
        <v>29</v>
      </c>
      <c r="C59" s="14"/>
      <c r="D59" s="114"/>
      <c r="E59" s="114"/>
      <c r="F59" s="14"/>
      <c r="G59" s="14"/>
      <c r="H59" s="14"/>
      <c r="I59" s="14"/>
      <c r="J59" s="14"/>
      <c r="K59" s="15"/>
      <c r="L59" s="15"/>
      <c r="M59" s="5"/>
      <c r="N59" s="4"/>
      <c r="O59" s="4"/>
      <c r="P59" s="9"/>
    </row>
    <row r="60" spans="1:16" s="1" customFormat="1" x14ac:dyDescent="0.25">
      <c r="A60" s="14"/>
      <c r="B60" s="114"/>
      <c r="C60" s="14"/>
      <c r="D60" s="114"/>
      <c r="E60" s="114"/>
      <c r="F60" s="14"/>
      <c r="G60" s="14"/>
      <c r="H60" s="14"/>
      <c r="I60" s="14"/>
      <c r="J60" s="14"/>
      <c r="K60" s="15"/>
      <c r="L60" s="15"/>
      <c r="M60" s="5"/>
      <c r="N60" s="4"/>
      <c r="O60" s="11"/>
      <c r="P60" s="9"/>
    </row>
    <row r="61" spans="1:16" s="1" customFormat="1" x14ac:dyDescent="0.25">
      <c r="A61" s="14"/>
      <c r="B61" s="14"/>
      <c r="C61" s="14"/>
      <c r="D61" s="15"/>
      <c r="E61" s="15"/>
      <c r="F61" s="15"/>
      <c r="G61" s="15"/>
      <c r="H61" s="15"/>
      <c r="I61" s="14"/>
      <c r="J61" s="15"/>
      <c r="K61" s="15"/>
      <c r="L61" s="15"/>
      <c r="M61" s="5"/>
      <c r="N61" s="4"/>
      <c r="O61" s="11"/>
      <c r="P61" s="9"/>
    </row>
    <row r="62" spans="1:16" s="1" customFormat="1" x14ac:dyDescent="0.25">
      <c r="A62" s="14"/>
      <c r="B62" s="14"/>
      <c r="C62" s="14"/>
      <c r="D62" s="14"/>
      <c r="E62" s="14"/>
      <c r="F62" s="14"/>
      <c r="G62" s="14"/>
      <c r="H62" s="15"/>
      <c r="I62" s="14"/>
      <c r="J62" s="15"/>
      <c r="K62" s="14"/>
      <c r="L62" s="14"/>
      <c r="M62" s="5"/>
      <c r="N62" s="4"/>
      <c r="O62" s="11"/>
      <c r="P62" s="9"/>
    </row>
    <row r="63" spans="1:16" s="1" customFormat="1" x14ac:dyDescent="0.25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5"/>
      <c r="N63" s="4"/>
      <c r="O63" s="11"/>
      <c r="P63" s="9"/>
    </row>
    <row r="64" spans="1:16" s="1" customFormat="1" x14ac:dyDescent="0.25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5"/>
      <c r="N64" s="4"/>
      <c r="O64" s="11"/>
      <c r="P64" s="9"/>
    </row>
    <row r="65" spans="1:16" s="1" customFormat="1" x14ac:dyDescent="0.25">
      <c r="A65" s="14"/>
      <c r="B65" s="1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5"/>
      <c r="N65" s="4"/>
      <c r="O65" s="11"/>
      <c r="P65" s="9"/>
    </row>
    <row r="66" spans="1:16" s="9" customFormat="1" x14ac:dyDescent="0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5"/>
      <c r="N66" s="6"/>
      <c r="O66" s="10"/>
    </row>
  </sheetData>
  <mergeCells count="12">
    <mergeCell ref="B40:B45"/>
    <mergeCell ref="H40:H45"/>
    <mergeCell ref="B54:F54"/>
    <mergeCell ref="H54:L54"/>
    <mergeCell ref="B55:B57"/>
    <mergeCell ref="H55:H57"/>
    <mergeCell ref="B5:J5"/>
    <mergeCell ref="B6:J6"/>
    <mergeCell ref="B28:F28"/>
    <mergeCell ref="H28:L28"/>
    <mergeCell ref="B29:B31"/>
    <mergeCell ref="H29:H31"/>
  </mergeCells>
  <pageMargins left="0.19685039370078741" right="0.19685039370078741" top="0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6"/>
  <sheetViews>
    <sheetView topLeftCell="A4" zoomScale="96" zoomScaleNormal="96" workbookViewId="0">
      <selection activeCell="D21" sqref="D21"/>
    </sheetView>
  </sheetViews>
  <sheetFormatPr defaultRowHeight="15" x14ac:dyDescent="0.25"/>
  <cols>
    <col min="1" max="1" width="4.85546875" style="6" customWidth="1"/>
    <col min="2" max="2" width="23.7109375" style="6" customWidth="1"/>
    <col min="3" max="3" width="19.85546875" style="6" customWidth="1"/>
    <col min="4" max="4" width="19.42578125" style="6" customWidth="1"/>
    <col min="5" max="5" width="16.42578125" style="6" customWidth="1"/>
    <col min="6" max="6" width="17.85546875" style="6" customWidth="1"/>
    <col min="7" max="7" width="23" style="6" customWidth="1"/>
    <col min="8" max="8" width="23.5703125" style="6" customWidth="1"/>
    <col min="9" max="9" width="18.28515625" style="6" customWidth="1"/>
    <col min="10" max="10" width="15.42578125" style="6" customWidth="1"/>
    <col min="11" max="11" width="18.5703125" style="6" customWidth="1"/>
    <col min="12" max="12" width="17.7109375" style="6" customWidth="1"/>
    <col min="13" max="13" width="13" style="6" customWidth="1"/>
    <col min="14" max="14" width="13.28515625" style="6" customWidth="1"/>
    <col min="15" max="15" width="12.85546875" style="10" customWidth="1"/>
    <col min="16" max="16" width="12.28515625" style="9" customWidth="1"/>
  </cols>
  <sheetData>
    <row r="1" spans="1:16" s="1" customFormat="1" ht="15.75" x14ac:dyDescent="0.25">
      <c r="A1" s="13" t="s">
        <v>0</v>
      </c>
      <c r="B1" s="13"/>
      <c r="C1" s="13"/>
      <c r="D1" s="13"/>
      <c r="E1" s="13"/>
      <c r="F1" s="13"/>
      <c r="G1" s="13"/>
      <c r="H1" s="21"/>
      <c r="I1" s="13"/>
      <c r="J1" s="13"/>
      <c r="K1" s="13"/>
      <c r="L1" s="14"/>
      <c r="M1" s="14"/>
      <c r="N1" s="14"/>
      <c r="O1" s="3"/>
    </row>
    <row r="2" spans="1:16" s="1" customFormat="1" ht="15.75" x14ac:dyDescent="0.25">
      <c r="A2" s="13"/>
      <c r="B2" s="13" t="s">
        <v>37</v>
      </c>
      <c r="C2" s="13"/>
      <c r="D2" s="13"/>
      <c r="E2" s="13"/>
      <c r="F2" s="13" t="s">
        <v>1</v>
      </c>
      <c r="G2" s="13"/>
      <c r="H2" s="13"/>
      <c r="I2" s="13"/>
      <c r="J2" s="13" t="s">
        <v>27</v>
      </c>
      <c r="K2" s="13"/>
      <c r="L2" s="14"/>
      <c r="M2" s="14"/>
      <c r="N2" s="14"/>
      <c r="O2" s="3"/>
    </row>
    <row r="3" spans="1:16" s="1" customFormat="1" ht="15.75" x14ac:dyDescent="0.25">
      <c r="A3" s="13"/>
      <c r="B3" s="13" t="s">
        <v>3</v>
      </c>
      <c r="C3" s="13"/>
      <c r="D3" s="13"/>
      <c r="E3" s="13"/>
      <c r="F3" s="137" t="s">
        <v>113</v>
      </c>
      <c r="G3" s="13"/>
      <c r="H3" s="13"/>
      <c r="I3" s="13"/>
      <c r="J3" s="13" t="s">
        <v>28</v>
      </c>
      <c r="K3" s="13"/>
      <c r="L3" s="14"/>
      <c r="M3" s="14"/>
      <c r="N3" s="14"/>
      <c r="O3" s="3"/>
    </row>
    <row r="4" spans="1:16" s="1" customForma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"/>
    </row>
    <row r="5" spans="1:16" s="1" customFormat="1" x14ac:dyDescent="0.25">
      <c r="A5" s="14"/>
      <c r="B5" s="160" t="s">
        <v>35</v>
      </c>
      <c r="C5" s="161"/>
      <c r="D5" s="161"/>
      <c r="E5" s="161"/>
      <c r="F5" s="161"/>
      <c r="G5" s="161"/>
      <c r="H5" s="161"/>
      <c r="I5" s="161"/>
      <c r="J5" s="161"/>
      <c r="K5" s="14"/>
      <c r="L5" s="14"/>
      <c r="M5" s="14"/>
      <c r="N5" s="14"/>
      <c r="O5" s="3"/>
    </row>
    <row r="6" spans="1:16" s="1" customFormat="1" ht="18.75" customHeight="1" x14ac:dyDescent="0.25">
      <c r="A6" s="14"/>
      <c r="B6" s="160" t="s">
        <v>124</v>
      </c>
      <c r="C6" s="161"/>
      <c r="D6" s="161"/>
      <c r="E6" s="161"/>
      <c r="F6" s="161"/>
      <c r="G6" s="161"/>
      <c r="H6" s="161"/>
      <c r="I6" s="161"/>
      <c r="J6" s="161"/>
      <c r="K6" s="14"/>
      <c r="L6" s="14"/>
      <c r="M6" s="14"/>
      <c r="N6" s="14"/>
      <c r="O6" s="3"/>
    </row>
    <row r="7" spans="1:16" s="1" customFormat="1" ht="15.75" thickBot="1" x14ac:dyDescent="0.3">
      <c r="A7" s="4"/>
      <c r="B7" s="18"/>
      <c r="C7" s="18"/>
      <c r="D7" s="4"/>
      <c r="E7" s="4"/>
      <c r="F7" s="4"/>
      <c r="G7" s="14"/>
      <c r="H7" s="14"/>
      <c r="I7" s="14" t="s">
        <v>4</v>
      </c>
      <c r="J7" s="9"/>
      <c r="K7" s="9"/>
      <c r="L7" s="4"/>
      <c r="M7" s="4"/>
      <c r="N7" s="14"/>
      <c r="O7" s="3"/>
    </row>
    <row r="8" spans="1:16" s="2" customFormat="1" ht="14.25" customHeight="1" x14ac:dyDescent="0.25">
      <c r="A8" s="122" t="s">
        <v>5</v>
      </c>
      <c r="B8" s="123" t="s">
        <v>6</v>
      </c>
      <c r="C8" s="123" t="s">
        <v>7</v>
      </c>
      <c r="D8" s="123" t="s">
        <v>8</v>
      </c>
      <c r="E8" s="124" t="s">
        <v>9</v>
      </c>
      <c r="F8" s="124" t="s">
        <v>43</v>
      </c>
      <c r="G8" s="123" t="s">
        <v>33</v>
      </c>
      <c r="H8" s="124" t="s">
        <v>10</v>
      </c>
      <c r="I8" s="125" t="s">
        <v>11</v>
      </c>
      <c r="J8" s="25"/>
      <c r="K8" s="25"/>
      <c r="L8" s="25"/>
      <c r="M8" s="4"/>
      <c r="N8" s="14"/>
      <c r="O8" s="3"/>
    </row>
    <row r="9" spans="1:16" s="2" customFormat="1" ht="27" customHeight="1" thickBot="1" x14ac:dyDescent="0.3">
      <c r="A9" s="126" t="s">
        <v>12</v>
      </c>
      <c r="B9" s="127" t="s">
        <v>13</v>
      </c>
      <c r="C9" s="127" t="s">
        <v>14</v>
      </c>
      <c r="D9" s="127" t="s">
        <v>47</v>
      </c>
      <c r="E9" s="128" t="s">
        <v>15</v>
      </c>
      <c r="F9" s="128" t="s">
        <v>16</v>
      </c>
      <c r="G9" s="128" t="s">
        <v>125</v>
      </c>
      <c r="H9" s="129" t="s">
        <v>17</v>
      </c>
      <c r="I9" s="130" t="s">
        <v>18</v>
      </c>
      <c r="J9" s="25"/>
      <c r="K9" s="25"/>
      <c r="L9" s="25"/>
      <c r="M9" s="4"/>
      <c r="N9" s="15"/>
      <c r="O9" s="3"/>
    </row>
    <row r="10" spans="1:16" s="2" customFormat="1" x14ac:dyDescent="0.25">
      <c r="A10" s="70">
        <v>1</v>
      </c>
      <c r="B10" s="121" t="s">
        <v>39</v>
      </c>
      <c r="C10" s="72" t="s">
        <v>126</v>
      </c>
      <c r="D10" s="73">
        <v>1650418.73</v>
      </c>
      <c r="E10" s="74">
        <v>1279440.9699999997</v>
      </c>
      <c r="F10" s="75">
        <f t="shared" ref="F10:F16" si="0">D10-E10</f>
        <v>370977.76000000024</v>
      </c>
      <c r="G10" s="75">
        <v>370780.03</v>
      </c>
      <c r="H10" s="75">
        <f t="shared" ref="H10:H16" si="1">E10+G10</f>
        <v>1650220.9999999998</v>
      </c>
      <c r="I10" s="76">
        <f t="shared" ref="I10:I16" si="2">F10-G10</f>
        <v>197.7300000002142</v>
      </c>
      <c r="J10" s="29"/>
      <c r="K10" s="5"/>
      <c r="L10" s="5"/>
      <c r="M10" s="5"/>
      <c r="N10" s="5"/>
      <c r="O10" s="8"/>
      <c r="P10" s="10"/>
    </row>
    <row r="11" spans="1:16" s="1" customFormat="1" x14ac:dyDescent="0.25">
      <c r="A11" s="48"/>
      <c r="B11" s="49" t="s">
        <v>31</v>
      </c>
      <c r="C11" s="50"/>
      <c r="D11" s="51">
        <v>0</v>
      </c>
      <c r="E11" s="52">
        <v>0</v>
      </c>
      <c r="F11" s="53">
        <f t="shared" si="0"/>
        <v>0</v>
      </c>
      <c r="G11" s="53">
        <v>0</v>
      </c>
      <c r="H11" s="53">
        <f t="shared" si="1"/>
        <v>0</v>
      </c>
      <c r="I11" s="54">
        <f t="shared" si="2"/>
        <v>0</v>
      </c>
      <c r="J11" s="29"/>
      <c r="K11" s="5"/>
      <c r="L11" s="5"/>
      <c r="M11" s="5"/>
      <c r="N11" s="5"/>
      <c r="O11" s="8"/>
      <c r="P11" s="9"/>
    </row>
    <row r="12" spans="1:16" s="1" customFormat="1" x14ac:dyDescent="0.25">
      <c r="A12" s="48"/>
      <c r="B12" s="55" t="s">
        <v>51</v>
      </c>
      <c r="C12" s="56"/>
      <c r="D12" s="51">
        <v>27156.53</v>
      </c>
      <c r="E12" s="52">
        <v>27156.53</v>
      </c>
      <c r="F12" s="53">
        <f t="shared" si="0"/>
        <v>0</v>
      </c>
      <c r="G12" s="53">
        <v>0</v>
      </c>
      <c r="H12" s="53">
        <f t="shared" si="1"/>
        <v>27156.53</v>
      </c>
      <c r="I12" s="54">
        <f t="shared" si="2"/>
        <v>0</v>
      </c>
      <c r="J12" s="29"/>
      <c r="K12" s="5"/>
      <c r="L12" s="5"/>
      <c r="M12" s="5"/>
      <c r="N12" s="5"/>
      <c r="O12" s="8"/>
      <c r="P12" s="9"/>
    </row>
    <row r="13" spans="1:16" s="1" customFormat="1" x14ac:dyDescent="0.25">
      <c r="A13" s="48"/>
      <c r="B13" s="55" t="s">
        <v>123</v>
      </c>
      <c r="C13" s="50"/>
      <c r="D13" s="51">
        <v>1596.1</v>
      </c>
      <c r="E13" s="52">
        <v>1596.1</v>
      </c>
      <c r="F13" s="53">
        <f t="shared" si="0"/>
        <v>0</v>
      </c>
      <c r="G13" s="53">
        <v>0</v>
      </c>
      <c r="H13" s="53">
        <f t="shared" si="1"/>
        <v>1596.1</v>
      </c>
      <c r="I13" s="54">
        <f t="shared" si="2"/>
        <v>0</v>
      </c>
      <c r="J13" s="29"/>
      <c r="K13" s="5"/>
      <c r="L13" s="5"/>
      <c r="M13" s="5"/>
      <c r="N13" s="5"/>
      <c r="O13" s="8"/>
      <c r="P13" s="9"/>
    </row>
    <row r="14" spans="1:16" s="1" customFormat="1" x14ac:dyDescent="0.25">
      <c r="A14" s="48"/>
      <c r="B14" s="55" t="s">
        <v>53</v>
      </c>
      <c r="C14" s="50"/>
      <c r="D14" s="51">
        <v>0</v>
      </c>
      <c r="E14" s="52">
        <v>0</v>
      </c>
      <c r="F14" s="53">
        <f t="shared" si="0"/>
        <v>0</v>
      </c>
      <c r="G14" s="53">
        <v>0</v>
      </c>
      <c r="H14" s="53">
        <f t="shared" si="1"/>
        <v>0</v>
      </c>
      <c r="I14" s="54">
        <f t="shared" si="2"/>
        <v>0</v>
      </c>
      <c r="J14" s="29"/>
      <c r="K14" s="5"/>
      <c r="L14" s="5"/>
      <c r="M14" s="5"/>
      <c r="N14" s="5"/>
      <c r="O14" s="8"/>
      <c r="P14" s="9"/>
    </row>
    <row r="15" spans="1:16" s="1" customFormat="1" x14ac:dyDescent="0.25">
      <c r="A15" s="48"/>
      <c r="B15" s="55" t="s">
        <v>54</v>
      </c>
      <c r="C15" s="50"/>
      <c r="D15" s="51">
        <v>0</v>
      </c>
      <c r="E15" s="52">
        <v>0</v>
      </c>
      <c r="F15" s="52">
        <f t="shared" si="0"/>
        <v>0</v>
      </c>
      <c r="G15" s="53">
        <v>0</v>
      </c>
      <c r="H15" s="53">
        <f t="shared" si="1"/>
        <v>0</v>
      </c>
      <c r="I15" s="54">
        <f t="shared" si="2"/>
        <v>0</v>
      </c>
      <c r="J15" s="29"/>
      <c r="K15" s="5"/>
      <c r="L15" s="5"/>
      <c r="M15" s="5"/>
      <c r="N15" s="5"/>
      <c r="O15" s="8"/>
      <c r="P15" s="9"/>
    </row>
    <row r="16" spans="1:16" s="1" customFormat="1" ht="15.75" thickBot="1" x14ac:dyDescent="0.3">
      <c r="A16" s="57"/>
      <c r="B16" s="58" t="s">
        <v>55</v>
      </c>
      <c r="C16" s="59"/>
      <c r="D16" s="60">
        <v>0</v>
      </c>
      <c r="E16" s="61">
        <v>0</v>
      </c>
      <c r="F16" s="61">
        <f t="shared" si="0"/>
        <v>0</v>
      </c>
      <c r="G16" s="62">
        <v>0</v>
      </c>
      <c r="H16" s="62">
        <f t="shared" si="1"/>
        <v>0</v>
      </c>
      <c r="I16" s="63">
        <f t="shared" si="2"/>
        <v>0</v>
      </c>
      <c r="J16" s="29"/>
      <c r="K16" s="5"/>
      <c r="L16" s="5"/>
      <c r="M16" s="5"/>
      <c r="N16" s="5"/>
      <c r="O16" s="8"/>
      <c r="P16" s="9"/>
    </row>
    <row r="17" spans="1:16" s="1" customFormat="1" ht="15.75" thickBot="1" x14ac:dyDescent="0.3">
      <c r="A17" s="64"/>
      <c r="B17" s="65" t="s">
        <v>32</v>
      </c>
      <c r="C17" s="66"/>
      <c r="D17" s="67">
        <f t="shared" ref="D17" si="3">SUM(D10:D16)</f>
        <v>1679171.36</v>
      </c>
      <c r="E17" s="68">
        <v>1308193.5999999999</v>
      </c>
      <c r="F17" s="68">
        <f t="shared" ref="F17" si="4">SUM(F10:F16)</f>
        <v>370977.76000000024</v>
      </c>
      <c r="G17" s="68">
        <f t="shared" ref="G17" si="5">SUM(G10:G16)</f>
        <v>370780.03</v>
      </c>
      <c r="H17" s="68">
        <f t="shared" ref="H17:I17" si="6">SUM(H10:H16)</f>
        <v>1678973.63</v>
      </c>
      <c r="I17" s="69">
        <f t="shared" si="6"/>
        <v>197.7300000002142</v>
      </c>
      <c r="J17" s="12"/>
      <c r="K17" s="12"/>
      <c r="L17" s="12"/>
      <c r="M17" s="5"/>
      <c r="N17" s="5"/>
      <c r="O17" s="8"/>
      <c r="P17" s="9"/>
    </row>
    <row r="18" spans="1:16" s="1" customFormat="1" x14ac:dyDescent="0.25">
      <c r="A18" s="70">
        <v>2</v>
      </c>
      <c r="B18" s="71" t="s">
        <v>38</v>
      </c>
      <c r="C18" s="72" t="s">
        <v>127</v>
      </c>
      <c r="D18" s="73">
        <v>1150644.45</v>
      </c>
      <c r="E18" s="74">
        <v>942070.2799999998</v>
      </c>
      <c r="F18" s="75">
        <f>D18-E18</f>
        <v>208574.17000000016</v>
      </c>
      <c r="G18" s="75">
        <v>200183</v>
      </c>
      <c r="H18" s="75">
        <f t="shared" ref="H18:H24" si="7">E18+G18</f>
        <v>1142253.2799999998</v>
      </c>
      <c r="I18" s="76">
        <f>F18-G18</f>
        <v>8391.1700000001583</v>
      </c>
      <c r="J18" s="29"/>
      <c r="K18" s="5"/>
      <c r="L18" s="5"/>
      <c r="M18" s="4"/>
      <c r="N18" s="5"/>
      <c r="O18" s="8"/>
      <c r="P18" s="9"/>
    </row>
    <row r="19" spans="1:16" s="1" customFormat="1" x14ac:dyDescent="0.25">
      <c r="A19" s="48"/>
      <c r="B19" s="77" t="s">
        <v>30</v>
      </c>
      <c r="C19" s="50" t="s">
        <v>128</v>
      </c>
      <c r="D19" s="51">
        <v>0</v>
      </c>
      <c r="E19" s="52">
        <v>9513.1200000000026</v>
      </c>
      <c r="F19" s="53">
        <f>D19-E19</f>
        <v>-9513.1200000000026</v>
      </c>
      <c r="G19" s="53">
        <v>792</v>
      </c>
      <c r="H19" s="53">
        <f t="shared" si="7"/>
        <v>10305.120000000003</v>
      </c>
      <c r="I19" s="54">
        <f t="shared" ref="I19:I24" si="8">F19-G19</f>
        <v>-10305.120000000003</v>
      </c>
      <c r="J19" s="29"/>
      <c r="K19" s="5"/>
      <c r="L19" s="5"/>
      <c r="M19" s="5"/>
      <c r="N19" s="5"/>
      <c r="O19" s="8"/>
      <c r="P19" s="9"/>
    </row>
    <row r="20" spans="1:16" s="1" customFormat="1" x14ac:dyDescent="0.25">
      <c r="A20" s="48"/>
      <c r="B20" s="77" t="s">
        <v>44</v>
      </c>
      <c r="C20" s="50"/>
      <c r="D20" s="51">
        <v>948</v>
      </c>
      <c r="E20" s="52">
        <v>0</v>
      </c>
      <c r="F20" s="53">
        <f>D20-E20</f>
        <v>948</v>
      </c>
      <c r="G20" s="53">
        <v>0</v>
      </c>
      <c r="H20" s="53">
        <f t="shared" si="7"/>
        <v>0</v>
      </c>
      <c r="I20" s="54">
        <f t="shared" si="8"/>
        <v>948</v>
      </c>
      <c r="J20" s="29"/>
      <c r="K20" s="5"/>
      <c r="L20" s="5"/>
      <c r="M20" s="5"/>
      <c r="N20" s="5"/>
      <c r="O20" s="8"/>
      <c r="P20" s="9"/>
    </row>
    <row r="21" spans="1:16" s="1" customFormat="1" x14ac:dyDescent="0.25">
      <c r="A21" s="48"/>
      <c r="B21" s="55" t="s">
        <v>51</v>
      </c>
      <c r="C21" s="50"/>
      <c r="D21" s="51">
        <v>1118.96</v>
      </c>
      <c r="E21" s="52">
        <v>1118.96</v>
      </c>
      <c r="F21" s="53">
        <f t="shared" ref="F21:F24" si="9">D21-E21</f>
        <v>0</v>
      </c>
      <c r="G21" s="53">
        <v>0</v>
      </c>
      <c r="H21" s="53">
        <f t="shared" si="7"/>
        <v>1118.96</v>
      </c>
      <c r="I21" s="54">
        <f t="shared" si="8"/>
        <v>0</v>
      </c>
      <c r="J21" s="29"/>
      <c r="K21" s="5"/>
      <c r="L21" s="5"/>
      <c r="M21" s="5"/>
      <c r="N21" s="5"/>
      <c r="O21" s="8"/>
      <c r="P21" s="9"/>
    </row>
    <row r="22" spans="1:16" s="1" customFormat="1" x14ac:dyDescent="0.25">
      <c r="A22" s="48"/>
      <c r="B22" s="55" t="s">
        <v>123</v>
      </c>
      <c r="C22" s="50"/>
      <c r="D22" s="51">
        <v>653.53</v>
      </c>
      <c r="E22" s="52">
        <v>-337.42</v>
      </c>
      <c r="F22" s="52">
        <f t="shared" si="9"/>
        <v>990.95</v>
      </c>
      <c r="G22" s="53">
        <v>0</v>
      </c>
      <c r="H22" s="52">
        <f t="shared" si="7"/>
        <v>-337.42</v>
      </c>
      <c r="I22" s="54">
        <f t="shared" si="8"/>
        <v>990.95</v>
      </c>
      <c r="J22" s="29"/>
      <c r="K22" s="5"/>
      <c r="L22" s="5"/>
      <c r="M22" s="5"/>
      <c r="N22" s="5"/>
      <c r="O22" s="8"/>
      <c r="P22" s="9"/>
    </row>
    <row r="23" spans="1:16" s="1" customFormat="1" x14ac:dyDescent="0.25">
      <c r="A23" s="48"/>
      <c r="B23" s="55" t="s">
        <v>53</v>
      </c>
      <c r="C23" s="50"/>
      <c r="D23" s="51">
        <v>0</v>
      </c>
      <c r="E23" s="52">
        <v>0</v>
      </c>
      <c r="F23" s="52">
        <f t="shared" si="9"/>
        <v>0</v>
      </c>
      <c r="G23" s="53">
        <v>0</v>
      </c>
      <c r="H23" s="52">
        <f t="shared" si="7"/>
        <v>0</v>
      </c>
      <c r="I23" s="54">
        <f t="shared" si="8"/>
        <v>0</v>
      </c>
      <c r="J23" s="29"/>
      <c r="K23" s="5"/>
      <c r="L23" s="5"/>
      <c r="M23" s="5"/>
      <c r="N23" s="5"/>
      <c r="O23" s="8"/>
      <c r="P23" s="9"/>
    </row>
    <row r="24" spans="1:16" s="1" customFormat="1" ht="15.75" thickBot="1" x14ac:dyDescent="0.3">
      <c r="A24" s="57"/>
      <c r="B24" s="55" t="s">
        <v>54</v>
      </c>
      <c r="C24" s="59"/>
      <c r="D24" s="60">
        <v>0</v>
      </c>
      <c r="E24" s="61">
        <v>0</v>
      </c>
      <c r="F24" s="61">
        <f t="shared" si="9"/>
        <v>0</v>
      </c>
      <c r="G24" s="62">
        <v>0</v>
      </c>
      <c r="H24" s="61">
        <f t="shared" si="7"/>
        <v>0</v>
      </c>
      <c r="I24" s="63">
        <f t="shared" si="8"/>
        <v>0</v>
      </c>
      <c r="J24" s="29"/>
      <c r="K24" s="5"/>
      <c r="L24" s="5"/>
      <c r="M24" s="5"/>
      <c r="N24" s="5"/>
      <c r="O24" s="8"/>
      <c r="P24" s="9"/>
    </row>
    <row r="25" spans="1:16" s="1" customFormat="1" ht="27" thickBot="1" x14ac:dyDescent="0.3">
      <c r="A25" s="78"/>
      <c r="B25" s="58" t="s">
        <v>34</v>
      </c>
      <c r="C25" s="79"/>
      <c r="D25" s="80">
        <f>SUM(D18:D24)</f>
        <v>1153364.94</v>
      </c>
      <c r="E25" s="81">
        <v>952364.93999999971</v>
      </c>
      <c r="F25" s="81">
        <f>SUM(F18:F24)</f>
        <v>201000.00000000017</v>
      </c>
      <c r="G25" s="81">
        <f t="shared" ref="G25" si="10">SUM(G18:G24)</f>
        <v>200975</v>
      </c>
      <c r="H25" s="81">
        <f>SUM(H18:H24)</f>
        <v>1153339.94</v>
      </c>
      <c r="I25" s="82">
        <f>SUM(I18:I24)</f>
        <v>25.000000000155751</v>
      </c>
      <c r="J25" s="29"/>
      <c r="K25" s="12"/>
      <c r="L25" s="12"/>
      <c r="M25" s="5"/>
      <c r="N25" s="5"/>
      <c r="O25" s="8"/>
      <c r="P25" s="9"/>
    </row>
    <row r="26" spans="1:16" s="1" customFormat="1" ht="15.75" thickBot="1" x14ac:dyDescent="0.3">
      <c r="A26" s="78"/>
      <c r="B26" s="83" t="s">
        <v>8</v>
      </c>
      <c r="C26" s="78"/>
      <c r="D26" s="84">
        <f>D25+D17</f>
        <v>2832536.3</v>
      </c>
      <c r="E26" s="84">
        <v>2260558.5399999996</v>
      </c>
      <c r="F26" s="84">
        <f t="shared" ref="F26" si="11">F25+F17</f>
        <v>571977.76000000047</v>
      </c>
      <c r="G26" s="84">
        <f t="shared" ref="G26:I26" si="12">G25+G17</f>
        <v>571755.03</v>
      </c>
      <c r="H26" s="84">
        <f t="shared" si="12"/>
        <v>2832313.57</v>
      </c>
      <c r="I26" s="98">
        <f t="shared" si="12"/>
        <v>222.73000000036996</v>
      </c>
      <c r="J26" s="5"/>
      <c r="K26" s="5"/>
      <c r="L26" s="5"/>
      <c r="M26" s="5"/>
      <c r="N26" s="5"/>
      <c r="O26" s="8"/>
      <c r="P26" s="9"/>
    </row>
    <row r="27" spans="1:16" s="1" customFormat="1" ht="15.75" thickBot="1" x14ac:dyDescent="0.3">
      <c r="A27" s="4"/>
      <c r="B27" s="4"/>
      <c r="C27" s="4"/>
      <c r="D27" s="4"/>
      <c r="E27" s="4"/>
      <c r="F27" s="5"/>
      <c r="G27" s="5"/>
      <c r="H27" s="5"/>
      <c r="I27" s="5"/>
      <c r="J27" s="5"/>
      <c r="K27" s="5"/>
      <c r="L27" s="5"/>
      <c r="M27" s="4"/>
      <c r="N27" s="4"/>
      <c r="O27" s="8"/>
      <c r="P27" s="9"/>
    </row>
    <row r="28" spans="1:16" s="1" customFormat="1" ht="15.75" customHeight="1" thickBot="1" x14ac:dyDescent="0.3">
      <c r="A28" s="4"/>
      <c r="B28" s="152" t="s">
        <v>129</v>
      </c>
      <c r="C28" s="153"/>
      <c r="D28" s="153"/>
      <c r="E28" s="153"/>
      <c r="F28" s="154"/>
      <c r="G28" s="9"/>
      <c r="H28" s="152" t="s">
        <v>130</v>
      </c>
      <c r="I28" s="155"/>
      <c r="J28" s="155"/>
      <c r="K28" s="155"/>
      <c r="L28" s="156"/>
      <c r="M28" s="28"/>
      <c r="N28" s="28"/>
      <c r="O28" s="28"/>
      <c r="P28" s="9"/>
    </row>
    <row r="29" spans="1:16" s="16" customFormat="1" ht="20.25" customHeight="1" thickBot="1" x14ac:dyDescent="0.3">
      <c r="A29" s="19"/>
      <c r="B29" s="163" t="s">
        <v>19</v>
      </c>
      <c r="C29" s="87" t="s">
        <v>21</v>
      </c>
      <c r="D29" s="17" t="s">
        <v>40</v>
      </c>
      <c r="E29" s="17" t="s">
        <v>41</v>
      </c>
      <c r="F29" s="26" t="s">
        <v>42</v>
      </c>
      <c r="G29" s="20"/>
      <c r="H29" s="166" t="s">
        <v>19</v>
      </c>
      <c r="I29" s="87" t="s">
        <v>21</v>
      </c>
      <c r="J29" s="17" t="s">
        <v>40</v>
      </c>
      <c r="K29" s="17" t="s">
        <v>41</v>
      </c>
      <c r="L29" s="17" t="s">
        <v>42</v>
      </c>
      <c r="M29" s="20"/>
      <c r="N29" s="20"/>
      <c r="O29" s="20"/>
      <c r="P29" s="28"/>
    </row>
    <row r="30" spans="1:16" s="1" customFormat="1" ht="15.75" thickBot="1" x14ac:dyDescent="0.3">
      <c r="A30" s="6"/>
      <c r="B30" s="164"/>
      <c r="C30" s="14" t="s">
        <v>23</v>
      </c>
      <c r="D30" s="88">
        <v>161</v>
      </c>
      <c r="E30" s="88">
        <v>150</v>
      </c>
      <c r="F30" s="89">
        <f>D30-E30</f>
        <v>11</v>
      </c>
      <c r="G30" s="5"/>
      <c r="H30" s="167"/>
      <c r="I30" s="14" t="s">
        <v>23</v>
      </c>
      <c r="J30" s="88">
        <f>'REGULARIZARE SEM I 2023'!J30+'IULIE 2023'!D30</f>
        <v>902</v>
      </c>
      <c r="K30" s="88">
        <f>'REGULARIZARE SEM I 2023'!K30+'IULIE 2023'!E30</f>
        <v>715</v>
      </c>
      <c r="L30" s="88">
        <f>'REGULARIZARE SEM I 2023'!L30+'IULIE 2023'!F30</f>
        <v>187</v>
      </c>
      <c r="M30" s="5"/>
      <c r="N30" s="5"/>
      <c r="O30" s="5"/>
      <c r="P30" s="9"/>
    </row>
    <row r="31" spans="1:16" s="1" customFormat="1" ht="15.75" thickBot="1" x14ac:dyDescent="0.3">
      <c r="A31" s="6"/>
      <c r="B31" s="165"/>
      <c r="C31" s="90" t="s">
        <v>24</v>
      </c>
      <c r="D31" s="91">
        <v>391820.38</v>
      </c>
      <c r="E31" s="91">
        <v>370780.03</v>
      </c>
      <c r="F31" s="92">
        <f t="shared" ref="F31:F37" si="13">D31-E31</f>
        <v>21040.349999999977</v>
      </c>
      <c r="G31" s="5"/>
      <c r="H31" s="168"/>
      <c r="I31" s="90" t="s">
        <v>24</v>
      </c>
      <c r="J31" s="95">
        <f>'REGULARIZARE SEM I 2023'!J31+'IULIE 2023'!D31</f>
        <v>2084228.04</v>
      </c>
      <c r="K31" s="95">
        <f>'REGULARIZARE SEM I 2023'!K31+'IULIE 2023'!E31</f>
        <v>1650221.0000000002</v>
      </c>
      <c r="L31" s="95">
        <f>'REGULARIZARE SEM I 2023'!L31+'IULIE 2023'!F31</f>
        <v>434007.03999999998</v>
      </c>
      <c r="M31" s="5"/>
      <c r="N31" s="5"/>
      <c r="O31" s="5"/>
      <c r="P31" s="9"/>
    </row>
    <row r="32" spans="1:16" s="1" customFormat="1" ht="15.75" thickBot="1" x14ac:dyDescent="0.3">
      <c r="A32" s="6"/>
      <c r="B32" s="55" t="s">
        <v>51</v>
      </c>
      <c r="C32" s="83" t="s">
        <v>24</v>
      </c>
      <c r="D32" s="85">
        <v>0</v>
      </c>
      <c r="E32" s="85">
        <v>0</v>
      </c>
      <c r="F32" s="89">
        <f t="shared" si="13"/>
        <v>0</v>
      </c>
      <c r="G32" s="5"/>
      <c r="H32" s="55" t="s">
        <v>51</v>
      </c>
      <c r="I32" s="93" t="s">
        <v>24</v>
      </c>
      <c r="J32" s="88">
        <f>'REGULARIZARE SEM I 2023'!J32+'IULIE 2023'!D32</f>
        <v>8431.18</v>
      </c>
      <c r="K32" s="88">
        <f>'REGULARIZARE SEM I 2023'!K32+'IULIE 2023'!E32</f>
        <v>27156.53</v>
      </c>
      <c r="L32" s="88">
        <f>'REGULARIZARE SEM I 2023'!L32+'IULIE 2023'!F32</f>
        <v>-18725.349999999999</v>
      </c>
      <c r="M32" s="5"/>
      <c r="N32" s="5"/>
      <c r="O32" s="5"/>
      <c r="P32" s="9"/>
    </row>
    <row r="33" spans="1:16" s="1" customFormat="1" ht="15.75" thickBot="1" x14ac:dyDescent="0.3">
      <c r="A33" s="6"/>
      <c r="B33" s="55" t="s">
        <v>123</v>
      </c>
      <c r="C33" s="93" t="s">
        <v>24</v>
      </c>
      <c r="D33" s="62">
        <v>0</v>
      </c>
      <c r="E33" s="62">
        <v>0</v>
      </c>
      <c r="F33" s="89">
        <f t="shared" si="13"/>
        <v>0</v>
      </c>
      <c r="G33" s="5"/>
      <c r="H33" s="55" t="s">
        <v>123</v>
      </c>
      <c r="I33" s="93" t="s">
        <v>24</v>
      </c>
      <c r="J33" s="88">
        <f>'REGULARIZARE SEM I 2023'!J33+'IULIE 2023'!D33</f>
        <v>31786.38</v>
      </c>
      <c r="K33" s="88">
        <f>'REGULARIZARE SEM I 2023'!K33+'IULIE 2023'!E33</f>
        <v>1596.1</v>
      </c>
      <c r="L33" s="88">
        <f>'REGULARIZARE SEM I 2023'!L33+'IULIE 2023'!F33</f>
        <v>30190.280000000002</v>
      </c>
      <c r="M33" s="5"/>
      <c r="N33" s="5"/>
      <c r="O33" s="5"/>
      <c r="P33" s="9"/>
    </row>
    <row r="34" spans="1:16" s="1" customFormat="1" ht="15.75" thickBot="1" x14ac:dyDescent="0.3">
      <c r="A34" s="6"/>
      <c r="B34" s="55" t="s">
        <v>53</v>
      </c>
      <c r="C34" s="93" t="s">
        <v>24</v>
      </c>
      <c r="D34" s="62">
        <v>0</v>
      </c>
      <c r="E34" s="62">
        <v>0</v>
      </c>
      <c r="F34" s="89">
        <f t="shared" si="13"/>
        <v>0</v>
      </c>
      <c r="G34" s="5"/>
      <c r="H34" s="55" t="s">
        <v>53</v>
      </c>
      <c r="I34" s="93" t="s">
        <v>24</v>
      </c>
      <c r="J34" s="88">
        <f>'REGULARIZARE SEM I 2023'!J34+'IULIE 2023'!D34</f>
        <v>0</v>
      </c>
      <c r="K34" s="88">
        <f>'REGULARIZARE SEM I 2023'!K34+'IULIE 2023'!E34</f>
        <v>0</v>
      </c>
      <c r="L34" s="88">
        <f>'REGULARIZARE SEM I 2023'!L34+'IULIE 2023'!F34</f>
        <v>0</v>
      </c>
      <c r="M34" s="5"/>
      <c r="N34" s="5"/>
      <c r="O34" s="5"/>
      <c r="P34" s="9"/>
    </row>
    <row r="35" spans="1:16" s="1" customFormat="1" ht="15.75" thickBot="1" x14ac:dyDescent="0.3">
      <c r="A35" s="6"/>
      <c r="B35" s="55" t="s">
        <v>54</v>
      </c>
      <c r="C35" s="93" t="s">
        <v>24</v>
      </c>
      <c r="D35" s="62">
        <v>0</v>
      </c>
      <c r="E35" s="62">
        <v>0</v>
      </c>
      <c r="F35" s="89">
        <f t="shared" si="13"/>
        <v>0</v>
      </c>
      <c r="G35" s="5"/>
      <c r="H35" s="55" t="s">
        <v>54</v>
      </c>
      <c r="I35" s="93" t="s">
        <v>24</v>
      </c>
      <c r="J35" s="88">
        <f>'REGULARIZARE SEM I 2023'!J35+'IULIE 2023'!D35</f>
        <v>0</v>
      </c>
      <c r="K35" s="88">
        <f>'REGULARIZARE SEM I 2023'!K35+'IULIE 2023'!E35</f>
        <v>0</v>
      </c>
      <c r="L35" s="88">
        <f>'REGULARIZARE SEM I 2023'!L35+'IULIE 2023'!F35</f>
        <v>0</v>
      </c>
      <c r="M35" s="5"/>
      <c r="N35" s="5"/>
      <c r="O35" s="5"/>
      <c r="P35" s="9"/>
    </row>
    <row r="36" spans="1:16" s="1" customFormat="1" ht="15.75" thickBot="1" x14ac:dyDescent="0.3">
      <c r="A36" s="6"/>
      <c r="B36" s="58" t="s">
        <v>55</v>
      </c>
      <c r="C36" s="83" t="s">
        <v>24</v>
      </c>
      <c r="D36" s="62">
        <v>0</v>
      </c>
      <c r="E36" s="62">
        <v>0</v>
      </c>
      <c r="F36" s="89">
        <f t="shared" si="13"/>
        <v>0</v>
      </c>
      <c r="G36" s="5"/>
      <c r="H36" s="58" t="s">
        <v>55</v>
      </c>
      <c r="I36" s="83" t="s">
        <v>24</v>
      </c>
      <c r="J36" s="88">
        <f>'REGULARIZARE SEM I 2023'!J36+'IULIE 2023'!D36</f>
        <v>0</v>
      </c>
      <c r="K36" s="88">
        <f>'REGULARIZARE SEM I 2023'!K36+'IULIE 2023'!E36</f>
        <v>0</v>
      </c>
      <c r="L36" s="88">
        <f>'REGULARIZARE SEM I 2023'!L36+'IULIE 2023'!F36</f>
        <v>0</v>
      </c>
      <c r="M36" s="5"/>
      <c r="N36" s="5"/>
      <c r="O36" s="5"/>
      <c r="P36" s="9"/>
    </row>
    <row r="37" spans="1:16" s="1" customFormat="1" ht="15.75" thickBot="1" x14ac:dyDescent="0.3">
      <c r="A37" s="6"/>
      <c r="B37" s="94" t="s">
        <v>32</v>
      </c>
      <c r="C37" s="90" t="s">
        <v>24</v>
      </c>
      <c r="D37" s="91">
        <f t="shared" ref="D37:E37" si="14">SUM(D31:D36)</f>
        <v>391820.38</v>
      </c>
      <c r="E37" s="91">
        <f t="shared" si="14"/>
        <v>370780.03</v>
      </c>
      <c r="F37" s="91">
        <f t="shared" si="13"/>
        <v>21040.349999999977</v>
      </c>
      <c r="G37" s="5"/>
      <c r="H37" s="94" t="s">
        <v>32</v>
      </c>
      <c r="I37" s="90" t="s">
        <v>24</v>
      </c>
      <c r="J37" s="91">
        <f>'REGULARIZARE SEM I 2023'!J37+'IULIE 2023'!D37</f>
        <v>2124445.5999999996</v>
      </c>
      <c r="K37" s="91">
        <f>'REGULARIZARE SEM I 2023'!K37+'IULIE 2023'!E37</f>
        <v>1678973.6300000001</v>
      </c>
      <c r="L37" s="91">
        <f>'REGULARIZARE SEM I 2023'!L37+'IULIE 2023'!F37</f>
        <v>445471.97</v>
      </c>
      <c r="M37" s="5"/>
      <c r="N37" s="5"/>
      <c r="O37" s="5"/>
      <c r="P37" s="9"/>
    </row>
    <row r="38" spans="1:16" s="1" customFormat="1" ht="15.75" thickBot="1" x14ac:dyDescent="0.3">
      <c r="A38" s="6"/>
      <c r="B38" s="7"/>
      <c r="C38" s="4"/>
      <c r="D38" s="5"/>
      <c r="E38" s="5"/>
      <c r="F38" s="5"/>
      <c r="G38" s="5"/>
      <c r="H38" s="5"/>
      <c r="I38" s="9"/>
      <c r="J38" s="7"/>
      <c r="K38" s="5"/>
      <c r="L38" s="5"/>
      <c r="M38" s="5"/>
      <c r="N38" s="5"/>
      <c r="O38" s="5"/>
      <c r="P38" s="5"/>
    </row>
    <row r="39" spans="1:16" s="1" customFormat="1" ht="17.25" customHeight="1" thickBot="1" x14ac:dyDescent="0.3">
      <c r="A39" s="6"/>
      <c r="B39" s="96" t="s">
        <v>20</v>
      </c>
      <c r="C39" s="87" t="s">
        <v>21</v>
      </c>
      <c r="D39" s="17" t="s">
        <v>40</v>
      </c>
      <c r="E39" s="17" t="s">
        <v>41</v>
      </c>
      <c r="F39" s="26" t="s">
        <v>22</v>
      </c>
      <c r="G39" s="20"/>
      <c r="H39" s="96" t="s">
        <v>20</v>
      </c>
      <c r="I39" s="17" t="s">
        <v>21</v>
      </c>
      <c r="J39" s="17" t="s">
        <v>40</v>
      </c>
      <c r="K39" s="17" t="s">
        <v>41</v>
      </c>
      <c r="L39" s="26" t="s">
        <v>22</v>
      </c>
      <c r="M39" s="5"/>
      <c r="N39" s="5"/>
      <c r="O39" s="5"/>
      <c r="P39" s="5"/>
    </row>
    <row r="40" spans="1:16" s="1" customFormat="1" ht="15.75" thickBot="1" x14ac:dyDescent="0.3">
      <c r="A40" s="6"/>
      <c r="B40" s="149" t="s">
        <v>20</v>
      </c>
      <c r="C40" s="97" t="s">
        <v>23</v>
      </c>
      <c r="D40" s="98">
        <v>172</v>
      </c>
      <c r="E40" s="98">
        <v>158</v>
      </c>
      <c r="F40" s="99">
        <f>D40-E40</f>
        <v>14</v>
      </c>
      <c r="G40" s="5"/>
      <c r="H40" s="149" t="s">
        <v>20</v>
      </c>
      <c r="I40" s="64" t="s">
        <v>23</v>
      </c>
      <c r="J40" s="98">
        <f>'REGULARIZARE SEM I 2023'!J40+'IULIE 2023'!D40</f>
        <v>827</v>
      </c>
      <c r="K40" s="98">
        <f>'REGULARIZARE SEM I 2023'!K40+'IULIE 2023'!E40</f>
        <v>813</v>
      </c>
      <c r="L40" s="98">
        <f>'REGULARIZARE SEM I 2023'!L40+'IULIE 2023'!F40</f>
        <v>14</v>
      </c>
      <c r="M40" s="5"/>
      <c r="N40" s="5"/>
      <c r="O40" s="5"/>
      <c r="P40" s="5"/>
    </row>
    <row r="41" spans="1:16" s="1" customFormat="1" ht="15.75" thickBot="1" x14ac:dyDescent="0.3">
      <c r="A41" s="6"/>
      <c r="B41" s="150"/>
      <c r="C41" s="100" t="s">
        <v>24</v>
      </c>
      <c r="D41" s="101">
        <v>80148</v>
      </c>
      <c r="E41" s="101">
        <v>73067</v>
      </c>
      <c r="F41" s="102">
        <f t="shared" ref="F41:F52" si="15">D41-E41</f>
        <v>7081</v>
      </c>
      <c r="G41" s="5"/>
      <c r="H41" s="150"/>
      <c r="I41" s="111" t="s">
        <v>24</v>
      </c>
      <c r="J41" s="91">
        <f>'REGULARIZARE SEM I 2023'!J41+'IULIE 2023'!D41</f>
        <v>412178.24</v>
      </c>
      <c r="K41" s="91">
        <f>'REGULARIZARE SEM I 2023'!K41+'IULIE 2023'!E41</f>
        <v>405097.24</v>
      </c>
      <c r="L41" s="91">
        <f>'REGULARIZARE SEM I 2023'!L41+'IULIE 2023'!F41</f>
        <v>7081</v>
      </c>
      <c r="M41" s="5"/>
      <c r="N41" s="5"/>
      <c r="O41" s="5"/>
      <c r="P41" s="5"/>
    </row>
    <row r="42" spans="1:16" s="1" customFormat="1" ht="15.75" thickBot="1" x14ac:dyDescent="0.3">
      <c r="A42" s="6"/>
      <c r="B42" s="150"/>
      <c r="C42" s="97" t="s">
        <v>25</v>
      </c>
      <c r="D42" s="98">
        <v>753</v>
      </c>
      <c r="E42" s="98">
        <v>646</v>
      </c>
      <c r="F42" s="99">
        <f t="shared" si="15"/>
        <v>107</v>
      </c>
      <c r="G42" s="5"/>
      <c r="H42" s="150"/>
      <c r="I42" s="64" t="s">
        <v>25</v>
      </c>
      <c r="J42" s="98">
        <f>'REGULARIZARE SEM I 2023'!J42+'IULIE 2023'!D42</f>
        <v>3883</v>
      </c>
      <c r="K42" s="98">
        <f>'REGULARIZARE SEM I 2023'!K42+'IULIE 2023'!E42</f>
        <v>3776</v>
      </c>
      <c r="L42" s="98">
        <f>'REGULARIZARE SEM I 2023'!L42+'IULIE 2023'!F42</f>
        <v>107</v>
      </c>
      <c r="M42" s="5"/>
      <c r="N42" s="5"/>
      <c r="O42" s="5"/>
      <c r="P42" s="5"/>
    </row>
    <row r="43" spans="1:16" s="1" customFormat="1" ht="15.75" thickBot="1" x14ac:dyDescent="0.3">
      <c r="A43" s="6"/>
      <c r="B43" s="150"/>
      <c r="C43" s="100" t="s">
        <v>24</v>
      </c>
      <c r="D43" s="101">
        <v>149094</v>
      </c>
      <c r="E43" s="101">
        <v>127908</v>
      </c>
      <c r="F43" s="102">
        <f t="shared" si="15"/>
        <v>21186</v>
      </c>
      <c r="G43" s="5"/>
      <c r="H43" s="150"/>
      <c r="I43" s="111" t="s">
        <v>24</v>
      </c>
      <c r="J43" s="91">
        <f>'REGULARIZARE SEM I 2023'!J43+'IULIE 2023'!D43</f>
        <v>769428.7</v>
      </c>
      <c r="K43" s="91">
        <f>'REGULARIZARE SEM I 2023'!K43+'IULIE 2023'!E43</f>
        <v>748242.7</v>
      </c>
      <c r="L43" s="91">
        <f>'REGULARIZARE SEM I 2023'!L43+'IULIE 2023'!F43</f>
        <v>21186</v>
      </c>
      <c r="M43" s="5"/>
      <c r="N43" s="5"/>
      <c r="O43" s="5"/>
      <c r="P43" s="5"/>
    </row>
    <row r="44" spans="1:16" s="1" customFormat="1" ht="27" thickBot="1" x14ac:dyDescent="0.3">
      <c r="A44" s="6"/>
      <c r="B44" s="150"/>
      <c r="C44" s="103" t="s">
        <v>45</v>
      </c>
      <c r="D44" s="98">
        <v>0</v>
      </c>
      <c r="E44" s="98">
        <v>0</v>
      </c>
      <c r="F44" s="99">
        <f t="shared" si="15"/>
        <v>0</v>
      </c>
      <c r="G44" s="5"/>
      <c r="H44" s="150"/>
      <c r="I44" s="103" t="s">
        <v>45</v>
      </c>
      <c r="J44" s="98">
        <f>'REGULARIZARE SEM I 2023'!J44+'IULIE 2023'!D44</f>
        <v>0</v>
      </c>
      <c r="K44" s="98">
        <f>'REGULARIZARE SEM I 2023'!K44+'IULIE 2023'!E44</f>
        <v>0</v>
      </c>
      <c r="L44" s="98">
        <f>'REGULARIZARE SEM I 2023'!L44+'IULIE 2023'!F44</f>
        <v>0</v>
      </c>
      <c r="M44" s="5"/>
      <c r="N44" s="5"/>
      <c r="O44" s="5"/>
      <c r="P44" s="5"/>
    </row>
    <row r="45" spans="1:16" s="1" customFormat="1" ht="15.75" thickBot="1" x14ac:dyDescent="0.3">
      <c r="A45" s="6"/>
      <c r="B45" s="151"/>
      <c r="C45" s="100" t="s">
        <v>24</v>
      </c>
      <c r="D45" s="101">
        <v>0</v>
      </c>
      <c r="E45" s="101">
        <v>0</v>
      </c>
      <c r="F45" s="102">
        <f t="shared" si="15"/>
        <v>0</v>
      </c>
      <c r="G45" s="5"/>
      <c r="H45" s="151"/>
      <c r="I45" s="111" t="s">
        <v>24</v>
      </c>
      <c r="J45" s="91">
        <f>'REGULARIZARE SEM I 2023'!J45+'IULIE 2023'!D45</f>
        <v>0</v>
      </c>
      <c r="K45" s="91">
        <f>'REGULARIZARE SEM I 2023'!K45+'IULIE 2023'!E45</f>
        <v>0</v>
      </c>
      <c r="L45" s="91">
        <f>'REGULARIZARE SEM I 2023'!L45+'IULIE 2023'!F45</f>
        <v>0</v>
      </c>
      <c r="M45" s="5"/>
      <c r="N45" s="5"/>
      <c r="O45" s="5"/>
      <c r="P45" s="5"/>
    </row>
    <row r="46" spans="1:16" s="1" customFormat="1" ht="15.75" thickBot="1" x14ac:dyDescent="0.3">
      <c r="A46" s="4"/>
      <c r="B46" s="104" t="s">
        <v>20</v>
      </c>
      <c r="C46" s="105" t="s">
        <v>24</v>
      </c>
      <c r="D46" s="91">
        <f>D41+D43+D45</f>
        <v>229242</v>
      </c>
      <c r="E46" s="91">
        <f>E41+E43+E45</f>
        <v>200975</v>
      </c>
      <c r="F46" s="91">
        <v>0</v>
      </c>
      <c r="G46" s="5"/>
      <c r="H46" s="104" t="s">
        <v>20</v>
      </c>
      <c r="I46" s="113" t="s">
        <v>24</v>
      </c>
      <c r="J46" s="91">
        <f>'REGULARIZARE SEM I 2023'!J46+'IULIE 2023'!D46</f>
        <v>1179834.45</v>
      </c>
      <c r="K46" s="91">
        <f>'REGULARIZARE SEM I 2023'!K46+'IULIE 2023'!E46</f>
        <v>1151567.45</v>
      </c>
      <c r="L46" s="91">
        <f>'REGULARIZARE SEM I 2023'!L46+'IULIE 2023'!F46</f>
        <v>0</v>
      </c>
      <c r="M46" s="5"/>
      <c r="N46" s="5"/>
      <c r="O46" s="5"/>
      <c r="P46" s="5"/>
    </row>
    <row r="47" spans="1:16" s="1" customFormat="1" ht="15.75" thickBot="1" x14ac:dyDescent="0.3">
      <c r="A47" s="4"/>
      <c r="B47" s="55" t="s">
        <v>51</v>
      </c>
      <c r="C47" s="93" t="s">
        <v>24</v>
      </c>
      <c r="D47" s="98">
        <v>0</v>
      </c>
      <c r="E47" s="98">
        <v>0</v>
      </c>
      <c r="F47" s="99">
        <f t="shared" si="15"/>
        <v>0</v>
      </c>
      <c r="G47" s="5"/>
      <c r="H47" s="55" t="s">
        <v>51</v>
      </c>
      <c r="I47" s="57" t="s">
        <v>24</v>
      </c>
      <c r="J47" s="98">
        <f>'REGULARIZARE SEM I 2023'!J47+'IULIE 2023'!D47</f>
        <v>1118.96</v>
      </c>
      <c r="K47" s="98">
        <f>'REGULARIZARE SEM I 2023'!K47+'IULIE 2023'!E47</f>
        <v>1118.96</v>
      </c>
      <c r="L47" s="98">
        <f>'REGULARIZARE SEM I 2023'!L47+'IULIE 2023'!F47</f>
        <v>0</v>
      </c>
      <c r="M47" s="5"/>
      <c r="N47" s="5"/>
      <c r="O47" s="5"/>
      <c r="P47" s="5"/>
    </row>
    <row r="48" spans="1:16" s="1" customFormat="1" ht="15.75" thickBot="1" x14ac:dyDescent="0.3">
      <c r="A48" s="4"/>
      <c r="B48" s="55" t="s">
        <v>123</v>
      </c>
      <c r="C48" s="93" t="s">
        <v>24</v>
      </c>
      <c r="D48" s="98">
        <v>0</v>
      </c>
      <c r="E48" s="98">
        <v>0</v>
      </c>
      <c r="F48" s="99">
        <f t="shared" si="15"/>
        <v>0</v>
      </c>
      <c r="G48" s="5"/>
      <c r="H48" s="55" t="s">
        <v>123</v>
      </c>
      <c r="I48" s="57" t="s">
        <v>24</v>
      </c>
      <c r="J48" s="98">
        <f>'REGULARIZARE SEM I 2023'!J48+'IULIE 2023'!D48</f>
        <v>653.53</v>
      </c>
      <c r="K48" s="98">
        <f>'REGULARIZARE SEM I 2023'!K48+'IULIE 2023'!E48</f>
        <v>653.53</v>
      </c>
      <c r="L48" s="98">
        <f>'REGULARIZARE SEM I 2023'!L48+'IULIE 2023'!F48</f>
        <v>0</v>
      </c>
      <c r="M48" s="5"/>
      <c r="N48" s="5"/>
      <c r="O48" s="5"/>
      <c r="P48" s="5"/>
    </row>
    <row r="49" spans="1:16" s="1" customFormat="1" ht="15.75" thickBot="1" x14ac:dyDescent="0.3">
      <c r="A49" s="4"/>
      <c r="B49" s="55" t="s">
        <v>53</v>
      </c>
      <c r="C49" s="93" t="s">
        <v>24</v>
      </c>
      <c r="D49" s="98">
        <v>0</v>
      </c>
      <c r="E49" s="98">
        <v>0</v>
      </c>
      <c r="F49" s="99">
        <f t="shared" si="15"/>
        <v>0</v>
      </c>
      <c r="G49" s="5"/>
      <c r="H49" s="55" t="s">
        <v>53</v>
      </c>
      <c r="I49" s="57" t="s">
        <v>24</v>
      </c>
      <c r="J49" s="98">
        <f>'REGULARIZARE SEM I 2023'!J49+'IULIE 2023'!D49</f>
        <v>0</v>
      </c>
      <c r="K49" s="98">
        <f>'REGULARIZARE SEM I 2023'!K49+'IULIE 2023'!E49</f>
        <v>0</v>
      </c>
      <c r="L49" s="98">
        <f>'REGULARIZARE SEM I 2023'!L49+'IULIE 2023'!F49</f>
        <v>0</v>
      </c>
      <c r="M49" s="5"/>
      <c r="N49" s="5"/>
      <c r="O49" s="5"/>
      <c r="P49" s="5"/>
    </row>
    <row r="50" spans="1:16" s="1" customFormat="1" ht="15.75" thickBot="1" x14ac:dyDescent="0.3">
      <c r="A50" s="4"/>
      <c r="B50" s="55" t="s">
        <v>54</v>
      </c>
      <c r="C50" s="93" t="s">
        <v>24</v>
      </c>
      <c r="D50" s="98">
        <v>0</v>
      </c>
      <c r="E50" s="98">
        <v>0</v>
      </c>
      <c r="F50" s="99">
        <f t="shared" si="15"/>
        <v>0</v>
      </c>
      <c r="G50" s="5"/>
      <c r="H50" s="55" t="s">
        <v>54</v>
      </c>
      <c r="I50" s="57" t="s">
        <v>24</v>
      </c>
      <c r="J50" s="98">
        <f>'REGULARIZARE SEM I 2023'!J50+'IULIE 2023'!D50</f>
        <v>0</v>
      </c>
      <c r="K50" s="98">
        <f>'REGULARIZARE SEM I 2023'!K50+'IULIE 2023'!E50</f>
        <v>0</v>
      </c>
      <c r="L50" s="98">
        <f>'REGULARIZARE SEM I 2023'!L50+'IULIE 2023'!F50</f>
        <v>0</v>
      </c>
      <c r="M50" s="5"/>
      <c r="N50" s="5"/>
      <c r="O50" s="5"/>
      <c r="P50" s="5"/>
    </row>
    <row r="51" spans="1:16" s="1" customFormat="1" ht="15.75" thickBot="1" x14ac:dyDescent="0.3">
      <c r="A51" s="4"/>
      <c r="B51" s="58" t="s">
        <v>55</v>
      </c>
      <c r="C51" s="93" t="s">
        <v>24</v>
      </c>
      <c r="D51" s="98">
        <v>0</v>
      </c>
      <c r="E51" s="98">
        <v>0</v>
      </c>
      <c r="F51" s="99">
        <f t="shared" si="15"/>
        <v>0</v>
      </c>
      <c r="G51" s="5"/>
      <c r="H51" s="58" t="s">
        <v>55</v>
      </c>
      <c r="I51" s="57" t="s">
        <v>24</v>
      </c>
      <c r="J51" s="98">
        <f>'REGULARIZARE SEM I 2023'!J51+'IULIE 2023'!D51</f>
        <v>0</v>
      </c>
      <c r="K51" s="98">
        <f>'REGULARIZARE SEM I 2023'!K51+'IULIE 2023'!E51</f>
        <v>0</v>
      </c>
      <c r="L51" s="98">
        <f>'REGULARIZARE SEM I 2023'!L51+'IULIE 2023'!F51</f>
        <v>0</v>
      </c>
      <c r="M51" s="5"/>
      <c r="N51" s="5"/>
      <c r="O51" s="5"/>
      <c r="P51" s="5"/>
    </row>
    <row r="52" spans="1:16" s="1" customFormat="1" ht="27" thickBot="1" x14ac:dyDescent="0.3">
      <c r="A52" s="4"/>
      <c r="B52" s="94" t="s">
        <v>34</v>
      </c>
      <c r="C52" s="105" t="s">
        <v>24</v>
      </c>
      <c r="D52" s="91">
        <f>SUM(D46:D51)</f>
        <v>229242</v>
      </c>
      <c r="E52" s="91">
        <f t="shared" ref="E52" si="16">SUM(E46:E51)</f>
        <v>200975</v>
      </c>
      <c r="F52" s="102">
        <f t="shared" si="15"/>
        <v>28267</v>
      </c>
      <c r="G52" s="5"/>
      <c r="H52" s="94" t="s">
        <v>34</v>
      </c>
      <c r="I52" s="113" t="s">
        <v>24</v>
      </c>
      <c r="J52" s="91">
        <f>'REGULARIZARE SEM I 2023'!J52+'IULIE 2023'!D52</f>
        <v>1181606.94</v>
      </c>
      <c r="K52" s="91">
        <f>'REGULARIZARE SEM I 2023'!K52+'IULIE 2023'!E52</f>
        <v>1153339.94</v>
      </c>
      <c r="L52" s="91">
        <f>'REGULARIZARE SEM I 2023'!L52+'IULIE 2023'!F52</f>
        <v>28267</v>
      </c>
      <c r="M52" s="5"/>
      <c r="N52" s="5"/>
      <c r="O52" s="5"/>
      <c r="P52" s="5"/>
    </row>
    <row r="53" spans="1:16" s="1" customFormat="1" ht="15.75" thickBot="1" x14ac:dyDescent="0.3">
      <c r="A53" s="4"/>
      <c r="B53" s="7"/>
      <c r="C53" s="4"/>
      <c r="D53" s="5"/>
      <c r="E53" s="5"/>
      <c r="F53" s="5"/>
      <c r="G53" s="5"/>
      <c r="H53" s="7"/>
      <c r="I53" s="4"/>
      <c r="J53" s="5"/>
      <c r="K53" s="5"/>
      <c r="L53" s="5"/>
      <c r="M53" s="5"/>
      <c r="N53" s="5"/>
      <c r="O53" s="5"/>
      <c r="P53" s="5"/>
    </row>
    <row r="54" spans="1:16" s="1" customFormat="1" ht="15.75" customHeight="1" thickBot="1" x14ac:dyDescent="0.3">
      <c r="A54" s="4"/>
      <c r="B54" s="152" t="s">
        <v>129</v>
      </c>
      <c r="C54" s="153"/>
      <c r="D54" s="153"/>
      <c r="E54" s="153"/>
      <c r="F54" s="154"/>
      <c r="G54" s="9"/>
      <c r="H54" s="152" t="s">
        <v>130</v>
      </c>
      <c r="I54" s="155"/>
      <c r="J54" s="155"/>
      <c r="K54" s="155"/>
      <c r="L54" s="156"/>
      <c r="M54" s="28"/>
      <c r="N54" s="28"/>
      <c r="O54" s="9"/>
      <c r="P54" s="22"/>
    </row>
    <row r="55" spans="1:16" s="1" customFormat="1" ht="18.75" customHeight="1" thickBot="1" x14ac:dyDescent="0.3">
      <c r="A55" s="4"/>
      <c r="B55" s="157" t="s">
        <v>36</v>
      </c>
      <c r="C55" s="17" t="s">
        <v>21</v>
      </c>
      <c r="D55" s="108" t="s">
        <v>40</v>
      </c>
      <c r="E55" s="17" t="s">
        <v>41</v>
      </c>
      <c r="F55" s="26" t="s">
        <v>42</v>
      </c>
      <c r="G55" s="20"/>
      <c r="H55" s="157" t="s">
        <v>36</v>
      </c>
      <c r="I55" s="17" t="s">
        <v>21</v>
      </c>
      <c r="J55" s="108" t="s">
        <v>40</v>
      </c>
      <c r="K55" s="17" t="s">
        <v>41</v>
      </c>
      <c r="L55" s="26" t="s">
        <v>42</v>
      </c>
      <c r="M55" s="20"/>
      <c r="N55" s="20"/>
      <c r="O55" s="20"/>
      <c r="P55" s="4"/>
    </row>
    <row r="56" spans="1:16" s="1" customFormat="1" ht="15.75" thickBot="1" x14ac:dyDescent="0.3">
      <c r="A56" s="4"/>
      <c r="B56" s="158"/>
      <c r="C56" s="64" t="s">
        <v>23</v>
      </c>
      <c r="D56" s="109">
        <f>D44+D42+D40+D30</f>
        <v>1086</v>
      </c>
      <c r="E56" s="106">
        <f>E44+E42+E40+E30</f>
        <v>954</v>
      </c>
      <c r="F56" s="110">
        <f>D56-E56</f>
        <v>132</v>
      </c>
      <c r="G56" s="24"/>
      <c r="H56" s="158"/>
      <c r="I56" s="64" t="s">
        <v>23</v>
      </c>
      <c r="J56" s="109">
        <f>'REGULARIZARE SEM I 2023'!J56+'IULIE 2023'!D56</f>
        <v>5612</v>
      </c>
      <c r="K56" s="109">
        <f>'REGULARIZARE SEM I 2023'!K56+'IULIE 2023'!E56</f>
        <v>5304</v>
      </c>
      <c r="L56" s="106">
        <f>'REGULARIZARE SEM I 2023'!L56+'IULIE 2023'!F56</f>
        <v>308</v>
      </c>
      <c r="M56" s="24"/>
      <c r="N56" s="24"/>
      <c r="O56" s="24"/>
      <c r="P56" s="9"/>
    </row>
    <row r="57" spans="1:16" s="1" customFormat="1" ht="15.75" thickBot="1" x14ac:dyDescent="0.3">
      <c r="A57" s="4"/>
      <c r="B57" s="159"/>
      <c r="C57" s="111" t="s">
        <v>24</v>
      </c>
      <c r="D57" s="112">
        <f>D52+D37</f>
        <v>621062.38</v>
      </c>
      <c r="E57" s="112">
        <f>E52+E37</f>
        <v>571755.03</v>
      </c>
      <c r="F57" s="107">
        <f>D57-E57</f>
        <v>49307.349999999977</v>
      </c>
      <c r="G57" s="24"/>
      <c r="H57" s="159"/>
      <c r="I57" s="111" t="s">
        <v>24</v>
      </c>
      <c r="J57" s="112">
        <f>'REGULARIZARE SEM I 2023'!J57+'IULIE 2023'!D57</f>
        <v>3306052.5399999996</v>
      </c>
      <c r="K57" s="112">
        <f>'REGULARIZARE SEM I 2023'!K57+'IULIE 2023'!E57</f>
        <v>2832313.5700000003</v>
      </c>
      <c r="L57" s="107">
        <f>'REGULARIZARE SEM I 2023'!L57+'IULIE 2023'!F57</f>
        <v>473738.97</v>
      </c>
      <c r="M57" s="24"/>
      <c r="N57" s="24"/>
      <c r="O57" s="24"/>
      <c r="P57" s="9"/>
    </row>
    <row r="58" spans="1:16" s="1" customFormat="1" x14ac:dyDescent="0.25">
      <c r="A58" s="4"/>
      <c r="B58" s="114" t="s">
        <v>26</v>
      </c>
      <c r="C58" s="14"/>
      <c r="D58" s="15"/>
      <c r="E58" s="15"/>
      <c r="F58" s="15"/>
      <c r="G58" s="5"/>
      <c r="H58" s="5"/>
      <c r="I58" s="5"/>
      <c r="J58" s="5"/>
      <c r="K58" s="5"/>
      <c r="L58" s="5"/>
      <c r="M58" s="4"/>
      <c r="N58" s="4"/>
      <c r="O58" s="4"/>
      <c r="P58" s="9"/>
    </row>
    <row r="59" spans="1:16" s="1" customFormat="1" x14ac:dyDescent="0.25">
      <c r="A59" s="4"/>
      <c r="B59" s="114" t="s">
        <v>29</v>
      </c>
      <c r="C59" s="14"/>
      <c r="D59" s="114"/>
      <c r="E59" s="114"/>
      <c r="F59" s="14"/>
      <c r="G59" s="4"/>
      <c r="H59" s="4"/>
      <c r="I59" s="4"/>
      <c r="J59" s="4"/>
      <c r="K59" s="5"/>
      <c r="L59" s="5"/>
      <c r="M59" s="5"/>
      <c r="N59" s="4"/>
      <c r="O59" s="4"/>
      <c r="P59" s="9"/>
    </row>
    <row r="60" spans="1:16" s="1" customFormat="1" x14ac:dyDescent="0.25">
      <c r="A60" s="4"/>
      <c r="B60" s="18"/>
      <c r="C60" s="4"/>
      <c r="D60" s="18"/>
      <c r="E60" s="18"/>
      <c r="F60" s="4"/>
      <c r="G60" s="4"/>
      <c r="H60" s="4"/>
      <c r="I60" s="4"/>
      <c r="J60" s="4"/>
      <c r="K60" s="5"/>
      <c r="L60" s="5"/>
      <c r="M60" s="5"/>
      <c r="N60" s="4"/>
      <c r="O60" s="11"/>
      <c r="P60" s="9"/>
    </row>
    <row r="61" spans="1:16" s="1" customFormat="1" x14ac:dyDescent="0.25">
      <c r="A61" s="4"/>
      <c r="B61" s="4"/>
      <c r="C61" s="4"/>
      <c r="D61" s="5"/>
      <c r="E61" s="5"/>
      <c r="F61" s="5"/>
      <c r="G61" s="5"/>
      <c r="H61" s="5"/>
      <c r="I61" s="4"/>
      <c r="J61" s="5"/>
      <c r="K61" s="5"/>
      <c r="L61" s="5"/>
      <c r="M61" s="5"/>
      <c r="N61" s="4"/>
      <c r="O61" s="11"/>
      <c r="P61" s="9"/>
    </row>
    <row r="62" spans="1:16" s="1" customFormat="1" x14ac:dyDescent="0.25">
      <c r="A62" s="4"/>
      <c r="B62" s="4"/>
      <c r="C62" s="4"/>
      <c r="D62" s="4"/>
      <c r="E62" s="4"/>
      <c r="F62" s="4"/>
      <c r="G62" s="4"/>
      <c r="H62" s="5"/>
      <c r="I62" s="4"/>
      <c r="J62" s="5"/>
      <c r="K62" s="4"/>
      <c r="L62" s="4"/>
      <c r="M62" s="5"/>
      <c r="N62" s="4"/>
      <c r="O62" s="11"/>
      <c r="P62" s="9"/>
    </row>
    <row r="63" spans="1:16" s="1" customFormat="1" x14ac:dyDescent="0.25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5"/>
      <c r="N63" s="4"/>
      <c r="O63" s="11"/>
      <c r="P63" s="9"/>
    </row>
    <row r="64" spans="1:16" s="1" customFormat="1" x14ac:dyDescent="0.25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5"/>
      <c r="N64" s="4"/>
      <c r="O64" s="11"/>
      <c r="P64" s="9"/>
    </row>
    <row r="65" spans="1:16" s="1" customFormat="1" x14ac:dyDescent="0.25">
      <c r="A65" s="4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11"/>
      <c r="P65" s="9"/>
    </row>
    <row r="66" spans="1:16" s="9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  <c r="N66" s="6"/>
      <c r="O66" s="10"/>
    </row>
  </sheetData>
  <mergeCells count="12">
    <mergeCell ref="B5:J5"/>
    <mergeCell ref="B6:J6"/>
    <mergeCell ref="B28:F28"/>
    <mergeCell ref="H28:L28"/>
    <mergeCell ref="B29:B31"/>
    <mergeCell ref="H29:H31"/>
    <mergeCell ref="B40:B45"/>
    <mergeCell ref="H40:H45"/>
    <mergeCell ref="B54:F54"/>
    <mergeCell ref="H54:L54"/>
    <mergeCell ref="B55:B57"/>
    <mergeCell ref="H55:H57"/>
  </mergeCells>
  <pageMargins left="0.19685039370078741" right="0.19685039370078741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OCTOMBRIE 2023 LIMVALCTR</vt:lpstr>
      <vt:lpstr>REGULARIZARE TRIM III2023</vt:lpstr>
      <vt:lpstr>SEP 2023 REALIZ</vt:lpstr>
      <vt:lpstr>SEP 2023 LIM VAL CTR</vt:lpstr>
      <vt:lpstr>AUGUST 2023 REALIZ</vt:lpstr>
      <vt:lpstr>01 - 15 SEP 2023</vt:lpstr>
      <vt:lpstr>AUGUST 2023</vt:lpstr>
      <vt:lpstr>IULIE 2023 REALIZ</vt:lpstr>
      <vt:lpstr>IULIE 2023</vt:lpstr>
      <vt:lpstr>REGULARIZARE SEM I 2023</vt:lpstr>
      <vt:lpstr>IUN 2023 REALIZ</vt:lpstr>
      <vt:lpstr>IUN 2023 LIMVALCTR</vt:lpstr>
      <vt:lpstr>MAI 2023 REALIZ</vt:lpstr>
      <vt:lpstr>MAI 2023 LIMVALCTR</vt:lpstr>
      <vt:lpstr>01-15 MAI 2023 DRG</vt:lpstr>
      <vt:lpstr>APRILIE 2023 LIMVALCTR</vt:lpstr>
      <vt:lpstr>REGULARIZARE TRIM I 2023</vt:lpstr>
      <vt:lpstr>MAR 2023 SPZIREALIZ</vt:lpstr>
      <vt:lpstr>MAR 2023 LIMVALCTR </vt:lpstr>
      <vt:lpstr>01-15 MAR 2023 LIMVALCTR</vt:lpstr>
      <vt:lpstr>FEB 2023 LIMVALCTR</vt:lpstr>
      <vt:lpstr>01-15 FEB 2023 LIMVALCTR</vt:lpstr>
      <vt:lpstr>IAN 2022 LIMVALCTR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Mihaela</cp:lastModifiedBy>
  <cp:lastPrinted>2023-11-21T15:51:40Z</cp:lastPrinted>
  <dcterms:created xsi:type="dcterms:W3CDTF">2015-01-20T08:53:39Z</dcterms:created>
  <dcterms:modified xsi:type="dcterms:W3CDTF">2023-11-21T15:51:58Z</dcterms:modified>
</cp:coreProperties>
</file>