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unteanu Mihaela\DECONTARE 2023 Spitale\FACTURI SPITALE 2023 Mihaela\"/>
    </mc:Choice>
  </mc:AlternateContent>
  <xr:revisionPtr revIDLastSave="0" documentId="13_ncr:1_{537C4EA8-F005-4949-A883-CC5FD1B62B5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PTEMBRIE 2023 LIM VAL CTR" sheetId="84" r:id="rId1"/>
    <sheet name="AUGUST 2023 REALIZ" sheetId="83" r:id="rId2"/>
    <sheet name="01 - 15 SEP 2023 " sheetId="82" r:id="rId3"/>
    <sheet name="AUGUST 2023" sheetId="81" r:id="rId4"/>
    <sheet name="IULIE 2023" sheetId="80" r:id="rId5"/>
    <sheet name="REGULARIZARE SEM I 2023" sheetId="79" r:id="rId6"/>
    <sheet name="IUNIE 2023 LIMVALCTR" sheetId="78" r:id="rId7"/>
    <sheet name="MAI 2023 LIMVALCTR" sheetId="77" r:id="rId8"/>
    <sheet name="01-15 MAI 2023 DRG" sheetId="76" r:id="rId9"/>
    <sheet name="APRILIE 2023 LIMVALCTR" sheetId="75" r:id="rId10"/>
    <sheet name="REGULARIZARE TRIM I 2023" sheetId="74" r:id="rId11"/>
    <sheet name="MAR 2023 LIMVALCTR" sheetId="73" r:id="rId12"/>
    <sheet name="01-15 MAR 2023 LIMVALCTR" sheetId="72" r:id="rId13"/>
    <sheet name="FEB 2023 LIMVALCTR " sheetId="71" r:id="rId14"/>
    <sheet name="01-15 FEB 2023 LIMVALCTR" sheetId="70" r:id="rId15"/>
    <sheet name="IAN 2022 LIMVALCTR " sheetId="69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6" i="84" l="1"/>
  <c r="L56" i="84"/>
  <c r="K57" i="84"/>
  <c r="L57" i="84"/>
  <c r="J57" i="84"/>
  <c r="J56" i="84"/>
  <c r="J41" i="84"/>
  <c r="K41" i="84"/>
  <c r="L41" i="84"/>
  <c r="J42" i="84"/>
  <c r="K42" i="84"/>
  <c r="L42" i="84"/>
  <c r="J43" i="84"/>
  <c r="K43" i="84"/>
  <c r="L43" i="84"/>
  <c r="J44" i="84"/>
  <c r="K44" i="84"/>
  <c r="L44" i="84"/>
  <c r="J45" i="84"/>
  <c r="K45" i="84"/>
  <c r="L45" i="84"/>
  <c r="J46" i="84"/>
  <c r="K46" i="84"/>
  <c r="L46" i="84"/>
  <c r="J47" i="84"/>
  <c r="K47" i="84"/>
  <c r="L47" i="84"/>
  <c r="J48" i="84"/>
  <c r="K48" i="84"/>
  <c r="L48" i="84"/>
  <c r="J49" i="84"/>
  <c r="K49" i="84"/>
  <c r="L49" i="84"/>
  <c r="J50" i="84"/>
  <c r="K50" i="84"/>
  <c r="L50" i="84"/>
  <c r="J51" i="84"/>
  <c r="K51" i="84"/>
  <c r="L51" i="84"/>
  <c r="J52" i="84"/>
  <c r="K52" i="84"/>
  <c r="L52" i="84"/>
  <c r="K40" i="84"/>
  <c r="L40" i="84"/>
  <c r="J40" i="84"/>
  <c r="J31" i="84"/>
  <c r="K31" i="84"/>
  <c r="L31" i="84"/>
  <c r="J32" i="84"/>
  <c r="K32" i="84"/>
  <c r="L32" i="84"/>
  <c r="J33" i="84"/>
  <c r="K33" i="84"/>
  <c r="L33" i="84"/>
  <c r="J34" i="84"/>
  <c r="K34" i="84"/>
  <c r="L34" i="84"/>
  <c r="J35" i="84"/>
  <c r="K35" i="84"/>
  <c r="L35" i="84"/>
  <c r="J36" i="84"/>
  <c r="K36" i="84"/>
  <c r="L36" i="84"/>
  <c r="J37" i="84"/>
  <c r="K37" i="84"/>
  <c r="L37" i="84"/>
  <c r="K30" i="84"/>
  <c r="L30" i="84"/>
  <c r="J30" i="84"/>
  <c r="E56" i="84" l="1"/>
  <c r="D56" i="84"/>
  <c r="F51" i="84"/>
  <c r="F50" i="84"/>
  <c r="F49" i="84"/>
  <c r="F48" i="84"/>
  <c r="F47" i="84"/>
  <c r="E46" i="84"/>
  <c r="E52" i="84" s="1"/>
  <c r="D46" i="84"/>
  <c r="D52" i="84" s="1"/>
  <c r="F45" i="84"/>
  <c r="F44" i="84"/>
  <c r="F43" i="84"/>
  <c r="F42" i="84"/>
  <c r="F41" i="84"/>
  <c r="F40" i="84"/>
  <c r="E37" i="84"/>
  <c r="D37" i="84"/>
  <c r="F36" i="84"/>
  <c r="F35" i="84"/>
  <c r="F34" i="84"/>
  <c r="F33" i="84"/>
  <c r="F32" i="84"/>
  <c r="F31" i="84"/>
  <c r="F30" i="84"/>
  <c r="G25" i="84"/>
  <c r="D25" i="84"/>
  <c r="D26" i="84" s="1"/>
  <c r="H24" i="84"/>
  <c r="F24" i="84"/>
  <c r="I24" i="84" s="1"/>
  <c r="I23" i="84"/>
  <c r="H23" i="84"/>
  <c r="F23" i="84"/>
  <c r="H22" i="84"/>
  <c r="F22" i="84"/>
  <c r="I22" i="84" s="1"/>
  <c r="H21" i="84"/>
  <c r="F21" i="84"/>
  <c r="I21" i="84" s="1"/>
  <c r="H20" i="84"/>
  <c r="F20" i="84"/>
  <c r="I20" i="84" s="1"/>
  <c r="H19" i="84"/>
  <c r="F19" i="84"/>
  <c r="I19" i="84" s="1"/>
  <c r="H18" i="84"/>
  <c r="F18" i="84"/>
  <c r="I18" i="84" s="1"/>
  <c r="G17" i="84"/>
  <c r="D17" i="84"/>
  <c r="H16" i="84"/>
  <c r="F16" i="84"/>
  <c r="I16" i="84" s="1"/>
  <c r="H15" i="84"/>
  <c r="F15" i="84"/>
  <c r="I15" i="84" s="1"/>
  <c r="H14" i="84"/>
  <c r="F14" i="84"/>
  <c r="I14" i="84" s="1"/>
  <c r="H13" i="84"/>
  <c r="F13" i="84"/>
  <c r="I13" i="84" s="1"/>
  <c r="H12" i="84"/>
  <c r="F12" i="84"/>
  <c r="I12" i="84" s="1"/>
  <c r="H11" i="84"/>
  <c r="F11" i="84"/>
  <c r="I11" i="84" s="1"/>
  <c r="H10" i="84"/>
  <c r="F10" i="84"/>
  <c r="F17" i="84" s="1"/>
  <c r="D26" i="83"/>
  <c r="D25" i="83"/>
  <c r="D17" i="83"/>
  <c r="H17" i="84" l="1"/>
  <c r="F25" i="84"/>
  <c r="F26" i="84" s="1"/>
  <c r="F46" i="84"/>
  <c r="G26" i="84"/>
  <c r="H25" i="84"/>
  <c r="H26" i="84" s="1"/>
  <c r="D57" i="84"/>
  <c r="F52" i="84"/>
  <c r="I25" i="84"/>
  <c r="E57" i="84"/>
  <c r="I10" i="84"/>
  <c r="I17" i="84" s="1"/>
  <c r="F56" i="84"/>
  <c r="F37" i="84"/>
  <c r="E56" i="83"/>
  <c r="K56" i="83" s="1"/>
  <c r="D56" i="83"/>
  <c r="J56" i="83" s="1"/>
  <c r="K51" i="83"/>
  <c r="J51" i="83"/>
  <c r="F51" i="83"/>
  <c r="L51" i="83" s="1"/>
  <c r="K50" i="83"/>
  <c r="J50" i="83"/>
  <c r="F50" i="83"/>
  <c r="L50" i="83" s="1"/>
  <c r="K49" i="83"/>
  <c r="J49" i="83"/>
  <c r="F49" i="83"/>
  <c r="L49" i="83" s="1"/>
  <c r="K48" i="83"/>
  <c r="J48" i="83"/>
  <c r="F48" i="83"/>
  <c r="L48" i="83" s="1"/>
  <c r="K47" i="83"/>
  <c r="J47" i="83"/>
  <c r="F47" i="83"/>
  <c r="L47" i="83" s="1"/>
  <c r="K46" i="83"/>
  <c r="E46" i="83"/>
  <c r="E52" i="83" s="1"/>
  <c r="D46" i="83"/>
  <c r="D52" i="83" s="1"/>
  <c r="K45" i="83"/>
  <c r="J45" i="83"/>
  <c r="F45" i="83"/>
  <c r="L45" i="83" s="1"/>
  <c r="K44" i="83"/>
  <c r="J44" i="83"/>
  <c r="F44" i="83"/>
  <c r="L44" i="83" s="1"/>
  <c r="K43" i="83"/>
  <c r="J43" i="83"/>
  <c r="F43" i="83"/>
  <c r="L43" i="83" s="1"/>
  <c r="K42" i="83"/>
  <c r="J42" i="83"/>
  <c r="F42" i="83"/>
  <c r="L42" i="83" s="1"/>
  <c r="L41" i="83"/>
  <c r="K41" i="83"/>
  <c r="J41" i="83"/>
  <c r="F41" i="83"/>
  <c r="K40" i="83"/>
  <c r="J40" i="83"/>
  <c r="F40" i="83"/>
  <c r="L40" i="83" s="1"/>
  <c r="L37" i="83"/>
  <c r="K37" i="83"/>
  <c r="F37" i="83"/>
  <c r="E37" i="83"/>
  <c r="D37" i="83"/>
  <c r="J37" i="83" s="1"/>
  <c r="K36" i="83"/>
  <c r="J36" i="83"/>
  <c r="F36" i="83"/>
  <c r="L36" i="83" s="1"/>
  <c r="K35" i="83"/>
  <c r="J35" i="83"/>
  <c r="F35" i="83"/>
  <c r="L35" i="83" s="1"/>
  <c r="K34" i="83"/>
  <c r="J34" i="83"/>
  <c r="F34" i="83"/>
  <c r="L34" i="83" s="1"/>
  <c r="K33" i="83"/>
  <c r="J33" i="83"/>
  <c r="F33" i="83"/>
  <c r="L33" i="83" s="1"/>
  <c r="K32" i="83"/>
  <c r="J32" i="83"/>
  <c r="F32" i="83"/>
  <c r="L32" i="83" s="1"/>
  <c r="K31" i="83"/>
  <c r="J31" i="83"/>
  <c r="F31" i="83"/>
  <c r="L31" i="83" s="1"/>
  <c r="K30" i="83"/>
  <c r="J30" i="83"/>
  <c r="F30" i="83"/>
  <c r="L30" i="83" s="1"/>
  <c r="G25" i="83"/>
  <c r="H24" i="83"/>
  <c r="F24" i="83"/>
  <c r="I24" i="83" s="1"/>
  <c r="H23" i="83"/>
  <c r="F23" i="83"/>
  <c r="I23" i="83" s="1"/>
  <c r="H22" i="83"/>
  <c r="F22" i="83"/>
  <c r="I22" i="83" s="1"/>
  <c r="H21" i="83"/>
  <c r="F21" i="83"/>
  <c r="I21" i="83" s="1"/>
  <c r="H20" i="83"/>
  <c r="F20" i="83"/>
  <c r="I20" i="83" s="1"/>
  <c r="H19" i="83"/>
  <c r="F19" i="83"/>
  <c r="I19" i="83" s="1"/>
  <c r="H18" i="83"/>
  <c r="F18" i="83"/>
  <c r="G17" i="83"/>
  <c r="H16" i="83"/>
  <c r="F16" i="83"/>
  <c r="I16" i="83" s="1"/>
  <c r="H15" i="83"/>
  <c r="F15" i="83"/>
  <c r="I15" i="83" s="1"/>
  <c r="H14" i="83"/>
  <c r="F14" i="83"/>
  <c r="I14" i="83" s="1"/>
  <c r="H13" i="83"/>
  <c r="F13" i="83"/>
  <c r="I13" i="83" s="1"/>
  <c r="H12" i="83"/>
  <c r="F12" i="83"/>
  <c r="I12" i="83" s="1"/>
  <c r="H11" i="83"/>
  <c r="F11" i="83"/>
  <c r="I11" i="83" s="1"/>
  <c r="H10" i="83"/>
  <c r="F10" i="83"/>
  <c r="E56" i="82"/>
  <c r="D56" i="82"/>
  <c r="F51" i="82"/>
  <c r="F50" i="82"/>
  <c r="F49" i="82"/>
  <c r="F48" i="82"/>
  <c r="F47" i="82"/>
  <c r="E46" i="82"/>
  <c r="E52" i="82" s="1"/>
  <c r="D46" i="82"/>
  <c r="F45" i="82"/>
  <c r="F44" i="82"/>
  <c r="F43" i="82"/>
  <c r="F42" i="82"/>
  <c r="F41" i="82"/>
  <c r="F40" i="82"/>
  <c r="E37" i="82"/>
  <c r="D37" i="82"/>
  <c r="F36" i="82"/>
  <c r="F35" i="82"/>
  <c r="F34" i="82"/>
  <c r="F33" i="82"/>
  <c r="F32" i="82"/>
  <c r="F31" i="82"/>
  <c r="F30" i="82"/>
  <c r="G25" i="82"/>
  <c r="D25" i="82"/>
  <c r="H24" i="82"/>
  <c r="F24" i="82"/>
  <c r="I24" i="82" s="1"/>
  <c r="H23" i="82"/>
  <c r="F23" i="82"/>
  <c r="I23" i="82" s="1"/>
  <c r="H22" i="82"/>
  <c r="F22" i="82"/>
  <c r="I22" i="82" s="1"/>
  <c r="H21" i="82"/>
  <c r="F21" i="82"/>
  <c r="I21" i="82" s="1"/>
  <c r="H20" i="82"/>
  <c r="F20" i="82"/>
  <c r="I20" i="82" s="1"/>
  <c r="H19" i="82"/>
  <c r="F19" i="82"/>
  <c r="H18" i="82"/>
  <c r="F18" i="82"/>
  <c r="I18" i="82" s="1"/>
  <c r="G17" i="82"/>
  <c r="D17" i="82"/>
  <c r="H16" i="82"/>
  <c r="F16" i="82"/>
  <c r="I16" i="82" s="1"/>
  <c r="I15" i="82"/>
  <c r="H15" i="82"/>
  <c r="F15" i="82"/>
  <c r="H14" i="82"/>
  <c r="F14" i="82"/>
  <c r="I14" i="82" s="1"/>
  <c r="H13" i="82"/>
  <c r="F13" i="82"/>
  <c r="I13" i="82" s="1"/>
  <c r="H12" i="82"/>
  <c r="F12" i="82"/>
  <c r="I12" i="82" s="1"/>
  <c r="I11" i="82"/>
  <c r="H11" i="82"/>
  <c r="F11" i="82"/>
  <c r="H10" i="82"/>
  <c r="H17" i="82" s="1"/>
  <c r="F10" i="82"/>
  <c r="I26" i="84" l="1"/>
  <c r="F57" i="84"/>
  <c r="E57" i="83"/>
  <c r="K57" i="83" s="1"/>
  <c r="K52" i="83"/>
  <c r="F46" i="83"/>
  <c r="L46" i="83" s="1"/>
  <c r="F56" i="83"/>
  <c r="L56" i="83" s="1"/>
  <c r="G26" i="83"/>
  <c r="H25" i="83"/>
  <c r="H17" i="83"/>
  <c r="F25" i="83"/>
  <c r="F17" i="83"/>
  <c r="I10" i="83"/>
  <c r="D57" i="83"/>
  <c r="J52" i="83"/>
  <c r="F52" i="83"/>
  <c r="L52" i="83" s="1"/>
  <c r="I17" i="83"/>
  <c r="I18" i="83"/>
  <c r="I25" i="83" s="1"/>
  <c r="J46" i="83"/>
  <c r="F56" i="82"/>
  <c r="H25" i="82"/>
  <c r="D26" i="82"/>
  <c r="F25" i="82"/>
  <c r="F17" i="82"/>
  <c r="G26" i="82"/>
  <c r="I10" i="82"/>
  <c r="I17" i="82" s="1"/>
  <c r="E57" i="82"/>
  <c r="I19" i="82"/>
  <c r="I25" i="82" s="1"/>
  <c r="F37" i="82"/>
  <c r="F46" i="82"/>
  <c r="D52" i="82"/>
  <c r="H10" i="80"/>
  <c r="H26" i="83" l="1"/>
  <c r="F26" i="83"/>
  <c r="I26" i="83"/>
  <c r="J57" i="83"/>
  <c r="F57" i="83"/>
  <c r="L57" i="83" s="1"/>
  <c r="H26" i="82"/>
  <c r="F26" i="82"/>
  <c r="D57" i="82"/>
  <c r="F52" i="82"/>
  <c r="I26" i="82"/>
  <c r="E56" i="81"/>
  <c r="D56" i="81"/>
  <c r="F51" i="81"/>
  <c r="F50" i="81"/>
  <c r="F49" i="81"/>
  <c r="F48" i="81"/>
  <c r="F47" i="81"/>
  <c r="E46" i="81"/>
  <c r="D46" i="81"/>
  <c r="F45" i="81"/>
  <c r="F44" i="81"/>
  <c r="F43" i="81"/>
  <c r="F42" i="81"/>
  <c r="F41" i="81"/>
  <c r="F40" i="81"/>
  <c r="E37" i="81"/>
  <c r="D37" i="81"/>
  <c r="F36" i="81"/>
  <c r="F35" i="81"/>
  <c r="F34" i="81"/>
  <c r="F33" i="81"/>
  <c r="F32" i="81"/>
  <c r="F31" i="81"/>
  <c r="F30" i="81"/>
  <c r="G25" i="81"/>
  <c r="D25" i="81"/>
  <c r="H24" i="81"/>
  <c r="F24" i="81"/>
  <c r="I24" i="81" s="1"/>
  <c r="H23" i="81"/>
  <c r="F23" i="81"/>
  <c r="I23" i="81" s="1"/>
  <c r="H22" i="81"/>
  <c r="F22" i="81"/>
  <c r="I22" i="81" s="1"/>
  <c r="H21" i="81"/>
  <c r="F21" i="81"/>
  <c r="I21" i="81" s="1"/>
  <c r="H20" i="81"/>
  <c r="F20" i="81"/>
  <c r="I20" i="81" s="1"/>
  <c r="H19" i="81"/>
  <c r="F19" i="81"/>
  <c r="I19" i="81" s="1"/>
  <c r="H18" i="81"/>
  <c r="F18" i="81"/>
  <c r="I18" i="81" s="1"/>
  <c r="G17" i="81"/>
  <c r="D17" i="81"/>
  <c r="H16" i="81"/>
  <c r="F16" i="81"/>
  <c r="I16" i="81" s="1"/>
  <c r="H15" i="81"/>
  <c r="F15" i="81"/>
  <c r="I15" i="81" s="1"/>
  <c r="H14" i="81"/>
  <c r="F14" i="81"/>
  <c r="I14" i="81" s="1"/>
  <c r="H13" i="81"/>
  <c r="F13" i="81"/>
  <c r="I13" i="81" s="1"/>
  <c r="H12" i="81"/>
  <c r="F12" i="81"/>
  <c r="I12" i="81" s="1"/>
  <c r="H11" i="81"/>
  <c r="F11" i="81"/>
  <c r="I11" i="81" s="1"/>
  <c r="H10" i="81"/>
  <c r="F10" i="81"/>
  <c r="E38" i="81" l="1"/>
  <c r="F17" i="81"/>
  <c r="F57" i="82"/>
  <c r="E52" i="81"/>
  <c r="E53" i="81" s="1"/>
  <c r="F37" i="81"/>
  <c r="H25" i="81"/>
  <c r="H17" i="81"/>
  <c r="D26" i="81"/>
  <c r="G26" i="81"/>
  <c r="E57" i="81"/>
  <c r="E58" i="81" s="1"/>
  <c r="I25" i="81"/>
  <c r="F46" i="81"/>
  <c r="D52" i="81"/>
  <c r="F56" i="81"/>
  <c r="F25" i="81"/>
  <c r="I10" i="81"/>
  <c r="I17" i="81" s="1"/>
  <c r="F51" i="80"/>
  <c r="F50" i="80"/>
  <c r="F49" i="80"/>
  <c r="F48" i="80"/>
  <c r="F47" i="80"/>
  <c r="E46" i="80"/>
  <c r="E52" i="80" s="1"/>
  <c r="D46" i="80"/>
  <c r="D52" i="80" s="1"/>
  <c r="F52" i="80" s="1"/>
  <c r="F45" i="80"/>
  <c r="F44" i="80"/>
  <c r="F43" i="80"/>
  <c r="F42" i="80"/>
  <c r="F41" i="80"/>
  <c r="F46" i="80" s="1"/>
  <c r="F40" i="80"/>
  <c r="E37" i="80"/>
  <c r="D37" i="80"/>
  <c r="F36" i="80"/>
  <c r="F35" i="80"/>
  <c r="F34" i="80"/>
  <c r="F33" i="80"/>
  <c r="F32" i="80"/>
  <c r="F31" i="80"/>
  <c r="F30" i="80"/>
  <c r="G25" i="80"/>
  <c r="G17" i="80"/>
  <c r="D25" i="80"/>
  <c r="D17" i="80"/>
  <c r="F37" i="80" l="1"/>
  <c r="F26" i="81"/>
  <c r="D26" i="80"/>
  <c r="G26" i="80"/>
  <c r="H26" i="81"/>
  <c r="I26" i="81"/>
  <c r="F52" i="81"/>
  <c r="D57" i="81"/>
  <c r="E56" i="80"/>
  <c r="D56" i="80"/>
  <c r="D57" i="80"/>
  <c r="H24" i="80"/>
  <c r="F24" i="80"/>
  <c r="I24" i="80" s="1"/>
  <c r="H23" i="80"/>
  <c r="F23" i="80"/>
  <c r="I23" i="80" s="1"/>
  <c r="H22" i="80"/>
  <c r="F22" i="80"/>
  <c r="I22" i="80" s="1"/>
  <c r="H21" i="80"/>
  <c r="F21" i="80"/>
  <c r="I21" i="80" s="1"/>
  <c r="H20" i="80"/>
  <c r="F20" i="80"/>
  <c r="I20" i="80" s="1"/>
  <c r="H19" i="80"/>
  <c r="F19" i="80"/>
  <c r="I19" i="80" s="1"/>
  <c r="H18" i="80"/>
  <c r="F18" i="80"/>
  <c r="I18" i="80" s="1"/>
  <c r="H16" i="80"/>
  <c r="F16" i="80"/>
  <c r="I16" i="80" s="1"/>
  <c r="H15" i="80"/>
  <c r="F15" i="80"/>
  <c r="I15" i="80" s="1"/>
  <c r="H14" i="80"/>
  <c r="F14" i="80"/>
  <c r="I14" i="80" s="1"/>
  <c r="H13" i="80"/>
  <c r="F13" i="80"/>
  <c r="I13" i="80" s="1"/>
  <c r="H12" i="80"/>
  <c r="F12" i="80"/>
  <c r="I12" i="80" s="1"/>
  <c r="H11" i="80"/>
  <c r="F11" i="80"/>
  <c r="I11" i="80" s="1"/>
  <c r="F10" i="80"/>
  <c r="E48" i="79"/>
  <c r="D48" i="79"/>
  <c r="F57" i="81" l="1"/>
  <c r="F17" i="80"/>
  <c r="H25" i="80"/>
  <c r="H17" i="80"/>
  <c r="I25" i="80"/>
  <c r="E57" i="80"/>
  <c r="I10" i="80"/>
  <c r="I17" i="80" s="1"/>
  <c r="F25" i="80"/>
  <c r="F56" i="80"/>
  <c r="E56" i="79"/>
  <c r="D56" i="79"/>
  <c r="F51" i="79"/>
  <c r="F50" i="79"/>
  <c r="F49" i="79"/>
  <c r="F48" i="79"/>
  <c r="F47" i="79"/>
  <c r="F45" i="79"/>
  <c r="F44" i="79"/>
  <c r="F43" i="79"/>
  <c r="F42" i="79"/>
  <c r="F41" i="79"/>
  <c r="F40" i="79"/>
  <c r="E37" i="79"/>
  <c r="D37" i="79"/>
  <c r="F36" i="79"/>
  <c r="F35" i="79"/>
  <c r="F34" i="79"/>
  <c r="F33" i="79"/>
  <c r="F32" i="79"/>
  <c r="F31" i="79"/>
  <c r="F30" i="79"/>
  <c r="G25" i="79"/>
  <c r="D25" i="79"/>
  <c r="H24" i="79"/>
  <c r="F24" i="79"/>
  <c r="I24" i="79" s="1"/>
  <c r="H23" i="79"/>
  <c r="F23" i="79"/>
  <c r="I23" i="79" s="1"/>
  <c r="H22" i="79"/>
  <c r="F22" i="79"/>
  <c r="I22" i="79" s="1"/>
  <c r="H21" i="79"/>
  <c r="F21" i="79"/>
  <c r="I21" i="79" s="1"/>
  <c r="H20" i="79"/>
  <c r="F20" i="79"/>
  <c r="I20" i="79" s="1"/>
  <c r="H19" i="79"/>
  <c r="F19" i="79"/>
  <c r="I19" i="79" s="1"/>
  <c r="H18" i="79"/>
  <c r="F18" i="79"/>
  <c r="I18" i="79" s="1"/>
  <c r="G17" i="79"/>
  <c r="D17" i="79"/>
  <c r="H16" i="79"/>
  <c r="F16" i="79"/>
  <c r="I16" i="79" s="1"/>
  <c r="H15" i="79"/>
  <c r="F15" i="79"/>
  <c r="I15" i="79" s="1"/>
  <c r="H14" i="79"/>
  <c r="F14" i="79"/>
  <c r="I14" i="79" s="1"/>
  <c r="H13" i="79"/>
  <c r="F13" i="79"/>
  <c r="I13" i="79" s="1"/>
  <c r="H12" i="79"/>
  <c r="F12" i="79"/>
  <c r="I12" i="79" s="1"/>
  <c r="H11" i="79"/>
  <c r="F11" i="79"/>
  <c r="I11" i="79" s="1"/>
  <c r="H10" i="79"/>
  <c r="F10" i="79"/>
  <c r="I10" i="79" s="1"/>
  <c r="F26" i="80" l="1"/>
  <c r="H26" i="80"/>
  <c r="I26" i="80"/>
  <c r="F57" i="80"/>
  <c r="E52" i="79"/>
  <c r="E57" i="79" s="1"/>
  <c r="F46" i="79"/>
  <c r="D52" i="79"/>
  <c r="H25" i="79"/>
  <c r="G26" i="79"/>
  <c r="H17" i="79"/>
  <c r="H26" i="79" s="1"/>
  <c r="F25" i="79"/>
  <c r="D26" i="79"/>
  <c r="F37" i="79"/>
  <c r="I17" i="79"/>
  <c r="I25" i="79"/>
  <c r="F56" i="79"/>
  <c r="F17" i="79"/>
  <c r="E56" i="78"/>
  <c r="D56" i="78"/>
  <c r="F51" i="78"/>
  <c r="F50" i="78"/>
  <c r="F49" i="78"/>
  <c r="F48" i="78"/>
  <c r="F47" i="78"/>
  <c r="E46" i="78"/>
  <c r="D46" i="78"/>
  <c r="F45" i="78"/>
  <c r="F44" i="78"/>
  <c r="F43" i="78"/>
  <c r="F42" i="78"/>
  <c r="F41" i="78"/>
  <c r="F40" i="78"/>
  <c r="E37" i="78"/>
  <c r="D37" i="78"/>
  <c r="F36" i="78"/>
  <c r="F35" i="78"/>
  <c r="F34" i="78"/>
  <c r="F33" i="78"/>
  <c r="F32" i="78"/>
  <c r="F31" i="78"/>
  <c r="F30" i="78"/>
  <c r="G25" i="78"/>
  <c r="D25" i="78"/>
  <c r="H24" i="78"/>
  <c r="F24" i="78"/>
  <c r="I24" i="78" s="1"/>
  <c r="H23" i="78"/>
  <c r="F23" i="78"/>
  <c r="I23" i="78" s="1"/>
  <c r="H22" i="78"/>
  <c r="F22" i="78"/>
  <c r="I22" i="78" s="1"/>
  <c r="H21" i="78"/>
  <c r="F21" i="78"/>
  <c r="I21" i="78" s="1"/>
  <c r="H20" i="78"/>
  <c r="F20" i="78"/>
  <c r="I20" i="78" s="1"/>
  <c r="H19" i="78"/>
  <c r="F19" i="78"/>
  <c r="I19" i="78" s="1"/>
  <c r="H18" i="78"/>
  <c r="F18" i="78"/>
  <c r="I18" i="78" s="1"/>
  <c r="G17" i="78"/>
  <c r="D17" i="78"/>
  <c r="H16" i="78"/>
  <c r="F16" i="78"/>
  <c r="I16" i="78" s="1"/>
  <c r="H15" i="78"/>
  <c r="F15" i="78"/>
  <c r="I15" i="78" s="1"/>
  <c r="H14" i="78"/>
  <c r="F14" i="78"/>
  <c r="I14" i="78" s="1"/>
  <c r="I13" i="78"/>
  <c r="H13" i="78"/>
  <c r="F13" i="78"/>
  <c r="H12" i="78"/>
  <c r="F12" i="78"/>
  <c r="I12" i="78" s="1"/>
  <c r="H11" i="78"/>
  <c r="F11" i="78"/>
  <c r="H10" i="78"/>
  <c r="F10" i="78"/>
  <c r="I10" i="78" s="1"/>
  <c r="E46" i="77"/>
  <c r="D46" i="77"/>
  <c r="F26" i="79" l="1"/>
  <c r="F52" i="79"/>
  <c r="D57" i="79"/>
  <c r="I26" i="79"/>
  <c r="F57" i="79"/>
  <c r="H17" i="78"/>
  <c r="E52" i="78"/>
  <c r="D52" i="78"/>
  <c r="F46" i="78"/>
  <c r="F56" i="78"/>
  <c r="G26" i="78"/>
  <c r="H25" i="78"/>
  <c r="F17" i="78"/>
  <c r="D26" i="78"/>
  <c r="E57" i="78"/>
  <c r="I25" i="78"/>
  <c r="F25" i="78"/>
  <c r="I11" i="78"/>
  <c r="I17" i="78" s="1"/>
  <c r="F37" i="78"/>
  <c r="E56" i="77"/>
  <c r="D56" i="77"/>
  <c r="F51" i="77"/>
  <c r="F50" i="77"/>
  <c r="F49" i="77"/>
  <c r="F48" i="77"/>
  <c r="F47" i="77"/>
  <c r="E52" i="77"/>
  <c r="F45" i="77"/>
  <c r="F44" i="77"/>
  <c r="F43" i="77"/>
  <c r="F42" i="77"/>
  <c r="F41" i="77"/>
  <c r="F40" i="77"/>
  <c r="E37" i="77"/>
  <c r="D37" i="77"/>
  <c r="F36" i="77"/>
  <c r="F35" i="77"/>
  <c r="F34" i="77"/>
  <c r="F33" i="77"/>
  <c r="F32" i="77"/>
  <c r="F31" i="77"/>
  <c r="F30" i="77"/>
  <c r="G25" i="77"/>
  <c r="D25" i="77"/>
  <c r="H24" i="77"/>
  <c r="F24" i="77"/>
  <c r="I24" i="77" s="1"/>
  <c r="I23" i="77"/>
  <c r="H23" i="77"/>
  <c r="F23" i="77"/>
  <c r="H22" i="77"/>
  <c r="F22" i="77"/>
  <c r="I22" i="77" s="1"/>
  <c r="H21" i="77"/>
  <c r="F21" i="77"/>
  <c r="I21" i="77" s="1"/>
  <c r="H20" i="77"/>
  <c r="F20" i="77"/>
  <c r="I20" i="77" s="1"/>
  <c r="H19" i="77"/>
  <c r="F19" i="77"/>
  <c r="I19" i="77" s="1"/>
  <c r="H18" i="77"/>
  <c r="F18" i="77"/>
  <c r="I18" i="77" s="1"/>
  <c r="G17" i="77"/>
  <c r="D17" i="77"/>
  <c r="H16" i="77"/>
  <c r="F16" i="77"/>
  <c r="I16" i="77" s="1"/>
  <c r="H15" i="77"/>
  <c r="F15" i="77"/>
  <c r="I15" i="77" s="1"/>
  <c r="H14" i="77"/>
  <c r="F14" i="77"/>
  <c r="I14" i="77" s="1"/>
  <c r="H13" i="77"/>
  <c r="F13" i="77"/>
  <c r="I13" i="77" s="1"/>
  <c r="H12" i="77"/>
  <c r="F12" i="77"/>
  <c r="I12" i="77" s="1"/>
  <c r="H11" i="77"/>
  <c r="F11" i="77"/>
  <c r="I11" i="77" s="1"/>
  <c r="H10" i="77"/>
  <c r="F10" i="77"/>
  <c r="I10" i="77" s="1"/>
  <c r="E56" i="76"/>
  <c r="D56" i="76"/>
  <c r="F51" i="76"/>
  <c r="F50" i="76"/>
  <c r="F49" i="76"/>
  <c r="F48" i="76"/>
  <c r="F47" i="76"/>
  <c r="E46" i="76"/>
  <c r="E52" i="76" s="1"/>
  <c r="D46" i="76"/>
  <c r="F45" i="76"/>
  <c r="F44" i="76"/>
  <c r="F43" i="76"/>
  <c r="F42" i="76"/>
  <c r="F41" i="76"/>
  <c r="F40" i="76"/>
  <c r="E37" i="76"/>
  <c r="D37" i="76"/>
  <c r="F36" i="76"/>
  <c r="F35" i="76"/>
  <c r="F34" i="76"/>
  <c r="F33" i="76"/>
  <c r="F32" i="76"/>
  <c r="F31" i="76"/>
  <c r="F30" i="76"/>
  <c r="G25" i="76"/>
  <c r="D25" i="76"/>
  <c r="H24" i="76"/>
  <c r="F24" i="76"/>
  <c r="I24" i="76" s="1"/>
  <c r="H23" i="76"/>
  <c r="F23" i="76"/>
  <c r="I23" i="76" s="1"/>
  <c r="H22" i="76"/>
  <c r="F22" i="76"/>
  <c r="I22" i="76" s="1"/>
  <c r="H21" i="76"/>
  <c r="F21" i="76"/>
  <c r="I21" i="76" s="1"/>
  <c r="H20" i="76"/>
  <c r="F20" i="76"/>
  <c r="I20" i="76" s="1"/>
  <c r="H19" i="76"/>
  <c r="F19" i="76"/>
  <c r="I19" i="76" s="1"/>
  <c r="H18" i="76"/>
  <c r="F18" i="76"/>
  <c r="G17" i="76"/>
  <c r="D17" i="76"/>
  <c r="H16" i="76"/>
  <c r="F16" i="76"/>
  <c r="I16" i="76" s="1"/>
  <c r="H15" i="76"/>
  <c r="F15" i="76"/>
  <c r="I15" i="76" s="1"/>
  <c r="H14" i="76"/>
  <c r="F14" i="76"/>
  <c r="I14" i="76" s="1"/>
  <c r="H13" i="76"/>
  <c r="F13" i="76"/>
  <c r="I13" i="76" s="1"/>
  <c r="H12" i="76"/>
  <c r="F12" i="76"/>
  <c r="I12" i="76" s="1"/>
  <c r="H11" i="76"/>
  <c r="F11" i="76"/>
  <c r="I11" i="76" s="1"/>
  <c r="H10" i="76"/>
  <c r="F10" i="76"/>
  <c r="E56" i="75"/>
  <c r="D56" i="75"/>
  <c r="F51" i="75"/>
  <c r="F50" i="75"/>
  <c r="F49" i="75"/>
  <c r="F48" i="75"/>
  <c r="F47" i="75"/>
  <c r="E46" i="75"/>
  <c r="E52" i="75" s="1"/>
  <c r="D46" i="75"/>
  <c r="F45" i="75"/>
  <c r="F44" i="75"/>
  <c r="F43" i="75"/>
  <c r="F42" i="75"/>
  <c r="F41" i="75"/>
  <c r="F40" i="75"/>
  <c r="E37" i="75"/>
  <c r="D37" i="75"/>
  <c r="F36" i="75"/>
  <c r="F35" i="75"/>
  <c r="F34" i="75"/>
  <c r="F33" i="75"/>
  <c r="F32" i="75"/>
  <c r="F31" i="75"/>
  <c r="F30" i="75"/>
  <c r="G25" i="75"/>
  <c r="D25" i="75"/>
  <c r="H24" i="75"/>
  <c r="F24" i="75"/>
  <c r="I24" i="75" s="1"/>
  <c r="H23" i="75"/>
  <c r="F23" i="75"/>
  <c r="I23" i="75" s="1"/>
  <c r="H22" i="75"/>
  <c r="F22" i="75"/>
  <c r="I22" i="75" s="1"/>
  <c r="H21" i="75"/>
  <c r="F21" i="75"/>
  <c r="I21" i="75" s="1"/>
  <c r="H20" i="75"/>
  <c r="F20" i="75"/>
  <c r="I20" i="75" s="1"/>
  <c r="H19" i="75"/>
  <c r="F19" i="75"/>
  <c r="I19" i="75" s="1"/>
  <c r="H18" i="75"/>
  <c r="F18" i="75"/>
  <c r="G17" i="75"/>
  <c r="D17" i="75"/>
  <c r="H16" i="75"/>
  <c r="F16" i="75"/>
  <c r="I16" i="75" s="1"/>
  <c r="H15" i="75"/>
  <c r="F15" i="75"/>
  <c r="I15" i="75" s="1"/>
  <c r="H14" i="75"/>
  <c r="F14" i="75"/>
  <c r="I14" i="75" s="1"/>
  <c r="H13" i="75"/>
  <c r="F13" i="75"/>
  <c r="I13" i="75" s="1"/>
  <c r="H12" i="75"/>
  <c r="F12" i="75"/>
  <c r="I12" i="75" s="1"/>
  <c r="H11" i="75"/>
  <c r="F11" i="75"/>
  <c r="I11" i="75" s="1"/>
  <c r="H10" i="75"/>
  <c r="F10" i="75"/>
  <c r="D26" i="77" l="1"/>
  <c r="F17" i="76"/>
  <c r="H25" i="76"/>
  <c r="H17" i="76"/>
  <c r="F25" i="76"/>
  <c r="H17" i="77"/>
  <c r="H26" i="78"/>
  <c r="D57" i="78"/>
  <c r="F52" i="78"/>
  <c r="F26" i="78"/>
  <c r="F57" i="78"/>
  <c r="I26" i="78"/>
  <c r="F46" i="77"/>
  <c r="D52" i="77"/>
  <c r="F52" i="77" s="1"/>
  <c r="F56" i="77"/>
  <c r="G26" i="77"/>
  <c r="H25" i="77"/>
  <c r="I17" i="77"/>
  <c r="I25" i="77"/>
  <c r="E57" i="77"/>
  <c r="F25" i="77"/>
  <c r="F17" i="77"/>
  <c r="F37" i="77"/>
  <c r="F25" i="75"/>
  <c r="H17" i="75"/>
  <c r="F17" i="75"/>
  <c r="F26" i="75" s="1"/>
  <c r="H25" i="75"/>
  <c r="H26" i="75" s="1"/>
  <c r="D26" i="76"/>
  <c r="G26" i="76"/>
  <c r="H26" i="76"/>
  <c r="E57" i="76"/>
  <c r="F26" i="76"/>
  <c r="F37" i="76"/>
  <c r="F46" i="76"/>
  <c r="D52" i="76"/>
  <c r="F56" i="76"/>
  <c r="I10" i="76"/>
  <c r="I17" i="76" s="1"/>
  <c r="I18" i="76"/>
  <c r="I25" i="76" s="1"/>
  <c r="D26" i="75"/>
  <c r="G26" i="75"/>
  <c r="E57" i="75"/>
  <c r="F37" i="75"/>
  <c r="F46" i="75"/>
  <c r="D52" i="75"/>
  <c r="F56" i="75"/>
  <c r="I10" i="75"/>
  <c r="I17" i="75" s="1"/>
  <c r="I18" i="75"/>
  <c r="I25" i="75" s="1"/>
  <c r="H26" i="77" l="1"/>
  <c r="D57" i="77"/>
  <c r="F26" i="77"/>
  <c r="I26" i="77"/>
  <c r="I26" i="76"/>
  <c r="D57" i="76"/>
  <c r="F52" i="76"/>
  <c r="I26" i="75"/>
  <c r="D57" i="75"/>
  <c r="F52" i="75"/>
  <c r="F57" i="77" l="1"/>
  <c r="F57" i="76"/>
  <c r="F57" i="75"/>
  <c r="E56" i="74" l="1"/>
  <c r="D56" i="74"/>
  <c r="F51" i="74"/>
  <c r="F50" i="74"/>
  <c r="F49" i="74"/>
  <c r="F48" i="74"/>
  <c r="F47" i="74"/>
  <c r="E46" i="74"/>
  <c r="D46" i="74"/>
  <c r="F45" i="74"/>
  <c r="F44" i="74"/>
  <c r="F43" i="74"/>
  <c r="F42" i="74"/>
  <c r="F41" i="74"/>
  <c r="F40" i="74"/>
  <c r="E37" i="74"/>
  <c r="D37" i="74"/>
  <c r="F36" i="74"/>
  <c r="F35" i="74"/>
  <c r="F34" i="74"/>
  <c r="F33" i="74"/>
  <c r="F32" i="74"/>
  <c r="F31" i="74"/>
  <c r="F30" i="74"/>
  <c r="G25" i="74"/>
  <c r="D25" i="74"/>
  <c r="H24" i="74"/>
  <c r="F24" i="74"/>
  <c r="I24" i="74" s="1"/>
  <c r="H23" i="74"/>
  <c r="F23" i="74"/>
  <c r="I23" i="74" s="1"/>
  <c r="H22" i="74"/>
  <c r="F22" i="74"/>
  <c r="I22" i="74" s="1"/>
  <c r="H21" i="74"/>
  <c r="F21" i="74"/>
  <c r="I21" i="74" s="1"/>
  <c r="H20" i="74"/>
  <c r="F20" i="74"/>
  <c r="I20" i="74" s="1"/>
  <c r="H19" i="74"/>
  <c r="F19" i="74"/>
  <c r="I19" i="74" s="1"/>
  <c r="H18" i="74"/>
  <c r="F18" i="74"/>
  <c r="G17" i="74"/>
  <c r="D17" i="74"/>
  <c r="H16" i="74"/>
  <c r="F16" i="74"/>
  <c r="I16" i="74" s="1"/>
  <c r="H15" i="74"/>
  <c r="F15" i="74"/>
  <c r="I15" i="74" s="1"/>
  <c r="H14" i="74"/>
  <c r="F14" i="74"/>
  <c r="I14" i="74" s="1"/>
  <c r="H13" i="74"/>
  <c r="F13" i="74"/>
  <c r="I13" i="74" s="1"/>
  <c r="H12" i="74"/>
  <c r="F12" i="74"/>
  <c r="I12" i="74" s="1"/>
  <c r="H11" i="74"/>
  <c r="F11" i="74"/>
  <c r="I11" i="74" s="1"/>
  <c r="H10" i="74"/>
  <c r="F10" i="74"/>
  <c r="D26" i="74" l="1"/>
  <c r="F17" i="74"/>
  <c r="H25" i="74"/>
  <c r="F25" i="74"/>
  <c r="F26" i="74" s="1"/>
  <c r="H17" i="74"/>
  <c r="E52" i="74"/>
  <c r="E57" i="74" s="1"/>
  <c r="G26" i="74"/>
  <c r="F37" i="74"/>
  <c r="F46" i="74"/>
  <c r="D52" i="74"/>
  <c r="F56" i="74"/>
  <c r="I10" i="74"/>
  <c r="I17" i="74" s="1"/>
  <c r="I18" i="74"/>
  <c r="I25" i="74" s="1"/>
  <c r="H26" i="74" l="1"/>
  <c r="I26" i="74"/>
  <c r="D57" i="74"/>
  <c r="F52" i="74"/>
  <c r="E56" i="73"/>
  <c r="D56" i="73"/>
  <c r="F51" i="73"/>
  <c r="F50" i="73"/>
  <c r="F49" i="73"/>
  <c r="F48" i="73"/>
  <c r="F47" i="73"/>
  <c r="E46" i="73"/>
  <c r="E52" i="73" s="1"/>
  <c r="D46" i="73"/>
  <c r="F45" i="73"/>
  <c r="F44" i="73"/>
  <c r="F43" i="73"/>
  <c r="F42" i="73"/>
  <c r="F41" i="73"/>
  <c r="F40" i="73"/>
  <c r="E37" i="73"/>
  <c r="D37" i="73"/>
  <c r="F36" i="73"/>
  <c r="F35" i="73"/>
  <c r="F34" i="73"/>
  <c r="F33" i="73"/>
  <c r="F32" i="73"/>
  <c r="F31" i="73"/>
  <c r="F30" i="73"/>
  <c r="G25" i="73"/>
  <c r="D25" i="73"/>
  <c r="H24" i="73"/>
  <c r="F24" i="73"/>
  <c r="I24" i="73" s="1"/>
  <c r="H23" i="73"/>
  <c r="F23" i="73"/>
  <c r="I23" i="73" s="1"/>
  <c r="H22" i="73"/>
  <c r="F22" i="73"/>
  <c r="I22" i="73" s="1"/>
  <c r="H21" i="73"/>
  <c r="F21" i="73"/>
  <c r="I21" i="73" s="1"/>
  <c r="H20" i="73"/>
  <c r="F20" i="73"/>
  <c r="I20" i="73" s="1"/>
  <c r="H19" i="73"/>
  <c r="F19" i="73"/>
  <c r="I19" i="73" s="1"/>
  <c r="H18" i="73"/>
  <c r="F18" i="73"/>
  <c r="G17" i="73"/>
  <c r="D17" i="73"/>
  <c r="H16" i="73"/>
  <c r="F16" i="73"/>
  <c r="I16" i="73" s="1"/>
  <c r="H15" i="73"/>
  <c r="F15" i="73"/>
  <c r="I15" i="73" s="1"/>
  <c r="H14" i="73"/>
  <c r="F14" i="73"/>
  <c r="I14" i="73" s="1"/>
  <c r="H13" i="73"/>
  <c r="F13" i="73"/>
  <c r="I13" i="73" s="1"/>
  <c r="H12" i="73"/>
  <c r="F12" i="73"/>
  <c r="I12" i="73" s="1"/>
  <c r="H11" i="73"/>
  <c r="F11" i="73"/>
  <c r="I11" i="73" s="1"/>
  <c r="H10" i="73"/>
  <c r="F10" i="73"/>
  <c r="H25" i="73" l="1"/>
  <c r="F17" i="73"/>
  <c r="F26" i="73" s="1"/>
  <c r="F25" i="73"/>
  <c r="H17" i="73"/>
  <c r="D26" i="73"/>
  <c r="F57" i="74"/>
  <c r="G26" i="73"/>
  <c r="H26" i="73"/>
  <c r="E57" i="73"/>
  <c r="F37" i="73"/>
  <c r="F46" i="73"/>
  <c r="D52" i="73"/>
  <c r="F56" i="73"/>
  <c r="I10" i="73"/>
  <c r="I17" i="73" s="1"/>
  <c r="I18" i="73"/>
  <c r="I25" i="73" s="1"/>
  <c r="E56" i="72"/>
  <c r="D56" i="72"/>
  <c r="F51" i="72"/>
  <c r="F50" i="72"/>
  <c r="F49" i="72"/>
  <c r="F48" i="72"/>
  <c r="F47" i="72"/>
  <c r="E46" i="72"/>
  <c r="E52" i="72" s="1"/>
  <c r="D46" i="72"/>
  <c r="F45" i="72"/>
  <c r="F44" i="72"/>
  <c r="F43" i="72"/>
  <c r="F42" i="72"/>
  <c r="F41" i="72"/>
  <c r="F40" i="72"/>
  <c r="E37" i="72"/>
  <c r="D37" i="72"/>
  <c r="F36" i="72"/>
  <c r="F35" i="72"/>
  <c r="F34" i="72"/>
  <c r="F33" i="72"/>
  <c r="F32" i="72"/>
  <c r="F31" i="72"/>
  <c r="F30" i="72"/>
  <c r="G25" i="72"/>
  <c r="D25" i="72"/>
  <c r="H24" i="72"/>
  <c r="F24" i="72"/>
  <c r="I24" i="72" s="1"/>
  <c r="H23" i="72"/>
  <c r="F23" i="72"/>
  <c r="I23" i="72" s="1"/>
  <c r="H22" i="72"/>
  <c r="F22" i="72"/>
  <c r="I22" i="72" s="1"/>
  <c r="H21" i="72"/>
  <c r="F21" i="72"/>
  <c r="I21" i="72" s="1"/>
  <c r="H20" i="72"/>
  <c r="F20" i="72"/>
  <c r="I20" i="72" s="1"/>
  <c r="H19" i="72"/>
  <c r="F19" i="72"/>
  <c r="I19" i="72" s="1"/>
  <c r="H18" i="72"/>
  <c r="F18" i="72"/>
  <c r="G17" i="72"/>
  <c r="D17" i="72"/>
  <c r="H16" i="72"/>
  <c r="F16" i="72"/>
  <c r="I16" i="72" s="1"/>
  <c r="H15" i="72"/>
  <c r="F15" i="72"/>
  <c r="I15" i="72" s="1"/>
  <c r="H14" i="72"/>
  <c r="F14" i="72"/>
  <c r="I14" i="72" s="1"/>
  <c r="H13" i="72"/>
  <c r="F13" i="72"/>
  <c r="I13" i="72" s="1"/>
  <c r="H12" i="72"/>
  <c r="F12" i="72"/>
  <c r="I12" i="72" s="1"/>
  <c r="H11" i="72"/>
  <c r="F11" i="72"/>
  <c r="I11" i="72" s="1"/>
  <c r="H10" i="72"/>
  <c r="F10" i="72"/>
  <c r="H17" i="72" l="1"/>
  <c r="H25" i="72"/>
  <c r="F25" i="72"/>
  <c r="F17" i="72"/>
  <c r="D57" i="73"/>
  <c r="F52" i="73"/>
  <c r="I26" i="73"/>
  <c r="D26" i="72"/>
  <c r="G26" i="72"/>
  <c r="H26" i="72"/>
  <c r="E57" i="72"/>
  <c r="F37" i="72"/>
  <c r="F46" i="72"/>
  <c r="D52" i="72"/>
  <c r="F56" i="72"/>
  <c r="I10" i="72"/>
  <c r="I17" i="72" s="1"/>
  <c r="I18" i="72"/>
  <c r="I25" i="72" s="1"/>
  <c r="F26" i="72" l="1"/>
  <c r="F57" i="73"/>
  <c r="D57" i="72"/>
  <c r="F52" i="72"/>
  <c r="I26" i="72"/>
  <c r="E56" i="71"/>
  <c r="D56" i="71"/>
  <c r="F56" i="71" s="1"/>
  <c r="F51" i="71"/>
  <c r="F50" i="71"/>
  <c r="F49" i="71"/>
  <c r="F48" i="71"/>
  <c r="F47" i="71"/>
  <c r="E46" i="71"/>
  <c r="E52" i="71" s="1"/>
  <c r="D46" i="71"/>
  <c r="F45" i="71"/>
  <c r="F44" i="71"/>
  <c r="F43" i="71"/>
  <c r="F42" i="71"/>
  <c r="F41" i="71"/>
  <c r="F40" i="71"/>
  <c r="E37" i="71"/>
  <c r="D37" i="71"/>
  <c r="F36" i="71"/>
  <c r="F35" i="71"/>
  <c r="F34" i="71"/>
  <c r="F33" i="71"/>
  <c r="F32" i="71"/>
  <c r="F31" i="71"/>
  <c r="F30" i="71"/>
  <c r="G25" i="71"/>
  <c r="D25" i="71"/>
  <c r="H24" i="71"/>
  <c r="F24" i="71"/>
  <c r="I24" i="71" s="1"/>
  <c r="H23" i="71"/>
  <c r="F23" i="71"/>
  <c r="I23" i="71" s="1"/>
  <c r="H22" i="71"/>
  <c r="F22" i="71"/>
  <c r="I22" i="71" s="1"/>
  <c r="H21" i="71"/>
  <c r="F21" i="71"/>
  <c r="I21" i="71" s="1"/>
  <c r="H20" i="71"/>
  <c r="F20" i="71"/>
  <c r="I20" i="71" s="1"/>
  <c r="H19" i="71"/>
  <c r="F19" i="71"/>
  <c r="I19" i="71" s="1"/>
  <c r="H18" i="71"/>
  <c r="F18" i="71"/>
  <c r="G17" i="71"/>
  <c r="D17" i="71"/>
  <c r="H16" i="71"/>
  <c r="F16" i="71"/>
  <c r="I16" i="71" s="1"/>
  <c r="H15" i="71"/>
  <c r="F15" i="71"/>
  <c r="I15" i="71" s="1"/>
  <c r="H14" i="71"/>
  <c r="F14" i="71"/>
  <c r="I14" i="71" s="1"/>
  <c r="H13" i="71"/>
  <c r="F13" i="71"/>
  <c r="I13" i="71" s="1"/>
  <c r="H12" i="71"/>
  <c r="F12" i="71"/>
  <c r="I12" i="71" s="1"/>
  <c r="H11" i="71"/>
  <c r="F11" i="71"/>
  <c r="I11" i="71" s="1"/>
  <c r="H10" i="71"/>
  <c r="F10" i="71"/>
  <c r="H25" i="71" l="1"/>
  <c r="H17" i="71"/>
  <c r="D26" i="71"/>
  <c r="F17" i="71"/>
  <c r="F25" i="71"/>
  <c r="F57" i="72"/>
  <c r="G26" i="71"/>
  <c r="F26" i="71"/>
  <c r="H26" i="71"/>
  <c r="E57" i="71"/>
  <c r="F37" i="71"/>
  <c r="F46" i="71"/>
  <c r="D52" i="71"/>
  <c r="I10" i="71"/>
  <c r="I17" i="71" s="1"/>
  <c r="I18" i="71"/>
  <c r="I25" i="71" s="1"/>
  <c r="E56" i="70"/>
  <c r="D56" i="70"/>
  <c r="K51" i="70"/>
  <c r="J51" i="70"/>
  <c r="F51" i="70"/>
  <c r="L51" i="70" s="1"/>
  <c r="K50" i="70"/>
  <c r="J50" i="70"/>
  <c r="F50" i="70"/>
  <c r="L50" i="70" s="1"/>
  <c r="K49" i="70"/>
  <c r="J49" i="70"/>
  <c r="F49" i="70"/>
  <c r="L49" i="70" s="1"/>
  <c r="K48" i="70"/>
  <c r="J48" i="70"/>
  <c r="F48" i="70"/>
  <c r="L48" i="70" s="1"/>
  <c r="K47" i="70"/>
  <c r="J47" i="70"/>
  <c r="F47" i="70"/>
  <c r="L47" i="70" s="1"/>
  <c r="E46" i="70"/>
  <c r="E52" i="70" s="1"/>
  <c r="D46" i="70"/>
  <c r="J46" i="70" s="1"/>
  <c r="K45" i="70"/>
  <c r="J45" i="70"/>
  <c r="F45" i="70"/>
  <c r="L45" i="70" s="1"/>
  <c r="K44" i="70"/>
  <c r="J44" i="70"/>
  <c r="F44" i="70"/>
  <c r="L44" i="70" s="1"/>
  <c r="K43" i="70"/>
  <c r="J43" i="70"/>
  <c r="F43" i="70"/>
  <c r="L43" i="70" s="1"/>
  <c r="K42" i="70"/>
  <c r="J42" i="70"/>
  <c r="F42" i="70"/>
  <c r="L42" i="70" s="1"/>
  <c r="K41" i="70"/>
  <c r="J41" i="70"/>
  <c r="F41" i="70"/>
  <c r="L41" i="70" s="1"/>
  <c r="K40" i="70"/>
  <c r="J40" i="70"/>
  <c r="F40" i="70"/>
  <c r="L40" i="70" s="1"/>
  <c r="E37" i="70"/>
  <c r="K37" i="70" s="1"/>
  <c r="D37" i="70"/>
  <c r="J37" i="70" s="1"/>
  <c r="K36" i="70"/>
  <c r="J36" i="70"/>
  <c r="F36" i="70"/>
  <c r="L36" i="70" s="1"/>
  <c r="K35" i="70"/>
  <c r="J35" i="70"/>
  <c r="F35" i="70"/>
  <c r="L35" i="70" s="1"/>
  <c r="K34" i="70"/>
  <c r="J34" i="70"/>
  <c r="F34" i="70"/>
  <c r="L34" i="70" s="1"/>
  <c r="K33" i="70"/>
  <c r="J33" i="70"/>
  <c r="F33" i="70"/>
  <c r="L33" i="70" s="1"/>
  <c r="K32" i="70"/>
  <c r="J32" i="70"/>
  <c r="F32" i="70"/>
  <c r="L32" i="70" s="1"/>
  <c r="K31" i="70"/>
  <c r="J31" i="70"/>
  <c r="F31" i="70"/>
  <c r="L31" i="70" s="1"/>
  <c r="K30" i="70"/>
  <c r="J30" i="70"/>
  <c r="F30" i="70"/>
  <c r="L30" i="70" s="1"/>
  <c r="G25" i="70"/>
  <c r="D25" i="70"/>
  <c r="H24" i="70"/>
  <c r="F24" i="70"/>
  <c r="I24" i="70" s="1"/>
  <c r="H23" i="70"/>
  <c r="F23" i="70"/>
  <c r="I23" i="70" s="1"/>
  <c r="H22" i="70"/>
  <c r="F22" i="70"/>
  <c r="I22" i="70" s="1"/>
  <c r="H21" i="70"/>
  <c r="F21" i="70"/>
  <c r="I21" i="70" s="1"/>
  <c r="H20" i="70"/>
  <c r="F20" i="70"/>
  <c r="I20" i="70" s="1"/>
  <c r="H19" i="70"/>
  <c r="F19" i="70"/>
  <c r="H18" i="70"/>
  <c r="F18" i="70"/>
  <c r="I18" i="70" s="1"/>
  <c r="G17" i="70"/>
  <c r="D17" i="70"/>
  <c r="H16" i="70"/>
  <c r="F16" i="70"/>
  <c r="I16" i="70" s="1"/>
  <c r="H15" i="70"/>
  <c r="F15" i="70"/>
  <c r="I15" i="70" s="1"/>
  <c r="H14" i="70"/>
  <c r="F14" i="70"/>
  <c r="I14" i="70" s="1"/>
  <c r="H13" i="70"/>
  <c r="F13" i="70"/>
  <c r="I13" i="70" s="1"/>
  <c r="H12" i="70"/>
  <c r="F12" i="70"/>
  <c r="I12" i="70" s="1"/>
  <c r="H11" i="70"/>
  <c r="F11" i="70"/>
  <c r="I11" i="70" s="1"/>
  <c r="H10" i="70"/>
  <c r="F10" i="70"/>
  <c r="D26" i="70" l="1"/>
  <c r="H25" i="70"/>
  <c r="H17" i="70"/>
  <c r="F17" i="70"/>
  <c r="J56" i="70"/>
  <c r="K56" i="70"/>
  <c r="K46" i="70"/>
  <c r="F56" i="70"/>
  <c r="I26" i="71"/>
  <c r="D57" i="71"/>
  <c r="F57" i="71" s="1"/>
  <c r="F52" i="71"/>
  <c r="G26" i="70"/>
  <c r="F25" i="70"/>
  <c r="F26" i="70" s="1"/>
  <c r="H26" i="70"/>
  <c r="L56" i="70"/>
  <c r="E57" i="70"/>
  <c r="K52" i="70"/>
  <c r="K57" i="70" s="1"/>
  <c r="I10" i="70"/>
  <c r="I17" i="70" s="1"/>
  <c r="I19" i="70"/>
  <c r="I25" i="70" s="1"/>
  <c r="F37" i="70"/>
  <c r="L37" i="70" s="1"/>
  <c r="F46" i="70"/>
  <c r="L46" i="70" s="1"/>
  <c r="D52" i="70"/>
  <c r="E56" i="69"/>
  <c r="D56" i="69"/>
  <c r="I26" i="70" l="1"/>
  <c r="J52" i="70"/>
  <c r="J57" i="70" s="1"/>
  <c r="L57" i="70" s="1"/>
  <c r="D57" i="70"/>
  <c r="F57" i="70" s="1"/>
  <c r="F52" i="70"/>
  <c r="L52" i="70" s="1"/>
  <c r="K40" i="69"/>
  <c r="K41" i="69"/>
  <c r="K42" i="69"/>
  <c r="K43" i="69"/>
  <c r="K44" i="69"/>
  <c r="K45" i="69"/>
  <c r="K47" i="69"/>
  <c r="K48" i="69"/>
  <c r="K49" i="69"/>
  <c r="K50" i="69"/>
  <c r="K51" i="69"/>
  <c r="J41" i="69"/>
  <c r="J42" i="69"/>
  <c r="J43" i="69"/>
  <c r="J44" i="69"/>
  <c r="J45" i="69"/>
  <c r="J47" i="69"/>
  <c r="J48" i="69"/>
  <c r="J49" i="69"/>
  <c r="J50" i="69"/>
  <c r="J51" i="69"/>
  <c r="J40" i="69"/>
  <c r="J51" i="72" l="1"/>
  <c r="J51" i="71"/>
  <c r="J51" i="73" s="1"/>
  <c r="J51" i="74" s="1"/>
  <c r="J49" i="72"/>
  <c r="J49" i="71"/>
  <c r="J49" i="73" s="1"/>
  <c r="J49" i="74" s="1"/>
  <c r="K44" i="72"/>
  <c r="K44" i="71"/>
  <c r="K44" i="73" s="1"/>
  <c r="K44" i="74" s="1"/>
  <c r="K45" i="72"/>
  <c r="K45" i="71"/>
  <c r="K45" i="73" s="1"/>
  <c r="K45" i="74" s="1"/>
  <c r="K48" i="72"/>
  <c r="K48" i="71"/>
  <c r="K48" i="73" s="1"/>
  <c r="K48" i="74" s="1"/>
  <c r="J48" i="72"/>
  <c r="J48" i="71"/>
  <c r="J48" i="73" s="1"/>
  <c r="J48" i="74" s="1"/>
  <c r="K40" i="72"/>
  <c r="K40" i="71"/>
  <c r="K40" i="73" s="1"/>
  <c r="K40" i="74" s="1"/>
  <c r="K49" i="72"/>
  <c r="K49" i="71"/>
  <c r="K49" i="73" s="1"/>
  <c r="K49" i="74" s="1"/>
  <c r="K47" i="72"/>
  <c r="K47" i="71"/>
  <c r="K47" i="73" s="1"/>
  <c r="K47" i="74" s="1"/>
  <c r="K43" i="72"/>
  <c r="K43" i="71"/>
  <c r="K43" i="73" s="1"/>
  <c r="K43" i="74" s="1"/>
  <c r="J50" i="72"/>
  <c r="J50" i="71"/>
  <c r="J50" i="73" s="1"/>
  <c r="J50" i="74" s="1"/>
  <c r="J47" i="72"/>
  <c r="J47" i="71"/>
  <c r="J47" i="73" s="1"/>
  <c r="J47" i="74" s="1"/>
  <c r="J43" i="72"/>
  <c r="J43" i="71"/>
  <c r="J43" i="73" s="1"/>
  <c r="J43" i="74" s="1"/>
  <c r="K51" i="72"/>
  <c r="K51" i="71"/>
  <c r="K51" i="73" s="1"/>
  <c r="K51" i="74" s="1"/>
  <c r="K41" i="72"/>
  <c r="K41" i="71"/>
  <c r="K41" i="73" s="1"/>
  <c r="K41" i="74" s="1"/>
  <c r="J40" i="72"/>
  <c r="J40" i="71"/>
  <c r="J40" i="73" s="1"/>
  <c r="J40" i="74" s="1"/>
  <c r="J45" i="72"/>
  <c r="J45" i="71"/>
  <c r="J45" i="73" s="1"/>
  <c r="J45" i="74" s="1"/>
  <c r="J44" i="72"/>
  <c r="J44" i="71"/>
  <c r="J44" i="73" s="1"/>
  <c r="J44" i="74" s="1"/>
  <c r="K42" i="72"/>
  <c r="K42" i="71"/>
  <c r="K42" i="73" s="1"/>
  <c r="K42" i="74" s="1"/>
  <c r="J42" i="72"/>
  <c r="J42" i="71"/>
  <c r="J42" i="73" s="1"/>
  <c r="J42" i="74" s="1"/>
  <c r="J41" i="72"/>
  <c r="J41" i="71"/>
  <c r="J41" i="73" s="1"/>
  <c r="J41" i="74" s="1"/>
  <c r="K50" i="72"/>
  <c r="K50" i="71"/>
  <c r="K50" i="73" s="1"/>
  <c r="K50" i="74" s="1"/>
  <c r="F56" i="69"/>
  <c r="J30" i="69"/>
  <c r="J31" i="69"/>
  <c r="J32" i="69"/>
  <c r="J33" i="69"/>
  <c r="J34" i="69"/>
  <c r="J35" i="69"/>
  <c r="J36" i="69"/>
  <c r="F31" i="69"/>
  <c r="F32" i="69"/>
  <c r="F33" i="69"/>
  <c r="F34" i="69"/>
  <c r="F35" i="69"/>
  <c r="F36" i="69"/>
  <c r="F30" i="69"/>
  <c r="E37" i="69"/>
  <c r="J48" i="75" l="1"/>
  <c r="J48" i="76"/>
  <c r="J48" i="77" s="1"/>
  <c r="J48" i="78" s="1"/>
  <c r="J48" i="79" s="1"/>
  <c r="J48" i="80" s="1"/>
  <c r="K49" i="75"/>
  <c r="K49" i="76"/>
  <c r="K49" i="77" s="1"/>
  <c r="K49" i="78" s="1"/>
  <c r="K49" i="79" s="1"/>
  <c r="K49" i="80" s="1"/>
  <c r="J31" i="72"/>
  <c r="J31" i="71"/>
  <c r="J31" i="73" s="1"/>
  <c r="J31" i="74" s="1"/>
  <c r="K51" i="76"/>
  <c r="K51" i="77" s="1"/>
  <c r="K51" i="78" s="1"/>
  <c r="K51" i="79" s="1"/>
  <c r="K51" i="80" s="1"/>
  <c r="K51" i="75"/>
  <c r="J43" i="75"/>
  <c r="J43" i="76"/>
  <c r="J43" i="77" s="1"/>
  <c r="J43" i="78" s="1"/>
  <c r="J43" i="79" s="1"/>
  <c r="J43" i="80" s="1"/>
  <c r="K48" i="75"/>
  <c r="K48" i="76"/>
  <c r="K48" i="77" s="1"/>
  <c r="K48" i="78" s="1"/>
  <c r="K48" i="79" s="1"/>
  <c r="K48" i="80" s="1"/>
  <c r="J41" i="76"/>
  <c r="J41" i="77" s="1"/>
  <c r="J41" i="78" s="1"/>
  <c r="J41" i="79" s="1"/>
  <c r="J41" i="82" s="1"/>
  <c r="J41" i="75"/>
  <c r="J47" i="76"/>
  <c r="J47" i="77" s="1"/>
  <c r="J47" i="78" s="1"/>
  <c r="J47" i="79" s="1"/>
  <c r="J47" i="80" s="1"/>
  <c r="J47" i="75"/>
  <c r="K45" i="76"/>
  <c r="K45" i="77" s="1"/>
  <c r="K45" i="78" s="1"/>
  <c r="K45" i="79" s="1"/>
  <c r="K45" i="80" s="1"/>
  <c r="K45" i="75"/>
  <c r="K44" i="76"/>
  <c r="K44" i="77" s="1"/>
  <c r="K44" i="78" s="1"/>
  <c r="K44" i="79" s="1"/>
  <c r="K44" i="80" s="1"/>
  <c r="K44" i="75"/>
  <c r="K41" i="76"/>
  <c r="K41" i="77" s="1"/>
  <c r="K41" i="78" s="1"/>
  <c r="K41" i="79" s="1"/>
  <c r="K41" i="82" s="1"/>
  <c r="K41" i="75"/>
  <c r="J42" i="75"/>
  <c r="J42" i="76"/>
  <c r="J42" i="77" s="1"/>
  <c r="J42" i="78" s="1"/>
  <c r="J42" i="79" s="1"/>
  <c r="J42" i="80" s="1"/>
  <c r="J50" i="76"/>
  <c r="J50" i="77" s="1"/>
  <c r="J50" i="78" s="1"/>
  <c r="J50" i="79" s="1"/>
  <c r="J50" i="80" s="1"/>
  <c r="J50" i="75"/>
  <c r="J40" i="76"/>
  <c r="J40" i="77" s="1"/>
  <c r="J40" i="78" s="1"/>
  <c r="J40" i="79" s="1"/>
  <c r="J40" i="82" s="1"/>
  <c r="J40" i="75"/>
  <c r="J56" i="69"/>
  <c r="J30" i="72"/>
  <c r="J30" i="71"/>
  <c r="J30" i="73" s="1"/>
  <c r="J30" i="74" s="1"/>
  <c r="K42" i="76"/>
  <c r="K42" i="77" s="1"/>
  <c r="K42" i="78" s="1"/>
  <c r="K42" i="79" s="1"/>
  <c r="K42" i="80" s="1"/>
  <c r="K42" i="75"/>
  <c r="J36" i="72"/>
  <c r="J36" i="71"/>
  <c r="J36" i="73" s="1"/>
  <c r="J36" i="74" s="1"/>
  <c r="K43" i="76"/>
  <c r="K43" i="77" s="1"/>
  <c r="K43" i="78" s="1"/>
  <c r="K43" i="79" s="1"/>
  <c r="K43" i="80" s="1"/>
  <c r="K43" i="75"/>
  <c r="J49" i="75"/>
  <c r="J49" i="76"/>
  <c r="J49" i="77" s="1"/>
  <c r="J49" i="78" s="1"/>
  <c r="J49" i="79" s="1"/>
  <c r="J49" i="80" s="1"/>
  <c r="K40" i="76"/>
  <c r="K40" i="77" s="1"/>
  <c r="K40" i="78" s="1"/>
  <c r="K40" i="79" s="1"/>
  <c r="K40" i="82" s="1"/>
  <c r="K40" i="75"/>
  <c r="J44" i="75"/>
  <c r="J44" i="76"/>
  <c r="J44" i="77" s="1"/>
  <c r="J44" i="78" s="1"/>
  <c r="J44" i="79" s="1"/>
  <c r="J44" i="80" s="1"/>
  <c r="J35" i="72"/>
  <c r="J35" i="71"/>
  <c r="J35" i="73" s="1"/>
  <c r="J35" i="74" s="1"/>
  <c r="J32" i="72"/>
  <c r="J32" i="71"/>
  <c r="J32" i="73" s="1"/>
  <c r="J32" i="74" s="1"/>
  <c r="K50" i="76"/>
  <c r="K50" i="77" s="1"/>
  <c r="K50" i="78" s="1"/>
  <c r="K50" i="79" s="1"/>
  <c r="K50" i="80" s="1"/>
  <c r="K50" i="75"/>
  <c r="J34" i="72"/>
  <c r="J34" i="71"/>
  <c r="J34" i="73" s="1"/>
  <c r="J34" i="74" s="1"/>
  <c r="J45" i="75"/>
  <c r="J45" i="76"/>
  <c r="J45" i="77" s="1"/>
  <c r="J45" i="78" s="1"/>
  <c r="J45" i="79" s="1"/>
  <c r="J45" i="80" s="1"/>
  <c r="J51" i="76"/>
  <c r="J51" i="77" s="1"/>
  <c r="J51" i="78" s="1"/>
  <c r="J51" i="79" s="1"/>
  <c r="J51" i="80" s="1"/>
  <c r="J51" i="75"/>
  <c r="K47" i="75"/>
  <c r="K47" i="76"/>
  <c r="K47" i="77" s="1"/>
  <c r="K47" i="78" s="1"/>
  <c r="K47" i="79" s="1"/>
  <c r="K47" i="80" s="1"/>
  <c r="J33" i="72"/>
  <c r="J33" i="71"/>
  <c r="J33" i="73" s="1"/>
  <c r="J33" i="74" s="1"/>
  <c r="E46" i="69"/>
  <c r="K46" i="69" s="1"/>
  <c r="D46" i="69"/>
  <c r="J46" i="69" s="1"/>
  <c r="F45" i="69"/>
  <c r="L45" i="69" s="1"/>
  <c r="F44" i="69"/>
  <c r="L44" i="69" s="1"/>
  <c r="K42" i="81" l="1"/>
  <c r="K42" i="82"/>
  <c r="J47" i="81"/>
  <c r="J47" i="82"/>
  <c r="K48" i="81"/>
  <c r="K48" i="82"/>
  <c r="J49" i="81"/>
  <c r="J49" i="82"/>
  <c r="J44" i="81"/>
  <c r="J44" i="82"/>
  <c r="K50" i="81"/>
  <c r="K50" i="82"/>
  <c r="J43" i="81"/>
  <c r="J43" i="82"/>
  <c r="K47" i="81"/>
  <c r="K47" i="82"/>
  <c r="J50" i="81"/>
  <c r="J50" i="82"/>
  <c r="J42" i="81"/>
  <c r="J42" i="82"/>
  <c r="K51" i="81"/>
  <c r="K51" i="82"/>
  <c r="J51" i="81"/>
  <c r="J51" i="82"/>
  <c r="J45" i="81"/>
  <c r="J45" i="82"/>
  <c r="K49" i="81"/>
  <c r="K49" i="82"/>
  <c r="K44" i="81"/>
  <c r="K44" i="82"/>
  <c r="J48" i="81"/>
  <c r="J48" i="82"/>
  <c r="K43" i="81"/>
  <c r="K43" i="82"/>
  <c r="K45" i="81"/>
  <c r="K45" i="82"/>
  <c r="J41" i="81"/>
  <c r="J41" i="80"/>
  <c r="J40" i="81"/>
  <c r="J40" i="80"/>
  <c r="K40" i="81"/>
  <c r="K40" i="80"/>
  <c r="K41" i="81"/>
  <c r="K41" i="80"/>
  <c r="J30" i="75"/>
  <c r="J30" i="76"/>
  <c r="J30" i="77" s="1"/>
  <c r="J30" i="78" s="1"/>
  <c r="J30" i="79" s="1"/>
  <c r="J30" i="80" s="1"/>
  <c r="K46" i="72"/>
  <c r="K46" i="71"/>
  <c r="K46" i="73" s="1"/>
  <c r="K46" i="74" s="1"/>
  <c r="L44" i="71"/>
  <c r="L44" i="73" s="1"/>
  <c r="L44" i="74" s="1"/>
  <c r="L44" i="72"/>
  <c r="J33" i="76"/>
  <c r="J33" i="77" s="1"/>
  <c r="J33" i="78" s="1"/>
  <c r="J33" i="79" s="1"/>
  <c r="J33" i="80" s="1"/>
  <c r="J33" i="75"/>
  <c r="J46" i="72"/>
  <c r="J46" i="71"/>
  <c r="J46" i="73" s="1"/>
  <c r="J46" i="74" s="1"/>
  <c r="J31" i="76"/>
  <c r="J31" i="77" s="1"/>
  <c r="J31" i="78" s="1"/>
  <c r="J31" i="79" s="1"/>
  <c r="J31" i="80" s="1"/>
  <c r="J31" i="75"/>
  <c r="L45" i="72"/>
  <c r="L45" i="71"/>
  <c r="L45" i="73" s="1"/>
  <c r="L45" i="74" s="1"/>
  <c r="J35" i="76"/>
  <c r="J35" i="77" s="1"/>
  <c r="J35" i="78" s="1"/>
  <c r="J35" i="79" s="1"/>
  <c r="J35" i="80" s="1"/>
  <c r="J35" i="75"/>
  <c r="J56" i="72"/>
  <c r="J56" i="71"/>
  <c r="J56" i="73" s="1"/>
  <c r="J56" i="74" s="1"/>
  <c r="J34" i="76"/>
  <c r="J34" i="77" s="1"/>
  <c r="J34" i="78" s="1"/>
  <c r="J34" i="79" s="1"/>
  <c r="J34" i="80" s="1"/>
  <c r="J34" i="75"/>
  <c r="J32" i="76"/>
  <c r="J32" i="77" s="1"/>
  <c r="J32" i="78" s="1"/>
  <c r="J32" i="79" s="1"/>
  <c r="J32" i="80" s="1"/>
  <c r="J32" i="75"/>
  <c r="J36" i="76"/>
  <c r="J36" i="77" s="1"/>
  <c r="J36" i="78" s="1"/>
  <c r="J36" i="79" s="1"/>
  <c r="J36" i="80" s="1"/>
  <c r="J36" i="75"/>
  <c r="F51" i="69"/>
  <c r="L51" i="69" s="1"/>
  <c r="F50" i="69"/>
  <c r="L50" i="69" s="1"/>
  <c r="F49" i="69"/>
  <c r="L49" i="69" s="1"/>
  <c r="F48" i="69"/>
  <c r="L48" i="69" s="1"/>
  <c r="F47" i="69"/>
  <c r="L47" i="69" s="1"/>
  <c r="E52" i="69"/>
  <c r="F43" i="69"/>
  <c r="L43" i="69" s="1"/>
  <c r="F42" i="69"/>
  <c r="L42" i="69" s="1"/>
  <c r="F41" i="69"/>
  <c r="L41" i="69" s="1"/>
  <c r="F40" i="69"/>
  <c r="L40" i="69" s="1"/>
  <c r="K37" i="69"/>
  <c r="D37" i="69"/>
  <c r="L36" i="69"/>
  <c r="K36" i="69"/>
  <c r="L35" i="69"/>
  <c r="K35" i="69"/>
  <c r="L34" i="69"/>
  <c r="K34" i="69"/>
  <c r="L33" i="69"/>
  <c r="K33" i="69"/>
  <c r="L32" i="69"/>
  <c r="K32" i="69"/>
  <c r="L31" i="69"/>
  <c r="K31" i="69"/>
  <c r="K30" i="69"/>
  <c r="G25" i="69"/>
  <c r="E25" i="69"/>
  <c r="D25" i="69"/>
  <c r="H24" i="69"/>
  <c r="F24" i="69"/>
  <c r="I24" i="69" s="1"/>
  <c r="H23" i="69"/>
  <c r="F23" i="69"/>
  <c r="I23" i="69" s="1"/>
  <c r="H22" i="69"/>
  <c r="F22" i="69"/>
  <c r="I22" i="69" s="1"/>
  <c r="H21" i="69"/>
  <c r="F21" i="69"/>
  <c r="I21" i="69" s="1"/>
  <c r="H20" i="69"/>
  <c r="F20" i="69"/>
  <c r="I20" i="69" s="1"/>
  <c r="H19" i="69"/>
  <c r="F19" i="69"/>
  <c r="I19" i="69" s="1"/>
  <c r="H18" i="69"/>
  <c r="F18" i="69"/>
  <c r="G17" i="69"/>
  <c r="E17" i="69"/>
  <c r="D17" i="69"/>
  <c r="H16" i="69"/>
  <c r="F16" i="69"/>
  <c r="I16" i="69" s="1"/>
  <c r="H15" i="69"/>
  <c r="F15" i="69"/>
  <c r="I15" i="69" s="1"/>
  <c r="H14" i="69"/>
  <c r="F14" i="69"/>
  <c r="I14" i="69" s="1"/>
  <c r="H13" i="69"/>
  <c r="F13" i="69"/>
  <c r="I13" i="69" s="1"/>
  <c r="H12" i="69"/>
  <c r="F12" i="69"/>
  <c r="I12" i="69" s="1"/>
  <c r="H11" i="69"/>
  <c r="F11" i="69"/>
  <c r="I11" i="69" s="1"/>
  <c r="H10" i="69"/>
  <c r="F10" i="69"/>
  <c r="I10" i="69" s="1"/>
  <c r="J34" i="81" l="1"/>
  <c r="J34" i="82"/>
  <c r="J30" i="81"/>
  <c r="J30" i="82"/>
  <c r="J35" i="81"/>
  <c r="J35" i="82"/>
  <c r="J31" i="81"/>
  <c r="J31" i="82"/>
  <c r="J36" i="81"/>
  <c r="J36" i="82"/>
  <c r="J33" i="81"/>
  <c r="J33" i="82"/>
  <c r="J32" i="81"/>
  <c r="J32" i="82"/>
  <c r="K33" i="72"/>
  <c r="K33" i="71"/>
  <c r="K33" i="73" s="1"/>
  <c r="K33" i="74" s="1"/>
  <c r="L48" i="71"/>
  <c r="L48" i="73" s="1"/>
  <c r="L48" i="74" s="1"/>
  <c r="L48" i="72"/>
  <c r="L33" i="72"/>
  <c r="L33" i="71"/>
  <c r="L33" i="73" s="1"/>
  <c r="L33" i="74" s="1"/>
  <c r="L49" i="71"/>
  <c r="L49" i="73" s="1"/>
  <c r="L49" i="74" s="1"/>
  <c r="L49" i="72"/>
  <c r="L45" i="75"/>
  <c r="L45" i="76"/>
  <c r="L45" i="77" s="1"/>
  <c r="L45" i="78" s="1"/>
  <c r="L45" i="79" s="1"/>
  <c r="L45" i="80" s="1"/>
  <c r="L32" i="72"/>
  <c r="L32" i="71"/>
  <c r="L32" i="73" s="1"/>
  <c r="L32" i="74" s="1"/>
  <c r="L47" i="71"/>
  <c r="L47" i="73" s="1"/>
  <c r="L47" i="74" s="1"/>
  <c r="L47" i="72"/>
  <c r="K34" i="72"/>
  <c r="K34" i="71"/>
  <c r="K34" i="73" s="1"/>
  <c r="K34" i="74" s="1"/>
  <c r="L50" i="71"/>
  <c r="L50" i="73" s="1"/>
  <c r="L50" i="74" s="1"/>
  <c r="L50" i="72"/>
  <c r="J46" i="75"/>
  <c r="J46" i="76"/>
  <c r="J46" i="77" s="1"/>
  <c r="J46" i="78" s="1"/>
  <c r="J46" i="79" s="1"/>
  <c r="J46" i="80" s="1"/>
  <c r="L51" i="71"/>
  <c r="L51" i="73" s="1"/>
  <c r="L51" i="74" s="1"/>
  <c r="L51" i="72"/>
  <c r="L34" i="72"/>
  <c r="L34" i="71"/>
  <c r="L34" i="73" s="1"/>
  <c r="L34" i="74" s="1"/>
  <c r="K35" i="72"/>
  <c r="K35" i="71"/>
  <c r="K35" i="73" s="1"/>
  <c r="K35" i="74" s="1"/>
  <c r="L42" i="71"/>
  <c r="L42" i="73" s="1"/>
  <c r="L42" i="74" s="1"/>
  <c r="L42" i="72"/>
  <c r="L35" i="71"/>
  <c r="L35" i="73" s="1"/>
  <c r="L35" i="74" s="1"/>
  <c r="L35" i="72"/>
  <c r="K36" i="72"/>
  <c r="K36" i="71"/>
  <c r="K36" i="73" s="1"/>
  <c r="K36" i="74" s="1"/>
  <c r="L44" i="75"/>
  <c r="L44" i="76"/>
  <c r="L44" i="77" s="1"/>
  <c r="L44" i="78" s="1"/>
  <c r="L44" i="79" s="1"/>
  <c r="L44" i="80" s="1"/>
  <c r="K46" i="75"/>
  <c r="K46" i="76"/>
  <c r="K46" i="77" s="1"/>
  <c r="K46" i="78" s="1"/>
  <c r="K46" i="79" s="1"/>
  <c r="K46" i="80" s="1"/>
  <c r="L31" i="71"/>
  <c r="L31" i="73" s="1"/>
  <c r="L31" i="74" s="1"/>
  <c r="L31" i="72"/>
  <c r="K37" i="72"/>
  <c r="K37" i="71"/>
  <c r="K37" i="73" s="1"/>
  <c r="K37" i="74" s="1"/>
  <c r="L36" i="72"/>
  <c r="L36" i="71"/>
  <c r="L36" i="73" s="1"/>
  <c r="L36" i="74" s="1"/>
  <c r="H17" i="69"/>
  <c r="H26" i="69" s="1"/>
  <c r="F25" i="69"/>
  <c r="L40" i="72"/>
  <c r="L40" i="71"/>
  <c r="L40" i="73" s="1"/>
  <c r="L40" i="74" s="1"/>
  <c r="J56" i="75"/>
  <c r="J56" i="76"/>
  <c r="J56" i="77" s="1"/>
  <c r="J56" i="78" s="1"/>
  <c r="J56" i="79" s="1"/>
  <c r="J56" i="80" s="1"/>
  <c r="K31" i="72"/>
  <c r="K31" i="71"/>
  <c r="K31" i="73" s="1"/>
  <c r="K31" i="74" s="1"/>
  <c r="L43" i="72"/>
  <c r="L43" i="71"/>
  <c r="L43" i="73" s="1"/>
  <c r="L43" i="74" s="1"/>
  <c r="K32" i="72"/>
  <c r="K32" i="71"/>
  <c r="K32" i="73" s="1"/>
  <c r="K32" i="74" s="1"/>
  <c r="H25" i="69"/>
  <c r="K56" i="69"/>
  <c r="K30" i="72"/>
  <c r="K30" i="71"/>
  <c r="K30" i="73" s="1"/>
  <c r="K30" i="74" s="1"/>
  <c r="L41" i="71"/>
  <c r="L41" i="73" s="1"/>
  <c r="L41" i="74" s="1"/>
  <c r="L41" i="72"/>
  <c r="K52" i="69"/>
  <c r="K57" i="69" s="1"/>
  <c r="E57" i="69"/>
  <c r="F37" i="69"/>
  <c r="L37" i="69" s="1"/>
  <c r="J37" i="69"/>
  <c r="E26" i="69"/>
  <c r="L30" i="69"/>
  <c r="F46" i="69"/>
  <c r="L46" i="69" s="1"/>
  <c r="G26" i="69"/>
  <c r="F17" i="69"/>
  <c r="F26" i="69" s="1"/>
  <c r="D26" i="69"/>
  <c r="I17" i="69"/>
  <c r="I18" i="69"/>
  <c r="I25" i="69" s="1"/>
  <c r="D52" i="69"/>
  <c r="J56" i="81" l="1"/>
  <c r="J56" i="82"/>
  <c r="L45" i="81"/>
  <c r="L45" i="82"/>
  <c r="L44" i="81"/>
  <c r="L44" i="82"/>
  <c r="J46" i="81"/>
  <c r="J46" i="82"/>
  <c r="K46" i="81"/>
  <c r="K46" i="82"/>
  <c r="K57" i="71"/>
  <c r="K57" i="73" s="1"/>
  <c r="K57" i="74" s="1"/>
  <c r="K57" i="72"/>
  <c r="L47" i="75"/>
  <c r="L47" i="76"/>
  <c r="L47" i="77" s="1"/>
  <c r="L47" i="78" s="1"/>
  <c r="L47" i="79" s="1"/>
  <c r="L47" i="80" s="1"/>
  <c r="L32" i="75"/>
  <c r="L32" i="76"/>
  <c r="L32" i="77" s="1"/>
  <c r="L32" i="78" s="1"/>
  <c r="L32" i="79" s="1"/>
  <c r="L32" i="80" s="1"/>
  <c r="K34" i="76"/>
  <c r="K34" i="77" s="1"/>
  <c r="K34" i="78" s="1"/>
  <c r="K34" i="79" s="1"/>
  <c r="K34" i="80" s="1"/>
  <c r="K34" i="75"/>
  <c r="L41" i="75"/>
  <c r="L41" i="76"/>
  <c r="L41" i="77" s="1"/>
  <c r="L41" i="78" s="1"/>
  <c r="L41" i="79" s="1"/>
  <c r="L41" i="82" s="1"/>
  <c r="L36" i="75"/>
  <c r="L36" i="76"/>
  <c r="L36" i="77" s="1"/>
  <c r="L36" i="78" s="1"/>
  <c r="L36" i="79" s="1"/>
  <c r="L36" i="80" s="1"/>
  <c r="K35" i="75"/>
  <c r="K35" i="76"/>
  <c r="K35" i="77" s="1"/>
  <c r="K35" i="78" s="1"/>
  <c r="K35" i="79" s="1"/>
  <c r="K35" i="80" s="1"/>
  <c r="L42" i="75"/>
  <c r="L42" i="76"/>
  <c r="L42" i="77" s="1"/>
  <c r="L42" i="78" s="1"/>
  <c r="L42" i="79" s="1"/>
  <c r="L42" i="80" s="1"/>
  <c r="K30" i="75"/>
  <c r="K30" i="76"/>
  <c r="K30" i="77" s="1"/>
  <c r="K30" i="78" s="1"/>
  <c r="K30" i="79" s="1"/>
  <c r="K30" i="80" s="1"/>
  <c r="K37" i="76"/>
  <c r="K37" i="77" s="1"/>
  <c r="K37" i="78" s="1"/>
  <c r="K37" i="79" s="1"/>
  <c r="K37" i="80" s="1"/>
  <c r="K37" i="75"/>
  <c r="L34" i="75"/>
  <c r="L34" i="76"/>
  <c r="L34" i="77" s="1"/>
  <c r="L34" i="78" s="1"/>
  <c r="L34" i="79" s="1"/>
  <c r="L34" i="80" s="1"/>
  <c r="K36" i="76"/>
  <c r="K36" i="77" s="1"/>
  <c r="K36" i="78" s="1"/>
  <c r="K36" i="79" s="1"/>
  <c r="K36" i="80" s="1"/>
  <c r="K36" i="75"/>
  <c r="L49" i="75"/>
  <c r="L49" i="76"/>
  <c r="L49" i="77" s="1"/>
  <c r="L49" i="78" s="1"/>
  <c r="L49" i="79" s="1"/>
  <c r="L49" i="80" s="1"/>
  <c r="L37" i="71"/>
  <c r="L37" i="73" s="1"/>
  <c r="L37" i="74" s="1"/>
  <c r="L37" i="72"/>
  <c r="L33" i="75"/>
  <c r="L33" i="76"/>
  <c r="L33" i="77" s="1"/>
  <c r="L33" i="78" s="1"/>
  <c r="L33" i="79" s="1"/>
  <c r="L33" i="80" s="1"/>
  <c r="L40" i="75"/>
  <c r="L40" i="76"/>
  <c r="L40" i="77" s="1"/>
  <c r="L40" i="78" s="1"/>
  <c r="L40" i="79" s="1"/>
  <c r="L40" i="82" s="1"/>
  <c r="L31" i="75"/>
  <c r="L31" i="76"/>
  <c r="L31" i="77" s="1"/>
  <c r="L31" i="78" s="1"/>
  <c r="L31" i="79" s="1"/>
  <c r="L31" i="80" s="1"/>
  <c r="L51" i="75"/>
  <c r="L51" i="76"/>
  <c r="L51" i="77" s="1"/>
  <c r="L51" i="78" s="1"/>
  <c r="L51" i="79" s="1"/>
  <c r="L51" i="80" s="1"/>
  <c r="K32" i="75"/>
  <c r="K32" i="76"/>
  <c r="K32" i="77" s="1"/>
  <c r="K32" i="78" s="1"/>
  <c r="K32" i="79" s="1"/>
  <c r="K32" i="80" s="1"/>
  <c r="L46" i="71"/>
  <c r="L46" i="73" s="1"/>
  <c r="L46" i="74" s="1"/>
  <c r="L46" i="72"/>
  <c r="L43" i="75"/>
  <c r="L43" i="76"/>
  <c r="L43" i="77" s="1"/>
  <c r="L43" i="78" s="1"/>
  <c r="L43" i="79" s="1"/>
  <c r="L43" i="80" s="1"/>
  <c r="K52" i="72"/>
  <c r="K52" i="71"/>
  <c r="K52" i="73" s="1"/>
  <c r="K52" i="74" s="1"/>
  <c r="L56" i="69"/>
  <c r="K56" i="72"/>
  <c r="K56" i="71"/>
  <c r="K56" i="73" s="1"/>
  <c r="K56" i="74" s="1"/>
  <c r="L30" i="71"/>
  <c r="L30" i="73" s="1"/>
  <c r="L30" i="74" s="1"/>
  <c r="L30" i="72"/>
  <c r="L48" i="75"/>
  <c r="L48" i="76"/>
  <c r="L48" i="77" s="1"/>
  <c r="L48" i="78" s="1"/>
  <c r="L48" i="79" s="1"/>
  <c r="L48" i="80" s="1"/>
  <c r="K31" i="76"/>
  <c r="K31" i="77" s="1"/>
  <c r="K31" i="78" s="1"/>
  <c r="K31" i="79" s="1"/>
  <c r="K31" i="80" s="1"/>
  <c r="K31" i="75"/>
  <c r="K33" i="76"/>
  <c r="K33" i="77" s="1"/>
  <c r="K33" i="78" s="1"/>
  <c r="K33" i="79" s="1"/>
  <c r="K33" i="80" s="1"/>
  <c r="K33" i="75"/>
  <c r="L35" i="75"/>
  <c r="L35" i="76"/>
  <c r="L35" i="77" s="1"/>
  <c r="L35" i="78" s="1"/>
  <c r="L35" i="79" s="1"/>
  <c r="L35" i="80" s="1"/>
  <c r="J37" i="71"/>
  <c r="J37" i="73" s="1"/>
  <c r="J37" i="74" s="1"/>
  <c r="J37" i="72"/>
  <c r="L50" i="75"/>
  <c r="L50" i="76"/>
  <c r="L50" i="77" s="1"/>
  <c r="L50" i="78" s="1"/>
  <c r="L50" i="79" s="1"/>
  <c r="L50" i="80" s="1"/>
  <c r="J52" i="69"/>
  <c r="J57" i="69" s="1"/>
  <c r="D57" i="69"/>
  <c r="F57" i="69" s="1"/>
  <c r="I26" i="69"/>
  <c r="F52" i="69"/>
  <c r="L52" i="69" s="1"/>
  <c r="L47" i="81" l="1"/>
  <c r="L47" i="82"/>
  <c r="L32" i="81"/>
  <c r="L32" i="82"/>
  <c r="L51" i="81"/>
  <c r="L51" i="82"/>
  <c r="L48" i="81"/>
  <c r="L48" i="82"/>
  <c r="K37" i="81"/>
  <c r="K38" i="81" s="1"/>
  <c r="K37" i="82"/>
  <c r="K30" i="81"/>
  <c r="K30" i="82"/>
  <c r="K31" i="81"/>
  <c r="K31" i="82"/>
  <c r="L31" i="81"/>
  <c r="L31" i="82"/>
  <c r="L42" i="81"/>
  <c r="L42" i="82"/>
  <c r="L34" i="81"/>
  <c r="L34" i="82"/>
  <c r="L33" i="81"/>
  <c r="L33" i="82"/>
  <c r="K35" i="81"/>
  <c r="K35" i="82"/>
  <c r="K33" i="81"/>
  <c r="K33" i="82"/>
  <c r="L50" i="81"/>
  <c r="L50" i="82"/>
  <c r="L36" i="81"/>
  <c r="L36" i="82"/>
  <c r="K32" i="81"/>
  <c r="K32" i="82"/>
  <c r="L43" i="81"/>
  <c r="L43" i="82"/>
  <c r="L49" i="81"/>
  <c r="L49" i="82"/>
  <c r="K36" i="81"/>
  <c r="K36" i="82"/>
  <c r="L35" i="81"/>
  <c r="L35" i="82"/>
  <c r="K34" i="81"/>
  <c r="K34" i="82"/>
  <c r="L40" i="80"/>
  <c r="L40" i="81"/>
  <c r="L41" i="81"/>
  <c r="L41" i="80"/>
  <c r="L57" i="69"/>
  <c r="J57" i="71"/>
  <c r="J57" i="73" s="1"/>
  <c r="J57" i="74" s="1"/>
  <c r="J57" i="72"/>
  <c r="L56" i="71"/>
  <c r="L56" i="73" s="1"/>
  <c r="L56" i="74" s="1"/>
  <c r="L56" i="72"/>
  <c r="L30" i="75"/>
  <c r="L30" i="76"/>
  <c r="L30" i="77" s="1"/>
  <c r="L30" i="78" s="1"/>
  <c r="L30" i="79" s="1"/>
  <c r="L30" i="80" s="1"/>
  <c r="K56" i="76"/>
  <c r="K56" i="77" s="1"/>
  <c r="K56" i="78" s="1"/>
  <c r="K56" i="79" s="1"/>
  <c r="K56" i="80" s="1"/>
  <c r="K56" i="75"/>
  <c r="J52" i="71"/>
  <c r="J52" i="73" s="1"/>
  <c r="J52" i="74" s="1"/>
  <c r="J52" i="72"/>
  <c r="L37" i="75"/>
  <c r="L37" i="76"/>
  <c r="L37" i="77" s="1"/>
  <c r="L37" i="78" s="1"/>
  <c r="L37" i="79" s="1"/>
  <c r="L37" i="80" s="1"/>
  <c r="J37" i="75"/>
  <c r="J37" i="76"/>
  <c r="J37" i="77" s="1"/>
  <c r="J37" i="78" s="1"/>
  <c r="J37" i="79" s="1"/>
  <c r="J37" i="80" s="1"/>
  <c r="L46" i="75"/>
  <c r="L46" i="76"/>
  <c r="L46" i="77" s="1"/>
  <c r="L46" i="78" s="1"/>
  <c r="L46" i="79" s="1"/>
  <c r="L46" i="80" s="1"/>
  <c r="K52" i="75"/>
  <c r="K52" i="76"/>
  <c r="K52" i="77" s="1"/>
  <c r="K52" i="78" s="1"/>
  <c r="K52" i="79" s="1"/>
  <c r="K52" i="80" s="1"/>
  <c r="L52" i="71"/>
  <c r="L52" i="73" s="1"/>
  <c r="L52" i="74" s="1"/>
  <c r="L52" i="72"/>
  <c r="K57" i="75"/>
  <c r="K57" i="76"/>
  <c r="K57" i="77" s="1"/>
  <c r="K57" i="78" s="1"/>
  <c r="K57" i="79" s="1"/>
  <c r="K57" i="80" s="1"/>
  <c r="J37" i="81" l="1"/>
  <c r="J37" i="82"/>
  <c r="L46" i="81"/>
  <c r="L46" i="82"/>
  <c r="L37" i="81"/>
  <c r="L37" i="82"/>
  <c r="K56" i="81"/>
  <c r="K56" i="82"/>
  <c r="L30" i="81"/>
  <c r="L30" i="82"/>
  <c r="K57" i="81"/>
  <c r="K58" i="81" s="1"/>
  <c r="K57" i="82"/>
  <c r="K52" i="81"/>
  <c r="K53" i="81" s="1"/>
  <c r="K52" i="82"/>
  <c r="J52" i="75"/>
  <c r="J52" i="76"/>
  <c r="J52" i="77" s="1"/>
  <c r="J52" i="78" s="1"/>
  <c r="J52" i="79" s="1"/>
  <c r="J52" i="80" s="1"/>
  <c r="L56" i="75"/>
  <c r="L56" i="76"/>
  <c r="L56" i="77" s="1"/>
  <c r="L56" i="78" s="1"/>
  <c r="L56" i="79" s="1"/>
  <c r="L56" i="80" s="1"/>
  <c r="J57" i="75"/>
  <c r="J57" i="76"/>
  <c r="J57" i="77" s="1"/>
  <c r="J57" i="78" s="1"/>
  <c r="J57" i="79" s="1"/>
  <c r="J57" i="80" s="1"/>
  <c r="L52" i="75"/>
  <c r="L52" i="76"/>
  <c r="L52" i="77" s="1"/>
  <c r="L52" i="78" s="1"/>
  <c r="L52" i="79" s="1"/>
  <c r="L52" i="80" s="1"/>
  <c r="L57" i="71"/>
  <c r="L57" i="73" s="1"/>
  <c r="L57" i="74" s="1"/>
  <c r="L57" i="72"/>
  <c r="J52" i="81" l="1"/>
  <c r="J52" i="82"/>
  <c r="J57" i="81"/>
  <c r="J57" i="82"/>
  <c r="L52" i="81"/>
  <c r="L52" i="82"/>
  <c r="L56" i="81"/>
  <c r="L56" i="82"/>
  <c r="L57" i="75"/>
  <c r="L57" i="76"/>
  <c r="L57" i="77" s="1"/>
  <c r="L57" i="78" s="1"/>
  <c r="L57" i="79" s="1"/>
  <c r="L57" i="80" s="1"/>
  <c r="L57" i="81" l="1"/>
  <c r="L57" i="82"/>
</calcChain>
</file>

<file path=xl/sharedStrings.xml><?xml version="1.0" encoding="utf-8"?>
<sst xmlns="http://schemas.openxmlformats.org/spreadsheetml/2006/main" count="2524" uniqueCount="159">
  <si>
    <t>CASA DE ASIGURARI DE SANATATE IALOMITA</t>
  </si>
  <si>
    <t>Director Executiv - Directia  Economica,</t>
  </si>
  <si>
    <t xml:space="preserve">           EC. MIHAI GEANTA</t>
  </si>
  <si>
    <t xml:space="preserve">           EC. DOINA STAN</t>
  </si>
  <si>
    <t>LEI</t>
  </si>
  <si>
    <t>Nr.</t>
  </si>
  <si>
    <t xml:space="preserve">DOMENIU DE </t>
  </si>
  <si>
    <t>FACTURA</t>
  </si>
  <si>
    <t>TOTAL</t>
  </si>
  <si>
    <t>Servicii</t>
  </si>
  <si>
    <t>Total servicii</t>
  </si>
  <si>
    <t>Disponibil dupa</t>
  </si>
  <si>
    <t>crt</t>
  </si>
  <si>
    <t>ASISTENTA</t>
  </si>
  <si>
    <t>nr. si data</t>
  </si>
  <si>
    <t>cumulate anterior</t>
  </si>
  <si>
    <t>efectuarii chelt.</t>
  </si>
  <si>
    <t>CUMULATE</t>
  </si>
  <si>
    <t>efectuarea chelt.</t>
  </si>
  <si>
    <t>DRG</t>
  </si>
  <si>
    <t>SPITALIZARE ZI</t>
  </si>
  <si>
    <t>caz/ valoare</t>
  </si>
  <si>
    <t>ramas de facturat</t>
  </si>
  <si>
    <t>cazuri</t>
  </si>
  <si>
    <t>valoare</t>
  </si>
  <si>
    <t>servicii</t>
  </si>
  <si>
    <t>INTOCMIT</t>
  </si>
  <si>
    <t>Director Executiv Relatii Contractuale</t>
  </si>
  <si>
    <t xml:space="preserve">         EC ANDA BUSUIOC</t>
  </si>
  <si>
    <t>Cons Mihaela Munteanu</t>
  </si>
  <si>
    <t>VATAMATI SPT ZI</t>
  </si>
  <si>
    <t>VATAMATI</t>
  </si>
  <si>
    <t>TOTAL DRG</t>
  </si>
  <si>
    <t xml:space="preserve"> Servicii</t>
  </si>
  <si>
    <t>TOTAL SPITALIZARE DE ZI</t>
  </si>
  <si>
    <t>TOTAL SERVICII</t>
  </si>
  <si>
    <t>Director General,</t>
  </si>
  <si>
    <t xml:space="preserve">SPITALIZARE ZI </t>
  </si>
  <si>
    <t xml:space="preserve">DRG </t>
  </si>
  <si>
    <t>validat servicii</t>
  </si>
  <si>
    <t>facturat servicii</t>
  </si>
  <si>
    <t>Ramas de facturat</t>
  </si>
  <si>
    <t>Disponibil inaintea</t>
  </si>
  <si>
    <t>CENTRU DE EVALUARE</t>
  </si>
  <si>
    <t>servicii centru evaluare</t>
  </si>
  <si>
    <t xml:space="preserve">             CENTRALIZATOR SERVICII DRG SI SPITALIZARE DE ZI, CENTRU DE EVALUARE IN LIMITA VALORII DE CONTRACT IANUARIE 2023 FACTURATE FEBRUARIE 2023 </t>
  </si>
  <si>
    <t>CONTRACT 2023</t>
  </si>
  <si>
    <t>01-31 IANUARIE 2023</t>
  </si>
  <si>
    <t>IANUARIE 2023 FACTURAT FEBRUARIE 2023</t>
  </si>
  <si>
    <t>CUMULAT IANUARIE 2023 FACTURAT FEBRUARIE 2023</t>
  </si>
  <si>
    <t>regularizare trim I 2023</t>
  </si>
  <si>
    <t>regularizare trim II 2023</t>
  </si>
  <si>
    <t>regularizare trim III 2023</t>
  </si>
  <si>
    <t>regularizare trim IV 2023</t>
  </si>
  <si>
    <t>regularizare AN 2023</t>
  </si>
  <si>
    <t xml:space="preserve">         SPITALUL MUNICIPAL URZICENI</t>
  </si>
  <si>
    <t>ILZDDT8/10.02.2023</t>
  </si>
  <si>
    <t>ILZDDT5/10.02.2023</t>
  </si>
  <si>
    <t>ILZDDT6/10.02.2023</t>
  </si>
  <si>
    <t>ILZDDT7/10.02.2023</t>
  </si>
  <si>
    <t xml:space="preserve">             CENTRALIZATOR SERVICII DRG IN LIMITA VALORII DE CONTRACT 01-15 FEBRUARIE 2023 FACTURATE FEBRUARIE 2023 </t>
  </si>
  <si>
    <t>01-15 FEBRUARIE 2023</t>
  </si>
  <si>
    <t>ILZDDT9/17.02.2023</t>
  </si>
  <si>
    <t xml:space="preserve">             CENTRALIZATOR SERVICII DRG 16-28 FEBRUARIE 2023, SPITALIZARE DE ZI 01-28 FEBRUARIE 2023 IN LIMITA VALORII DE CONTRACT FACTURATE MARTIE 2023 </t>
  </si>
  <si>
    <t>FEBRUARIE 2023</t>
  </si>
  <si>
    <t>FEBRUARIE 2023 FACTURAT MARTIE 2023</t>
  </si>
  <si>
    <t>CUMULAT IANUARIE - FEBRUARIE 2023 FACTURAT FEBRUARIE - MARTIE 2023</t>
  </si>
  <si>
    <t>ILZDDT13/10.03.2023</t>
  </si>
  <si>
    <t>ILZDDT14/10.03.2023</t>
  </si>
  <si>
    <t>ILZDDT15/10.03.2023</t>
  </si>
  <si>
    <t>ILZDDT16/10.03.2023</t>
  </si>
  <si>
    <t>ILZDDT17/10.03.2023</t>
  </si>
  <si>
    <t xml:space="preserve">             CENTRALIZATOR SERVICII DRG IN LIMITA VALORII DE CONTRACT 01-15 MARTIE 2023 FACTURATE MARTIE 2023 </t>
  </si>
  <si>
    <t>01-15 MARTIE 2023</t>
  </si>
  <si>
    <t>ILZDDT18/17.03.2023</t>
  </si>
  <si>
    <t xml:space="preserve">             CENTRALIZATOR SERVICII DRG 16-31 MARTIE 2023, SPITALIZARE DE ZI 01-31 MARTIE 2023 IN LIMITA VALORII DE CONTRACT FACTURATE APRILIE 2023 </t>
  </si>
  <si>
    <t>MARTIE 2023</t>
  </si>
  <si>
    <t>ILZDDT21/07.04.2023</t>
  </si>
  <si>
    <t>ILZDDT25/07.04.2023</t>
  </si>
  <si>
    <t>ILZDDT24/07.04.2023</t>
  </si>
  <si>
    <t>ILZDDT23/07.04.2023</t>
  </si>
  <si>
    <t>MARTIE 2023 FACTURAT APRILIE 2023</t>
  </si>
  <si>
    <t>CUMULAT IANUARIE - MARTIE 2023 FACTURAT FEBRUARIE - APRILIE 2023</t>
  </si>
  <si>
    <t xml:space="preserve">             CENTRALIZATOR SERVICII DRG, SPITALIZARE DE ZI REGULARIZARE TRIM I 2023 IN LIMITA VALORII DE CONTRACT FACTURATE MAI 2023 </t>
  </si>
  <si>
    <t>REGULARIZARE TRIM I 2023</t>
  </si>
  <si>
    <t>REGULARIZARE TRIM I 2023 FACTURAT MAI 2023</t>
  </si>
  <si>
    <t>CUMULAT IANUARIE - MARTIE 2023, REGULARIZARE TRIM I 2023 FACTURAT FEBRUARIE - MAI 2023</t>
  </si>
  <si>
    <t>ILZDDT31/09.05.2023</t>
  </si>
  <si>
    <t>ILZDDT32/09.05.2023</t>
  </si>
  <si>
    <t>ILZDDT33/09.052023</t>
  </si>
  <si>
    <t xml:space="preserve">             CENTRALIZATOR SERVICII DRG, SPITALIZARE DE ZI 01-30 APRILIE 2023 IN LIMITA VALORII DE CONTRACT FACTURATE MAI 2023 </t>
  </si>
  <si>
    <t>APRILIE 2023</t>
  </si>
  <si>
    <t>APRILIE 2023 FACTURAT MAI 2023</t>
  </si>
  <si>
    <t>CUMULAT IANUARIE - APRILIE 2023, REGULARIZARE TRIM I 2023 FACTURAT FEBRUARIE - MAI 2023</t>
  </si>
  <si>
    <t>ILZDDT34/09.05.2023</t>
  </si>
  <si>
    <t>ILZDDT35/09.05.2023</t>
  </si>
  <si>
    <t>ILZDDT36/09.05.2023</t>
  </si>
  <si>
    <t>ILZDDT37/09.05.2023</t>
  </si>
  <si>
    <t>ILZDDT38/09.05.2023</t>
  </si>
  <si>
    <t xml:space="preserve">             CENTRALIZATOR SERVICII DRG IN LIMITA VALORII DE CONTRACT 01-15 MAI 2023 FACTURATE MAI 2023 </t>
  </si>
  <si>
    <t>01-15 MAI 2023</t>
  </si>
  <si>
    <t>ILZDDT41/18.05.2023</t>
  </si>
  <si>
    <t xml:space="preserve">             CENTRALIZATOR SERVICII 16 - 31 MAI 2023 DRG, 01-31 MAI 2023 SPITALIZARE DE ZI  IN LIMITA VALORII DE CONTRACT FACTURATE IUNIE 2023 </t>
  </si>
  <si>
    <t>MAI 2023</t>
  </si>
  <si>
    <t>ILZDDT44/13.06.2023</t>
  </si>
  <si>
    <t>ILZDDT45/13.06.2023</t>
  </si>
  <si>
    <t>ILZDDT46/13.06.2023</t>
  </si>
  <si>
    <t>ILZDDT47/13.06.2023</t>
  </si>
  <si>
    <t>MAI 2023 FACTURAT IUNIE 2023</t>
  </si>
  <si>
    <t>CUMULAT IANUARIE - MAI 2023, REGULARIZARE TRIM I 2023 FACTURAT FEBRUARIE - IUNIE 2023</t>
  </si>
  <si>
    <t xml:space="preserve">             CENTRALIZATOR SERVICII 01-30 IUNIE 2023 DRG, SPITALIZARE DE ZI  IN LIMITA VALORII DE CONTRACT FACTURATE IULIE 2023 </t>
  </si>
  <si>
    <t>IUNIE 2023</t>
  </si>
  <si>
    <t>IUNIE 2023 FACTURAT IULIE 2023</t>
  </si>
  <si>
    <t>CUMULAT IANUARIE - IUNIE 2023, REGULARIZARE TRIM I 2023 FACTURAT FEBRUARIE - IULIE 2023</t>
  </si>
  <si>
    <t>ILZDDT50/12.07.2023</t>
  </si>
  <si>
    <t>ILZDDT51/12.07.2023</t>
  </si>
  <si>
    <t>ILZDDT52/12.07.2023</t>
  </si>
  <si>
    <t>ILZDDT53/12.07.2023</t>
  </si>
  <si>
    <t>P Director Executiv - Directia  Economica,</t>
  </si>
  <si>
    <t>EC. DIANA NICOLAE</t>
  </si>
  <si>
    <t xml:space="preserve">             CENTRALIZATOR SERVICII DRG, SPITALIZARE DE ZI REGULARIZARE SEMESTRUL I 2023 IN LIMITA VALORII DE CONTRACT FACTURATE AUGUST 2023 </t>
  </si>
  <si>
    <t>REGULARIZARE SEM I 2023 FACTURAT AUGUST  2023</t>
  </si>
  <si>
    <t>CUMULAT IANUARIE - IUNIE 2023, REGULARIZARE SEM I 2023 FACTURAT FEBRUARIE - AUGUST 2023</t>
  </si>
  <si>
    <t>REGULARIZARE SEM I 2023</t>
  </si>
  <si>
    <t>regularizare sem I 2023</t>
  </si>
  <si>
    <t>ILZDDT58/04.08.2023</t>
  </si>
  <si>
    <t>ILZDDT56/04.08.2023</t>
  </si>
  <si>
    <t>ILZDDT57/04.08.2023</t>
  </si>
  <si>
    <t xml:space="preserve">           CENTRALIZATOR SERVICII 01-31 IULIE 2023 DRG, SPITALIZARE DE ZI  IN LIMITA VALORII DE CONTRACT FACTURATE AUGUST 2023 </t>
  </si>
  <si>
    <t>IULIE 2023</t>
  </si>
  <si>
    <t>IULIE 2023 FACTURAT AUGUST 2023</t>
  </si>
  <si>
    <t>CUMULAT IANUARIE - IULIE 2023, REGULARIZARE SEM I 2023 FACTURAT FEBRUARIE - AUGUST 2023</t>
  </si>
  <si>
    <t>ILZDDT61/08.08.2023</t>
  </si>
  <si>
    <t>ILZDDT62/08.08.2023</t>
  </si>
  <si>
    <t>ILZDDT63/08.08.2023</t>
  </si>
  <si>
    <t xml:space="preserve">          CENTRALIZATOR SERVICII DRG, CRONICI, SPITALIZARE DE ZI AUGUST  2023 IN LIMITA VALORII DE CONTRACT FACTURATE SEPTEMBRIE 2023 </t>
  </si>
  <si>
    <t>AUGUST2023 FACTURAT SEPTEMBRIE 2023</t>
  </si>
  <si>
    <t>CUMULAT IANUARIE - AUGUST 2023, 2023 FACTURAT FEBRUARIE - SEPTEMBRIE 2023</t>
  </si>
  <si>
    <t>AUGUST 2023 FACTURAT SEPTEMBRIE 2023</t>
  </si>
  <si>
    <t>CUMULAT IANUARIE - AUGUST 2023,  FACTURAT FEBRUARIE - SEPTEMBRIE 2023</t>
  </si>
  <si>
    <t>ILZDDT74/12.09.2023</t>
  </si>
  <si>
    <t>ILZDDT75/12.09.2023</t>
  </si>
  <si>
    <t>ILZDDT76/12.09.2023</t>
  </si>
  <si>
    <t>ILZDDT77/12.09.2023</t>
  </si>
  <si>
    <t>Consilier Comsa Florentina</t>
  </si>
  <si>
    <t>01 - 15 SEPTEMBRIE 2023</t>
  </si>
  <si>
    <t xml:space="preserve">                CENTRALIZATOR SERVICII DRG 01-15 SEPTEMBRIE 2023 IN LIMITA VALORII DE CONTRACT FACTURATE SEPTEMBRIE 2023 </t>
  </si>
  <si>
    <t>ILZDDT79/21.09.2023</t>
  </si>
  <si>
    <t xml:space="preserve">               CENTRALIZATOR SERVICII SPITALIZARE DE ZI 01-31 AUGUST 2023 CONFORM ACT DE SUPLIMENTARE VALOARE CONTRACT FACTURATE SEPTEMBRIE 2023 </t>
  </si>
  <si>
    <t>AUGUST 2023</t>
  </si>
  <si>
    <t>ILZDDT81/22.09.2023</t>
  </si>
  <si>
    <t xml:space="preserve">               CENTRALIZATOR SERVICII SEPTEMBRIE 2023 DRG, SPITALIZARE DE ZI  IN LIMITA VALORII DE CONTRACT FACTURATE OCTOMBRIE 2023 </t>
  </si>
  <si>
    <t>SEPTEMBRIE 2023 FACTURAT OCTOMBRIE 2023</t>
  </si>
  <si>
    <t>CUMULAT IANUARIE - SEPTEMBRIE 2023, REGULARIZARE SEM I 2023 FACTURAT FEBRUARIE - OCTOMBRIE 2023</t>
  </si>
  <si>
    <t>SEPTEMBRIE 2023</t>
  </si>
  <si>
    <t>ILZDDT84/10.10.2023</t>
  </si>
  <si>
    <t>ILZDDT85/10.10.2023</t>
  </si>
  <si>
    <t>ILZDDT86/10.10.2023</t>
  </si>
  <si>
    <t>ILZDDT87/10.10.2023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</si>
</sst>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mbria"/>
      <family val="1"/>
      <scheme val="major"/>
    </font>
    <font>
      <b/>
      <sz val="10"/>
      <color rgb="FFFF0000"/>
      <name val="Cambria"/>
      <family val="1"/>
      <scheme val="major"/>
    </font>
    <font>
      <sz val="11"/>
      <color rgb="FFFF0000"/>
      <name val="Calibri"/>
      <family val="2"/>
      <scheme val="minor"/>
    </font>
    <font>
      <b/>
      <sz val="11"/>
      <color rgb="FFFF0000"/>
      <name val="Cambria"/>
      <family val="1"/>
      <scheme val="major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name val="Cambria"/>
      <family val="1"/>
      <scheme val="major"/>
    </font>
    <font>
      <b/>
      <sz val="10"/>
      <name val="Cambria"/>
      <family val="1"/>
      <scheme val="major"/>
    </font>
    <font>
      <b/>
      <i/>
      <sz val="10"/>
      <color rgb="FFFF0000"/>
      <name val="Cambria"/>
      <family val="1"/>
      <scheme val="major"/>
    </font>
    <font>
      <b/>
      <i/>
      <sz val="10"/>
      <name val="Cambria"/>
      <family val="1"/>
      <scheme val="major"/>
    </font>
    <font>
      <b/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1" applyFont="1"/>
    <xf numFmtId="4" fontId="5" fillId="0" borderId="0" xfId="1" applyNumberFormat="1" applyFont="1"/>
    <xf numFmtId="0" fontId="5" fillId="0" borderId="0" xfId="0" applyFont="1"/>
    <xf numFmtId="0" fontId="5" fillId="0" borderId="0" xfId="1" applyFont="1" applyAlignment="1">
      <alignment wrapText="1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9" fillId="0" borderId="0" xfId="1" applyFont="1"/>
    <xf numFmtId="4" fontId="5" fillId="0" borderId="0" xfId="1" applyNumberFormat="1" applyFont="1" applyAlignment="1">
      <alignment horizontal="right"/>
    </xf>
    <xf numFmtId="0" fontId="10" fillId="0" borderId="0" xfId="1" applyFont="1"/>
    <xf numFmtId="0" fontId="11" fillId="0" borderId="0" xfId="1" applyFont="1"/>
    <xf numFmtId="4" fontId="11" fillId="0" borderId="0" xfId="1" applyNumberFormat="1" applyFont="1"/>
    <xf numFmtId="0" fontId="2" fillId="0" borderId="0" xfId="0" applyFont="1" applyAlignment="1">
      <alignment wrapText="1"/>
    </xf>
    <xf numFmtId="0" fontId="11" fillId="0" borderId="7" xfId="1" applyFont="1" applyBorder="1" applyAlignment="1">
      <alignment horizontal="center" wrapText="1"/>
    </xf>
    <xf numFmtId="0" fontId="12" fillId="0" borderId="0" xfId="1" applyFont="1"/>
    <xf numFmtId="0" fontId="5" fillId="0" borderId="0" xfId="0" applyFont="1" applyAlignment="1">
      <alignment wrapText="1"/>
    </xf>
    <xf numFmtId="0" fontId="5" fillId="0" borderId="0" xfId="1" applyFont="1" applyAlignment="1">
      <alignment horizontal="center" wrapText="1"/>
    </xf>
    <xf numFmtId="3" fontId="10" fillId="0" borderId="0" xfId="1" applyNumberFormat="1" applyFont="1"/>
    <xf numFmtId="0" fontId="5" fillId="0" borderId="0" xfId="1" applyFont="1" applyAlignment="1">
      <alignment horizontal="center"/>
    </xf>
    <xf numFmtId="0" fontId="11" fillId="0" borderId="0" xfId="1" applyFont="1" applyAlignment="1">
      <alignment horizontal="center" wrapText="1"/>
    </xf>
    <xf numFmtId="4" fontId="5" fillId="0" borderId="0" xfId="1" applyNumberFormat="1" applyFont="1" applyAlignment="1">
      <alignment horizontal="center" wrapText="1"/>
    </xf>
    <xf numFmtId="0" fontId="5" fillId="0" borderId="0" xfId="1" applyFont="1" applyAlignment="1">
      <alignment horizontal="center" vertical="top"/>
    </xf>
    <xf numFmtId="0" fontId="11" fillId="0" borderId="11" xfId="1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5" fillId="0" borderId="0" xfId="1" applyFont="1" applyAlignment="1">
      <alignment horizontal="right"/>
    </xf>
    <xf numFmtId="0" fontId="11" fillId="0" borderId="8" xfId="1" applyFont="1" applyBorder="1" applyAlignment="1">
      <alignment horizontal="center" vertical="top"/>
    </xf>
    <xf numFmtId="0" fontId="11" fillId="0" borderId="23" xfId="1" applyFont="1" applyBorder="1" applyAlignment="1">
      <alignment horizontal="center" vertical="top"/>
    </xf>
    <xf numFmtId="0" fontId="11" fillId="0" borderId="26" xfId="1" applyFont="1" applyBorder="1" applyAlignment="1">
      <alignment horizontal="center" vertical="top"/>
    </xf>
    <xf numFmtId="0" fontId="11" fillId="0" borderId="8" xfId="1" applyFont="1" applyBorder="1" applyAlignment="1">
      <alignment horizontal="center" vertical="top" wrapText="1"/>
    </xf>
    <xf numFmtId="0" fontId="11" fillId="0" borderId="28" xfId="1" applyFont="1" applyBorder="1" applyAlignment="1">
      <alignment horizontal="center" vertical="top"/>
    </xf>
    <xf numFmtId="0" fontId="11" fillId="0" borderId="16" xfId="1" applyFont="1" applyBorder="1" applyAlignment="1">
      <alignment horizontal="center" vertical="top"/>
    </xf>
    <xf numFmtId="0" fontId="11" fillId="0" borderId="24" xfId="1" applyFont="1" applyBorder="1" applyAlignment="1">
      <alignment horizontal="center" vertical="top"/>
    </xf>
    <xf numFmtId="0" fontId="11" fillId="0" borderId="2" xfId="1" applyFont="1" applyBorder="1" applyAlignment="1">
      <alignment horizontal="center" vertical="top"/>
    </xf>
    <xf numFmtId="0" fontId="11" fillId="0" borderId="16" xfId="1" applyFont="1" applyBorder="1" applyAlignment="1">
      <alignment horizontal="center" vertical="top" wrapText="1"/>
    </xf>
    <xf numFmtId="49" fontId="11" fillId="0" borderId="16" xfId="1" applyNumberFormat="1" applyFont="1" applyBorder="1" applyAlignment="1">
      <alignment horizontal="center" vertical="top" wrapText="1"/>
    </xf>
    <xf numFmtId="17" fontId="11" fillId="0" borderId="29" xfId="1" applyNumberFormat="1" applyFont="1" applyBorder="1" applyAlignment="1">
      <alignment horizontal="center" vertical="top"/>
    </xf>
    <xf numFmtId="0" fontId="11" fillId="0" borderId="8" xfId="1" applyFont="1" applyBorder="1"/>
    <xf numFmtId="0" fontId="13" fillId="0" borderId="23" xfId="1" applyFont="1" applyBorder="1"/>
    <xf numFmtId="0" fontId="11" fillId="0" borderId="8" xfId="1" applyFont="1" applyBorder="1" applyAlignment="1">
      <alignment horizontal="right"/>
    </xf>
    <xf numFmtId="4" fontId="11" fillId="0" borderId="23" xfId="1" applyNumberFormat="1" applyFont="1" applyBorder="1" applyAlignment="1">
      <alignment horizontal="right"/>
    </xf>
    <xf numFmtId="4" fontId="11" fillId="0" borderId="8" xfId="1" applyNumberFormat="1" applyFont="1" applyBorder="1" applyAlignment="1">
      <alignment horizontal="right"/>
    </xf>
    <xf numFmtId="4" fontId="11" fillId="0" borderId="8" xfId="1" applyNumberFormat="1" applyFont="1" applyBorder="1"/>
    <xf numFmtId="4" fontId="11" fillId="0" borderId="28" xfId="1" applyNumberFormat="1" applyFont="1" applyBorder="1"/>
    <xf numFmtId="0" fontId="11" fillId="0" borderId="17" xfId="1" applyFont="1" applyBorder="1"/>
    <xf numFmtId="0" fontId="13" fillId="0" borderId="25" xfId="1" applyFont="1" applyBorder="1"/>
    <xf numFmtId="0" fontId="11" fillId="0" borderId="17" xfId="1" applyFont="1" applyBorder="1" applyAlignment="1">
      <alignment horizontal="right"/>
    </xf>
    <xf numFmtId="4" fontId="11" fillId="0" borderId="25" xfId="1" applyNumberFormat="1" applyFont="1" applyBorder="1" applyAlignment="1">
      <alignment horizontal="right"/>
    </xf>
    <xf numFmtId="4" fontId="11" fillId="0" borderId="17" xfId="1" applyNumberFormat="1" applyFont="1" applyBorder="1" applyAlignment="1">
      <alignment horizontal="right"/>
    </xf>
    <xf numFmtId="4" fontId="11" fillId="0" borderId="17" xfId="1" applyNumberFormat="1" applyFont="1" applyBorder="1"/>
    <xf numFmtId="4" fontId="11" fillId="0" borderId="30" xfId="1" applyNumberFormat="1" applyFont="1" applyBorder="1"/>
    <xf numFmtId="0" fontId="13" fillId="0" borderId="21" xfId="1" applyFont="1" applyBorder="1"/>
    <xf numFmtId="0" fontId="11" fillId="0" borderId="17" xfId="1" applyFont="1" applyBorder="1" applyAlignment="1">
      <alignment horizontal="right" wrapText="1"/>
    </xf>
    <xf numFmtId="0" fontId="11" fillId="0" borderId="13" xfId="1" applyFont="1" applyBorder="1"/>
    <xf numFmtId="0" fontId="11" fillId="0" borderId="22" xfId="1" applyFont="1" applyBorder="1" applyAlignment="1">
      <alignment wrapText="1"/>
    </xf>
    <xf numFmtId="0" fontId="11" fillId="0" borderId="13" xfId="1" applyFont="1" applyBorder="1" applyAlignment="1">
      <alignment horizontal="right"/>
    </xf>
    <xf numFmtId="4" fontId="11" fillId="0" borderId="9" xfId="1" applyNumberFormat="1" applyFont="1" applyBorder="1" applyAlignment="1">
      <alignment horizontal="right"/>
    </xf>
    <xf numFmtId="4" fontId="11" fillId="0" borderId="13" xfId="1" applyNumberFormat="1" applyFont="1" applyBorder="1" applyAlignment="1">
      <alignment horizontal="right"/>
    </xf>
    <xf numFmtId="4" fontId="11" fillId="0" borderId="13" xfId="1" applyNumberFormat="1" applyFont="1" applyBorder="1"/>
    <xf numFmtId="4" fontId="11" fillId="0" borderId="31" xfId="1" applyNumberFormat="1" applyFont="1" applyBorder="1"/>
    <xf numFmtId="0" fontId="11" fillId="0" borderId="7" xfId="1" applyFont="1" applyBorder="1"/>
    <xf numFmtId="0" fontId="13" fillId="0" borderId="14" xfId="1" applyFont="1" applyBorder="1"/>
    <xf numFmtId="0" fontId="11" fillId="0" borderId="7" xfId="1" applyFont="1" applyBorder="1" applyAlignment="1">
      <alignment horizontal="right"/>
    </xf>
    <xf numFmtId="4" fontId="11" fillId="0" borderId="4" xfId="1" applyNumberFormat="1" applyFont="1" applyBorder="1" applyAlignment="1">
      <alignment horizontal="right"/>
    </xf>
    <xf numFmtId="4" fontId="11" fillId="0" borderId="7" xfId="1" applyNumberFormat="1" applyFont="1" applyBorder="1" applyAlignment="1">
      <alignment horizontal="right"/>
    </xf>
    <xf numFmtId="4" fontId="11" fillId="0" borderId="11" xfId="1" applyNumberFormat="1" applyFont="1" applyBorder="1" applyAlignment="1">
      <alignment horizontal="right"/>
    </xf>
    <xf numFmtId="0" fontId="11" fillId="0" borderId="12" xfId="1" applyFont="1" applyBorder="1"/>
    <xf numFmtId="2" fontId="11" fillId="0" borderId="23" xfId="1" applyNumberFormat="1" applyFont="1" applyBorder="1" applyAlignment="1">
      <alignment vertical="justify"/>
    </xf>
    <xf numFmtId="0" fontId="11" fillId="0" borderId="12" xfId="1" applyFont="1" applyBorder="1" applyAlignment="1">
      <alignment horizontal="right"/>
    </xf>
    <xf numFmtId="4" fontId="11" fillId="0" borderId="27" xfId="1" applyNumberFormat="1" applyFont="1" applyBorder="1" applyAlignment="1">
      <alignment horizontal="right"/>
    </xf>
    <xf numFmtId="4" fontId="11" fillId="0" borderId="12" xfId="1" applyNumberFormat="1" applyFont="1" applyBorder="1" applyAlignment="1">
      <alignment horizontal="right"/>
    </xf>
    <xf numFmtId="4" fontId="11" fillId="0" borderId="12" xfId="1" applyNumberFormat="1" applyFont="1" applyBorder="1"/>
    <xf numFmtId="4" fontId="11" fillId="0" borderId="32" xfId="1" applyNumberFormat="1" applyFont="1" applyBorder="1"/>
    <xf numFmtId="2" fontId="11" fillId="0" borderId="25" xfId="1" applyNumberFormat="1" applyFont="1" applyBorder="1" applyAlignment="1">
      <alignment vertical="justify"/>
    </xf>
    <xf numFmtId="0" fontId="11" fillId="0" borderId="3" xfId="1" applyFont="1" applyBorder="1"/>
    <xf numFmtId="0" fontId="11" fillId="0" borderId="3" xfId="1" applyFont="1" applyBorder="1" applyAlignment="1">
      <alignment horizontal="right"/>
    </xf>
    <xf numFmtId="4" fontId="11" fillId="0" borderId="10" xfId="1" applyNumberFormat="1" applyFont="1" applyBorder="1" applyAlignment="1">
      <alignment horizontal="right"/>
    </xf>
    <xf numFmtId="4" fontId="11" fillId="0" borderId="3" xfId="1" applyNumberFormat="1" applyFont="1" applyBorder="1" applyAlignment="1">
      <alignment horizontal="right"/>
    </xf>
    <xf numFmtId="4" fontId="11" fillId="0" borderId="20" xfId="1" applyNumberFormat="1" applyFont="1" applyBorder="1" applyAlignment="1">
      <alignment horizontal="right"/>
    </xf>
    <xf numFmtId="0" fontId="11" fillId="0" borderId="10" xfId="1" applyFont="1" applyBorder="1"/>
    <xf numFmtId="4" fontId="11" fillId="0" borderId="10" xfId="1" applyNumberFormat="1" applyFont="1" applyBorder="1"/>
    <xf numFmtId="4" fontId="11" fillId="0" borderId="3" xfId="1" applyNumberFormat="1" applyFont="1" applyBorder="1"/>
    <xf numFmtId="4" fontId="11" fillId="0" borderId="20" xfId="1" applyNumberFormat="1" applyFont="1" applyBorder="1"/>
    <xf numFmtId="0" fontId="11" fillId="0" borderId="4" xfId="1" applyFont="1" applyBorder="1" applyAlignment="1">
      <alignment horizontal="center" wrapText="1"/>
    </xf>
    <xf numFmtId="4" fontId="11" fillId="0" borderId="1" xfId="1" applyNumberFormat="1" applyFont="1" applyBorder="1"/>
    <xf numFmtId="4" fontId="11" fillId="0" borderId="5" xfId="1" applyNumberFormat="1" applyFont="1" applyBorder="1"/>
    <xf numFmtId="0" fontId="11" fillId="2" borderId="4" xfId="1" applyFont="1" applyFill="1" applyBorder="1"/>
    <xf numFmtId="4" fontId="11" fillId="2" borderId="7" xfId="1" applyNumberFormat="1" applyFont="1" applyFill="1" applyBorder="1"/>
    <xf numFmtId="4" fontId="11" fillId="2" borderId="5" xfId="1" applyNumberFormat="1" applyFont="1" applyFill="1" applyBorder="1"/>
    <xf numFmtId="0" fontId="11" fillId="0" borderId="9" xfId="1" applyFont="1" applyBorder="1"/>
    <xf numFmtId="0" fontId="11" fillId="2" borderId="4" xfId="1" applyFont="1" applyFill="1" applyBorder="1" applyAlignment="1">
      <alignment wrapText="1"/>
    </xf>
    <xf numFmtId="4" fontId="11" fillId="2" borderId="1" xfId="1" applyNumberFormat="1" applyFont="1" applyFill="1" applyBorder="1"/>
    <xf numFmtId="0" fontId="13" fillId="0" borderId="2" xfId="1" applyFont="1" applyBorder="1"/>
    <xf numFmtId="0" fontId="11" fillId="0" borderId="4" xfId="1" applyFont="1" applyBorder="1"/>
    <xf numFmtId="4" fontId="11" fillId="0" borderId="7" xfId="1" applyNumberFormat="1" applyFont="1" applyBorder="1"/>
    <xf numFmtId="4" fontId="11" fillId="0" borderId="11" xfId="1" applyNumberFormat="1" applyFont="1" applyBorder="1"/>
    <xf numFmtId="0" fontId="11" fillId="2" borderId="10" xfId="1" applyFont="1" applyFill="1" applyBorder="1"/>
    <xf numFmtId="4" fontId="11" fillId="2" borderId="3" xfId="1" applyNumberFormat="1" applyFont="1" applyFill="1" applyBorder="1"/>
    <xf numFmtId="4" fontId="11" fillId="2" borderId="11" xfId="1" applyNumberFormat="1" applyFont="1" applyFill="1" applyBorder="1"/>
    <xf numFmtId="0" fontId="11" fillId="0" borderId="4" xfId="1" applyFont="1" applyBorder="1" applyAlignment="1">
      <alignment wrapText="1"/>
    </xf>
    <xf numFmtId="0" fontId="13" fillId="0" borderId="10" xfId="1" applyFont="1" applyBorder="1"/>
    <xf numFmtId="0" fontId="11" fillId="2" borderId="9" xfId="1" applyFont="1" applyFill="1" applyBorder="1"/>
    <xf numFmtId="4" fontId="11" fillId="0" borderId="7" xfId="1" applyNumberFormat="1" applyFont="1" applyBorder="1" applyAlignment="1">
      <alignment horizontal="center" wrapText="1"/>
    </xf>
    <xf numFmtId="4" fontId="11" fillId="2" borderId="7" xfId="1" applyNumberFormat="1" applyFont="1" applyFill="1" applyBorder="1" applyAlignment="1">
      <alignment horizontal="center" wrapText="1"/>
    </xf>
    <xf numFmtId="0" fontId="11" fillId="0" borderId="18" xfId="1" applyFont="1" applyBorder="1" applyAlignment="1">
      <alignment horizontal="center" wrapText="1"/>
    </xf>
    <xf numFmtId="4" fontId="11" fillId="0" borderId="4" xfId="1" applyNumberFormat="1" applyFont="1" applyBorder="1" applyAlignment="1">
      <alignment horizontal="center" wrapText="1"/>
    </xf>
    <xf numFmtId="4" fontId="11" fillId="0" borderId="11" xfId="1" applyNumberFormat="1" applyFont="1" applyBorder="1" applyAlignment="1">
      <alignment horizontal="center" wrapText="1"/>
    </xf>
    <xf numFmtId="0" fontId="11" fillId="2" borderId="3" xfId="1" applyFont="1" applyFill="1" applyBorder="1"/>
    <xf numFmtId="4" fontId="11" fillId="2" borderId="4" xfId="1" applyNumberFormat="1" applyFont="1" applyFill="1" applyBorder="1" applyAlignment="1">
      <alignment horizontal="center" wrapText="1"/>
    </xf>
    <xf numFmtId="0" fontId="11" fillId="2" borderId="13" xfId="1" applyFont="1" applyFill="1" applyBorder="1"/>
    <xf numFmtId="0" fontId="13" fillId="0" borderId="0" xfId="1" applyFont="1"/>
    <xf numFmtId="0" fontId="11" fillId="0" borderId="33" xfId="1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11" fillId="0" borderId="0" xfId="0" applyFont="1"/>
    <xf numFmtId="0" fontId="11" fillId="0" borderId="0" xfId="1" applyFont="1" applyAlignment="1">
      <alignment wrapText="1"/>
    </xf>
    <xf numFmtId="0" fontId="11" fillId="0" borderId="0" xfId="1" applyFont="1" applyAlignment="1">
      <alignment horizontal="center"/>
    </xf>
    <xf numFmtId="4" fontId="11" fillId="0" borderId="0" xfId="1" applyNumberFormat="1" applyFont="1" applyAlignment="1">
      <alignment horizontal="center" wrapText="1"/>
    </xf>
    <xf numFmtId="0" fontId="14" fillId="0" borderId="0" xfId="1" applyFont="1"/>
    <xf numFmtId="0" fontId="11" fillId="0" borderId="0" xfId="1" applyFont="1" applyAlignment="1">
      <alignment horizontal="center" vertical="top"/>
    </xf>
    <xf numFmtId="0" fontId="11" fillId="0" borderId="0" xfId="1" applyFont="1" applyAlignment="1">
      <alignment horizontal="right"/>
    </xf>
    <xf numFmtId="4" fontId="11" fillId="0" borderId="0" xfId="1" applyNumberFormat="1" applyFont="1" applyAlignment="1">
      <alignment horizontal="right"/>
    </xf>
    <xf numFmtId="0" fontId="5" fillId="0" borderId="8" xfId="1" applyFont="1" applyBorder="1"/>
    <xf numFmtId="0" fontId="5" fillId="0" borderId="17" xfId="1" applyFont="1" applyBorder="1"/>
    <xf numFmtId="0" fontId="5" fillId="0" borderId="13" xfId="1" applyFont="1" applyBorder="1"/>
    <xf numFmtId="0" fontId="5" fillId="0" borderId="7" xfId="1" applyFont="1" applyBorder="1"/>
    <xf numFmtId="0" fontId="5" fillId="0" borderId="12" xfId="1" applyFont="1" applyBorder="1"/>
    <xf numFmtId="0" fontId="5" fillId="0" borderId="3" xfId="1" applyFont="1" applyBorder="1"/>
    <xf numFmtId="0" fontId="10" fillId="0" borderId="0" xfId="0" applyFont="1"/>
    <xf numFmtId="0" fontId="11" fillId="3" borderId="8" xfId="1" applyFont="1" applyFill="1" applyBorder="1" applyAlignment="1">
      <alignment horizontal="center" vertical="top"/>
    </xf>
    <xf numFmtId="0" fontId="11" fillId="3" borderId="23" xfId="1" applyFont="1" applyFill="1" applyBorder="1" applyAlignment="1">
      <alignment horizontal="center" vertical="top"/>
    </xf>
    <xf numFmtId="0" fontId="11" fillId="3" borderId="26" xfId="1" applyFont="1" applyFill="1" applyBorder="1" applyAlignment="1">
      <alignment horizontal="center" vertical="top"/>
    </xf>
    <xf numFmtId="0" fontId="11" fillId="3" borderId="8" xfId="1" applyFont="1" applyFill="1" applyBorder="1" applyAlignment="1">
      <alignment horizontal="center" vertical="top" wrapText="1"/>
    </xf>
    <xf numFmtId="0" fontId="11" fillId="3" borderId="28" xfId="1" applyFont="1" applyFill="1" applyBorder="1" applyAlignment="1">
      <alignment horizontal="center" vertical="top"/>
    </xf>
    <xf numFmtId="0" fontId="11" fillId="3" borderId="16" xfId="1" applyFont="1" applyFill="1" applyBorder="1" applyAlignment="1">
      <alignment horizontal="center" vertical="top"/>
    </xf>
    <xf numFmtId="0" fontId="11" fillId="3" borderId="24" xfId="1" applyFont="1" applyFill="1" applyBorder="1" applyAlignment="1">
      <alignment horizontal="center" vertical="top"/>
    </xf>
    <xf numFmtId="0" fontId="11" fillId="3" borderId="2" xfId="1" applyFont="1" applyFill="1" applyBorder="1" applyAlignment="1">
      <alignment horizontal="center" vertical="top"/>
    </xf>
    <xf numFmtId="0" fontId="11" fillId="3" borderId="16" xfId="1" applyFont="1" applyFill="1" applyBorder="1" applyAlignment="1">
      <alignment horizontal="center" vertical="top" wrapText="1"/>
    </xf>
    <xf numFmtId="49" fontId="11" fillId="3" borderId="16" xfId="1" applyNumberFormat="1" applyFont="1" applyFill="1" applyBorder="1" applyAlignment="1">
      <alignment horizontal="center" vertical="top" wrapText="1"/>
    </xf>
    <xf numFmtId="17" fontId="11" fillId="3" borderId="29" xfId="1" applyNumberFormat="1" applyFont="1" applyFill="1" applyBorder="1" applyAlignment="1">
      <alignment horizontal="center" vertical="top"/>
    </xf>
    <xf numFmtId="0" fontId="11" fillId="3" borderId="8" xfId="1" applyFont="1" applyFill="1" applyBorder="1"/>
    <xf numFmtId="0" fontId="13" fillId="3" borderId="23" xfId="1" applyFont="1" applyFill="1" applyBorder="1"/>
    <xf numFmtId="0" fontId="11" fillId="3" borderId="8" xfId="1" applyFont="1" applyFill="1" applyBorder="1" applyAlignment="1">
      <alignment horizontal="right"/>
    </xf>
    <xf numFmtId="4" fontId="11" fillId="3" borderId="23" xfId="1" applyNumberFormat="1" applyFont="1" applyFill="1" applyBorder="1" applyAlignment="1">
      <alignment horizontal="right"/>
    </xf>
    <xf numFmtId="4" fontId="11" fillId="3" borderId="8" xfId="1" applyNumberFormat="1" applyFont="1" applyFill="1" applyBorder="1" applyAlignment="1">
      <alignment horizontal="right"/>
    </xf>
    <xf numFmtId="4" fontId="11" fillId="3" borderId="8" xfId="1" applyNumberFormat="1" applyFont="1" applyFill="1" applyBorder="1"/>
    <xf numFmtId="4" fontId="11" fillId="3" borderId="28" xfId="1" applyNumberFormat="1" applyFont="1" applyFill="1" applyBorder="1"/>
    <xf numFmtId="0" fontId="11" fillId="3" borderId="17" xfId="1" applyFont="1" applyFill="1" applyBorder="1"/>
    <xf numFmtId="0" fontId="13" fillId="3" borderId="25" xfId="1" applyFont="1" applyFill="1" applyBorder="1"/>
    <xf numFmtId="0" fontId="11" fillId="3" borderId="17" xfId="1" applyFont="1" applyFill="1" applyBorder="1" applyAlignment="1">
      <alignment horizontal="right"/>
    </xf>
    <xf numFmtId="4" fontId="11" fillId="3" borderId="25" xfId="1" applyNumberFormat="1" applyFont="1" applyFill="1" applyBorder="1" applyAlignment="1">
      <alignment horizontal="right"/>
    </xf>
    <xf numFmtId="4" fontId="11" fillId="3" borderId="17" xfId="1" applyNumberFormat="1" applyFont="1" applyFill="1" applyBorder="1" applyAlignment="1">
      <alignment horizontal="right"/>
    </xf>
    <xf numFmtId="4" fontId="11" fillId="3" borderId="17" xfId="1" applyNumberFormat="1" applyFont="1" applyFill="1" applyBorder="1"/>
    <xf numFmtId="4" fontId="11" fillId="3" borderId="30" xfId="1" applyNumberFormat="1" applyFont="1" applyFill="1" applyBorder="1"/>
    <xf numFmtId="0" fontId="13" fillId="3" borderId="21" xfId="1" applyFont="1" applyFill="1" applyBorder="1"/>
    <xf numFmtId="0" fontId="11" fillId="3" borderId="17" xfId="1" applyFont="1" applyFill="1" applyBorder="1" applyAlignment="1">
      <alignment horizontal="right" wrapText="1"/>
    </xf>
    <xf numFmtId="0" fontId="11" fillId="3" borderId="13" xfId="1" applyFont="1" applyFill="1" applyBorder="1"/>
    <xf numFmtId="0" fontId="11" fillId="3" borderId="22" xfId="1" applyFont="1" applyFill="1" applyBorder="1" applyAlignment="1">
      <alignment wrapText="1"/>
    </xf>
    <xf numFmtId="0" fontId="11" fillId="3" borderId="13" xfId="1" applyFont="1" applyFill="1" applyBorder="1" applyAlignment="1">
      <alignment horizontal="right"/>
    </xf>
    <xf numFmtId="4" fontId="11" fillId="3" borderId="9" xfId="1" applyNumberFormat="1" applyFont="1" applyFill="1" applyBorder="1" applyAlignment="1">
      <alignment horizontal="right"/>
    </xf>
    <xf numFmtId="4" fontId="11" fillId="3" borderId="13" xfId="1" applyNumberFormat="1" applyFont="1" applyFill="1" applyBorder="1" applyAlignment="1">
      <alignment horizontal="right"/>
    </xf>
    <xf numFmtId="4" fontId="11" fillId="3" borderId="13" xfId="1" applyNumberFormat="1" applyFont="1" applyFill="1" applyBorder="1"/>
    <xf numFmtId="4" fontId="11" fillId="3" borderId="31" xfId="1" applyNumberFormat="1" applyFont="1" applyFill="1" applyBorder="1"/>
    <xf numFmtId="0" fontId="11" fillId="3" borderId="7" xfId="1" applyFont="1" applyFill="1" applyBorder="1"/>
    <xf numFmtId="0" fontId="11" fillId="3" borderId="12" xfId="1" applyFont="1" applyFill="1" applyBorder="1"/>
    <xf numFmtId="2" fontId="11" fillId="3" borderId="23" xfId="1" applyNumberFormat="1" applyFont="1" applyFill="1" applyBorder="1" applyAlignment="1">
      <alignment vertical="justify"/>
    </xf>
    <xf numFmtId="4" fontId="11" fillId="3" borderId="27" xfId="1" applyNumberFormat="1" applyFont="1" applyFill="1" applyBorder="1" applyAlignment="1">
      <alignment horizontal="right"/>
    </xf>
    <xf numFmtId="4" fontId="11" fillId="3" borderId="12" xfId="1" applyNumberFormat="1" applyFont="1" applyFill="1" applyBorder="1" applyAlignment="1">
      <alignment horizontal="right"/>
    </xf>
    <xf numFmtId="4" fontId="11" fillId="3" borderId="12" xfId="1" applyNumberFormat="1" applyFont="1" applyFill="1" applyBorder="1"/>
    <xf numFmtId="4" fontId="11" fillId="3" borderId="32" xfId="1" applyNumberFormat="1" applyFont="1" applyFill="1" applyBorder="1"/>
    <xf numFmtId="2" fontId="11" fillId="3" borderId="25" xfId="1" applyNumberFormat="1" applyFont="1" applyFill="1" applyBorder="1" applyAlignment="1">
      <alignment vertical="justify"/>
    </xf>
    <xf numFmtId="0" fontId="11" fillId="3" borderId="3" xfId="1" applyFont="1" applyFill="1" applyBorder="1"/>
    <xf numFmtId="0" fontId="11" fillId="3" borderId="10" xfId="1" applyFont="1" applyFill="1" applyBorder="1"/>
    <xf numFmtId="4" fontId="11" fillId="3" borderId="10" xfId="1" applyNumberFormat="1" applyFont="1" applyFill="1" applyBorder="1"/>
    <xf numFmtId="4" fontId="11" fillId="3" borderId="3" xfId="1" applyNumberFormat="1" applyFont="1" applyFill="1" applyBorder="1"/>
    <xf numFmtId="4" fontId="11" fillId="3" borderId="20" xfId="1" applyNumberFormat="1" applyFont="1" applyFill="1" applyBorder="1"/>
    <xf numFmtId="0" fontId="13" fillId="2" borderId="14" xfId="1" applyFont="1" applyFill="1" applyBorder="1"/>
    <xf numFmtId="0" fontId="11" fillId="2" borderId="7" xfId="1" applyFont="1" applyFill="1" applyBorder="1" applyAlignment="1">
      <alignment horizontal="right"/>
    </xf>
    <xf numFmtId="4" fontId="11" fillId="2" borderId="4" xfId="1" applyNumberFormat="1" applyFont="1" applyFill="1" applyBorder="1" applyAlignment="1">
      <alignment horizontal="right"/>
    </xf>
    <xf numFmtId="4" fontId="11" fillId="2" borderId="7" xfId="1" applyNumberFormat="1" applyFont="1" applyFill="1" applyBorder="1" applyAlignment="1">
      <alignment horizontal="right"/>
    </xf>
    <xf numFmtId="4" fontId="11" fillId="2" borderId="11" xfId="1" applyNumberFormat="1" applyFont="1" applyFill="1" applyBorder="1" applyAlignment="1">
      <alignment horizontal="right"/>
    </xf>
    <xf numFmtId="0" fontId="11" fillId="2" borderId="22" xfId="1" applyFont="1" applyFill="1" applyBorder="1" applyAlignment="1">
      <alignment wrapText="1"/>
    </xf>
    <xf numFmtId="0" fontId="11" fillId="2" borderId="3" xfId="1" applyFont="1" applyFill="1" applyBorder="1" applyAlignment="1">
      <alignment horizontal="right"/>
    </xf>
    <xf numFmtId="4" fontId="11" fillId="2" borderId="10" xfId="1" applyNumberFormat="1" applyFont="1" applyFill="1" applyBorder="1" applyAlignment="1">
      <alignment horizontal="right"/>
    </xf>
    <xf numFmtId="4" fontId="11" fillId="2" borderId="3" xfId="1" applyNumberFormat="1" applyFont="1" applyFill="1" applyBorder="1" applyAlignment="1">
      <alignment horizontal="right"/>
    </xf>
    <xf numFmtId="4" fontId="11" fillId="2" borderId="20" xfId="1" applyNumberFormat="1" applyFont="1" applyFill="1" applyBorder="1" applyAlignment="1">
      <alignment horizontal="right"/>
    </xf>
    <xf numFmtId="0" fontId="13" fillId="3" borderId="2" xfId="1" applyFont="1" applyFill="1" applyBorder="1"/>
    <xf numFmtId="0" fontId="11" fillId="3" borderId="4" xfId="1" applyFont="1" applyFill="1" applyBorder="1" applyAlignment="1">
      <alignment horizontal="center" wrapText="1"/>
    </xf>
    <xf numFmtId="0" fontId="11" fillId="3" borderId="7" xfId="1" applyFont="1" applyFill="1" applyBorder="1" applyAlignment="1">
      <alignment horizontal="center" wrapText="1"/>
    </xf>
    <xf numFmtId="0" fontId="11" fillId="3" borderId="11" xfId="1" applyFont="1" applyFill="1" applyBorder="1" applyAlignment="1">
      <alignment horizontal="center" wrapText="1"/>
    </xf>
    <xf numFmtId="0" fontId="11" fillId="3" borderId="4" xfId="1" applyFont="1" applyFill="1" applyBorder="1"/>
    <xf numFmtId="4" fontId="11" fillId="3" borderId="7" xfId="1" applyNumberFormat="1" applyFont="1" applyFill="1" applyBorder="1"/>
    <xf numFmtId="4" fontId="11" fillId="3" borderId="11" xfId="1" applyNumberFormat="1" applyFont="1" applyFill="1" applyBorder="1"/>
    <xf numFmtId="0" fontId="11" fillId="3" borderId="4" xfId="1" applyFont="1" applyFill="1" applyBorder="1" applyAlignment="1">
      <alignment wrapText="1"/>
    </xf>
    <xf numFmtId="0" fontId="13" fillId="3" borderId="10" xfId="1" applyFont="1" applyFill="1" applyBorder="1"/>
    <xf numFmtId="0" fontId="11" fillId="3" borderId="9" xfId="1" applyFont="1" applyFill="1" applyBorder="1"/>
    <xf numFmtId="0" fontId="11" fillId="3" borderId="18" xfId="1" applyFont="1" applyFill="1" applyBorder="1" applyAlignment="1">
      <alignment horizontal="center" wrapText="1"/>
    </xf>
    <xf numFmtId="4" fontId="11" fillId="3" borderId="4" xfId="1" applyNumberFormat="1" applyFont="1" applyFill="1" applyBorder="1" applyAlignment="1">
      <alignment horizontal="center" wrapText="1"/>
    </xf>
    <xf numFmtId="4" fontId="11" fillId="3" borderId="11" xfId="1" applyNumberFormat="1" applyFont="1" applyFill="1" applyBorder="1" applyAlignment="1">
      <alignment horizontal="center" wrapText="1"/>
    </xf>
    <xf numFmtId="17" fontId="11" fillId="0" borderId="33" xfId="1" applyNumberFormat="1" applyFont="1" applyBorder="1" applyAlignment="1">
      <alignment horizontal="center" vertical="top" wrapText="1"/>
    </xf>
    <xf numFmtId="49" fontId="11" fillId="3" borderId="33" xfId="1" applyNumberFormat="1" applyFont="1" applyFill="1" applyBorder="1" applyAlignment="1">
      <alignment horizontal="center" vertical="top" wrapText="1"/>
    </xf>
    <xf numFmtId="0" fontId="13" fillId="3" borderId="1" xfId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2" fillId="3" borderId="3" xfId="0" applyFont="1" applyFill="1" applyBorder="1" applyAlignment="1">
      <alignment vertical="top"/>
    </xf>
    <xf numFmtId="0" fontId="13" fillId="0" borderId="1" xfId="1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11" fillId="3" borderId="4" xfId="1" applyFont="1" applyFill="1" applyBorder="1" applyAlignment="1">
      <alignment horizontal="center" wrapText="1"/>
    </xf>
    <xf numFmtId="0" fontId="2" fillId="3" borderId="15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11" fillId="0" borderId="4" xfId="1" applyFont="1" applyBorder="1" applyAlignment="1">
      <alignment horizontal="center" wrapText="1"/>
    </xf>
    <xf numFmtId="0" fontId="11" fillId="0" borderId="15" xfId="1" applyFont="1" applyBorder="1" applyAlignment="1">
      <alignment horizontal="center" wrapText="1"/>
    </xf>
    <xf numFmtId="0" fontId="11" fillId="0" borderId="11" xfId="1" applyFont="1" applyBorder="1" applyAlignment="1">
      <alignment horizontal="center" wrapText="1"/>
    </xf>
    <xf numFmtId="0" fontId="11" fillId="3" borderId="2" xfId="1" applyFont="1" applyFill="1" applyBorder="1" applyAlignment="1">
      <alignment wrapText="1"/>
    </xf>
    <xf numFmtId="0" fontId="2" fillId="3" borderId="14" xfId="0" applyFont="1" applyFill="1" applyBorder="1" applyAlignment="1">
      <alignment wrapText="1"/>
    </xf>
    <xf numFmtId="0" fontId="2" fillId="3" borderId="19" xfId="0" applyFont="1" applyFill="1" applyBorder="1" applyAlignment="1">
      <alignment wrapText="1"/>
    </xf>
    <xf numFmtId="0" fontId="11" fillId="0" borderId="2" xfId="1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10" fillId="0" borderId="0" xfId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15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3" fillId="0" borderId="1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1" xfId="1" applyFont="1" applyBorder="1"/>
    <xf numFmtId="0" fontId="11" fillId="0" borderId="1" xfId="1" applyFont="1" applyBorder="1" applyAlignment="1">
      <alignment horizontal="right"/>
    </xf>
    <xf numFmtId="4" fontId="11" fillId="0" borderId="2" xfId="1" applyNumberFormat="1" applyFont="1" applyBorder="1" applyAlignment="1">
      <alignment horizontal="right"/>
    </xf>
    <xf numFmtId="4" fontId="11" fillId="0" borderId="1" xfId="1" applyNumberFormat="1" applyFont="1" applyBorder="1" applyAlignment="1">
      <alignment horizontal="right"/>
    </xf>
    <xf numFmtId="4" fontId="11" fillId="0" borderId="5" xfId="1" applyNumberFormat="1" applyFont="1" applyBorder="1" applyAlignment="1">
      <alignment horizontal="right"/>
    </xf>
    <xf numFmtId="0" fontId="11" fillId="0" borderId="19" xfId="1" applyFont="1" applyBorder="1" applyAlignment="1">
      <alignment wrapText="1"/>
    </xf>
    <xf numFmtId="2" fontId="11" fillId="0" borderId="34" xfId="1" applyNumberFormat="1" applyFont="1" applyBorder="1" applyAlignment="1">
      <alignment vertical="justify"/>
    </xf>
    <xf numFmtId="0" fontId="11" fillId="0" borderId="34" xfId="1" applyFont="1" applyBorder="1" applyAlignment="1">
      <alignment horizontal="right"/>
    </xf>
    <xf numFmtId="4" fontId="11" fillId="0" borderId="34" xfId="1" applyNumberFormat="1" applyFont="1" applyBorder="1" applyAlignment="1">
      <alignment horizontal="right"/>
    </xf>
    <xf numFmtId="4" fontId="11" fillId="0" borderId="34" xfId="1" applyNumberFormat="1" applyFont="1" applyBorder="1"/>
    <xf numFmtId="0" fontId="13" fillId="0" borderId="34" xfId="1" applyFont="1" applyBorder="1"/>
    <xf numFmtId="0" fontId="11" fillId="0" borderId="35" xfId="1" applyFont="1" applyBorder="1"/>
    <xf numFmtId="2" fontId="11" fillId="0" borderId="36" xfId="1" applyNumberFormat="1" applyFont="1" applyBorder="1" applyAlignment="1">
      <alignment vertical="justify"/>
    </xf>
    <xf numFmtId="0" fontId="11" fillId="0" borderId="36" xfId="1" applyFont="1" applyBorder="1" applyAlignment="1">
      <alignment horizontal="right"/>
    </xf>
    <xf numFmtId="4" fontId="11" fillId="0" borderId="36" xfId="1" applyNumberFormat="1" applyFont="1" applyBorder="1" applyAlignment="1">
      <alignment horizontal="right"/>
    </xf>
    <xf numFmtId="4" fontId="11" fillId="0" borderId="36" xfId="1" applyNumberFormat="1" applyFont="1" applyBorder="1"/>
    <xf numFmtId="4" fontId="11" fillId="0" borderId="37" xfId="1" applyNumberFormat="1" applyFont="1" applyBorder="1"/>
    <xf numFmtId="0" fontId="11" fillId="0" borderId="21" xfId="1" applyFont="1" applyBorder="1"/>
    <xf numFmtId="4" fontId="11" fillId="0" borderId="38" xfId="1" applyNumberFormat="1" applyFont="1" applyBorder="1"/>
    <xf numFmtId="0" fontId="11" fillId="0" borderId="22" xfId="1" applyFont="1" applyBorder="1"/>
    <xf numFmtId="0" fontId="13" fillId="0" borderId="33" xfId="1" applyFont="1" applyBorder="1"/>
    <xf numFmtId="0" fontId="11" fillId="0" borderId="33" xfId="1" applyFont="1" applyBorder="1" applyAlignment="1">
      <alignment horizontal="right"/>
    </xf>
    <xf numFmtId="4" fontId="11" fillId="0" borderId="33" xfId="1" applyNumberFormat="1" applyFont="1" applyBorder="1" applyAlignment="1">
      <alignment horizontal="right"/>
    </xf>
    <xf numFmtId="4" fontId="11" fillId="0" borderId="33" xfId="1" applyNumberFormat="1" applyFont="1" applyBorder="1"/>
    <xf numFmtId="4" fontId="11" fillId="0" borderId="39" xfId="1" applyNumberFormat="1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C5097-5AB3-4C87-9F73-84348607D836}">
  <dimension ref="A1:P66"/>
  <sheetViews>
    <sheetView tabSelected="1" zoomScale="96" zoomScaleNormal="96" workbookViewId="0">
      <selection activeCell="G65" sqref="G65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21.71093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.28515625" style="6" customWidth="1"/>
    <col min="8" max="8" width="23.5703125" style="6" customWidth="1"/>
    <col min="9" max="9" width="18.28515625" style="6" customWidth="1"/>
    <col min="10" max="10" width="15.42578125" style="6" customWidth="1"/>
    <col min="11" max="12" width="18.5703125" style="6" customWidth="1"/>
    <col min="13" max="13" width="13" style="6" customWidth="1"/>
    <col min="14" max="14" width="13.28515625" style="6" customWidth="1"/>
    <col min="15" max="15" width="12.85546875" style="2" customWidth="1"/>
    <col min="16" max="16" width="12.28515625" style="9" customWidth="1"/>
  </cols>
  <sheetData>
    <row r="1" spans="1:15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5" s="1" customFormat="1" ht="15.75" x14ac:dyDescent="0.25">
      <c r="A2" s="13"/>
      <c r="B2" s="13" t="s">
        <v>36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5" s="1" customFormat="1" ht="15.75" x14ac:dyDescent="0.25">
      <c r="A3" s="13"/>
      <c r="B3" s="13" t="s">
        <v>3</v>
      </c>
      <c r="C3" s="13"/>
      <c r="D3" s="13"/>
      <c r="E3" s="13"/>
      <c r="F3" s="131" t="s">
        <v>119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5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5" s="1" customFormat="1" x14ac:dyDescent="0.25">
      <c r="A5" s="14"/>
      <c r="B5" s="222" t="s">
        <v>55</v>
      </c>
      <c r="C5" s="223"/>
      <c r="D5" s="223"/>
      <c r="E5" s="223"/>
      <c r="F5" s="223"/>
      <c r="G5" s="223"/>
      <c r="H5" s="223"/>
      <c r="I5" s="223"/>
      <c r="J5" s="223"/>
      <c r="K5" s="14"/>
      <c r="L5" s="14"/>
      <c r="M5" s="14"/>
      <c r="N5" s="14"/>
      <c r="O5" s="3"/>
    </row>
    <row r="6" spans="1:15" s="1" customFormat="1" ht="18.75" customHeight="1" x14ac:dyDescent="0.25">
      <c r="A6" s="14"/>
      <c r="B6" s="222" t="s">
        <v>151</v>
      </c>
      <c r="C6" s="223"/>
      <c r="D6" s="223"/>
      <c r="E6" s="223"/>
      <c r="F6" s="223"/>
      <c r="G6" s="223"/>
      <c r="H6" s="223"/>
      <c r="I6" s="223"/>
      <c r="J6" s="223"/>
      <c r="K6" s="224"/>
      <c r="L6" s="14"/>
      <c r="M6" s="14"/>
      <c r="N6" s="14"/>
      <c r="O6" s="3"/>
    </row>
    <row r="7" spans="1:15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J7" s="9"/>
      <c r="K7" s="9"/>
      <c r="L7" s="4"/>
      <c r="M7" s="14"/>
      <c r="N7" s="14"/>
      <c r="O7" s="3"/>
    </row>
    <row r="8" spans="1:15" s="2" customFormat="1" ht="18" customHeight="1" thickBot="1" x14ac:dyDescent="0.3">
      <c r="A8" s="30" t="s">
        <v>5</v>
      </c>
      <c r="B8" s="31" t="s">
        <v>6</v>
      </c>
      <c r="C8" s="30" t="s">
        <v>7</v>
      </c>
      <c r="D8" s="32" t="s">
        <v>8</v>
      </c>
      <c r="E8" s="33" t="s">
        <v>9</v>
      </c>
      <c r="F8" s="33" t="s">
        <v>42</v>
      </c>
      <c r="G8" s="30" t="s">
        <v>33</v>
      </c>
      <c r="H8" s="33" t="s">
        <v>10</v>
      </c>
      <c r="I8" s="34" t="s">
        <v>11</v>
      </c>
      <c r="J8" s="25"/>
      <c r="K8" s="25"/>
      <c r="L8" s="25"/>
      <c r="M8" s="4"/>
      <c r="N8" s="4"/>
      <c r="O8" s="3"/>
    </row>
    <row r="9" spans="1:15" s="2" customFormat="1" ht="26.25" customHeight="1" thickBot="1" x14ac:dyDescent="0.3">
      <c r="A9" s="35" t="s">
        <v>12</v>
      </c>
      <c r="B9" s="36" t="s">
        <v>13</v>
      </c>
      <c r="C9" s="35" t="s">
        <v>14</v>
      </c>
      <c r="D9" s="37" t="s">
        <v>46</v>
      </c>
      <c r="E9" s="38" t="s">
        <v>15</v>
      </c>
      <c r="F9" s="38" t="s">
        <v>16</v>
      </c>
      <c r="G9" s="202" t="s">
        <v>154</v>
      </c>
      <c r="H9" s="39" t="s">
        <v>17</v>
      </c>
      <c r="I9" s="40" t="s">
        <v>18</v>
      </c>
      <c r="J9" s="25"/>
      <c r="K9" s="25"/>
      <c r="L9" s="25"/>
      <c r="M9" s="4"/>
      <c r="N9" s="5"/>
      <c r="O9" s="3"/>
    </row>
    <row r="10" spans="1:15" s="2" customFormat="1" x14ac:dyDescent="0.25">
      <c r="A10" s="41">
        <v>1</v>
      </c>
      <c r="B10" s="42" t="s">
        <v>38</v>
      </c>
      <c r="C10" s="43" t="s">
        <v>155</v>
      </c>
      <c r="D10" s="44">
        <v>5122213.08</v>
      </c>
      <c r="E10" s="45">
        <v>4146823.72</v>
      </c>
      <c r="F10" s="46">
        <f t="shared" ref="F10:F16" si="0">D10-E10</f>
        <v>975389.35999999987</v>
      </c>
      <c r="G10" s="46">
        <v>318348.93</v>
      </c>
      <c r="H10" s="46">
        <f t="shared" ref="H10:H16" si="1">E10+G10</f>
        <v>4465172.6500000004</v>
      </c>
      <c r="I10" s="47">
        <f t="shared" ref="I10:I16" si="2">F10-G10</f>
        <v>657040.42999999993</v>
      </c>
      <c r="J10" s="29"/>
      <c r="K10" s="5"/>
      <c r="L10" s="5"/>
      <c r="M10" s="5"/>
      <c r="N10" s="5"/>
      <c r="O10" s="3"/>
    </row>
    <row r="11" spans="1:15" s="1" customFormat="1" x14ac:dyDescent="0.25">
      <c r="A11" s="48"/>
      <c r="B11" s="49" t="s">
        <v>31</v>
      </c>
      <c r="C11" s="50"/>
      <c r="D11" s="51">
        <v>0</v>
      </c>
      <c r="E11" s="52">
        <v>1593.64</v>
      </c>
      <c r="F11" s="53">
        <f t="shared" si="0"/>
        <v>-1593.64</v>
      </c>
      <c r="G11" s="53">
        <v>0</v>
      </c>
      <c r="H11" s="53">
        <f t="shared" si="1"/>
        <v>1593.64</v>
      </c>
      <c r="I11" s="54">
        <f t="shared" si="2"/>
        <v>-1593.64</v>
      </c>
      <c r="J11" s="12"/>
      <c r="K11" s="5"/>
      <c r="L11" s="5"/>
      <c r="M11" s="5"/>
      <c r="N11" s="5"/>
      <c r="O11" s="3"/>
    </row>
    <row r="12" spans="1:15" s="1" customFormat="1" x14ac:dyDescent="0.25">
      <c r="A12" s="48"/>
      <c r="B12" s="55" t="s">
        <v>50</v>
      </c>
      <c r="C12" s="56"/>
      <c r="D12" s="51">
        <v>33367.82</v>
      </c>
      <c r="E12" s="52">
        <v>33367.82</v>
      </c>
      <c r="F12" s="53">
        <f t="shared" si="0"/>
        <v>0</v>
      </c>
      <c r="G12" s="53">
        <v>0</v>
      </c>
      <c r="H12" s="53">
        <f t="shared" si="1"/>
        <v>33367.82</v>
      </c>
      <c r="I12" s="54">
        <f t="shared" si="2"/>
        <v>0</v>
      </c>
      <c r="J12" s="29"/>
      <c r="K12" s="5"/>
      <c r="L12" s="5"/>
      <c r="M12" s="5"/>
      <c r="N12" s="5"/>
      <c r="O12" s="3"/>
    </row>
    <row r="13" spans="1:15" s="1" customFormat="1" x14ac:dyDescent="0.25">
      <c r="A13" s="48"/>
      <c r="B13" s="55" t="s">
        <v>124</v>
      </c>
      <c r="C13" s="50"/>
      <c r="D13" s="51">
        <v>178822.25</v>
      </c>
      <c r="E13" s="52">
        <v>178822.25</v>
      </c>
      <c r="F13" s="53">
        <f t="shared" si="0"/>
        <v>0</v>
      </c>
      <c r="G13" s="53">
        <v>0</v>
      </c>
      <c r="H13" s="53">
        <f t="shared" si="1"/>
        <v>178822.25</v>
      </c>
      <c r="I13" s="54">
        <f t="shared" si="2"/>
        <v>0</v>
      </c>
      <c r="J13" s="12"/>
      <c r="K13" s="5"/>
      <c r="L13" s="5"/>
      <c r="M13" s="5"/>
      <c r="N13" s="5"/>
      <c r="O13" s="3"/>
    </row>
    <row r="14" spans="1:15" s="1" customFormat="1" x14ac:dyDescent="0.25">
      <c r="A14" s="48"/>
      <c r="B14" s="55" t="s">
        <v>52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29"/>
      <c r="K14" s="5"/>
      <c r="L14" s="5"/>
      <c r="M14" s="5"/>
      <c r="N14" s="5"/>
      <c r="O14" s="3"/>
    </row>
    <row r="15" spans="1:15" s="1" customFormat="1" x14ac:dyDescent="0.25">
      <c r="A15" s="48"/>
      <c r="B15" s="55" t="s">
        <v>53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5"/>
      <c r="M15" s="5"/>
      <c r="N15" s="5"/>
      <c r="O15" s="3"/>
    </row>
    <row r="16" spans="1:15" s="1" customFormat="1" ht="15.75" thickBot="1" x14ac:dyDescent="0.3">
      <c r="A16" s="57"/>
      <c r="B16" s="58" t="s">
        <v>54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5"/>
      <c r="M16" s="5"/>
      <c r="N16" s="5"/>
      <c r="O16" s="3"/>
    </row>
    <row r="17" spans="1:15" s="1" customFormat="1" ht="15.75" thickBot="1" x14ac:dyDescent="0.3">
      <c r="A17" s="233"/>
      <c r="B17" s="65" t="s">
        <v>32</v>
      </c>
      <c r="C17" s="234"/>
      <c r="D17" s="235">
        <f>SUM(D10:D16)</f>
        <v>5334403.1500000004</v>
      </c>
      <c r="E17" s="236">
        <v>4360607.43</v>
      </c>
      <c r="F17" s="236">
        <f t="shared" ref="F17:I17" si="3">SUM(F10:F16)</f>
        <v>973795.71999999986</v>
      </c>
      <c r="G17" s="236">
        <f t="shared" si="3"/>
        <v>318348.93</v>
      </c>
      <c r="H17" s="236">
        <f t="shared" si="3"/>
        <v>4678956.3600000003</v>
      </c>
      <c r="I17" s="237">
        <f t="shared" si="3"/>
        <v>655446.78999999992</v>
      </c>
      <c r="J17" s="29"/>
      <c r="K17" s="12"/>
      <c r="L17" s="12"/>
      <c r="M17" s="5"/>
      <c r="N17" s="5"/>
      <c r="O17" s="3"/>
    </row>
    <row r="18" spans="1:15" s="1" customFormat="1" x14ac:dyDescent="0.25">
      <c r="A18" s="244">
        <v>2</v>
      </c>
      <c r="B18" s="245" t="s">
        <v>37</v>
      </c>
      <c r="C18" s="246" t="s">
        <v>156</v>
      </c>
      <c r="D18" s="247">
        <v>1907571.49</v>
      </c>
      <c r="E18" s="247">
        <v>1627770.61</v>
      </c>
      <c r="F18" s="248">
        <f>D18-E18</f>
        <v>279800.87999999989</v>
      </c>
      <c r="G18" s="248">
        <v>189684</v>
      </c>
      <c r="H18" s="248">
        <f t="shared" ref="H18:H24" si="4">E18+G18</f>
        <v>1817454.61</v>
      </c>
      <c r="I18" s="249">
        <f>F18-G18</f>
        <v>90116.879999999888</v>
      </c>
      <c r="J18" s="29"/>
      <c r="K18" s="5"/>
      <c r="L18" s="5"/>
      <c r="M18" s="4"/>
      <c r="N18" s="5"/>
      <c r="O18" s="3"/>
    </row>
    <row r="19" spans="1:15" s="1" customFormat="1" x14ac:dyDescent="0.25">
      <c r="A19" s="250"/>
      <c r="B19" s="239" t="s">
        <v>30</v>
      </c>
      <c r="C19" s="240" t="s">
        <v>157</v>
      </c>
      <c r="D19" s="241">
        <v>0</v>
      </c>
      <c r="E19" s="241">
        <v>47553.06</v>
      </c>
      <c r="F19" s="242">
        <f>D19-E19</f>
        <v>-47553.06</v>
      </c>
      <c r="G19" s="242">
        <v>4554</v>
      </c>
      <c r="H19" s="242">
        <f t="shared" si="4"/>
        <v>52107.06</v>
      </c>
      <c r="I19" s="251">
        <f t="shared" ref="I19:I24" si="5">F19-G19</f>
        <v>-52107.06</v>
      </c>
      <c r="J19" s="29"/>
      <c r="K19" s="5"/>
      <c r="L19" s="5"/>
      <c r="M19" s="5"/>
      <c r="N19" s="5"/>
      <c r="O19" s="3"/>
    </row>
    <row r="20" spans="1:15" s="1" customFormat="1" x14ac:dyDescent="0.25">
      <c r="A20" s="250"/>
      <c r="B20" s="239" t="s">
        <v>43</v>
      </c>
      <c r="C20" s="240" t="s">
        <v>158</v>
      </c>
      <c r="D20" s="241">
        <v>28496.79</v>
      </c>
      <c r="E20" s="241">
        <v>12653.8</v>
      </c>
      <c r="F20" s="242">
        <f>D20-E20</f>
        <v>15842.990000000002</v>
      </c>
      <c r="G20" s="242">
        <v>16432</v>
      </c>
      <c r="H20" s="242">
        <f t="shared" si="4"/>
        <v>29085.8</v>
      </c>
      <c r="I20" s="251">
        <f t="shared" si="5"/>
        <v>-589.0099999999984</v>
      </c>
      <c r="J20" s="29"/>
      <c r="K20" s="5"/>
      <c r="L20" s="5"/>
      <c r="M20" s="5"/>
      <c r="N20" s="5"/>
      <c r="O20" s="3"/>
    </row>
    <row r="21" spans="1:15" s="1" customFormat="1" x14ac:dyDescent="0.25">
      <c r="A21" s="250"/>
      <c r="B21" s="243" t="s">
        <v>50</v>
      </c>
      <c r="C21" s="240"/>
      <c r="D21" s="241">
        <v>0</v>
      </c>
      <c r="E21" s="241">
        <v>-198.19</v>
      </c>
      <c r="F21" s="242">
        <f t="shared" ref="F21:F24" si="6">D21-E21</f>
        <v>198.19</v>
      </c>
      <c r="G21" s="242">
        <v>0</v>
      </c>
      <c r="H21" s="242">
        <f t="shared" si="4"/>
        <v>-198.19</v>
      </c>
      <c r="I21" s="251">
        <f t="shared" si="5"/>
        <v>198.19</v>
      </c>
      <c r="J21" s="29"/>
      <c r="K21" s="5"/>
      <c r="L21" s="5"/>
      <c r="M21" s="5"/>
      <c r="N21" s="5"/>
      <c r="O21" s="3"/>
    </row>
    <row r="22" spans="1:15" s="1" customFormat="1" x14ac:dyDescent="0.25">
      <c r="A22" s="250"/>
      <c r="B22" s="243" t="s">
        <v>124</v>
      </c>
      <c r="C22" s="240"/>
      <c r="D22" s="241">
        <v>-1783.71</v>
      </c>
      <c r="E22" s="241">
        <v>-792.76</v>
      </c>
      <c r="F22" s="241">
        <f t="shared" si="6"/>
        <v>-990.95</v>
      </c>
      <c r="G22" s="242">
        <v>0</v>
      </c>
      <c r="H22" s="241">
        <f t="shared" si="4"/>
        <v>-792.76</v>
      </c>
      <c r="I22" s="251">
        <f t="shared" si="5"/>
        <v>-990.95</v>
      </c>
      <c r="J22" s="29"/>
      <c r="K22" s="5"/>
      <c r="L22" s="5"/>
      <c r="M22" s="5"/>
      <c r="N22" s="5"/>
      <c r="O22" s="3"/>
    </row>
    <row r="23" spans="1:15" s="1" customFormat="1" x14ac:dyDescent="0.25">
      <c r="A23" s="250"/>
      <c r="B23" s="243" t="s">
        <v>52</v>
      </c>
      <c r="C23" s="240"/>
      <c r="D23" s="241">
        <v>0</v>
      </c>
      <c r="E23" s="241">
        <v>-990.95</v>
      </c>
      <c r="F23" s="241">
        <f t="shared" si="6"/>
        <v>990.95</v>
      </c>
      <c r="G23" s="242">
        <v>0</v>
      </c>
      <c r="H23" s="241">
        <f t="shared" si="4"/>
        <v>-990.95</v>
      </c>
      <c r="I23" s="251">
        <f t="shared" si="5"/>
        <v>990.95</v>
      </c>
      <c r="J23" s="29"/>
      <c r="K23" s="5"/>
      <c r="L23" s="5"/>
      <c r="M23" s="5"/>
      <c r="N23" s="5"/>
      <c r="O23" s="3"/>
    </row>
    <row r="24" spans="1:15" s="1" customFormat="1" ht="15.75" thickBot="1" x14ac:dyDescent="0.3">
      <c r="A24" s="252"/>
      <c r="B24" s="253" t="s">
        <v>53</v>
      </c>
      <c r="C24" s="254"/>
      <c r="D24" s="255">
        <v>0</v>
      </c>
      <c r="E24" s="255">
        <v>0</v>
      </c>
      <c r="F24" s="255">
        <f t="shared" si="6"/>
        <v>0</v>
      </c>
      <c r="G24" s="256">
        <v>0</v>
      </c>
      <c r="H24" s="255">
        <f t="shared" si="4"/>
        <v>0</v>
      </c>
      <c r="I24" s="257">
        <f t="shared" si="5"/>
        <v>0</v>
      </c>
      <c r="J24" s="29"/>
      <c r="K24" s="5"/>
      <c r="L24" s="5"/>
      <c r="M24" s="5"/>
      <c r="N24" s="5"/>
      <c r="O24" s="3"/>
    </row>
    <row r="25" spans="1:15" s="1" customFormat="1" ht="27" thickBot="1" x14ac:dyDescent="0.3">
      <c r="A25" s="78"/>
      <c r="B25" s="238" t="s">
        <v>34</v>
      </c>
      <c r="C25" s="79"/>
      <c r="D25" s="80">
        <f>SUM(D18:D24)</f>
        <v>1934284.57</v>
      </c>
      <c r="E25" s="81">
        <v>1685995.5700000003</v>
      </c>
      <c r="F25" s="81">
        <f t="shared" ref="F25:I25" si="7">SUM(F18:F24)</f>
        <v>248288.99999999988</v>
      </c>
      <c r="G25" s="81">
        <f t="shared" si="7"/>
        <v>210670</v>
      </c>
      <c r="H25" s="81">
        <f t="shared" si="7"/>
        <v>1896665.5700000003</v>
      </c>
      <c r="I25" s="82">
        <f t="shared" si="7"/>
        <v>37618.999999999898</v>
      </c>
      <c r="J25" s="29"/>
      <c r="K25" s="12"/>
      <c r="L25" s="12"/>
      <c r="M25" s="5"/>
      <c r="N25" s="5"/>
      <c r="O25" s="3"/>
    </row>
    <row r="26" spans="1:15" s="1" customFormat="1" ht="15.75" thickBot="1" x14ac:dyDescent="0.3">
      <c r="A26" s="78"/>
      <c r="B26" s="83" t="s">
        <v>8</v>
      </c>
      <c r="C26" s="78"/>
      <c r="D26" s="84">
        <f>D17+D25</f>
        <v>7268687.7200000007</v>
      </c>
      <c r="E26" s="85">
        <v>6046603</v>
      </c>
      <c r="F26" s="85">
        <f t="shared" ref="F26:I26" si="8">F25+F17</f>
        <v>1222084.7199999997</v>
      </c>
      <c r="G26" s="85">
        <f t="shared" si="8"/>
        <v>529018.92999999993</v>
      </c>
      <c r="H26" s="85">
        <f t="shared" si="8"/>
        <v>6575621.9300000006</v>
      </c>
      <c r="I26" s="86">
        <f t="shared" si="8"/>
        <v>693065.7899999998</v>
      </c>
      <c r="J26" s="5"/>
      <c r="K26" s="5"/>
      <c r="L26" s="5"/>
      <c r="M26" s="5"/>
      <c r="N26" s="5"/>
      <c r="O26" s="3"/>
    </row>
    <row r="27" spans="1:15" s="9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3"/>
    </row>
    <row r="28" spans="1:15" s="1" customFormat="1" ht="33.75" customHeight="1" thickBot="1" x14ac:dyDescent="0.3">
      <c r="A28" s="4"/>
      <c r="B28" s="213" t="s">
        <v>152</v>
      </c>
      <c r="C28" s="225"/>
      <c r="D28" s="225"/>
      <c r="E28" s="225"/>
      <c r="F28" s="226"/>
      <c r="H28" s="213" t="s">
        <v>153</v>
      </c>
      <c r="I28" s="214"/>
      <c r="J28" s="214"/>
      <c r="K28" s="214"/>
      <c r="L28" s="215"/>
      <c r="M28" s="28"/>
      <c r="N28" s="28"/>
      <c r="O28" s="16"/>
    </row>
    <row r="29" spans="1:15" s="16" customFormat="1" ht="20.25" customHeight="1" thickBot="1" x14ac:dyDescent="0.3">
      <c r="A29" s="19"/>
      <c r="B29" s="227" t="s">
        <v>19</v>
      </c>
      <c r="C29" s="87" t="s">
        <v>21</v>
      </c>
      <c r="D29" s="17" t="s">
        <v>39</v>
      </c>
      <c r="E29" s="17" t="s">
        <v>40</v>
      </c>
      <c r="F29" s="26" t="s">
        <v>41</v>
      </c>
      <c r="G29" s="23"/>
      <c r="H29" s="230" t="s">
        <v>19</v>
      </c>
      <c r="I29" s="87" t="s">
        <v>21</v>
      </c>
      <c r="J29" s="17" t="s">
        <v>39</v>
      </c>
      <c r="K29" s="17" t="s">
        <v>40</v>
      </c>
      <c r="L29" s="17" t="s">
        <v>41</v>
      </c>
      <c r="M29" s="20"/>
      <c r="N29" s="20"/>
      <c r="O29" s="23"/>
    </row>
    <row r="30" spans="1:15" s="1" customFormat="1" ht="15.75" thickBot="1" x14ac:dyDescent="0.3">
      <c r="A30" s="6"/>
      <c r="B30" s="228"/>
      <c r="C30" s="14" t="s">
        <v>23</v>
      </c>
      <c r="D30" s="88">
        <v>291</v>
      </c>
      <c r="E30" s="88">
        <v>291</v>
      </c>
      <c r="F30" s="89">
        <f>D30-E30</f>
        <v>0</v>
      </c>
      <c r="G30" s="15"/>
      <c r="H30" s="231"/>
      <c r="I30" s="14" t="s">
        <v>23</v>
      </c>
      <c r="J30" s="88">
        <f>'AUGUST 2023 REALIZ'!J30+'SEPTEMBRIE 2023 LIM VAL CTR'!D30</f>
        <v>2518</v>
      </c>
      <c r="K30" s="88">
        <f>'AUGUST 2023 REALIZ'!K30+'SEPTEMBRIE 2023 LIM VAL CTR'!E30</f>
        <v>2518</v>
      </c>
      <c r="L30" s="88">
        <f>'AUGUST 2023 REALIZ'!L30+'SEPTEMBRIE 2023 LIM VAL CTR'!F30</f>
        <v>0</v>
      </c>
      <c r="M30" s="5"/>
      <c r="N30" s="5"/>
      <c r="O30" s="15"/>
    </row>
    <row r="31" spans="1:15" s="1" customFormat="1" ht="15.75" thickBot="1" x14ac:dyDescent="0.3">
      <c r="A31" s="6"/>
      <c r="B31" s="229"/>
      <c r="C31" s="90" t="s">
        <v>24</v>
      </c>
      <c r="D31" s="91">
        <v>558908.28</v>
      </c>
      <c r="E31" s="91">
        <v>558908.28</v>
      </c>
      <c r="F31" s="92">
        <f t="shared" ref="F31:F37" si="9">D31-E31</f>
        <v>0</v>
      </c>
      <c r="G31" s="15"/>
      <c r="H31" s="232"/>
      <c r="I31" s="90" t="s">
        <v>24</v>
      </c>
      <c r="J31" s="95">
        <f>'AUGUST 2023 REALIZ'!J31+'SEPTEMBRIE 2023 LIM VAL CTR'!D31</f>
        <v>4646956.24</v>
      </c>
      <c r="K31" s="95">
        <f>'AUGUST 2023 REALIZ'!K31+'SEPTEMBRIE 2023 LIM VAL CTR'!E31</f>
        <v>4466766.29</v>
      </c>
      <c r="L31" s="95">
        <f>'AUGUST 2023 REALIZ'!L31+'SEPTEMBRIE 2023 LIM VAL CTR'!F31</f>
        <v>180189.94999999995</v>
      </c>
      <c r="M31" s="5"/>
      <c r="N31" s="5"/>
      <c r="O31" s="15"/>
    </row>
    <row r="32" spans="1:15" s="1" customFormat="1" ht="15.75" thickBot="1" x14ac:dyDescent="0.3">
      <c r="A32" s="6"/>
      <c r="B32" s="55" t="s">
        <v>50</v>
      </c>
      <c r="C32" s="83" t="s">
        <v>24</v>
      </c>
      <c r="D32" s="85">
        <v>0</v>
      </c>
      <c r="E32" s="85">
        <v>0</v>
      </c>
      <c r="F32" s="89">
        <f t="shared" si="9"/>
        <v>0</v>
      </c>
      <c r="G32" s="15"/>
      <c r="H32" s="55" t="s">
        <v>50</v>
      </c>
      <c r="I32" s="93" t="s">
        <v>24</v>
      </c>
      <c r="J32" s="88">
        <f>'AUGUST 2023 REALIZ'!J32+'SEPTEMBRIE 2023 LIM VAL CTR'!D32</f>
        <v>13296.31</v>
      </c>
      <c r="K32" s="88">
        <f>'AUGUST 2023 REALIZ'!K32+'SEPTEMBRIE 2023 LIM VAL CTR'!E32</f>
        <v>33367.82</v>
      </c>
      <c r="L32" s="88">
        <f>'AUGUST 2023 REALIZ'!L32+'SEPTEMBRIE 2023 LIM VAL CTR'!F32</f>
        <v>-20071.510000000002</v>
      </c>
      <c r="M32" s="5"/>
      <c r="N32" s="5"/>
      <c r="O32" s="15"/>
    </row>
    <row r="33" spans="1:16" s="1" customFormat="1" ht="15.75" thickBot="1" x14ac:dyDescent="0.3">
      <c r="A33" s="6"/>
      <c r="B33" s="55" t="s">
        <v>124</v>
      </c>
      <c r="C33" s="93" t="s">
        <v>24</v>
      </c>
      <c r="D33" s="62">
        <v>0</v>
      </c>
      <c r="E33" s="62">
        <v>0</v>
      </c>
      <c r="F33" s="89">
        <f t="shared" si="9"/>
        <v>0</v>
      </c>
      <c r="G33" s="15"/>
      <c r="H33" s="55" t="s">
        <v>124</v>
      </c>
      <c r="I33" s="93" t="s">
        <v>24</v>
      </c>
      <c r="J33" s="88">
        <f>'AUGUST 2023 REALIZ'!J33+'SEPTEMBRIE 2023 LIM VAL CTR'!D33</f>
        <v>18703.810000000001</v>
      </c>
      <c r="K33" s="88">
        <f>'AUGUST 2023 REALIZ'!K33+'SEPTEMBRIE 2023 LIM VAL CTR'!E33</f>
        <v>178822.25</v>
      </c>
      <c r="L33" s="88">
        <f>'AUGUST 2023 REALIZ'!L33+'SEPTEMBRIE 2023 LIM VAL CTR'!F33</f>
        <v>-160118.44</v>
      </c>
      <c r="M33" s="5"/>
      <c r="N33" s="5"/>
      <c r="O33" s="15"/>
    </row>
    <row r="34" spans="1:16" s="1" customFormat="1" ht="15.75" thickBot="1" x14ac:dyDescent="0.3">
      <c r="A34" s="6"/>
      <c r="B34" s="55" t="s">
        <v>52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15"/>
      <c r="H34" s="55" t="s">
        <v>52</v>
      </c>
      <c r="I34" s="93" t="s">
        <v>24</v>
      </c>
      <c r="J34" s="88">
        <f>'AUGUST 2023 REALIZ'!J34+'SEPTEMBRIE 2023 LIM VAL CTR'!D34</f>
        <v>0</v>
      </c>
      <c r="K34" s="88">
        <f>'AUGUST 2023 REALIZ'!K34+'SEPTEMBRIE 2023 LIM VAL CTR'!E34</f>
        <v>0</v>
      </c>
      <c r="L34" s="88">
        <f>'AUGUST 2023 REALIZ'!L34+'SEPTEMBRIE 2023 LIM VAL CTR'!F34</f>
        <v>0</v>
      </c>
      <c r="M34" s="5"/>
      <c r="N34" s="5"/>
      <c r="O34" s="15"/>
    </row>
    <row r="35" spans="1:16" s="1" customFormat="1" ht="15.75" thickBot="1" x14ac:dyDescent="0.3">
      <c r="A35" s="6"/>
      <c r="B35" s="55" t="s">
        <v>53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15"/>
      <c r="H35" s="55" t="s">
        <v>53</v>
      </c>
      <c r="I35" s="93" t="s">
        <v>24</v>
      </c>
      <c r="J35" s="88">
        <f>'AUGUST 2023 REALIZ'!J35+'SEPTEMBRIE 2023 LIM VAL CTR'!D35</f>
        <v>0</v>
      </c>
      <c r="K35" s="88">
        <f>'AUGUST 2023 REALIZ'!K35+'SEPTEMBRIE 2023 LIM VAL CTR'!E35</f>
        <v>0</v>
      </c>
      <c r="L35" s="88">
        <f>'AUGUST 2023 REALIZ'!L35+'SEPTEMBRIE 2023 LIM VAL CTR'!F35</f>
        <v>0</v>
      </c>
      <c r="M35" s="5"/>
      <c r="N35" s="5"/>
      <c r="O35" s="15"/>
    </row>
    <row r="36" spans="1:16" s="1" customFormat="1" ht="15.75" thickBot="1" x14ac:dyDescent="0.3">
      <c r="A36" s="6"/>
      <c r="B36" s="58" t="s">
        <v>54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15"/>
      <c r="H36" s="58" t="s">
        <v>54</v>
      </c>
      <c r="I36" s="83" t="s">
        <v>24</v>
      </c>
      <c r="J36" s="88">
        <f>'AUGUST 2023 REALIZ'!J36+'SEPTEMBRIE 2023 LIM VAL CTR'!D36</f>
        <v>0</v>
      </c>
      <c r="K36" s="88">
        <f>'AUGUST 2023 REALIZ'!K36+'SEPTEMBRIE 2023 LIM VAL CTR'!E36</f>
        <v>0</v>
      </c>
      <c r="L36" s="88">
        <f>'AUGUST 2023 REALIZ'!L36+'SEPTEMBRIE 2023 LIM VAL CTR'!F36</f>
        <v>0</v>
      </c>
      <c r="M36" s="5"/>
      <c r="N36" s="5"/>
      <c r="O36" s="15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0">SUM(D31:D36)</f>
        <v>558908.28</v>
      </c>
      <c r="E37" s="91">
        <f t="shared" si="10"/>
        <v>558908.28</v>
      </c>
      <c r="F37" s="91">
        <f t="shared" si="9"/>
        <v>0</v>
      </c>
      <c r="G37" s="15"/>
      <c r="H37" s="94" t="s">
        <v>32</v>
      </c>
      <c r="I37" s="90" t="s">
        <v>24</v>
      </c>
      <c r="J37" s="91">
        <f>'AUGUST 2023 REALIZ'!J37+'SEPTEMBRIE 2023 LIM VAL CTR'!D37</f>
        <v>4678956.3600000003</v>
      </c>
      <c r="K37" s="91">
        <f>'AUGUST 2023 REALIZ'!K37+'SEPTEMBRIE 2023 LIM VAL CTR'!E37</f>
        <v>4678956.3600000003</v>
      </c>
      <c r="L37" s="91">
        <f>'AUGUST 2023 REALIZ'!L37+'SEPTEMBRIE 2023 LIM VAL CTR'!F37</f>
        <v>0</v>
      </c>
      <c r="M37" s="5"/>
      <c r="N37" s="5"/>
      <c r="O37" s="15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5"/>
      <c r="L38" s="5"/>
      <c r="M38" s="5"/>
      <c r="N38" s="5"/>
      <c r="O38" s="15"/>
      <c r="P38" s="15"/>
    </row>
    <row r="39" spans="1:16" s="1" customFormat="1" ht="18.75" customHeight="1" thickBot="1" x14ac:dyDescent="0.3">
      <c r="A39" s="6"/>
      <c r="B39" s="189" t="s">
        <v>20</v>
      </c>
      <c r="C39" s="190" t="s">
        <v>21</v>
      </c>
      <c r="D39" s="191" t="s">
        <v>39</v>
      </c>
      <c r="E39" s="191" t="s">
        <v>40</v>
      </c>
      <c r="F39" s="192" t="s">
        <v>22</v>
      </c>
      <c r="G39" s="20"/>
      <c r="H39" s="96" t="s">
        <v>20</v>
      </c>
      <c r="I39" s="17" t="s">
        <v>21</v>
      </c>
      <c r="J39" s="17" t="s">
        <v>39</v>
      </c>
      <c r="K39" s="17" t="s">
        <v>40</v>
      </c>
      <c r="L39" s="26" t="s">
        <v>22</v>
      </c>
      <c r="M39" s="5"/>
      <c r="N39" s="5"/>
      <c r="O39" s="15"/>
      <c r="P39" s="15"/>
    </row>
    <row r="40" spans="1:16" s="1" customFormat="1" ht="15.75" thickBot="1" x14ac:dyDescent="0.3">
      <c r="A40" s="6"/>
      <c r="B40" s="204" t="s">
        <v>20</v>
      </c>
      <c r="C40" s="193" t="s">
        <v>23</v>
      </c>
      <c r="D40" s="194">
        <v>0</v>
      </c>
      <c r="E40" s="194">
        <v>0</v>
      </c>
      <c r="F40" s="195">
        <f>D40-E40</f>
        <v>0</v>
      </c>
      <c r="G40" s="5"/>
      <c r="H40" s="207" t="s">
        <v>20</v>
      </c>
      <c r="I40" s="64" t="s">
        <v>23</v>
      </c>
      <c r="J40" s="98">
        <f>'AUGUST 2023 REALIZ'!J40+'SEPTEMBRIE 2023 LIM VAL CTR'!D40</f>
        <v>0</v>
      </c>
      <c r="K40" s="98">
        <f>'AUGUST 2023 REALIZ'!K40+'SEPTEMBRIE 2023 LIM VAL CTR'!E40</f>
        <v>0</v>
      </c>
      <c r="L40" s="98">
        <f>'AUGUST 2023 REALIZ'!L40+'SEPTEMBRIE 2023 LIM VAL CTR'!F40</f>
        <v>0</v>
      </c>
      <c r="M40" s="5"/>
      <c r="N40" s="5"/>
      <c r="O40" s="15"/>
      <c r="P40" s="15"/>
    </row>
    <row r="41" spans="1:16" s="1" customFormat="1" ht="15.75" thickBot="1" x14ac:dyDescent="0.3">
      <c r="A41" s="6"/>
      <c r="B41" s="205"/>
      <c r="C41" s="175" t="s">
        <v>24</v>
      </c>
      <c r="D41" s="177">
        <v>0</v>
      </c>
      <c r="E41" s="177">
        <v>0</v>
      </c>
      <c r="F41" s="195">
        <f t="shared" ref="F41:F52" si="11">D41-E41</f>
        <v>0</v>
      </c>
      <c r="G41" s="5"/>
      <c r="H41" s="208"/>
      <c r="I41" s="111" t="s">
        <v>24</v>
      </c>
      <c r="J41" s="91">
        <f>'AUGUST 2023 REALIZ'!J41+'SEPTEMBRIE 2023 LIM VAL CTR'!D41</f>
        <v>0</v>
      </c>
      <c r="K41" s="91">
        <f>'AUGUST 2023 REALIZ'!K41+'SEPTEMBRIE 2023 LIM VAL CTR'!E41</f>
        <v>0</v>
      </c>
      <c r="L41" s="91">
        <f>'AUGUST 2023 REALIZ'!L41+'SEPTEMBRIE 2023 LIM VAL CTR'!F41</f>
        <v>0</v>
      </c>
      <c r="M41" s="5"/>
      <c r="N41" s="5"/>
      <c r="O41" s="15"/>
      <c r="P41" s="15"/>
    </row>
    <row r="42" spans="1:16" s="1" customFormat="1" ht="15.75" thickBot="1" x14ac:dyDescent="0.3">
      <c r="A42" s="6"/>
      <c r="B42" s="205"/>
      <c r="C42" s="193" t="s">
        <v>25</v>
      </c>
      <c r="D42" s="194">
        <v>1280</v>
      </c>
      <c r="E42" s="194">
        <v>981</v>
      </c>
      <c r="F42" s="195">
        <f t="shared" si="11"/>
        <v>299</v>
      </c>
      <c r="G42" s="5"/>
      <c r="H42" s="208"/>
      <c r="I42" s="64" t="s">
        <v>25</v>
      </c>
      <c r="J42" s="91">
        <f>'AUGUST 2023 REALIZ'!J42+'SEPTEMBRIE 2023 LIM VAL CTR'!D42</f>
        <v>9720</v>
      </c>
      <c r="K42" s="91">
        <f>'AUGUST 2023 REALIZ'!K42+'SEPTEMBRIE 2023 LIM VAL CTR'!E42</f>
        <v>9421</v>
      </c>
      <c r="L42" s="91">
        <f>'AUGUST 2023 REALIZ'!L42+'SEPTEMBRIE 2023 LIM VAL CTR'!F42</f>
        <v>299</v>
      </c>
      <c r="M42" s="5"/>
      <c r="N42" s="5"/>
      <c r="O42" s="15"/>
      <c r="P42" s="15"/>
    </row>
    <row r="43" spans="1:16" s="1" customFormat="1" ht="15.75" thickBot="1" x14ac:dyDescent="0.3">
      <c r="A43" s="6"/>
      <c r="B43" s="205"/>
      <c r="C43" s="100" t="s">
        <v>24</v>
      </c>
      <c r="D43" s="101">
        <v>253440</v>
      </c>
      <c r="E43" s="101">
        <v>194238</v>
      </c>
      <c r="F43" s="102">
        <f t="shared" si="11"/>
        <v>59202</v>
      </c>
      <c r="G43" s="5"/>
      <c r="H43" s="208"/>
      <c r="I43" s="111" t="s">
        <v>24</v>
      </c>
      <c r="J43" s="91">
        <f>'AUGUST 2023 REALIZ'!J43+'SEPTEMBRIE 2023 LIM VAL CTR'!D43</f>
        <v>1925715.77</v>
      </c>
      <c r="K43" s="91">
        <f>'AUGUST 2023 REALIZ'!K43+'SEPTEMBRIE 2023 LIM VAL CTR'!E43</f>
        <v>1866513.77</v>
      </c>
      <c r="L43" s="91">
        <f>'AUGUST 2023 REALIZ'!L43+'SEPTEMBRIE 2023 LIM VAL CTR'!F43</f>
        <v>59202</v>
      </c>
      <c r="M43" s="5"/>
      <c r="N43" s="5"/>
      <c r="O43" s="15"/>
      <c r="P43" s="15"/>
    </row>
    <row r="44" spans="1:16" s="1" customFormat="1" ht="27" thickBot="1" x14ac:dyDescent="0.3">
      <c r="A44" s="6"/>
      <c r="B44" s="205"/>
      <c r="C44" s="196" t="s">
        <v>44</v>
      </c>
      <c r="D44" s="194">
        <v>44</v>
      </c>
      <c r="E44" s="194">
        <v>32</v>
      </c>
      <c r="F44" s="195">
        <f t="shared" si="11"/>
        <v>12</v>
      </c>
      <c r="G44" s="5"/>
      <c r="H44" s="208"/>
      <c r="I44" s="103" t="s">
        <v>44</v>
      </c>
      <c r="J44" s="98">
        <f>'AUGUST 2023 REALIZ'!J44+'SEPTEMBRIE 2023 LIM VAL CTR'!D44</f>
        <v>99</v>
      </c>
      <c r="K44" s="98">
        <f>'AUGUST 2023 REALIZ'!K44+'SEPTEMBRIE 2023 LIM VAL CTR'!E44</f>
        <v>87</v>
      </c>
      <c r="L44" s="98">
        <f>'AUGUST 2023 REALIZ'!L44+'SEPTEMBRIE 2023 LIM VAL CTR'!F44</f>
        <v>12</v>
      </c>
      <c r="M44" s="5"/>
      <c r="N44" s="5"/>
      <c r="O44" s="15"/>
      <c r="P44" s="15"/>
    </row>
    <row r="45" spans="1:16" s="1" customFormat="1" ht="15.75" thickBot="1" x14ac:dyDescent="0.3">
      <c r="A45" s="6"/>
      <c r="B45" s="206"/>
      <c r="C45" s="175" t="s">
        <v>24</v>
      </c>
      <c r="D45" s="177">
        <v>19276</v>
      </c>
      <c r="E45" s="177">
        <v>16432</v>
      </c>
      <c r="F45" s="195">
        <f t="shared" si="11"/>
        <v>2844</v>
      </c>
      <c r="G45" s="5"/>
      <c r="H45" s="209"/>
      <c r="I45" s="111" t="s">
        <v>24</v>
      </c>
      <c r="J45" s="91">
        <f>'AUGUST 2023 REALIZ'!J45+'SEPTEMBRIE 2023 LIM VAL CTR'!D45</f>
        <v>32995.800000000003</v>
      </c>
      <c r="K45" s="91">
        <f>'AUGUST 2023 REALIZ'!K45+'SEPTEMBRIE 2023 LIM VAL CTR'!E45</f>
        <v>30151.8</v>
      </c>
      <c r="L45" s="91">
        <f>'AUGUST 2023 REALIZ'!L45+'SEPTEMBRIE 2023 LIM VAL CTR'!F45</f>
        <v>2844</v>
      </c>
      <c r="M45" s="5"/>
      <c r="N45" s="5"/>
      <c r="O45" s="15"/>
      <c r="P45" s="15"/>
    </row>
    <row r="46" spans="1:16" s="1" customFormat="1" ht="15.75" thickBot="1" x14ac:dyDescent="0.3">
      <c r="A46" s="4"/>
      <c r="B46" s="197" t="s">
        <v>20</v>
      </c>
      <c r="C46" s="105" t="s">
        <v>24</v>
      </c>
      <c r="D46" s="91">
        <f>D41+D43+D45</f>
        <v>272716</v>
      </c>
      <c r="E46" s="91">
        <f>E41+E43+E45</f>
        <v>210670</v>
      </c>
      <c r="F46" s="91">
        <f t="shared" ref="F46" si="12">F41+F43+F45</f>
        <v>62046</v>
      </c>
      <c r="G46" s="5"/>
      <c r="H46" s="104" t="s">
        <v>20</v>
      </c>
      <c r="I46" s="113" t="s">
        <v>24</v>
      </c>
      <c r="J46" s="91">
        <f>'AUGUST 2023 REALIZ'!J46+'SEPTEMBRIE 2023 LIM VAL CTR'!D46</f>
        <v>1960495.2799999998</v>
      </c>
      <c r="K46" s="91">
        <f>'AUGUST 2023 REALIZ'!K46+'SEPTEMBRIE 2023 LIM VAL CTR'!E46</f>
        <v>1898449.2799999998</v>
      </c>
      <c r="L46" s="91">
        <f>'AUGUST 2023 REALIZ'!L46+'SEPTEMBRIE 2023 LIM VAL CTR'!F46</f>
        <v>62046</v>
      </c>
      <c r="M46" s="5"/>
      <c r="N46" s="5"/>
      <c r="O46" s="15"/>
      <c r="P46" s="15"/>
    </row>
    <row r="47" spans="1:16" s="1" customFormat="1" ht="15.75" thickBot="1" x14ac:dyDescent="0.3">
      <c r="A47" s="4"/>
      <c r="B47" s="157" t="s">
        <v>50</v>
      </c>
      <c r="C47" s="198" t="s">
        <v>24</v>
      </c>
      <c r="D47" s="194">
        <v>0</v>
      </c>
      <c r="E47" s="194">
        <v>0</v>
      </c>
      <c r="F47" s="195">
        <f t="shared" si="11"/>
        <v>0</v>
      </c>
      <c r="G47" s="5"/>
      <c r="H47" s="55" t="s">
        <v>50</v>
      </c>
      <c r="I47" s="57" t="s">
        <v>24</v>
      </c>
      <c r="J47" s="98">
        <f>'AUGUST 2023 REALIZ'!J47+'SEPTEMBRIE 2023 LIM VAL CTR'!D47</f>
        <v>0</v>
      </c>
      <c r="K47" s="98">
        <f>'AUGUST 2023 REALIZ'!K47+'SEPTEMBRIE 2023 LIM VAL CTR'!E47</f>
        <v>0</v>
      </c>
      <c r="L47" s="98">
        <f>'AUGUST 2023 REALIZ'!L47+'SEPTEMBRIE 2023 LIM VAL CTR'!F47</f>
        <v>0</v>
      </c>
      <c r="M47" s="5"/>
      <c r="N47" s="5"/>
      <c r="O47" s="15"/>
      <c r="P47" s="15"/>
    </row>
    <row r="48" spans="1:16" s="1" customFormat="1" ht="15.75" thickBot="1" x14ac:dyDescent="0.3">
      <c r="A48" s="4"/>
      <c r="B48" s="157" t="s">
        <v>124</v>
      </c>
      <c r="C48" s="198" t="s">
        <v>24</v>
      </c>
      <c r="D48" s="194">
        <v>0</v>
      </c>
      <c r="E48" s="194">
        <v>0</v>
      </c>
      <c r="F48" s="195">
        <f t="shared" si="11"/>
        <v>0</v>
      </c>
      <c r="G48" s="5"/>
      <c r="H48" s="55" t="s">
        <v>124</v>
      </c>
      <c r="I48" s="57" t="s">
        <v>24</v>
      </c>
      <c r="J48" s="98">
        <f>'AUGUST 2023 REALIZ'!J48+'SEPTEMBRIE 2023 LIM VAL CTR'!D48</f>
        <v>-1783.71</v>
      </c>
      <c r="K48" s="98">
        <f>'AUGUST 2023 REALIZ'!K48+'SEPTEMBRIE 2023 LIM VAL CTR'!E48</f>
        <v>-1783.71</v>
      </c>
      <c r="L48" s="98">
        <f>'AUGUST 2023 REALIZ'!L48+'SEPTEMBRIE 2023 LIM VAL CTR'!F48</f>
        <v>0</v>
      </c>
      <c r="M48" s="5"/>
      <c r="N48" s="5"/>
      <c r="O48" s="15"/>
      <c r="P48" s="15"/>
    </row>
    <row r="49" spans="1:16" s="1" customFormat="1" ht="15.75" thickBot="1" x14ac:dyDescent="0.3">
      <c r="A49" s="4"/>
      <c r="B49" s="157" t="s">
        <v>52</v>
      </c>
      <c r="C49" s="198" t="s">
        <v>24</v>
      </c>
      <c r="D49" s="194">
        <v>0</v>
      </c>
      <c r="E49" s="194">
        <v>0</v>
      </c>
      <c r="F49" s="195">
        <f t="shared" si="11"/>
        <v>0</v>
      </c>
      <c r="G49" s="5"/>
      <c r="H49" s="55" t="s">
        <v>52</v>
      </c>
      <c r="I49" s="57" t="s">
        <v>24</v>
      </c>
      <c r="J49" s="98">
        <f>'AUGUST 2023 REALIZ'!J49+'SEPTEMBRIE 2023 LIM VAL CTR'!D49</f>
        <v>0</v>
      </c>
      <c r="K49" s="98">
        <f>'AUGUST 2023 REALIZ'!K49+'SEPTEMBRIE 2023 LIM VAL CTR'!E49</f>
        <v>0</v>
      </c>
      <c r="L49" s="98">
        <f>'AUGUST 2023 REALIZ'!L49+'SEPTEMBRIE 2023 LIM VAL CTR'!F49</f>
        <v>0</v>
      </c>
      <c r="M49" s="5"/>
      <c r="N49" s="5"/>
      <c r="O49" s="15"/>
      <c r="P49" s="15"/>
    </row>
    <row r="50" spans="1:16" s="1" customFormat="1" ht="15.75" thickBot="1" x14ac:dyDescent="0.3">
      <c r="A50" s="4"/>
      <c r="B50" s="157" t="s">
        <v>53</v>
      </c>
      <c r="C50" s="198" t="s">
        <v>24</v>
      </c>
      <c r="D50" s="194">
        <v>0</v>
      </c>
      <c r="E50" s="194">
        <v>0</v>
      </c>
      <c r="F50" s="195">
        <f t="shared" si="11"/>
        <v>0</v>
      </c>
      <c r="G50" s="5"/>
      <c r="H50" s="55" t="s">
        <v>53</v>
      </c>
      <c r="I50" s="57" t="s">
        <v>24</v>
      </c>
      <c r="J50" s="98">
        <f>'AUGUST 2023 REALIZ'!J50+'SEPTEMBRIE 2023 LIM VAL CTR'!D50</f>
        <v>0</v>
      </c>
      <c r="K50" s="98">
        <f>'AUGUST 2023 REALIZ'!K50+'SEPTEMBRIE 2023 LIM VAL CTR'!E50</f>
        <v>0</v>
      </c>
      <c r="L50" s="98">
        <f>'AUGUST 2023 REALIZ'!L50+'SEPTEMBRIE 2023 LIM VAL CTR'!F50</f>
        <v>0</v>
      </c>
      <c r="M50" s="5"/>
      <c r="N50" s="5"/>
      <c r="O50" s="15"/>
      <c r="P50" s="15"/>
    </row>
    <row r="51" spans="1:16" s="1" customFormat="1" ht="15.75" thickBot="1" x14ac:dyDescent="0.3">
      <c r="A51" s="4"/>
      <c r="B51" s="160" t="s">
        <v>54</v>
      </c>
      <c r="C51" s="198" t="s">
        <v>24</v>
      </c>
      <c r="D51" s="194">
        <v>0</v>
      </c>
      <c r="E51" s="194">
        <v>0</v>
      </c>
      <c r="F51" s="195">
        <f t="shared" si="11"/>
        <v>0</v>
      </c>
      <c r="G51" s="5"/>
      <c r="H51" s="58" t="s">
        <v>54</v>
      </c>
      <c r="I51" s="57" t="s">
        <v>24</v>
      </c>
      <c r="J51" s="98">
        <f>'AUGUST 2023 REALIZ'!J51+'SEPTEMBRIE 2023 LIM VAL CTR'!D51</f>
        <v>0</v>
      </c>
      <c r="K51" s="98">
        <f>'AUGUST 2023 REALIZ'!K51+'SEPTEMBRIE 2023 LIM VAL CTR'!E51</f>
        <v>0</v>
      </c>
      <c r="L51" s="98">
        <f>'AUGUST 2023 REALIZ'!L51+'SEPTEMBRIE 2023 LIM VAL CTR'!F51</f>
        <v>0</v>
      </c>
      <c r="M51" s="5"/>
      <c r="N51" s="5"/>
      <c r="O51" s="15"/>
      <c r="P51" s="15"/>
    </row>
    <row r="52" spans="1:16" s="1" customFormat="1" ht="27" thickBot="1" x14ac:dyDescent="0.3">
      <c r="A52" s="4"/>
      <c r="B52" s="196" t="s">
        <v>34</v>
      </c>
      <c r="C52" s="105" t="s">
        <v>24</v>
      </c>
      <c r="D52" s="91">
        <f>SUM(D46:D51)</f>
        <v>272716</v>
      </c>
      <c r="E52" s="91">
        <f t="shared" ref="E52" si="13">SUM(E46:E51)</f>
        <v>210670</v>
      </c>
      <c r="F52" s="102">
        <f t="shared" si="11"/>
        <v>62046</v>
      </c>
      <c r="G52" s="5"/>
      <c r="H52" s="94" t="s">
        <v>34</v>
      </c>
      <c r="I52" s="113" t="s">
        <v>24</v>
      </c>
      <c r="J52" s="91">
        <f>'AUGUST 2023 REALIZ'!J52+'SEPTEMBRIE 2023 LIM VAL CTR'!D52</f>
        <v>1958711.5699999998</v>
      </c>
      <c r="K52" s="91">
        <f>'AUGUST 2023 REALIZ'!K52+'SEPTEMBRIE 2023 LIM VAL CTR'!E52</f>
        <v>1896665.5699999998</v>
      </c>
      <c r="L52" s="91">
        <f>'AUGUST 2023 REALIZ'!L52+'SEPTEMBRIE 2023 LIM VAL CTR'!F52</f>
        <v>62046</v>
      </c>
      <c r="M52" s="5"/>
      <c r="N52" s="5"/>
      <c r="O52" s="15"/>
      <c r="P52" s="1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5"/>
      <c r="N53" s="5"/>
      <c r="O53" s="15"/>
      <c r="P53" s="15"/>
    </row>
    <row r="54" spans="1:16" s="1" customFormat="1" ht="32.25" customHeight="1" thickBot="1" x14ac:dyDescent="0.3">
      <c r="A54" s="4"/>
      <c r="B54" s="213" t="s">
        <v>152</v>
      </c>
      <c r="C54" s="225"/>
      <c r="D54" s="225"/>
      <c r="E54" s="225"/>
      <c r="F54" s="226"/>
      <c r="H54" s="213" t="s">
        <v>153</v>
      </c>
      <c r="I54" s="214"/>
      <c r="J54" s="214"/>
      <c r="K54" s="214"/>
      <c r="L54" s="215"/>
      <c r="M54" s="28"/>
      <c r="N54" s="28"/>
      <c r="P54" s="119"/>
    </row>
    <row r="55" spans="1:16" s="1" customFormat="1" ht="18.75" customHeight="1" thickBot="1" x14ac:dyDescent="0.3">
      <c r="A55" s="4"/>
      <c r="B55" s="216" t="s">
        <v>35</v>
      </c>
      <c r="C55" s="191" t="s">
        <v>21</v>
      </c>
      <c r="D55" s="199" t="s">
        <v>39</v>
      </c>
      <c r="E55" s="191" t="s">
        <v>40</v>
      </c>
      <c r="F55" s="192" t="s">
        <v>41</v>
      </c>
      <c r="G55" s="20"/>
      <c r="H55" s="219" t="s">
        <v>35</v>
      </c>
      <c r="I55" s="17" t="s">
        <v>21</v>
      </c>
      <c r="J55" s="108" t="s">
        <v>39</v>
      </c>
      <c r="K55" s="17" t="s">
        <v>40</v>
      </c>
      <c r="L55" s="26" t="s">
        <v>41</v>
      </c>
      <c r="M55" s="20"/>
      <c r="N55" s="20"/>
      <c r="O55" s="23"/>
      <c r="P55" s="14"/>
    </row>
    <row r="56" spans="1:16" s="1" customFormat="1" ht="15.75" thickBot="1" x14ac:dyDescent="0.3">
      <c r="A56" s="4"/>
      <c r="B56" s="217"/>
      <c r="C56" s="166" t="s">
        <v>23</v>
      </c>
      <c r="D56" s="200">
        <f>D44+D42+D40+D30</f>
        <v>1615</v>
      </c>
      <c r="E56" s="200">
        <f>E44+E42+E40+E30</f>
        <v>1304</v>
      </c>
      <c r="F56" s="201">
        <f>D56-E56</f>
        <v>311</v>
      </c>
      <c r="G56" s="24"/>
      <c r="H56" s="220"/>
      <c r="I56" s="64" t="s">
        <v>23</v>
      </c>
      <c r="J56" s="109">
        <f>'AUGUST 2023 REALIZ'!J56+'SEPTEMBRIE 2023 LIM VAL CTR'!D56</f>
        <v>12337</v>
      </c>
      <c r="K56" s="109">
        <f>'AUGUST 2023 REALIZ'!K56+'SEPTEMBRIE 2023 LIM VAL CTR'!E56</f>
        <v>12026</v>
      </c>
      <c r="L56" s="106">
        <f>'AUGUST 2023 REALIZ'!L56+'SEPTEMBRIE 2023 LIM VAL CTR'!F56</f>
        <v>311</v>
      </c>
      <c r="M56" s="24"/>
      <c r="N56" s="24"/>
      <c r="O56" s="120"/>
    </row>
    <row r="57" spans="1:16" s="1" customFormat="1" ht="15.75" thickBot="1" x14ac:dyDescent="0.3">
      <c r="A57" s="4"/>
      <c r="B57" s="218"/>
      <c r="C57" s="111" t="s">
        <v>24</v>
      </c>
      <c r="D57" s="112">
        <f>D52+D37</f>
        <v>831624.28</v>
      </c>
      <c r="E57" s="112">
        <f>E52+E37</f>
        <v>769578.28</v>
      </c>
      <c r="F57" s="107">
        <f>D57-E57</f>
        <v>62046</v>
      </c>
      <c r="G57" s="24"/>
      <c r="H57" s="221"/>
      <c r="I57" s="111" t="s">
        <v>24</v>
      </c>
      <c r="J57" s="112">
        <f>'AUGUST 2023 REALIZ'!J57+'SEPTEMBRIE 2023 LIM VAL CTR'!D57</f>
        <v>6637667.9299999988</v>
      </c>
      <c r="K57" s="112">
        <f>'AUGUST 2023 REALIZ'!K57+'SEPTEMBRIE 2023 LIM VAL CTR'!E57</f>
        <v>6575621.9299999997</v>
      </c>
      <c r="L57" s="107">
        <f>'AUGUST 2023 REALIZ'!L57+'SEPTEMBRIE 2023 LIM VAL CTR'!F57</f>
        <v>62046</v>
      </c>
      <c r="M57" s="24"/>
      <c r="N57" s="24"/>
      <c r="O57" s="120"/>
    </row>
    <row r="58" spans="1:16" s="1" customFormat="1" x14ac:dyDescent="0.25">
      <c r="A58" s="4"/>
      <c r="B58" s="114" t="s">
        <v>26</v>
      </c>
      <c r="C58" s="14"/>
      <c r="D58" s="15"/>
      <c r="E58" s="15"/>
      <c r="F58" s="15"/>
      <c r="G58" s="5"/>
      <c r="H58" s="5"/>
      <c r="I58" s="5"/>
      <c r="J58" s="5"/>
      <c r="K58" s="5"/>
      <c r="L58" s="5"/>
      <c r="M58" s="4"/>
      <c r="N58" s="4"/>
      <c r="O58" s="14"/>
    </row>
    <row r="59" spans="1:16" s="1" customFormat="1" x14ac:dyDescent="0.25">
      <c r="A59" s="4"/>
      <c r="B59" s="114" t="s">
        <v>29</v>
      </c>
      <c r="C59" s="14"/>
      <c r="D59" s="114"/>
      <c r="E59" s="114"/>
      <c r="F59" s="14"/>
      <c r="G59" s="4"/>
      <c r="H59" s="4"/>
      <c r="I59" s="4"/>
      <c r="J59" s="4"/>
      <c r="K59" s="5"/>
      <c r="L59" s="5"/>
      <c r="M59" s="5"/>
      <c r="N59" s="4"/>
      <c r="O59" s="14"/>
    </row>
    <row r="60" spans="1:16" s="1" customFormat="1" x14ac:dyDescent="0.25">
      <c r="A60" s="4"/>
      <c r="B60" s="18"/>
      <c r="C60" s="4"/>
      <c r="D60" s="18"/>
      <c r="E60" s="18"/>
      <c r="F60" s="4"/>
      <c r="G60" s="4"/>
      <c r="H60" s="4"/>
      <c r="I60" s="4"/>
      <c r="J60" s="4"/>
      <c r="K60" s="5"/>
      <c r="L60" s="5"/>
      <c r="M60" s="5"/>
      <c r="N60" s="4"/>
      <c r="O60" s="121"/>
    </row>
    <row r="61" spans="1:16" s="1" customFormat="1" x14ac:dyDescent="0.25">
      <c r="A61" s="4"/>
      <c r="B61" s="4"/>
      <c r="C61" s="4"/>
      <c r="D61" s="5"/>
      <c r="E61" s="5"/>
      <c r="F61" s="5"/>
      <c r="G61" s="5"/>
      <c r="H61" s="5"/>
      <c r="I61" s="4"/>
      <c r="J61" s="5"/>
      <c r="K61" s="5"/>
      <c r="L61" s="5"/>
      <c r="M61" s="5"/>
      <c r="N61" s="4"/>
      <c r="O61" s="121"/>
    </row>
    <row r="62" spans="1:16" s="1" customFormat="1" x14ac:dyDescent="0.25">
      <c r="A62" s="4"/>
      <c r="B62" s="4"/>
      <c r="C62" s="4"/>
      <c r="D62" s="4"/>
      <c r="E62" s="4"/>
      <c r="F62" s="4"/>
      <c r="G62" s="4"/>
      <c r="H62" s="5"/>
      <c r="I62" s="4"/>
      <c r="J62" s="5"/>
      <c r="K62" s="4"/>
      <c r="L62" s="4"/>
      <c r="M62" s="5"/>
      <c r="N62" s="4"/>
      <c r="O62" s="121"/>
    </row>
    <row r="63" spans="1:16" s="1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4"/>
      <c r="K63" s="4"/>
      <c r="L63" s="4"/>
      <c r="M63" s="5"/>
      <c r="N63" s="4"/>
      <c r="O63" s="121"/>
    </row>
    <row r="64" spans="1:16" s="1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21"/>
    </row>
    <row r="65" spans="1:15" s="1" customFormat="1" x14ac:dyDescent="0.25">
      <c r="A65" s="4"/>
      <c r="B65" s="6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  <c r="N65" s="4"/>
      <c r="O65" s="121"/>
    </row>
    <row r="66" spans="1:15" s="9" customForma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5"/>
      <c r="N66" s="6"/>
      <c r="O66" s="2"/>
    </row>
  </sheetData>
  <mergeCells count="12">
    <mergeCell ref="B40:B45"/>
    <mergeCell ref="H40:H45"/>
    <mergeCell ref="B54:F54"/>
    <mergeCell ref="H54:L54"/>
    <mergeCell ref="B55:B57"/>
    <mergeCell ref="H55:H57"/>
    <mergeCell ref="B5:J5"/>
    <mergeCell ref="B6:K6"/>
    <mergeCell ref="B28:F28"/>
    <mergeCell ref="H28:L28"/>
    <mergeCell ref="B29:B31"/>
    <mergeCell ref="H29:H31"/>
  </mergeCells>
  <pageMargins left="0.19685039370078741" right="0.19685039370078741" top="0" bottom="0" header="0" footer="0"/>
  <pageSetup paperSize="9" scale="5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67"/>
  <sheetViews>
    <sheetView topLeftCell="A22" zoomScale="96" zoomScaleNormal="96" workbookViewId="0">
      <selection activeCell="B25" sqref="B25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21.71093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.28515625" style="6" customWidth="1"/>
    <col min="8" max="8" width="23.5703125" style="6" customWidth="1"/>
    <col min="9" max="9" width="18.28515625" style="6" customWidth="1"/>
    <col min="10" max="10" width="15.42578125" style="6" customWidth="1"/>
    <col min="11" max="12" width="18.5703125" style="6" customWidth="1"/>
    <col min="13" max="13" width="13" style="6" customWidth="1"/>
    <col min="14" max="14" width="13.28515625" style="6" customWidth="1"/>
    <col min="15" max="15" width="12.85546875" style="2" customWidth="1"/>
    <col min="16" max="16" width="12.28515625" style="9" customWidth="1"/>
  </cols>
  <sheetData>
    <row r="1" spans="1:15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5" s="1" customFormat="1" ht="15.75" x14ac:dyDescent="0.25">
      <c r="A2" s="13"/>
      <c r="B2" s="13" t="s">
        <v>36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5" s="1" customFormat="1" ht="15.75" x14ac:dyDescent="0.25">
      <c r="A3" s="13"/>
      <c r="B3" s="13" t="s">
        <v>3</v>
      </c>
      <c r="C3" s="13"/>
      <c r="D3" s="13"/>
      <c r="E3" s="13"/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5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5" s="1" customFormat="1" x14ac:dyDescent="0.25">
      <c r="A5" s="14"/>
      <c r="B5" s="222" t="s">
        <v>55</v>
      </c>
      <c r="C5" s="223"/>
      <c r="D5" s="223"/>
      <c r="E5" s="223"/>
      <c r="F5" s="223"/>
      <c r="G5" s="223"/>
      <c r="H5" s="223"/>
      <c r="I5" s="223"/>
      <c r="J5" s="223"/>
      <c r="K5" s="14"/>
      <c r="L5" s="14"/>
      <c r="M5" s="14"/>
      <c r="N5" s="14"/>
      <c r="O5" s="3"/>
    </row>
    <row r="6" spans="1:15" s="1" customFormat="1" ht="18.75" customHeight="1" x14ac:dyDescent="0.25">
      <c r="A6" s="14"/>
      <c r="B6" s="222" t="s">
        <v>90</v>
      </c>
      <c r="C6" s="223"/>
      <c r="D6" s="223"/>
      <c r="E6" s="223"/>
      <c r="F6" s="223"/>
      <c r="G6" s="223"/>
      <c r="H6" s="223"/>
      <c r="I6" s="223"/>
      <c r="J6" s="223"/>
      <c r="K6" s="14"/>
      <c r="L6" s="14"/>
      <c r="M6" s="14"/>
      <c r="N6" s="14"/>
      <c r="O6" s="3"/>
    </row>
    <row r="7" spans="1:15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L7" s="14"/>
      <c r="M7" s="14"/>
      <c r="N7" s="14"/>
      <c r="O7" s="3"/>
    </row>
    <row r="8" spans="1:15" s="2" customFormat="1" ht="18" customHeight="1" thickBot="1" x14ac:dyDescent="0.3">
      <c r="A8" s="30" t="s">
        <v>5</v>
      </c>
      <c r="B8" s="31" t="s">
        <v>6</v>
      </c>
      <c r="C8" s="30" t="s">
        <v>7</v>
      </c>
      <c r="D8" s="32" t="s">
        <v>8</v>
      </c>
      <c r="E8" s="33" t="s">
        <v>9</v>
      </c>
      <c r="F8" s="33" t="s">
        <v>42</v>
      </c>
      <c r="G8" s="30" t="s">
        <v>33</v>
      </c>
      <c r="H8" s="33" t="s">
        <v>10</v>
      </c>
      <c r="I8" s="34" t="s">
        <v>11</v>
      </c>
      <c r="J8" s="122"/>
      <c r="K8" s="122"/>
      <c r="L8" s="122"/>
      <c r="M8" s="14"/>
      <c r="N8" s="14"/>
      <c r="O8" s="3"/>
    </row>
    <row r="9" spans="1:15" s="2" customFormat="1" ht="25.5" customHeight="1" thickBot="1" x14ac:dyDescent="0.3">
      <c r="A9" s="35" t="s">
        <v>12</v>
      </c>
      <c r="B9" s="36" t="s">
        <v>13</v>
      </c>
      <c r="C9" s="35" t="s">
        <v>14</v>
      </c>
      <c r="D9" s="37" t="s">
        <v>46</v>
      </c>
      <c r="E9" s="38" t="s">
        <v>15</v>
      </c>
      <c r="F9" s="38" t="s">
        <v>16</v>
      </c>
      <c r="G9" s="115" t="s">
        <v>91</v>
      </c>
      <c r="H9" s="39" t="s">
        <v>17</v>
      </c>
      <c r="I9" s="40" t="s">
        <v>18</v>
      </c>
      <c r="J9" s="122"/>
      <c r="K9" s="122"/>
      <c r="L9" s="122"/>
      <c r="M9" s="14"/>
      <c r="N9" s="15"/>
      <c r="O9" s="3"/>
    </row>
    <row r="10" spans="1:15" s="2" customFormat="1" x14ac:dyDescent="0.25">
      <c r="A10" s="125">
        <v>1</v>
      </c>
      <c r="B10" s="42" t="s">
        <v>38</v>
      </c>
      <c r="C10" s="43" t="s">
        <v>94</v>
      </c>
      <c r="D10" s="44">
        <v>2387807.84</v>
      </c>
      <c r="E10" s="45">
        <v>1719919.36</v>
      </c>
      <c r="F10" s="46">
        <f t="shared" ref="F10:F16" si="0">D10-E10</f>
        <v>667888.47999999975</v>
      </c>
      <c r="G10" s="46">
        <v>427064.57</v>
      </c>
      <c r="H10" s="46">
        <f t="shared" ref="H10:H16" si="1">E10+G10</f>
        <v>2146983.9300000002</v>
      </c>
      <c r="I10" s="47">
        <f t="shared" ref="I10:I16" si="2">F10-G10</f>
        <v>240823.90999999974</v>
      </c>
      <c r="J10" s="29"/>
      <c r="K10" s="5"/>
      <c r="L10" s="5"/>
      <c r="M10" s="5"/>
      <c r="N10" s="5"/>
      <c r="O10" s="3"/>
    </row>
    <row r="11" spans="1:15" s="1" customFormat="1" x14ac:dyDescent="0.25">
      <c r="A11" s="126"/>
      <c r="B11" s="49" t="s">
        <v>31</v>
      </c>
      <c r="C11" s="50" t="s">
        <v>95</v>
      </c>
      <c r="D11" s="51">
        <v>0</v>
      </c>
      <c r="E11" s="52">
        <v>1130.67</v>
      </c>
      <c r="F11" s="53">
        <f t="shared" si="0"/>
        <v>-1130.67</v>
      </c>
      <c r="G11" s="53">
        <v>462.97</v>
      </c>
      <c r="H11" s="53">
        <f t="shared" si="1"/>
        <v>1593.64</v>
      </c>
      <c r="I11" s="54">
        <f t="shared" si="2"/>
        <v>-1593.64</v>
      </c>
      <c r="J11" s="29"/>
      <c r="K11" s="5"/>
      <c r="L11" s="5"/>
      <c r="M11" s="5"/>
      <c r="N11" s="5"/>
      <c r="O11" s="3"/>
    </row>
    <row r="12" spans="1:15" s="1" customFormat="1" x14ac:dyDescent="0.25">
      <c r="A12" s="126"/>
      <c r="B12" s="55" t="s">
        <v>50</v>
      </c>
      <c r="C12" s="56"/>
      <c r="D12" s="51">
        <v>33367.82</v>
      </c>
      <c r="E12" s="52">
        <v>33367.82</v>
      </c>
      <c r="F12" s="53">
        <f t="shared" si="0"/>
        <v>0</v>
      </c>
      <c r="G12" s="53">
        <v>0</v>
      </c>
      <c r="H12" s="53">
        <f t="shared" si="1"/>
        <v>33367.82</v>
      </c>
      <c r="I12" s="54">
        <f t="shared" si="2"/>
        <v>0</v>
      </c>
      <c r="J12" s="29"/>
      <c r="K12" s="5"/>
      <c r="L12" s="5"/>
      <c r="M12" s="5"/>
      <c r="N12" s="5"/>
      <c r="O12" s="3"/>
    </row>
    <row r="13" spans="1:15" s="1" customFormat="1" x14ac:dyDescent="0.25">
      <c r="A13" s="126"/>
      <c r="B13" s="55" t="s">
        <v>51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29"/>
      <c r="K13" s="5"/>
      <c r="L13" s="5"/>
      <c r="M13" s="5"/>
      <c r="N13" s="5"/>
      <c r="O13" s="3"/>
    </row>
    <row r="14" spans="1:15" s="1" customFormat="1" x14ac:dyDescent="0.25">
      <c r="A14" s="126"/>
      <c r="B14" s="55" t="s">
        <v>52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29"/>
      <c r="K14" s="5"/>
      <c r="L14" s="5"/>
      <c r="M14" s="5"/>
      <c r="N14" s="5"/>
      <c r="O14" s="3"/>
    </row>
    <row r="15" spans="1:15" s="1" customFormat="1" x14ac:dyDescent="0.25">
      <c r="A15" s="126"/>
      <c r="B15" s="55" t="s">
        <v>53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5"/>
      <c r="M15" s="5"/>
      <c r="N15" s="5"/>
      <c r="O15" s="3"/>
    </row>
    <row r="16" spans="1:15" s="1" customFormat="1" ht="15.75" thickBot="1" x14ac:dyDescent="0.3">
      <c r="A16" s="127"/>
      <c r="B16" s="58" t="s">
        <v>54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5"/>
      <c r="M16" s="5"/>
      <c r="N16" s="5"/>
      <c r="O16" s="3"/>
    </row>
    <row r="17" spans="1:15" s="1" customFormat="1" ht="15.75" thickBot="1" x14ac:dyDescent="0.3">
      <c r="A17" s="128"/>
      <c r="B17" s="65" t="s">
        <v>32</v>
      </c>
      <c r="C17" s="66"/>
      <c r="D17" s="67">
        <f t="shared" ref="D17:I17" si="3">SUM(D10:D16)</f>
        <v>2421175.6599999997</v>
      </c>
      <c r="E17" s="68">
        <v>1754417.85</v>
      </c>
      <c r="F17" s="68">
        <f t="shared" si="3"/>
        <v>666757.80999999971</v>
      </c>
      <c r="G17" s="68">
        <f t="shared" si="3"/>
        <v>427527.54</v>
      </c>
      <c r="H17" s="68">
        <f t="shared" si="3"/>
        <v>2181945.39</v>
      </c>
      <c r="I17" s="69">
        <f t="shared" si="3"/>
        <v>239230.26999999973</v>
      </c>
      <c r="J17" s="29"/>
      <c r="K17" s="12"/>
      <c r="L17" s="12"/>
      <c r="M17" s="5"/>
      <c r="N17" s="5"/>
      <c r="O17" s="3"/>
    </row>
    <row r="18" spans="1:15" s="1" customFormat="1" x14ac:dyDescent="0.25">
      <c r="A18" s="129">
        <v>2</v>
      </c>
      <c r="B18" s="71" t="s">
        <v>37</v>
      </c>
      <c r="C18" s="72" t="s">
        <v>96</v>
      </c>
      <c r="D18" s="73">
        <v>851307.55</v>
      </c>
      <c r="E18" s="74">
        <v>609632.43999999994</v>
      </c>
      <c r="F18" s="75">
        <f>D18-E18</f>
        <v>241675.1100000001</v>
      </c>
      <c r="G18" s="75">
        <v>173218.06</v>
      </c>
      <c r="H18" s="75">
        <f t="shared" ref="H18:H24" si="4">E18+G18</f>
        <v>782850.5</v>
      </c>
      <c r="I18" s="76">
        <f>F18-G18</f>
        <v>68457.050000000105</v>
      </c>
      <c r="J18" s="29"/>
      <c r="K18" s="5"/>
      <c r="L18" s="5"/>
      <c r="M18" s="4"/>
      <c r="N18" s="5"/>
      <c r="O18" s="3"/>
    </row>
    <row r="19" spans="1:15" s="1" customFormat="1" x14ac:dyDescent="0.25">
      <c r="A19" s="126"/>
      <c r="B19" s="77" t="s">
        <v>30</v>
      </c>
      <c r="C19" s="50" t="s">
        <v>97</v>
      </c>
      <c r="D19" s="51">
        <v>0</v>
      </c>
      <c r="E19" s="52">
        <v>13873.3</v>
      </c>
      <c r="F19" s="53">
        <f>D19-E19</f>
        <v>-13873.3</v>
      </c>
      <c r="G19" s="53">
        <v>7333.03</v>
      </c>
      <c r="H19" s="53">
        <f t="shared" si="4"/>
        <v>21206.329999999998</v>
      </c>
      <c r="I19" s="54">
        <f t="shared" ref="I19:I24" si="5">F19-G19</f>
        <v>-21206.329999999998</v>
      </c>
      <c r="J19" s="29"/>
      <c r="K19" s="5"/>
      <c r="L19" s="5"/>
      <c r="M19" s="5"/>
      <c r="N19" s="5"/>
      <c r="O19" s="3"/>
    </row>
    <row r="20" spans="1:15" s="1" customFormat="1" x14ac:dyDescent="0.25">
      <c r="A20" s="126"/>
      <c r="B20" s="77" t="s">
        <v>43</v>
      </c>
      <c r="C20" s="50" t="s">
        <v>98</v>
      </c>
      <c r="D20" s="51">
        <v>7599.62</v>
      </c>
      <c r="E20" s="52">
        <v>5599.62</v>
      </c>
      <c r="F20" s="53">
        <f>D20-E20</f>
        <v>2000</v>
      </c>
      <c r="G20" s="53">
        <v>1507.59</v>
      </c>
      <c r="H20" s="53">
        <f t="shared" si="4"/>
        <v>7107.21</v>
      </c>
      <c r="I20" s="54">
        <f t="shared" si="5"/>
        <v>492.41000000000008</v>
      </c>
      <c r="J20" s="29"/>
      <c r="K20" s="5"/>
      <c r="L20" s="5"/>
      <c r="M20" s="5"/>
      <c r="N20" s="5"/>
      <c r="O20" s="3"/>
    </row>
    <row r="21" spans="1:15" s="1" customFormat="1" x14ac:dyDescent="0.25">
      <c r="A21" s="126"/>
      <c r="B21" s="55" t="s">
        <v>50</v>
      </c>
      <c r="C21" s="50"/>
      <c r="D21" s="51">
        <v>0</v>
      </c>
      <c r="E21" s="52">
        <v>-198.19</v>
      </c>
      <c r="F21" s="53">
        <f t="shared" ref="F21:F24" si="6">D21-E21</f>
        <v>198.19</v>
      </c>
      <c r="G21" s="53">
        <v>0</v>
      </c>
      <c r="H21" s="53">
        <f t="shared" si="4"/>
        <v>-198.19</v>
      </c>
      <c r="I21" s="54">
        <f t="shared" si="5"/>
        <v>198.19</v>
      </c>
      <c r="J21" s="29"/>
      <c r="K21" s="5"/>
      <c r="L21" s="5"/>
      <c r="M21" s="5"/>
      <c r="N21" s="5"/>
      <c r="O21" s="3"/>
    </row>
    <row r="22" spans="1:15" s="1" customFormat="1" x14ac:dyDescent="0.25">
      <c r="A22" s="126"/>
      <c r="B22" s="55" t="s">
        <v>51</v>
      </c>
      <c r="C22" s="50"/>
      <c r="D22" s="51">
        <v>0</v>
      </c>
      <c r="E22" s="52">
        <v>0</v>
      </c>
      <c r="F22" s="52">
        <f t="shared" si="6"/>
        <v>0</v>
      </c>
      <c r="G22" s="53">
        <v>0</v>
      </c>
      <c r="H22" s="52">
        <f t="shared" si="4"/>
        <v>0</v>
      </c>
      <c r="I22" s="54">
        <f t="shared" si="5"/>
        <v>0</v>
      </c>
      <c r="J22" s="29"/>
      <c r="K22" s="5"/>
      <c r="L22" s="5"/>
      <c r="M22" s="5"/>
      <c r="N22" s="5"/>
      <c r="O22" s="3"/>
    </row>
    <row r="23" spans="1:15" s="1" customFormat="1" x14ac:dyDescent="0.25">
      <c r="A23" s="126"/>
      <c r="B23" s="55" t="s">
        <v>52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29"/>
      <c r="K23" s="5"/>
      <c r="L23" s="5"/>
      <c r="M23" s="5"/>
      <c r="N23" s="5"/>
      <c r="O23" s="3"/>
    </row>
    <row r="24" spans="1:15" s="1" customFormat="1" ht="15.75" thickBot="1" x14ac:dyDescent="0.3">
      <c r="A24" s="127"/>
      <c r="B24" s="55" t="s">
        <v>53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29"/>
      <c r="K24" s="5"/>
      <c r="L24" s="5"/>
      <c r="M24" s="5"/>
      <c r="N24" s="5"/>
      <c r="O24" s="3"/>
    </row>
    <row r="25" spans="1:15" s="1" customFormat="1" ht="27" thickBot="1" x14ac:dyDescent="0.3">
      <c r="A25" s="130"/>
      <c r="B25" s="58" t="s">
        <v>34</v>
      </c>
      <c r="C25" s="79"/>
      <c r="D25" s="80">
        <f>SUM(D18:D24)</f>
        <v>858907.17</v>
      </c>
      <c r="E25" s="81">
        <v>628907.17000000004</v>
      </c>
      <c r="F25" s="81">
        <f t="shared" ref="F25:I25" si="7">SUM(F18:F24)</f>
        <v>230000.00000000012</v>
      </c>
      <c r="G25" s="81">
        <f t="shared" si="7"/>
        <v>182058.68</v>
      </c>
      <c r="H25" s="81">
        <f t="shared" si="7"/>
        <v>810965.85</v>
      </c>
      <c r="I25" s="82">
        <f t="shared" si="7"/>
        <v>47941.320000000109</v>
      </c>
      <c r="J25" s="29"/>
      <c r="K25" s="12"/>
      <c r="L25" s="12"/>
      <c r="M25" s="5"/>
      <c r="N25" s="5"/>
      <c r="O25" s="3"/>
    </row>
    <row r="26" spans="1:15" s="1" customFormat="1" ht="15.75" thickBot="1" x14ac:dyDescent="0.3">
      <c r="A26" s="130"/>
      <c r="B26" s="83" t="s">
        <v>8</v>
      </c>
      <c r="C26" s="78"/>
      <c r="D26" s="84">
        <f>D25+D17</f>
        <v>3280082.8299999996</v>
      </c>
      <c r="E26" s="85">
        <v>2383325.02</v>
      </c>
      <c r="F26" s="85">
        <f t="shared" ref="F26:I26" si="8">F25+F17</f>
        <v>896757.80999999982</v>
      </c>
      <c r="G26" s="85">
        <f t="shared" si="8"/>
        <v>609586.22</v>
      </c>
      <c r="H26" s="85">
        <f t="shared" si="8"/>
        <v>2992911.24</v>
      </c>
      <c r="I26" s="86">
        <f t="shared" si="8"/>
        <v>287171.58999999985</v>
      </c>
      <c r="J26" s="5"/>
      <c r="K26" s="5"/>
      <c r="L26" s="5"/>
      <c r="M26" s="5"/>
      <c r="N26" s="5"/>
      <c r="O26" s="3"/>
    </row>
    <row r="27" spans="1:15" s="9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3"/>
    </row>
    <row r="28" spans="1:15" s="1" customFormat="1" ht="15.75" customHeight="1" thickBot="1" x14ac:dyDescent="0.3">
      <c r="A28" s="4"/>
      <c r="B28" s="213" t="s">
        <v>92</v>
      </c>
      <c r="C28" s="225"/>
      <c r="D28" s="225"/>
      <c r="E28" s="225"/>
      <c r="F28" s="226"/>
      <c r="H28" s="213" t="s">
        <v>93</v>
      </c>
      <c r="I28" s="225"/>
      <c r="J28" s="225"/>
      <c r="K28" s="225"/>
      <c r="L28" s="226"/>
      <c r="M28" s="28"/>
      <c r="N28" s="28"/>
      <c r="O28" s="16"/>
    </row>
    <row r="29" spans="1:15" s="16" customFormat="1" ht="20.25" customHeight="1" thickBot="1" x14ac:dyDescent="0.3">
      <c r="A29" s="19"/>
      <c r="B29" s="227" t="s">
        <v>19</v>
      </c>
      <c r="C29" s="87" t="s">
        <v>21</v>
      </c>
      <c r="D29" s="17" t="s">
        <v>39</v>
      </c>
      <c r="E29" s="17" t="s">
        <v>40</v>
      </c>
      <c r="F29" s="26" t="s">
        <v>41</v>
      </c>
      <c r="G29" s="20"/>
      <c r="H29" s="230" t="s">
        <v>19</v>
      </c>
      <c r="I29" s="87" t="s">
        <v>21</v>
      </c>
      <c r="J29" s="17" t="s">
        <v>39</v>
      </c>
      <c r="K29" s="17" t="s">
        <v>40</v>
      </c>
      <c r="L29" s="17" t="s">
        <v>41</v>
      </c>
      <c r="M29" s="20"/>
      <c r="N29" s="20"/>
      <c r="O29" s="23"/>
    </row>
    <row r="30" spans="1:15" s="1" customFormat="1" ht="15.75" thickBot="1" x14ac:dyDescent="0.3">
      <c r="A30" s="6"/>
      <c r="B30" s="228"/>
      <c r="C30" s="14" t="s">
        <v>23</v>
      </c>
      <c r="D30" s="88">
        <v>231</v>
      </c>
      <c r="E30" s="88">
        <v>231</v>
      </c>
      <c r="F30" s="89">
        <f>D30-E30</f>
        <v>0</v>
      </c>
      <c r="G30" s="5"/>
      <c r="H30" s="231"/>
      <c r="I30" s="14" t="s">
        <v>23</v>
      </c>
      <c r="J30" s="88">
        <f>'REGULARIZARE TRIM I 2023'!J30+'APRILIE 2023 LIMVALCTR'!D30</f>
        <v>1226</v>
      </c>
      <c r="K30" s="88">
        <f>'REGULARIZARE TRIM I 2023'!K30+'APRILIE 2023 LIMVALCTR'!E30</f>
        <v>1152</v>
      </c>
      <c r="L30" s="88">
        <f>'REGULARIZARE TRIM I 2023'!L30+'APRILIE 2023 LIMVALCTR'!F30</f>
        <v>74</v>
      </c>
      <c r="M30" s="5"/>
      <c r="N30" s="5"/>
      <c r="O30" s="15"/>
    </row>
    <row r="31" spans="1:15" s="1" customFormat="1" ht="15.75" thickBot="1" x14ac:dyDescent="0.3">
      <c r="A31" s="6"/>
      <c r="B31" s="229"/>
      <c r="C31" s="90" t="s">
        <v>24</v>
      </c>
      <c r="D31" s="91">
        <v>427527.54</v>
      </c>
      <c r="E31" s="91">
        <v>427527.54</v>
      </c>
      <c r="F31" s="92">
        <f t="shared" ref="F31:F37" si="9">D31-E31</f>
        <v>0</v>
      </c>
      <c r="G31" s="5"/>
      <c r="H31" s="232"/>
      <c r="I31" s="90" t="s">
        <v>24</v>
      </c>
      <c r="J31" s="95">
        <f>'REGULARIZARE TRIM I 2023'!J31+'APRILIE 2023 LIMVALCTR'!D31</f>
        <v>2328767.52</v>
      </c>
      <c r="K31" s="95">
        <f>'REGULARIZARE TRIM I 2023'!K31+'APRILIE 2023 LIMVALCTR'!E31</f>
        <v>2148577.5699999998</v>
      </c>
      <c r="L31" s="95">
        <f>'REGULARIZARE TRIM I 2023'!L31+'APRILIE 2023 LIMVALCTR'!F31</f>
        <v>180189.94999999995</v>
      </c>
      <c r="M31" s="5"/>
      <c r="N31" s="5"/>
      <c r="O31" s="15"/>
    </row>
    <row r="32" spans="1:15" s="1" customFormat="1" ht="15.75" thickBot="1" x14ac:dyDescent="0.3">
      <c r="A32" s="6"/>
      <c r="B32" s="55" t="s">
        <v>50</v>
      </c>
      <c r="C32" s="83" t="s">
        <v>24</v>
      </c>
      <c r="D32" s="85">
        <v>0</v>
      </c>
      <c r="E32" s="85">
        <v>0</v>
      </c>
      <c r="F32" s="89">
        <f t="shared" si="9"/>
        <v>0</v>
      </c>
      <c r="G32" s="5"/>
      <c r="H32" s="55" t="s">
        <v>50</v>
      </c>
      <c r="I32" s="93" t="s">
        <v>24</v>
      </c>
      <c r="J32" s="88">
        <f>'REGULARIZARE TRIM I 2023'!J32+'APRILIE 2023 LIMVALCTR'!D32</f>
        <v>13296.31</v>
      </c>
      <c r="K32" s="88">
        <f>'REGULARIZARE TRIM I 2023'!K32+'APRILIE 2023 LIMVALCTR'!E32</f>
        <v>33367.82</v>
      </c>
      <c r="L32" s="88">
        <f>'REGULARIZARE TRIM I 2023'!L32+'APRILIE 2023 LIMVALCTR'!F32</f>
        <v>-20071.510000000002</v>
      </c>
      <c r="M32" s="5"/>
      <c r="N32" s="5"/>
      <c r="O32" s="15"/>
    </row>
    <row r="33" spans="1:16" s="1" customFormat="1" ht="15.75" thickBot="1" x14ac:dyDescent="0.3">
      <c r="A33" s="6"/>
      <c r="B33" s="55" t="s">
        <v>51</v>
      </c>
      <c r="C33" s="93" t="s">
        <v>24</v>
      </c>
      <c r="D33" s="62">
        <v>0</v>
      </c>
      <c r="E33" s="62">
        <v>0</v>
      </c>
      <c r="F33" s="89">
        <f t="shared" si="9"/>
        <v>0</v>
      </c>
      <c r="G33" s="5"/>
      <c r="H33" s="55" t="s">
        <v>51</v>
      </c>
      <c r="I33" s="93" t="s">
        <v>24</v>
      </c>
      <c r="J33" s="88">
        <f>'REGULARIZARE TRIM I 2023'!J33+'APRILIE 2023 LIMVALCTR'!D33</f>
        <v>0</v>
      </c>
      <c r="K33" s="88">
        <f>'REGULARIZARE TRIM I 2023'!K33+'APRILIE 2023 LIMVALCTR'!E33</f>
        <v>0</v>
      </c>
      <c r="L33" s="88">
        <f>'REGULARIZARE TRIM I 2023'!L33+'APRILIE 2023 LIMVALCTR'!F33</f>
        <v>0</v>
      </c>
      <c r="M33" s="5"/>
      <c r="N33" s="5"/>
      <c r="O33" s="15"/>
    </row>
    <row r="34" spans="1:16" s="1" customFormat="1" ht="15.75" thickBot="1" x14ac:dyDescent="0.3">
      <c r="A34" s="6"/>
      <c r="B34" s="55" t="s">
        <v>52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5"/>
      <c r="H34" s="55" t="s">
        <v>52</v>
      </c>
      <c r="I34" s="93" t="s">
        <v>24</v>
      </c>
      <c r="J34" s="88">
        <f>'REGULARIZARE TRIM I 2023'!J34+'APRILIE 2023 LIMVALCTR'!D34</f>
        <v>0</v>
      </c>
      <c r="K34" s="88">
        <f>'REGULARIZARE TRIM I 2023'!K34+'APRILIE 2023 LIMVALCTR'!E34</f>
        <v>0</v>
      </c>
      <c r="L34" s="88">
        <f>'REGULARIZARE TRIM I 2023'!L34+'APRILIE 2023 LIMVALCTR'!F34</f>
        <v>0</v>
      </c>
      <c r="M34" s="5"/>
      <c r="N34" s="5"/>
      <c r="O34" s="15"/>
    </row>
    <row r="35" spans="1:16" s="1" customFormat="1" ht="15.75" thickBot="1" x14ac:dyDescent="0.3">
      <c r="A35" s="6"/>
      <c r="B35" s="55" t="s">
        <v>53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5"/>
      <c r="H35" s="55" t="s">
        <v>53</v>
      </c>
      <c r="I35" s="93" t="s">
        <v>24</v>
      </c>
      <c r="J35" s="88">
        <f>'REGULARIZARE TRIM I 2023'!J35+'APRILIE 2023 LIMVALCTR'!D35</f>
        <v>0</v>
      </c>
      <c r="K35" s="88">
        <f>'REGULARIZARE TRIM I 2023'!K35+'APRILIE 2023 LIMVALCTR'!E35</f>
        <v>0</v>
      </c>
      <c r="L35" s="88">
        <f>'REGULARIZARE TRIM I 2023'!L35+'APRILIE 2023 LIMVALCTR'!F35</f>
        <v>0</v>
      </c>
      <c r="M35" s="5"/>
      <c r="N35" s="5"/>
      <c r="O35" s="15"/>
    </row>
    <row r="36" spans="1:16" s="1" customFormat="1" ht="15.75" thickBot="1" x14ac:dyDescent="0.3">
      <c r="A36" s="6"/>
      <c r="B36" s="58" t="s">
        <v>54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5"/>
      <c r="H36" s="58" t="s">
        <v>54</v>
      </c>
      <c r="I36" s="83" t="s">
        <v>24</v>
      </c>
      <c r="J36" s="88">
        <f>'REGULARIZARE TRIM I 2023'!J36+'APRILIE 2023 LIMVALCTR'!D36</f>
        <v>0</v>
      </c>
      <c r="K36" s="88">
        <f>'REGULARIZARE TRIM I 2023'!K36+'APRILIE 2023 LIMVALCTR'!E36</f>
        <v>0</v>
      </c>
      <c r="L36" s="88">
        <f>'REGULARIZARE TRIM I 2023'!L36+'APRILIE 2023 LIMVALCTR'!F36</f>
        <v>0</v>
      </c>
      <c r="M36" s="5"/>
      <c r="N36" s="5"/>
      <c r="O36" s="15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0">SUM(D31:D36)</f>
        <v>427527.54</v>
      </c>
      <c r="E37" s="91">
        <f t="shared" si="10"/>
        <v>427527.54</v>
      </c>
      <c r="F37" s="91">
        <f t="shared" si="9"/>
        <v>0</v>
      </c>
      <c r="G37" s="5"/>
      <c r="H37" s="94" t="s">
        <v>32</v>
      </c>
      <c r="I37" s="90" t="s">
        <v>24</v>
      </c>
      <c r="J37" s="91">
        <f>'REGULARIZARE TRIM I 2023'!J37+'APRILIE 2023 LIMVALCTR'!D37</f>
        <v>2342063.83</v>
      </c>
      <c r="K37" s="91">
        <f>'REGULARIZARE TRIM I 2023'!K37+'APRILIE 2023 LIMVALCTR'!E37</f>
        <v>2181945.39</v>
      </c>
      <c r="L37" s="91">
        <f>'REGULARIZARE TRIM I 2023'!L37+'APRILIE 2023 LIMVALCTR'!F37</f>
        <v>160118.43999999994</v>
      </c>
      <c r="M37" s="5"/>
      <c r="N37" s="5"/>
      <c r="O37" s="15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4"/>
      <c r="L38" s="5"/>
      <c r="M38" s="5"/>
      <c r="N38" s="5"/>
      <c r="O38" s="15"/>
      <c r="P38" s="15"/>
    </row>
    <row r="39" spans="1:16" s="1" customFormat="1" ht="18.75" customHeight="1" thickBot="1" x14ac:dyDescent="0.3">
      <c r="A39" s="6"/>
      <c r="B39" s="96" t="s">
        <v>20</v>
      </c>
      <c r="C39" s="87" t="s">
        <v>21</v>
      </c>
      <c r="D39" s="17" t="s">
        <v>39</v>
      </c>
      <c r="E39" s="17" t="s">
        <v>40</v>
      </c>
      <c r="F39" s="26" t="s">
        <v>22</v>
      </c>
      <c r="G39" s="20"/>
      <c r="H39" s="96" t="s">
        <v>20</v>
      </c>
      <c r="I39" s="17" t="s">
        <v>21</v>
      </c>
      <c r="J39" s="17" t="s">
        <v>39</v>
      </c>
      <c r="K39" s="17" t="s">
        <v>40</v>
      </c>
      <c r="L39" s="26" t="s">
        <v>22</v>
      </c>
      <c r="M39" s="5"/>
      <c r="N39" s="5"/>
      <c r="O39" s="15"/>
      <c r="P39" s="15"/>
    </row>
    <row r="40" spans="1:16" s="1" customFormat="1" ht="15.75" thickBot="1" x14ac:dyDescent="0.3">
      <c r="A40" s="6"/>
      <c r="B40" s="207" t="s">
        <v>20</v>
      </c>
      <c r="C40" s="97" t="s">
        <v>23</v>
      </c>
      <c r="D40" s="98">
        <v>0</v>
      </c>
      <c r="E40" s="98">
        <v>0</v>
      </c>
      <c r="F40" s="99">
        <f>D40-E40</f>
        <v>0</v>
      </c>
      <c r="G40" s="5"/>
      <c r="H40" s="207" t="s">
        <v>20</v>
      </c>
      <c r="I40" s="64" t="s">
        <v>23</v>
      </c>
      <c r="J40" s="98">
        <f>'REGULARIZARE TRIM I 2023'!J40+'APRILIE 2023 LIMVALCTR'!D40</f>
        <v>0</v>
      </c>
      <c r="K40" s="98">
        <f>'REGULARIZARE TRIM I 2023'!K40+'APRILIE 2023 LIMVALCTR'!E40</f>
        <v>0</v>
      </c>
      <c r="L40" s="98">
        <f>'REGULARIZARE TRIM I 2023'!L40+'APRILIE 2023 LIMVALCTR'!F40</f>
        <v>0</v>
      </c>
      <c r="M40" s="5"/>
      <c r="N40" s="5"/>
      <c r="O40" s="15"/>
      <c r="P40" s="15"/>
    </row>
    <row r="41" spans="1:16" s="1" customFormat="1" ht="15.75" thickBot="1" x14ac:dyDescent="0.3">
      <c r="A41" s="6"/>
      <c r="B41" s="208"/>
      <c r="C41" s="100" t="s">
        <v>24</v>
      </c>
      <c r="D41" s="101">
        <v>0</v>
      </c>
      <c r="E41" s="101">
        <v>0</v>
      </c>
      <c r="F41" s="102">
        <f t="shared" ref="F41:F52" si="11">D41-E41</f>
        <v>0</v>
      </c>
      <c r="G41" s="5"/>
      <c r="H41" s="208"/>
      <c r="I41" s="111" t="s">
        <v>24</v>
      </c>
      <c r="J41" s="91">
        <f>'REGULARIZARE TRIM I 2023'!J41+'APRILIE 2023 LIMVALCTR'!D41</f>
        <v>0</v>
      </c>
      <c r="K41" s="91">
        <f>'REGULARIZARE TRIM I 2023'!K41+'APRILIE 2023 LIMVALCTR'!E41</f>
        <v>0</v>
      </c>
      <c r="L41" s="91">
        <f>'REGULARIZARE TRIM I 2023'!L41+'APRILIE 2023 LIMVALCTR'!F41</f>
        <v>0</v>
      </c>
      <c r="M41" s="5"/>
      <c r="N41" s="5"/>
      <c r="O41" s="15"/>
      <c r="P41" s="15"/>
    </row>
    <row r="42" spans="1:16" s="1" customFormat="1" ht="15.75" thickBot="1" x14ac:dyDescent="0.3">
      <c r="A42" s="6"/>
      <c r="B42" s="208"/>
      <c r="C42" s="97" t="s">
        <v>25</v>
      </c>
      <c r="D42" s="98">
        <v>911</v>
      </c>
      <c r="E42" s="98">
        <v>911</v>
      </c>
      <c r="F42" s="99">
        <f t="shared" si="11"/>
        <v>0</v>
      </c>
      <c r="G42" s="5"/>
      <c r="H42" s="208"/>
      <c r="I42" s="64" t="s">
        <v>25</v>
      </c>
      <c r="J42" s="98">
        <f>'REGULARIZARE TRIM I 2023'!J42+'APRILIE 2023 LIMVALCTR'!D42</f>
        <v>4056</v>
      </c>
      <c r="K42" s="98">
        <f>'REGULARIZARE TRIM I 2023'!K42+'APRILIE 2023 LIMVALCTR'!E42</f>
        <v>4056</v>
      </c>
      <c r="L42" s="98">
        <f>'REGULARIZARE TRIM I 2023'!L42+'APRILIE 2023 LIMVALCTR'!F42</f>
        <v>0</v>
      </c>
      <c r="M42" s="5"/>
      <c r="N42" s="5"/>
      <c r="O42" s="15"/>
      <c r="P42" s="15"/>
    </row>
    <row r="43" spans="1:16" s="1" customFormat="1" ht="15.75" thickBot="1" x14ac:dyDescent="0.3">
      <c r="A43" s="6"/>
      <c r="B43" s="208"/>
      <c r="C43" s="100" t="s">
        <v>24</v>
      </c>
      <c r="D43" s="101">
        <v>180551.09</v>
      </c>
      <c r="E43" s="101">
        <v>180551.09</v>
      </c>
      <c r="F43" s="102">
        <f t="shared" si="11"/>
        <v>0</v>
      </c>
      <c r="G43" s="5"/>
      <c r="H43" s="208"/>
      <c r="I43" s="111" t="s">
        <v>24</v>
      </c>
      <c r="J43" s="91">
        <f>'REGULARIZARE TRIM I 2023'!J43+'APRILIE 2023 LIMVALCTR'!D43</f>
        <v>803858.64</v>
      </c>
      <c r="K43" s="91">
        <f>'REGULARIZARE TRIM I 2023'!K43+'APRILIE 2023 LIMVALCTR'!E43</f>
        <v>803858.64</v>
      </c>
      <c r="L43" s="91">
        <f>'REGULARIZARE TRIM I 2023'!L43+'APRILIE 2023 LIMVALCTR'!F43</f>
        <v>0</v>
      </c>
      <c r="M43" s="5"/>
      <c r="N43" s="5"/>
      <c r="O43" s="15"/>
      <c r="P43" s="15"/>
    </row>
    <row r="44" spans="1:16" s="1" customFormat="1" ht="27" thickBot="1" x14ac:dyDescent="0.3">
      <c r="A44" s="6"/>
      <c r="B44" s="208"/>
      <c r="C44" s="103" t="s">
        <v>44</v>
      </c>
      <c r="D44" s="98">
        <v>7</v>
      </c>
      <c r="E44" s="98">
        <v>7</v>
      </c>
      <c r="F44" s="99">
        <f t="shared" si="11"/>
        <v>0</v>
      </c>
      <c r="G44" s="5"/>
      <c r="H44" s="208"/>
      <c r="I44" s="103" t="s">
        <v>44</v>
      </c>
      <c r="J44" s="98">
        <f>'REGULARIZARE TRIM I 2023'!J44+'APRILIE 2023 LIMVALCTR'!D44</f>
        <v>33</v>
      </c>
      <c r="K44" s="98">
        <f>'REGULARIZARE TRIM I 2023'!K44+'APRILIE 2023 LIMVALCTR'!E44</f>
        <v>33</v>
      </c>
      <c r="L44" s="98">
        <f>'REGULARIZARE TRIM I 2023'!L44+'APRILIE 2023 LIMVALCTR'!F44</f>
        <v>0</v>
      </c>
      <c r="M44" s="5"/>
      <c r="N44" s="5"/>
      <c r="O44" s="15"/>
      <c r="P44" s="15"/>
    </row>
    <row r="45" spans="1:16" s="1" customFormat="1" ht="15.75" thickBot="1" x14ac:dyDescent="0.3">
      <c r="A45" s="6"/>
      <c r="B45" s="209"/>
      <c r="C45" s="100" t="s">
        <v>24</v>
      </c>
      <c r="D45" s="101">
        <v>1507.59</v>
      </c>
      <c r="E45" s="101">
        <v>1507.59</v>
      </c>
      <c r="F45" s="102">
        <f t="shared" si="11"/>
        <v>0</v>
      </c>
      <c r="G45" s="5"/>
      <c r="H45" s="209"/>
      <c r="I45" s="111" t="s">
        <v>24</v>
      </c>
      <c r="J45" s="91">
        <f>'REGULARIZARE TRIM I 2023'!J45+'APRILIE 2023 LIMVALCTR'!D45</f>
        <v>7107.21</v>
      </c>
      <c r="K45" s="91">
        <f>'REGULARIZARE TRIM I 2023'!K45+'APRILIE 2023 LIMVALCTR'!E45</f>
        <v>7107.21</v>
      </c>
      <c r="L45" s="91">
        <f>'REGULARIZARE TRIM I 2023'!L45+'APRILIE 2023 LIMVALCTR'!F45</f>
        <v>0</v>
      </c>
      <c r="M45" s="5"/>
      <c r="N45" s="5"/>
      <c r="O45" s="15"/>
      <c r="P45" s="1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f>D41+D43+D45</f>
        <v>182058.68</v>
      </c>
      <c r="E46" s="91">
        <f t="shared" ref="E46:F46" si="12">E41+E43+E45</f>
        <v>182058.68</v>
      </c>
      <c r="F46" s="91">
        <f t="shared" si="12"/>
        <v>0</v>
      </c>
      <c r="G46" s="5"/>
      <c r="H46" s="104" t="s">
        <v>20</v>
      </c>
      <c r="I46" s="113" t="s">
        <v>24</v>
      </c>
      <c r="J46" s="91">
        <f>'REGULARIZARE TRIM I 2023'!J46+'APRILIE 2023 LIMVALCTR'!D46</f>
        <v>810965.84999999986</v>
      </c>
      <c r="K46" s="91">
        <f>'REGULARIZARE TRIM I 2023'!K46+'APRILIE 2023 LIMVALCTR'!E46</f>
        <v>810965.84999999986</v>
      </c>
      <c r="L46" s="91">
        <f>'REGULARIZARE TRIM I 2023'!L46+'APRILIE 2023 LIMVALCTR'!F46</f>
        <v>0</v>
      </c>
      <c r="M46" s="5"/>
      <c r="N46" s="5"/>
      <c r="O46" s="15"/>
      <c r="P46" s="15"/>
    </row>
    <row r="47" spans="1:16" s="1" customFormat="1" ht="15.75" thickBot="1" x14ac:dyDescent="0.3">
      <c r="A47" s="4"/>
      <c r="B47" s="55" t="s">
        <v>50</v>
      </c>
      <c r="C47" s="93" t="s">
        <v>24</v>
      </c>
      <c r="D47" s="98">
        <v>0</v>
      </c>
      <c r="E47" s="98">
        <v>0</v>
      </c>
      <c r="F47" s="99">
        <f t="shared" si="11"/>
        <v>0</v>
      </c>
      <c r="G47" s="5"/>
      <c r="H47" s="55" t="s">
        <v>50</v>
      </c>
      <c r="I47" s="57" t="s">
        <v>24</v>
      </c>
      <c r="J47" s="98">
        <f>'REGULARIZARE TRIM I 2023'!J47+'APRILIE 2023 LIMVALCTR'!D47</f>
        <v>0</v>
      </c>
      <c r="K47" s="98">
        <f>'REGULARIZARE TRIM I 2023'!K47+'APRILIE 2023 LIMVALCTR'!E47</f>
        <v>0</v>
      </c>
      <c r="L47" s="98">
        <f>'REGULARIZARE TRIM I 2023'!L47+'APRILIE 2023 LIMVALCTR'!F47</f>
        <v>0</v>
      </c>
      <c r="M47" s="5"/>
      <c r="N47" s="5"/>
      <c r="O47" s="15"/>
      <c r="P47" s="15"/>
    </row>
    <row r="48" spans="1:16" s="1" customFormat="1" ht="15.75" thickBot="1" x14ac:dyDescent="0.3">
      <c r="A48" s="4"/>
      <c r="B48" s="55" t="s">
        <v>51</v>
      </c>
      <c r="C48" s="93" t="s">
        <v>24</v>
      </c>
      <c r="D48" s="98">
        <v>0</v>
      </c>
      <c r="E48" s="98">
        <v>0</v>
      </c>
      <c r="F48" s="99">
        <f t="shared" si="11"/>
        <v>0</v>
      </c>
      <c r="G48" s="5"/>
      <c r="H48" s="55" t="s">
        <v>51</v>
      </c>
      <c r="I48" s="57" t="s">
        <v>24</v>
      </c>
      <c r="J48" s="98">
        <f>'REGULARIZARE TRIM I 2023'!J48+'APRILIE 2023 LIMVALCTR'!D48</f>
        <v>0</v>
      </c>
      <c r="K48" s="98">
        <f>'REGULARIZARE TRIM I 2023'!K48+'APRILIE 2023 LIMVALCTR'!E48</f>
        <v>0</v>
      </c>
      <c r="L48" s="98">
        <f>'REGULARIZARE TRIM I 2023'!L48+'APRILIE 2023 LIMVALCTR'!F48</f>
        <v>0</v>
      </c>
      <c r="M48" s="5"/>
      <c r="N48" s="5"/>
      <c r="O48" s="15"/>
      <c r="P48" s="15"/>
    </row>
    <row r="49" spans="1:16" s="1" customFormat="1" ht="15.75" thickBot="1" x14ac:dyDescent="0.3">
      <c r="A49" s="4"/>
      <c r="B49" s="55" t="s">
        <v>52</v>
      </c>
      <c r="C49" s="93" t="s">
        <v>24</v>
      </c>
      <c r="D49" s="98">
        <v>0</v>
      </c>
      <c r="E49" s="98">
        <v>0</v>
      </c>
      <c r="F49" s="99">
        <f t="shared" si="11"/>
        <v>0</v>
      </c>
      <c r="G49" s="5"/>
      <c r="H49" s="55" t="s">
        <v>52</v>
      </c>
      <c r="I49" s="57" t="s">
        <v>24</v>
      </c>
      <c r="J49" s="98">
        <f>'REGULARIZARE TRIM I 2023'!J49+'APRILIE 2023 LIMVALCTR'!D49</f>
        <v>0</v>
      </c>
      <c r="K49" s="98">
        <f>'REGULARIZARE TRIM I 2023'!K49+'APRILIE 2023 LIMVALCTR'!E49</f>
        <v>0</v>
      </c>
      <c r="L49" s="98">
        <f>'REGULARIZARE TRIM I 2023'!L49+'APRILIE 2023 LIMVALCTR'!F49</f>
        <v>0</v>
      </c>
      <c r="M49" s="5"/>
      <c r="N49" s="5"/>
      <c r="O49" s="15"/>
      <c r="P49" s="15"/>
    </row>
    <row r="50" spans="1:16" s="1" customFormat="1" ht="15.75" thickBot="1" x14ac:dyDescent="0.3">
      <c r="A50" s="4"/>
      <c r="B50" s="55" t="s">
        <v>53</v>
      </c>
      <c r="C50" s="93" t="s">
        <v>24</v>
      </c>
      <c r="D50" s="98">
        <v>0</v>
      </c>
      <c r="E50" s="98">
        <v>0</v>
      </c>
      <c r="F50" s="99">
        <f t="shared" si="11"/>
        <v>0</v>
      </c>
      <c r="G50" s="5"/>
      <c r="H50" s="55" t="s">
        <v>53</v>
      </c>
      <c r="I50" s="57" t="s">
        <v>24</v>
      </c>
      <c r="J50" s="98">
        <f>'REGULARIZARE TRIM I 2023'!J50+'APRILIE 2023 LIMVALCTR'!D50</f>
        <v>0</v>
      </c>
      <c r="K50" s="98">
        <f>'REGULARIZARE TRIM I 2023'!K50+'APRILIE 2023 LIMVALCTR'!E50</f>
        <v>0</v>
      </c>
      <c r="L50" s="98">
        <f>'REGULARIZARE TRIM I 2023'!L50+'APRILIE 2023 LIMVALCTR'!F50</f>
        <v>0</v>
      </c>
      <c r="M50" s="5"/>
      <c r="N50" s="5"/>
      <c r="O50" s="15"/>
      <c r="P50" s="15"/>
    </row>
    <row r="51" spans="1:16" s="1" customFormat="1" ht="15.75" thickBot="1" x14ac:dyDescent="0.3">
      <c r="A51" s="4"/>
      <c r="B51" s="58" t="s">
        <v>54</v>
      </c>
      <c r="C51" s="93" t="s">
        <v>24</v>
      </c>
      <c r="D51" s="98">
        <v>0</v>
      </c>
      <c r="E51" s="98">
        <v>0</v>
      </c>
      <c r="F51" s="99">
        <f t="shared" si="11"/>
        <v>0</v>
      </c>
      <c r="G51" s="5"/>
      <c r="H51" s="58" t="s">
        <v>54</v>
      </c>
      <c r="I51" s="57" t="s">
        <v>24</v>
      </c>
      <c r="J51" s="98">
        <f>'REGULARIZARE TRIM I 2023'!J51+'APRILIE 2023 LIMVALCTR'!D51</f>
        <v>0</v>
      </c>
      <c r="K51" s="98">
        <f>'REGULARIZARE TRIM I 2023'!K51+'APRILIE 2023 LIMVALCTR'!E51</f>
        <v>0</v>
      </c>
      <c r="L51" s="98">
        <f>'REGULARIZARE TRIM I 2023'!L51+'APRILIE 2023 LIMVALCTR'!F51</f>
        <v>0</v>
      </c>
      <c r="M51" s="5"/>
      <c r="N51" s="5"/>
      <c r="O51" s="15"/>
      <c r="P51" s="1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182058.68</v>
      </c>
      <c r="E52" s="91">
        <f t="shared" ref="E52" si="13">SUM(E46:E51)</f>
        <v>182058.68</v>
      </c>
      <c r="F52" s="102">
        <f t="shared" si="11"/>
        <v>0</v>
      </c>
      <c r="G52" s="5"/>
      <c r="H52" s="94" t="s">
        <v>34</v>
      </c>
      <c r="I52" s="113" t="s">
        <v>24</v>
      </c>
      <c r="J52" s="91">
        <f>'REGULARIZARE TRIM I 2023'!J52+'APRILIE 2023 LIMVALCTR'!D52</f>
        <v>810965.84999999986</v>
      </c>
      <c r="K52" s="91">
        <f>'REGULARIZARE TRIM I 2023'!K52+'APRILIE 2023 LIMVALCTR'!E52</f>
        <v>810965.84999999986</v>
      </c>
      <c r="L52" s="91">
        <f>'REGULARIZARE TRIM I 2023'!L52+'APRILIE 2023 LIMVALCTR'!F52</f>
        <v>0</v>
      </c>
      <c r="M52" s="5"/>
      <c r="N52" s="5"/>
      <c r="O52" s="15"/>
      <c r="P52" s="1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5"/>
      <c r="N53" s="5"/>
      <c r="O53" s="15"/>
      <c r="P53" s="15"/>
    </row>
    <row r="54" spans="1:16" s="1" customFormat="1" ht="15.75" customHeight="1" thickBot="1" x14ac:dyDescent="0.3">
      <c r="A54" s="4"/>
      <c r="B54" s="213" t="s">
        <v>92</v>
      </c>
      <c r="C54" s="225"/>
      <c r="D54" s="225"/>
      <c r="E54" s="225"/>
      <c r="F54" s="226"/>
      <c r="H54" s="213" t="s">
        <v>93</v>
      </c>
      <c r="I54" s="225"/>
      <c r="J54" s="225"/>
      <c r="K54" s="225"/>
      <c r="L54" s="226"/>
      <c r="M54" s="28"/>
      <c r="N54" s="28"/>
      <c r="P54" s="119"/>
    </row>
    <row r="55" spans="1:16" s="1" customFormat="1" ht="18.75" customHeight="1" thickBot="1" x14ac:dyDescent="0.3">
      <c r="A55" s="4"/>
      <c r="B55" s="219" t="s">
        <v>35</v>
      </c>
      <c r="C55" s="17" t="s">
        <v>21</v>
      </c>
      <c r="D55" s="108" t="s">
        <v>39</v>
      </c>
      <c r="E55" s="17" t="s">
        <v>40</v>
      </c>
      <c r="F55" s="26" t="s">
        <v>41</v>
      </c>
      <c r="G55" s="20"/>
      <c r="H55" s="219" t="s">
        <v>35</v>
      </c>
      <c r="I55" s="17" t="s">
        <v>21</v>
      </c>
      <c r="J55" s="108" t="s">
        <v>39</v>
      </c>
      <c r="K55" s="17" t="s">
        <v>40</v>
      </c>
      <c r="L55" s="26" t="s">
        <v>41</v>
      </c>
      <c r="M55" s="20"/>
      <c r="N55" s="20"/>
      <c r="O55" s="23"/>
      <c r="P55" s="14"/>
    </row>
    <row r="56" spans="1:16" s="1" customFormat="1" ht="15.75" thickBot="1" x14ac:dyDescent="0.3">
      <c r="A56" s="4"/>
      <c r="B56" s="220"/>
      <c r="C56" s="64" t="s">
        <v>23</v>
      </c>
      <c r="D56" s="109">
        <f>D44+D42+D40+D30</f>
        <v>1149</v>
      </c>
      <c r="E56" s="109">
        <f>E44+E42+E40+E30</f>
        <v>1149</v>
      </c>
      <c r="F56" s="110">
        <f>D56-E56</f>
        <v>0</v>
      </c>
      <c r="G56" s="24"/>
      <c r="H56" s="220"/>
      <c r="I56" s="64" t="s">
        <v>23</v>
      </c>
      <c r="J56" s="109">
        <f>'REGULARIZARE TRIM I 2023'!J56+'APRILIE 2023 LIMVALCTR'!D56</f>
        <v>5315</v>
      </c>
      <c r="K56" s="109">
        <f>'REGULARIZARE TRIM I 2023'!K56+'APRILIE 2023 LIMVALCTR'!E56</f>
        <v>5241</v>
      </c>
      <c r="L56" s="106">
        <f>'REGULARIZARE TRIM I 2023'!L56+'APRILIE 2023 LIMVALCTR'!F56</f>
        <v>74</v>
      </c>
      <c r="M56" s="24"/>
      <c r="N56" s="24"/>
      <c r="O56" s="120"/>
    </row>
    <row r="57" spans="1:16" s="1" customFormat="1" ht="15.75" thickBot="1" x14ac:dyDescent="0.3">
      <c r="A57" s="4"/>
      <c r="B57" s="221"/>
      <c r="C57" s="111" t="s">
        <v>24</v>
      </c>
      <c r="D57" s="112">
        <f>D52+D37</f>
        <v>609586.22</v>
      </c>
      <c r="E57" s="112">
        <f>E52+E37</f>
        <v>609586.22</v>
      </c>
      <c r="F57" s="107">
        <f>D57-E57</f>
        <v>0</v>
      </c>
      <c r="G57" s="24"/>
      <c r="H57" s="221"/>
      <c r="I57" s="111" t="s">
        <v>24</v>
      </c>
      <c r="J57" s="112">
        <f>'REGULARIZARE TRIM I 2023'!J57+'APRILIE 2023 LIMVALCTR'!D57</f>
        <v>3153029.6799999997</v>
      </c>
      <c r="K57" s="112">
        <f>'REGULARIZARE TRIM I 2023'!K57+'APRILIE 2023 LIMVALCTR'!E57</f>
        <v>2992911.24</v>
      </c>
      <c r="L57" s="107">
        <f>'REGULARIZARE TRIM I 2023'!L57+'APRILIE 2023 LIMVALCTR'!F57</f>
        <v>160118.43999999994</v>
      </c>
      <c r="M57" s="24"/>
      <c r="N57" s="24"/>
      <c r="O57" s="120"/>
    </row>
    <row r="58" spans="1:16" s="1" customFormat="1" x14ac:dyDescent="0.25">
      <c r="A58" s="4"/>
      <c r="B58" s="118"/>
      <c r="C58" s="23"/>
      <c r="D58" s="23"/>
      <c r="E58" s="23"/>
      <c r="F58" s="23"/>
      <c r="G58" s="20"/>
      <c r="H58" s="20"/>
      <c r="I58" s="7"/>
      <c r="J58" s="9"/>
      <c r="K58" s="20"/>
      <c r="L58" s="20"/>
      <c r="M58" s="24"/>
      <c r="N58" s="24"/>
      <c r="O58" s="120"/>
      <c r="P58" s="120"/>
    </row>
    <row r="59" spans="1:16" s="1" customFormat="1" x14ac:dyDescent="0.25">
      <c r="A59" s="4"/>
      <c r="B59" s="114" t="s">
        <v>26</v>
      </c>
      <c r="C59" s="14"/>
      <c r="D59" s="15"/>
      <c r="E59" s="15"/>
      <c r="F59" s="15"/>
      <c r="G59" s="5"/>
      <c r="H59" s="5"/>
      <c r="I59" s="5"/>
      <c r="J59" s="5"/>
      <c r="K59" s="5"/>
      <c r="L59" s="5"/>
      <c r="M59" s="4"/>
      <c r="N59" s="4"/>
      <c r="O59" s="14"/>
    </row>
    <row r="60" spans="1:16" s="1" customFormat="1" x14ac:dyDescent="0.25">
      <c r="A60" s="4"/>
      <c r="B60" s="114" t="s">
        <v>29</v>
      </c>
      <c r="C60" s="14"/>
      <c r="D60" s="114"/>
      <c r="E60" s="114"/>
      <c r="F60" s="14"/>
      <c r="G60" s="4"/>
      <c r="H60" s="4"/>
      <c r="I60" s="4"/>
      <c r="J60" s="4"/>
      <c r="K60" s="5"/>
      <c r="L60" s="5"/>
      <c r="M60" s="5"/>
      <c r="N60" s="4"/>
      <c r="O60" s="14"/>
    </row>
    <row r="61" spans="1:16" s="1" customFormat="1" x14ac:dyDescent="0.25">
      <c r="A61" s="4"/>
      <c r="B61" s="18"/>
      <c r="C61" s="4"/>
      <c r="D61" s="18"/>
      <c r="E61" s="18"/>
      <c r="F61" s="4"/>
      <c r="G61" s="4"/>
      <c r="H61" s="4"/>
      <c r="I61" s="4"/>
      <c r="J61" s="4"/>
      <c r="K61" s="5"/>
      <c r="L61" s="5"/>
      <c r="M61" s="5"/>
      <c r="N61" s="4"/>
      <c r="O61" s="121"/>
    </row>
    <row r="62" spans="1:16" s="1" customFormat="1" x14ac:dyDescent="0.25">
      <c r="A62" s="4"/>
      <c r="B62" s="4"/>
      <c r="C62" s="4"/>
      <c r="D62" s="5"/>
      <c r="E62" s="5"/>
      <c r="F62" s="5"/>
      <c r="G62" s="5"/>
      <c r="H62" s="5"/>
      <c r="I62" s="4"/>
      <c r="J62" s="5"/>
      <c r="K62" s="5"/>
      <c r="L62" s="5"/>
      <c r="M62" s="5"/>
      <c r="N62" s="4"/>
      <c r="O62" s="121"/>
    </row>
    <row r="63" spans="1:16" s="1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5"/>
      <c r="K63" s="4"/>
      <c r="L63" s="4"/>
      <c r="M63" s="5"/>
      <c r="N63" s="4"/>
      <c r="O63" s="121"/>
    </row>
    <row r="64" spans="1:16" s="1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21"/>
    </row>
    <row r="65" spans="1:15" s="1" customFormat="1" x14ac:dyDescent="0.25">
      <c r="A65" s="4"/>
      <c r="B65" s="4"/>
      <c r="C65" s="4"/>
      <c r="D65" s="4"/>
      <c r="E65" s="4"/>
      <c r="F65" s="4"/>
      <c r="G65" s="4"/>
      <c r="H65" s="5"/>
      <c r="I65" s="4"/>
      <c r="J65" s="4"/>
      <c r="K65" s="4"/>
      <c r="L65" s="4"/>
      <c r="M65" s="5"/>
      <c r="N65" s="4"/>
      <c r="O65" s="121"/>
    </row>
    <row r="66" spans="1:15" s="1" customFormat="1" x14ac:dyDescent="0.25">
      <c r="A66" s="4"/>
      <c r="B66" s="6"/>
      <c r="C66" s="4"/>
      <c r="D66" s="4"/>
      <c r="E66" s="4"/>
      <c r="F66" s="4"/>
      <c r="G66" s="4"/>
      <c r="H66" s="4"/>
      <c r="I66" s="4"/>
      <c r="J66" s="4"/>
      <c r="K66" s="4"/>
      <c r="L66" s="4"/>
      <c r="M66" s="5"/>
      <c r="N66" s="4"/>
      <c r="O66" s="121"/>
    </row>
    <row r="67" spans="1:15" s="9" customForma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5"/>
      <c r="N67" s="6"/>
      <c r="O67" s="2"/>
    </row>
  </sheetData>
  <mergeCells count="12">
    <mergeCell ref="B40:B45"/>
    <mergeCell ref="H40:H45"/>
    <mergeCell ref="B54:F54"/>
    <mergeCell ref="H54:L54"/>
    <mergeCell ref="B55:B57"/>
    <mergeCell ref="H55:H57"/>
    <mergeCell ref="B5:J5"/>
    <mergeCell ref="B6:J6"/>
    <mergeCell ref="B28:F28"/>
    <mergeCell ref="H28:L28"/>
    <mergeCell ref="B29:B31"/>
    <mergeCell ref="H29:H31"/>
  </mergeCells>
  <pageMargins left="0.19685039370078741" right="0.19685039370078741" top="0" bottom="0" header="0" footer="0"/>
  <pageSetup paperSize="9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67"/>
  <sheetViews>
    <sheetView topLeftCell="A10" zoomScale="96" zoomScaleNormal="96" workbookViewId="0">
      <selection activeCell="B25" sqref="B25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21.71093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.28515625" style="6" customWidth="1"/>
    <col min="8" max="8" width="23.5703125" style="6" customWidth="1"/>
    <col min="9" max="9" width="18.28515625" style="6" customWidth="1"/>
    <col min="10" max="10" width="15.42578125" style="6" customWidth="1"/>
    <col min="11" max="12" width="18.5703125" style="6" customWidth="1"/>
    <col min="13" max="13" width="13" style="6" customWidth="1"/>
    <col min="14" max="14" width="13.28515625" style="6" customWidth="1"/>
    <col min="15" max="15" width="12.85546875" style="2" customWidth="1"/>
    <col min="16" max="16" width="12.28515625" style="9" customWidth="1"/>
  </cols>
  <sheetData>
    <row r="1" spans="1:15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5" s="1" customFormat="1" ht="15.75" x14ac:dyDescent="0.25">
      <c r="A2" s="13"/>
      <c r="B2" s="13" t="s">
        <v>36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5" s="1" customFormat="1" ht="15.75" x14ac:dyDescent="0.25">
      <c r="A3" s="13"/>
      <c r="B3" s="13" t="s">
        <v>3</v>
      </c>
      <c r="C3" s="13"/>
      <c r="D3" s="13"/>
      <c r="E3" s="13"/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5" s="1" customForma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"/>
    </row>
    <row r="5" spans="1:15" s="1" customFormat="1" x14ac:dyDescent="0.25">
      <c r="A5" s="14"/>
      <c r="B5" s="222" t="s">
        <v>55</v>
      </c>
      <c r="C5" s="223"/>
      <c r="D5" s="223"/>
      <c r="E5" s="223"/>
      <c r="F5" s="223"/>
      <c r="G5" s="223"/>
      <c r="H5" s="223"/>
      <c r="I5" s="223"/>
      <c r="J5" s="223"/>
      <c r="K5" s="14"/>
      <c r="L5" s="14"/>
      <c r="M5" s="14"/>
      <c r="N5" s="14"/>
      <c r="O5" s="3"/>
    </row>
    <row r="6" spans="1:15" s="1" customFormat="1" ht="18.75" customHeight="1" x14ac:dyDescent="0.25">
      <c r="A6" s="14"/>
      <c r="B6" s="222" t="s">
        <v>83</v>
      </c>
      <c r="C6" s="223"/>
      <c r="D6" s="223"/>
      <c r="E6" s="223"/>
      <c r="F6" s="223"/>
      <c r="G6" s="223"/>
      <c r="H6" s="223"/>
      <c r="I6" s="223"/>
      <c r="J6" s="223"/>
      <c r="K6" s="14"/>
      <c r="L6" s="14"/>
      <c r="M6" s="14"/>
      <c r="N6" s="14"/>
      <c r="O6" s="3"/>
    </row>
    <row r="7" spans="1:15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L7" s="14"/>
      <c r="M7" s="14"/>
      <c r="N7" s="14"/>
      <c r="O7" s="3"/>
    </row>
    <row r="8" spans="1:15" s="2" customFormat="1" ht="18" customHeight="1" thickBot="1" x14ac:dyDescent="0.3">
      <c r="A8" s="30" t="s">
        <v>5</v>
      </c>
      <c r="B8" s="31" t="s">
        <v>6</v>
      </c>
      <c r="C8" s="30" t="s">
        <v>7</v>
      </c>
      <c r="D8" s="32" t="s">
        <v>8</v>
      </c>
      <c r="E8" s="33" t="s">
        <v>9</v>
      </c>
      <c r="F8" s="33" t="s">
        <v>42</v>
      </c>
      <c r="G8" s="30" t="s">
        <v>33</v>
      </c>
      <c r="H8" s="33" t="s">
        <v>10</v>
      </c>
      <c r="I8" s="34" t="s">
        <v>11</v>
      </c>
      <c r="J8" s="122"/>
      <c r="K8" s="122"/>
      <c r="L8" s="122"/>
      <c r="M8" s="14"/>
      <c r="N8" s="14"/>
      <c r="O8" s="3"/>
    </row>
    <row r="9" spans="1:15" s="2" customFormat="1" ht="25.5" customHeight="1" thickBot="1" x14ac:dyDescent="0.3">
      <c r="A9" s="35" t="s">
        <v>12</v>
      </c>
      <c r="B9" s="36" t="s">
        <v>13</v>
      </c>
      <c r="C9" s="35" t="s">
        <v>14</v>
      </c>
      <c r="D9" s="37" t="s">
        <v>46</v>
      </c>
      <c r="E9" s="38" t="s">
        <v>15</v>
      </c>
      <c r="F9" s="38" t="s">
        <v>16</v>
      </c>
      <c r="G9" s="115" t="s">
        <v>84</v>
      </c>
      <c r="H9" s="39" t="s">
        <v>17</v>
      </c>
      <c r="I9" s="40" t="s">
        <v>18</v>
      </c>
      <c r="J9" s="122"/>
      <c r="K9" s="122"/>
      <c r="L9" s="122"/>
      <c r="M9" s="14"/>
      <c r="N9" s="15"/>
      <c r="O9" s="3"/>
    </row>
    <row r="10" spans="1:15" s="2" customFormat="1" x14ac:dyDescent="0.25">
      <c r="A10" s="41">
        <v>1</v>
      </c>
      <c r="B10" s="42" t="s">
        <v>38</v>
      </c>
      <c r="C10" s="43"/>
      <c r="D10" s="44">
        <v>1754525.54</v>
      </c>
      <c r="E10" s="45">
        <v>1719919.36</v>
      </c>
      <c r="F10" s="46">
        <f t="shared" ref="F10:F16" si="0">D10-E10</f>
        <v>34606.179999999935</v>
      </c>
      <c r="G10" s="46">
        <v>0</v>
      </c>
      <c r="H10" s="46">
        <f t="shared" ref="H10:H16" si="1">E10+G10</f>
        <v>1719919.36</v>
      </c>
      <c r="I10" s="47">
        <f t="shared" ref="I10:I16" si="2">F10-G10</f>
        <v>34606.179999999935</v>
      </c>
      <c r="J10" s="123"/>
      <c r="K10" s="15"/>
      <c r="L10" s="15"/>
      <c r="M10" s="15"/>
      <c r="N10" s="15"/>
      <c r="O10" s="3"/>
    </row>
    <row r="11" spans="1:15" s="1" customFormat="1" x14ac:dyDescent="0.25">
      <c r="A11" s="48"/>
      <c r="B11" s="49" t="s">
        <v>31</v>
      </c>
      <c r="C11" s="50"/>
      <c r="D11" s="51">
        <v>0</v>
      </c>
      <c r="E11" s="52">
        <v>1130.67</v>
      </c>
      <c r="F11" s="53">
        <f t="shared" si="0"/>
        <v>-1130.67</v>
      </c>
      <c r="G11" s="53">
        <v>0</v>
      </c>
      <c r="H11" s="53">
        <f t="shared" si="1"/>
        <v>1130.67</v>
      </c>
      <c r="I11" s="54">
        <f t="shared" si="2"/>
        <v>-1130.67</v>
      </c>
      <c r="J11" s="123"/>
      <c r="K11" s="15"/>
      <c r="L11" s="15"/>
      <c r="M11" s="15"/>
      <c r="N11" s="15"/>
      <c r="O11" s="3"/>
    </row>
    <row r="12" spans="1:15" s="1" customFormat="1" x14ac:dyDescent="0.25">
      <c r="A12" s="48"/>
      <c r="B12" s="55" t="s">
        <v>50</v>
      </c>
      <c r="C12" s="56" t="s">
        <v>87</v>
      </c>
      <c r="D12" s="51">
        <v>0</v>
      </c>
      <c r="E12" s="52">
        <v>0</v>
      </c>
      <c r="F12" s="53">
        <f t="shared" si="0"/>
        <v>0</v>
      </c>
      <c r="G12" s="53">
        <v>33367.82</v>
      </c>
      <c r="H12" s="53">
        <f t="shared" si="1"/>
        <v>33367.82</v>
      </c>
      <c r="I12" s="54">
        <f t="shared" si="2"/>
        <v>-33367.82</v>
      </c>
      <c r="J12" s="123"/>
      <c r="K12" s="15"/>
      <c r="L12" s="15"/>
      <c r="M12" s="15"/>
      <c r="N12" s="15"/>
      <c r="O12" s="3"/>
    </row>
    <row r="13" spans="1:15" s="1" customFormat="1" x14ac:dyDescent="0.25">
      <c r="A13" s="48"/>
      <c r="B13" s="55" t="s">
        <v>51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123"/>
      <c r="K13" s="15"/>
      <c r="L13" s="15"/>
      <c r="M13" s="15"/>
      <c r="N13" s="15"/>
      <c r="O13" s="3"/>
    </row>
    <row r="14" spans="1:15" s="1" customFormat="1" x14ac:dyDescent="0.25">
      <c r="A14" s="48"/>
      <c r="B14" s="55" t="s">
        <v>52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123"/>
      <c r="K14" s="15"/>
      <c r="L14" s="15"/>
      <c r="M14" s="15"/>
      <c r="N14" s="15"/>
      <c r="O14" s="3"/>
    </row>
    <row r="15" spans="1:15" s="1" customFormat="1" x14ac:dyDescent="0.25">
      <c r="A15" s="48"/>
      <c r="B15" s="55" t="s">
        <v>53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123"/>
      <c r="K15" s="15"/>
      <c r="L15" s="15"/>
      <c r="M15" s="15"/>
      <c r="N15" s="15"/>
      <c r="O15" s="3"/>
    </row>
    <row r="16" spans="1:15" s="1" customFormat="1" ht="15.75" thickBot="1" x14ac:dyDescent="0.3">
      <c r="A16" s="57"/>
      <c r="B16" s="58" t="s">
        <v>54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123"/>
      <c r="K16" s="15"/>
      <c r="L16" s="15"/>
      <c r="M16" s="15"/>
      <c r="N16" s="15"/>
      <c r="O16" s="3"/>
    </row>
    <row r="17" spans="1:15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1754525.54</v>
      </c>
      <c r="E17" s="68">
        <v>1721050.03</v>
      </c>
      <c r="F17" s="68">
        <f t="shared" si="3"/>
        <v>33475.509999999937</v>
      </c>
      <c r="G17" s="68">
        <f t="shared" si="3"/>
        <v>33367.82</v>
      </c>
      <c r="H17" s="68">
        <f t="shared" si="3"/>
        <v>1754417.85</v>
      </c>
      <c r="I17" s="69">
        <f t="shared" si="3"/>
        <v>107.68999999993684</v>
      </c>
      <c r="J17" s="123"/>
      <c r="K17" s="124"/>
      <c r="L17" s="124"/>
      <c r="M17" s="15"/>
      <c r="N17" s="15"/>
      <c r="O17" s="3"/>
    </row>
    <row r="18" spans="1:15" s="1" customFormat="1" x14ac:dyDescent="0.25">
      <c r="A18" s="70">
        <v>2</v>
      </c>
      <c r="B18" s="71" t="s">
        <v>37</v>
      </c>
      <c r="C18" s="72"/>
      <c r="D18" s="73">
        <v>729000</v>
      </c>
      <c r="E18" s="74">
        <v>609632.43999999994</v>
      </c>
      <c r="F18" s="75">
        <f>D18-E18</f>
        <v>119367.56000000006</v>
      </c>
      <c r="G18" s="75">
        <v>0</v>
      </c>
      <c r="H18" s="75">
        <f t="shared" ref="H18:H24" si="4">E18+G18</f>
        <v>609632.43999999994</v>
      </c>
      <c r="I18" s="76">
        <f>F18-G18</f>
        <v>119367.56000000006</v>
      </c>
      <c r="J18" s="123"/>
      <c r="K18" s="15"/>
      <c r="L18" s="15"/>
      <c r="M18" s="14"/>
      <c r="N18" s="15"/>
      <c r="O18" s="3"/>
    </row>
    <row r="19" spans="1:15" s="1" customFormat="1" x14ac:dyDescent="0.25">
      <c r="A19" s="48"/>
      <c r="B19" s="77" t="s">
        <v>30</v>
      </c>
      <c r="C19" s="50" t="s">
        <v>89</v>
      </c>
      <c r="D19" s="51">
        <v>0</v>
      </c>
      <c r="E19" s="52">
        <v>13675.109999999999</v>
      </c>
      <c r="F19" s="53">
        <f>D19-E19</f>
        <v>-13675.109999999999</v>
      </c>
      <c r="G19" s="53">
        <v>198.19</v>
      </c>
      <c r="H19" s="53">
        <f t="shared" si="4"/>
        <v>13873.3</v>
      </c>
      <c r="I19" s="54">
        <f t="shared" ref="I19:I24" si="5">F19-G19</f>
        <v>-13873.3</v>
      </c>
      <c r="J19" s="123"/>
      <c r="K19" s="15"/>
      <c r="L19" s="15"/>
      <c r="M19" s="15"/>
      <c r="N19" s="15"/>
      <c r="O19" s="3"/>
    </row>
    <row r="20" spans="1:15" s="1" customFormat="1" x14ac:dyDescent="0.25">
      <c r="A20" s="48"/>
      <c r="B20" s="77" t="s">
        <v>43</v>
      </c>
      <c r="C20" s="50"/>
      <c r="D20" s="51">
        <v>15000</v>
      </c>
      <c r="E20" s="52">
        <v>5599.62</v>
      </c>
      <c r="F20" s="53">
        <f>D20-E20</f>
        <v>9400.380000000001</v>
      </c>
      <c r="G20" s="53">
        <v>0</v>
      </c>
      <c r="H20" s="53">
        <f t="shared" si="4"/>
        <v>5599.62</v>
      </c>
      <c r="I20" s="54">
        <f t="shared" si="5"/>
        <v>9400.380000000001</v>
      </c>
      <c r="J20" s="123"/>
      <c r="K20" s="15"/>
      <c r="L20" s="15"/>
      <c r="M20" s="15"/>
      <c r="N20" s="15"/>
      <c r="O20" s="3"/>
    </row>
    <row r="21" spans="1:15" s="1" customFormat="1" x14ac:dyDescent="0.25">
      <c r="A21" s="48"/>
      <c r="B21" s="55" t="s">
        <v>50</v>
      </c>
      <c r="C21" s="50" t="s">
        <v>88</v>
      </c>
      <c r="D21" s="51">
        <v>0</v>
      </c>
      <c r="E21" s="52">
        <v>0</v>
      </c>
      <c r="F21" s="53">
        <f t="shared" ref="F21:F24" si="6">D21-E21</f>
        <v>0</v>
      </c>
      <c r="G21" s="53">
        <v>-198.19</v>
      </c>
      <c r="H21" s="53">
        <f t="shared" si="4"/>
        <v>-198.19</v>
      </c>
      <c r="I21" s="54">
        <f t="shared" si="5"/>
        <v>198.19</v>
      </c>
      <c r="J21" s="123"/>
      <c r="K21" s="15"/>
      <c r="L21" s="15"/>
      <c r="M21" s="15"/>
      <c r="N21" s="15"/>
      <c r="O21" s="3"/>
    </row>
    <row r="22" spans="1:15" s="1" customFormat="1" x14ac:dyDescent="0.25">
      <c r="A22" s="48"/>
      <c r="B22" s="55" t="s">
        <v>51</v>
      </c>
      <c r="C22" s="50"/>
      <c r="D22" s="51">
        <v>0</v>
      </c>
      <c r="E22" s="52">
        <v>0</v>
      </c>
      <c r="F22" s="52">
        <f t="shared" si="6"/>
        <v>0</v>
      </c>
      <c r="G22" s="53">
        <v>0</v>
      </c>
      <c r="H22" s="52">
        <f t="shared" si="4"/>
        <v>0</v>
      </c>
      <c r="I22" s="54">
        <f t="shared" si="5"/>
        <v>0</v>
      </c>
      <c r="J22" s="123"/>
      <c r="K22" s="15"/>
      <c r="L22" s="15"/>
      <c r="M22" s="15"/>
      <c r="N22" s="15"/>
      <c r="O22" s="3"/>
    </row>
    <row r="23" spans="1:15" s="1" customFormat="1" x14ac:dyDescent="0.25">
      <c r="A23" s="48"/>
      <c r="B23" s="55" t="s">
        <v>52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123"/>
      <c r="K23" s="15"/>
      <c r="L23" s="15"/>
      <c r="M23" s="15"/>
      <c r="N23" s="15"/>
      <c r="O23" s="3"/>
    </row>
    <row r="24" spans="1:15" s="1" customFormat="1" ht="15.75" thickBot="1" x14ac:dyDescent="0.3">
      <c r="A24" s="57"/>
      <c r="B24" s="55" t="s">
        <v>53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123"/>
      <c r="K24" s="15"/>
      <c r="L24" s="15"/>
      <c r="M24" s="15"/>
      <c r="N24" s="15"/>
      <c r="O24" s="3"/>
    </row>
    <row r="25" spans="1:15" s="1" customFormat="1" ht="27" thickBot="1" x14ac:dyDescent="0.3">
      <c r="A25" s="78"/>
      <c r="B25" s="58" t="s">
        <v>34</v>
      </c>
      <c r="C25" s="79"/>
      <c r="D25" s="80">
        <f>SUM(D18:D24)</f>
        <v>744000</v>
      </c>
      <c r="E25" s="81">
        <v>628907.16999999993</v>
      </c>
      <c r="F25" s="81">
        <f t="shared" ref="F25:I25" si="7">SUM(F18:F24)</f>
        <v>115092.83000000006</v>
      </c>
      <c r="G25" s="81">
        <f t="shared" si="7"/>
        <v>0</v>
      </c>
      <c r="H25" s="81">
        <f t="shared" si="7"/>
        <v>628907.17000000004</v>
      </c>
      <c r="I25" s="82">
        <f t="shared" si="7"/>
        <v>115092.83000000006</v>
      </c>
      <c r="J25" s="123"/>
      <c r="K25" s="124"/>
      <c r="L25" s="124"/>
      <c r="M25" s="15"/>
      <c r="N25" s="15"/>
      <c r="O25" s="3"/>
    </row>
    <row r="26" spans="1:15" s="1" customFormat="1" ht="15.75" thickBot="1" x14ac:dyDescent="0.3">
      <c r="A26" s="78"/>
      <c r="B26" s="83" t="s">
        <v>8</v>
      </c>
      <c r="C26" s="78"/>
      <c r="D26" s="84">
        <f>D25+D17</f>
        <v>2498525.54</v>
      </c>
      <c r="E26" s="85">
        <v>2349957.2000000002</v>
      </c>
      <c r="F26" s="85">
        <f t="shared" ref="F26:I26" si="8">F25+F17</f>
        <v>148568.34</v>
      </c>
      <c r="G26" s="85">
        <f t="shared" si="8"/>
        <v>33367.82</v>
      </c>
      <c r="H26" s="85">
        <f t="shared" si="8"/>
        <v>2383325.02</v>
      </c>
      <c r="I26" s="86">
        <f t="shared" si="8"/>
        <v>115200.51999999999</v>
      </c>
      <c r="J26" s="15"/>
      <c r="K26" s="15"/>
      <c r="L26" s="15"/>
      <c r="M26" s="15"/>
      <c r="N26" s="15"/>
      <c r="O26" s="3"/>
    </row>
    <row r="27" spans="1:15" s="9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3"/>
    </row>
    <row r="28" spans="1:15" s="1" customFormat="1" ht="15.75" customHeight="1" thickBot="1" x14ac:dyDescent="0.3">
      <c r="A28" s="4"/>
      <c r="B28" s="213" t="s">
        <v>85</v>
      </c>
      <c r="C28" s="225"/>
      <c r="D28" s="225"/>
      <c r="E28" s="225"/>
      <c r="F28" s="226"/>
      <c r="H28" s="213" t="s">
        <v>86</v>
      </c>
      <c r="I28" s="225"/>
      <c r="J28" s="225"/>
      <c r="K28" s="225"/>
      <c r="L28" s="226"/>
      <c r="M28" s="28"/>
      <c r="N28" s="28"/>
      <c r="O28" s="16"/>
    </row>
    <row r="29" spans="1:15" s="16" customFormat="1" ht="20.25" customHeight="1" thickBot="1" x14ac:dyDescent="0.3">
      <c r="A29" s="19"/>
      <c r="B29" s="227" t="s">
        <v>19</v>
      </c>
      <c r="C29" s="87" t="s">
        <v>21</v>
      </c>
      <c r="D29" s="17" t="s">
        <v>39</v>
      </c>
      <c r="E29" s="17" t="s">
        <v>40</v>
      </c>
      <c r="F29" s="26" t="s">
        <v>41</v>
      </c>
      <c r="G29" s="20"/>
      <c r="H29" s="230" t="s">
        <v>19</v>
      </c>
      <c r="I29" s="87" t="s">
        <v>21</v>
      </c>
      <c r="J29" s="17" t="s">
        <v>39</v>
      </c>
      <c r="K29" s="17" t="s">
        <v>40</v>
      </c>
      <c r="L29" s="17" t="s">
        <v>41</v>
      </c>
      <c r="M29" s="20"/>
      <c r="N29" s="20"/>
      <c r="O29" s="23"/>
    </row>
    <row r="30" spans="1:15" s="1" customFormat="1" ht="15.75" thickBot="1" x14ac:dyDescent="0.3">
      <c r="A30" s="6"/>
      <c r="B30" s="228"/>
      <c r="C30" s="14" t="s">
        <v>23</v>
      </c>
      <c r="D30" s="88">
        <v>14</v>
      </c>
      <c r="E30" s="88">
        <v>20</v>
      </c>
      <c r="F30" s="89">
        <f>D30-E30</f>
        <v>-6</v>
      </c>
      <c r="G30" s="5"/>
      <c r="H30" s="231"/>
      <c r="I30" s="14" t="s">
        <v>23</v>
      </c>
      <c r="J30" s="88">
        <f>'MAR 2023 LIMVALCTR'!J30+'REGULARIZARE TRIM I 2023'!D30</f>
        <v>995</v>
      </c>
      <c r="K30" s="88">
        <f>'MAR 2023 LIMVALCTR'!K30+'REGULARIZARE TRIM I 2023'!E30</f>
        <v>921</v>
      </c>
      <c r="L30" s="88">
        <f>'MAR 2023 LIMVALCTR'!L30+'REGULARIZARE TRIM I 2023'!F30</f>
        <v>74</v>
      </c>
      <c r="M30" s="5"/>
      <c r="N30" s="5"/>
      <c r="O30" s="15"/>
    </row>
    <row r="31" spans="1:15" s="1" customFormat="1" ht="15.75" thickBot="1" x14ac:dyDescent="0.3">
      <c r="A31" s="6"/>
      <c r="B31" s="229"/>
      <c r="C31" s="90" t="s">
        <v>24</v>
      </c>
      <c r="D31" s="91">
        <v>0</v>
      </c>
      <c r="E31" s="91">
        <v>0</v>
      </c>
      <c r="F31" s="92">
        <f t="shared" ref="F31:F37" si="9">D31-E31</f>
        <v>0</v>
      </c>
      <c r="G31" s="5"/>
      <c r="H31" s="232"/>
      <c r="I31" s="90" t="s">
        <v>24</v>
      </c>
      <c r="J31" s="95">
        <f>'MAR 2023 LIMVALCTR'!J31+'REGULARIZARE TRIM I 2023'!D31</f>
        <v>1901239.98</v>
      </c>
      <c r="K31" s="95">
        <f>'MAR 2023 LIMVALCTR'!K31+'REGULARIZARE TRIM I 2023'!E31</f>
        <v>1721050.03</v>
      </c>
      <c r="L31" s="95">
        <f>'MAR 2023 LIMVALCTR'!L31+'REGULARIZARE TRIM I 2023'!F31</f>
        <v>180189.94999999995</v>
      </c>
      <c r="M31" s="5"/>
      <c r="N31" s="5"/>
      <c r="O31" s="15"/>
    </row>
    <row r="32" spans="1:15" s="1" customFormat="1" ht="15.75" thickBot="1" x14ac:dyDescent="0.3">
      <c r="A32" s="6"/>
      <c r="B32" s="55" t="s">
        <v>50</v>
      </c>
      <c r="C32" s="83" t="s">
        <v>24</v>
      </c>
      <c r="D32" s="85">
        <v>13296.31</v>
      </c>
      <c r="E32" s="85">
        <v>33367.82</v>
      </c>
      <c r="F32" s="89">
        <f t="shared" si="9"/>
        <v>-20071.510000000002</v>
      </c>
      <c r="G32" s="5"/>
      <c r="H32" s="55" t="s">
        <v>50</v>
      </c>
      <c r="I32" s="93" t="s">
        <v>24</v>
      </c>
      <c r="J32" s="88">
        <f>'MAR 2023 LIMVALCTR'!J32+'REGULARIZARE TRIM I 2023'!D32</f>
        <v>13296.31</v>
      </c>
      <c r="K32" s="88">
        <f>'MAR 2023 LIMVALCTR'!K32+'REGULARIZARE TRIM I 2023'!E32</f>
        <v>33367.82</v>
      </c>
      <c r="L32" s="88">
        <f>'MAR 2023 LIMVALCTR'!L32+'REGULARIZARE TRIM I 2023'!F32</f>
        <v>-20071.510000000002</v>
      </c>
      <c r="M32" s="5"/>
      <c r="N32" s="5"/>
      <c r="O32" s="15"/>
    </row>
    <row r="33" spans="1:16" s="1" customFormat="1" ht="15.75" thickBot="1" x14ac:dyDescent="0.3">
      <c r="A33" s="6"/>
      <c r="B33" s="55" t="s">
        <v>51</v>
      </c>
      <c r="C33" s="93" t="s">
        <v>24</v>
      </c>
      <c r="D33" s="62">
        <v>0</v>
      </c>
      <c r="E33" s="62">
        <v>0</v>
      </c>
      <c r="F33" s="89">
        <f t="shared" si="9"/>
        <v>0</v>
      </c>
      <c r="G33" s="5"/>
      <c r="H33" s="55" t="s">
        <v>51</v>
      </c>
      <c r="I33" s="93" t="s">
        <v>24</v>
      </c>
      <c r="J33" s="88">
        <f>'MAR 2023 LIMVALCTR'!J33+'REGULARIZARE TRIM I 2023'!D33</f>
        <v>0</v>
      </c>
      <c r="K33" s="88">
        <f>'MAR 2023 LIMVALCTR'!K33+'REGULARIZARE TRIM I 2023'!E33</f>
        <v>0</v>
      </c>
      <c r="L33" s="88">
        <f>'MAR 2023 LIMVALCTR'!L33+'REGULARIZARE TRIM I 2023'!F33</f>
        <v>0</v>
      </c>
      <c r="M33" s="5"/>
      <c r="N33" s="5"/>
      <c r="O33" s="15"/>
    </row>
    <row r="34" spans="1:16" s="1" customFormat="1" ht="15.75" thickBot="1" x14ac:dyDescent="0.3">
      <c r="A34" s="6"/>
      <c r="B34" s="55" t="s">
        <v>52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5"/>
      <c r="H34" s="55" t="s">
        <v>52</v>
      </c>
      <c r="I34" s="93" t="s">
        <v>24</v>
      </c>
      <c r="J34" s="88">
        <f>'MAR 2023 LIMVALCTR'!J34+'REGULARIZARE TRIM I 2023'!D34</f>
        <v>0</v>
      </c>
      <c r="K34" s="88">
        <f>'MAR 2023 LIMVALCTR'!K34+'REGULARIZARE TRIM I 2023'!E34</f>
        <v>0</v>
      </c>
      <c r="L34" s="88">
        <f>'MAR 2023 LIMVALCTR'!L34+'REGULARIZARE TRIM I 2023'!F34</f>
        <v>0</v>
      </c>
      <c r="M34" s="5"/>
      <c r="N34" s="5"/>
      <c r="O34" s="15"/>
    </row>
    <row r="35" spans="1:16" s="1" customFormat="1" ht="15.75" thickBot="1" x14ac:dyDescent="0.3">
      <c r="A35" s="6"/>
      <c r="B35" s="55" t="s">
        <v>53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5"/>
      <c r="H35" s="55" t="s">
        <v>53</v>
      </c>
      <c r="I35" s="93" t="s">
        <v>24</v>
      </c>
      <c r="J35" s="88">
        <f>'MAR 2023 LIMVALCTR'!J35+'REGULARIZARE TRIM I 2023'!D35</f>
        <v>0</v>
      </c>
      <c r="K35" s="88">
        <f>'MAR 2023 LIMVALCTR'!K35+'REGULARIZARE TRIM I 2023'!E35</f>
        <v>0</v>
      </c>
      <c r="L35" s="88">
        <f>'MAR 2023 LIMVALCTR'!L35+'REGULARIZARE TRIM I 2023'!F35</f>
        <v>0</v>
      </c>
      <c r="M35" s="5"/>
      <c r="N35" s="5"/>
      <c r="O35" s="15"/>
    </row>
    <row r="36" spans="1:16" s="1" customFormat="1" ht="15.75" thickBot="1" x14ac:dyDescent="0.3">
      <c r="A36" s="6"/>
      <c r="B36" s="58" t="s">
        <v>54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5"/>
      <c r="H36" s="58" t="s">
        <v>54</v>
      </c>
      <c r="I36" s="83" t="s">
        <v>24</v>
      </c>
      <c r="J36" s="88">
        <f>'MAR 2023 LIMVALCTR'!J36+'REGULARIZARE TRIM I 2023'!D36</f>
        <v>0</v>
      </c>
      <c r="K36" s="88">
        <f>'MAR 2023 LIMVALCTR'!K36+'REGULARIZARE TRIM I 2023'!E36</f>
        <v>0</v>
      </c>
      <c r="L36" s="88">
        <f>'MAR 2023 LIMVALCTR'!L36+'REGULARIZARE TRIM I 2023'!F36</f>
        <v>0</v>
      </c>
      <c r="M36" s="5"/>
      <c r="N36" s="5"/>
      <c r="O36" s="15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0">SUM(D31:D36)</f>
        <v>13296.31</v>
      </c>
      <c r="E37" s="91">
        <f t="shared" si="10"/>
        <v>33367.82</v>
      </c>
      <c r="F37" s="91">
        <f t="shared" si="9"/>
        <v>-20071.510000000002</v>
      </c>
      <c r="G37" s="5"/>
      <c r="H37" s="94" t="s">
        <v>32</v>
      </c>
      <c r="I37" s="90" t="s">
        <v>24</v>
      </c>
      <c r="J37" s="91">
        <f>'MAR 2023 LIMVALCTR'!J37+'REGULARIZARE TRIM I 2023'!D37</f>
        <v>1914536.29</v>
      </c>
      <c r="K37" s="91">
        <f>'MAR 2023 LIMVALCTR'!K37+'REGULARIZARE TRIM I 2023'!E37</f>
        <v>1754417.85</v>
      </c>
      <c r="L37" s="91">
        <f>'MAR 2023 LIMVALCTR'!L37+'REGULARIZARE TRIM I 2023'!F37</f>
        <v>160118.43999999994</v>
      </c>
      <c r="M37" s="5"/>
      <c r="N37" s="5"/>
      <c r="O37" s="15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4"/>
      <c r="L38" s="5"/>
      <c r="M38" s="5"/>
      <c r="N38" s="5"/>
      <c r="O38" s="15"/>
      <c r="P38" s="15"/>
    </row>
    <row r="39" spans="1:16" s="1" customFormat="1" ht="18.75" customHeight="1" thickBot="1" x14ac:dyDescent="0.3">
      <c r="A39" s="6"/>
      <c r="B39" s="96" t="s">
        <v>20</v>
      </c>
      <c r="C39" s="87" t="s">
        <v>21</v>
      </c>
      <c r="D39" s="17" t="s">
        <v>39</v>
      </c>
      <c r="E39" s="17" t="s">
        <v>40</v>
      </c>
      <c r="F39" s="26" t="s">
        <v>22</v>
      </c>
      <c r="G39" s="23"/>
      <c r="H39" s="96" t="s">
        <v>20</v>
      </c>
      <c r="I39" s="17" t="s">
        <v>21</v>
      </c>
      <c r="J39" s="17" t="s">
        <v>39</v>
      </c>
      <c r="K39" s="17" t="s">
        <v>40</v>
      </c>
      <c r="L39" s="26" t="s">
        <v>22</v>
      </c>
      <c r="M39" s="5"/>
      <c r="N39" s="5"/>
      <c r="O39" s="15"/>
      <c r="P39" s="15"/>
    </row>
    <row r="40" spans="1:16" s="1" customFormat="1" ht="15.75" thickBot="1" x14ac:dyDescent="0.3">
      <c r="A40" s="6"/>
      <c r="B40" s="207" t="s">
        <v>20</v>
      </c>
      <c r="C40" s="97" t="s">
        <v>23</v>
      </c>
      <c r="D40" s="98">
        <v>0</v>
      </c>
      <c r="E40" s="98">
        <v>0</v>
      </c>
      <c r="F40" s="99">
        <f>D40-E40</f>
        <v>0</v>
      </c>
      <c r="G40" s="15"/>
      <c r="H40" s="207" t="s">
        <v>20</v>
      </c>
      <c r="I40" s="64" t="s">
        <v>23</v>
      </c>
      <c r="J40" s="98">
        <f>'MAR 2023 LIMVALCTR'!J40+'REGULARIZARE TRIM I 2023'!D40</f>
        <v>0</v>
      </c>
      <c r="K40" s="98">
        <f>'MAR 2023 LIMVALCTR'!K40+'REGULARIZARE TRIM I 2023'!E40</f>
        <v>0</v>
      </c>
      <c r="L40" s="98">
        <f>'MAR 2023 LIMVALCTR'!L40+'REGULARIZARE TRIM I 2023'!F40</f>
        <v>0</v>
      </c>
      <c r="M40" s="5"/>
      <c r="N40" s="5"/>
      <c r="O40" s="15"/>
      <c r="P40" s="15"/>
    </row>
    <row r="41" spans="1:16" s="1" customFormat="1" ht="15.75" thickBot="1" x14ac:dyDescent="0.3">
      <c r="A41" s="6"/>
      <c r="B41" s="208"/>
      <c r="C41" s="100" t="s">
        <v>24</v>
      </c>
      <c r="D41" s="101">
        <v>0</v>
      </c>
      <c r="E41" s="101">
        <v>0</v>
      </c>
      <c r="F41" s="102">
        <f t="shared" ref="F41:F52" si="11">D41-E41</f>
        <v>0</v>
      </c>
      <c r="G41" s="15"/>
      <c r="H41" s="208"/>
      <c r="I41" s="111" t="s">
        <v>24</v>
      </c>
      <c r="J41" s="91">
        <f>'MAR 2023 LIMVALCTR'!J41+'REGULARIZARE TRIM I 2023'!D41</f>
        <v>0</v>
      </c>
      <c r="K41" s="91">
        <f>'MAR 2023 LIMVALCTR'!K41+'REGULARIZARE TRIM I 2023'!E41</f>
        <v>0</v>
      </c>
      <c r="L41" s="91">
        <f>'MAR 2023 LIMVALCTR'!L41+'REGULARIZARE TRIM I 2023'!F41</f>
        <v>0</v>
      </c>
      <c r="M41" s="5"/>
      <c r="N41" s="5"/>
      <c r="O41" s="15"/>
      <c r="P41" s="15"/>
    </row>
    <row r="42" spans="1:16" s="1" customFormat="1" ht="15.75" thickBot="1" x14ac:dyDescent="0.3">
      <c r="A42" s="6"/>
      <c r="B42" s="208"/>
      <c r="C42" s="97" t="s">
        <v>25</v>
      </c>
      <c r="D42" s="98">
        <v>0</v>
      </c>
      <c r="E42" s="98">
        <v>0</v>
      </c>
      <c r="F42" s="99">
        <f t="shared" si="11"/>
        <v>0</v>
      </c>
      <c r="G42" s="15"/>
      <c r="H42" s="208"/>
      <c r="I42" s="64" t="s">
        <v>25</v>
      </c>
      <c r="J42" s="98">
        <f>'MAR 2023 LIMVALCTR'!J42+'REGULARIZARE TRIM I 2023'!D42</f>
        <v>3145</v>
      </c>
      <c r="K42" s="98">
        <f>'MAR 2023 LIMVALCTR'!K42+'REGULARIZARE TRIM I 2023'!E42</f>
        <v>3145</v>
      </c>
      <c r="L42" s="98">
        <f>'MAR 2023 LIMVALCTR'!L42+'REGULARIZARE TRIM I 2023'!F42</f>
        <v>0</v>
      </c>
      <c r="M42" s="5"/>
      <c r="N42" s="5"/>
      <c r="O42" s="15"/>
      <c r="P42" s="15"/>
    </row>
    <row r="43" spans="1:16" s="1" customFormat="1" ht="15.75" thickBot="1" x14ac:dyDescent="0.3">
      <c r="A43" s="6"/>
      <c r="B43" s="208"/>
      <c r="C43" s="100" t="s">
        <v>24</v>
      </c>
      <c r="D43" s="101">
        <v>0</v>
      </c>
      <c r="E43" s="101">
        <v>0</v>
      </c>
      <c r="F43" s="102">
        <f t="shared" si="11"/>
        <v>0</v>
      </c>
      <c r="G43" s="15"/>
      <c r="H43" s="208"/>
      <c r="I43" s="111" t="s">
        <v>24</v>
      </c>
      <c r="J43" s="91">
        <f>'MAR 2023 LIMVALCTR'!J43+'REGULARIZARE TRIM I 2023'!D43</f>
        <v>623307.55000000005</v>
      </c>
      <c r="K43" s="91">
        <f>'MAR 2023 LIMVALCTR'!K43+'REGULARIZARE TRIM I 2023'!E43</f>
        <v>623307.55000000005</v>
      </c>
      <c r="L43" s="91">
        <f>'MAR 2023 LIMVALCTR'!L43+'REGULARIZARE TRIM I 2023'!F43</f>
        <v>0</v>
      </c>
      <c r="M43" s="5"/>
      <c r="N43" s="5"/>
      <c r="O43" s="15"/>
      <c r="P43" s="15"/>
    </row>
    <row r="44" spans="1:16" s="1" customFormat="1" ht="27" thickBot="1" x14ac:dyDescent="0.3">
      <c r="A44" s="6"/>
      <c r="B44" s="208"/>
      <c r="C44" s="103" t="s">
        <v>44</v>
      </c>
      <c r="D44" s="98">
        <v>0</v>
      </c>
      <c r="E44" s="98">
        <v>0</v>
      </c>
      <c r="F44" s="99">
        <f t="shared" si="11"/>
        <v>0</v>
      </c>
      <c r="G44" s="15"/>
      <c r="H44" s="208"/>
      <c r="I44" s="103" t="s">
        <v>44</v>
      </c>
      <c r="J44" s="98">
        <f>'MAR 2023 LIMVALCTR'!J44+'REGULARIZARE TRIM I 2023'!D44</f>
        <v>26</v>
      </c>
      <c r="K44" s="98">
        <f>'MAR 2023 LIMVALCTR'!K44+'REGULARIZARE TRIM I 2023'!E44</f>
        <v>26</v>
      </c>
      <c r="L44" s="98">
        <f>'MAR 2023 LIMVALCTR'!L44+'REGULARIZARE TRIM I 2023'!F44</f>
        <v>0</v>
      </c>
      <c r="M44" s="5"/>
      <c r="N44" s="5"/>
      <c r="O44" s="15"/>
      <c r="P44" s="15"/>
    </row>
    <row r="45" spans="1:16" s="1" customFormat="1" ht="15.75" thickBot="1" x14ac:dyDescent="0.3">
      <c r="A45" s="6"/>
      <c r="B45" s="209"/>
      <c r="C45" s="100" t="s">
        <v>24</v>
      </c>
      <c r="D45" s="101">
        <v>0</v>
      </c>
      <c r="E45" s="101">
        <v>0</v>
      </c>
      <c r="F45" s="102">
        <f t="shared" si="11"/>
        <v>0</v>
      </c>
      <c r="G45" s="15"/>
      <c r="H45" s="209"/>
      <c r="I45" s="111" t="s">
        <v>24</v>
      </c>
      <c r="J45" s="91">
        <f>'MAR 2023 LIMVALCTR'!J45+'REGULARIZARE TRIM I 2023'!D45</f>
        <v>5599.62</v>
      </c>
      <c r="K45" s="91">
        <f>'MAR 2023 LIMVALCTR'!K45+'REGULARIZARE TRIM I 2023'!E45</f>
        <v>5599.62</v>
      </c>
      <c r="L45" s="91">
        <f>'MAR 2023 LIMVALCTR'!L45+'REGULARIZARE TRIM I 2023'!F45</f>
        <v>0</v>
      </c>
      <c r="M45" s="5"/>
      <c r="N45" s="5"/>
      <c r="O45" s="15"/>
      <c r="P45" s="1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f>D41+D43+D45</f>
        <v>0</v>
      </c>
      <c r="E46" s="91">
        <f t="shared" ref="E46:F46" si="12">E41+E43+E45</f>
        <v>0</v>
      </c>
      <c r="F46" s="91">
        <f t="shared" si="12"/>
        <v>0</v>
      </c>
      <c r="G46" s="15"/>
      <c r="H46" s="104" t="s">
        <v>20</v>
      </c>
      <c r="I46" s="113" t="s">
        <v>24</v>
      </c>
      <c r="J46" s="91">
        <f>'MAR 2023 LIMVALCTR'!J46+'REGULARIZARE TRIM I 2023'!D46</f>
        <v>628907.16999999993</v>
      </c>
      <c r="K46" s="91">
        <f>'MAR 2023 LIMVALCTR'!K46+'REGULARIZARE TRIM I 2023'!E46</f>
        <v>628907.16999999993</v>
      </c>
      <c r="L46" s="91">
        <f>'MAR 2023 LIMVALCTR'!L46+'REGULARIZARE TRIM I 2023'!F46</f>
        <v>0</v>
      </c>
      <c r="M46" s="5"/>
      <c r="N46" s="5"/>
      <c r="O46" s="15"/>
      <c r="P46" s="15"/>
    </row>
    <row r="47" spans="1:16" s="1" customFormat="1" ht="15.75" thickBot="1" x14ac:dyDescent="0.3">
      <c r="A47" s="4"/>
      <c r="B47" s="55" t="s">
        <v>50</v>
      </c>
      <c r="C47" s="93" t="s">
        <v>24</v>
      </c>
      <c r="D47" s="98">
        <v>0</v>
      </c>
      <c r="E47" s="98">
        <v>0</v>
      </c>
      <c r="F47" s="99">
        <f t="shared" si="11"/>
        <v>0</v>
      </c>
      <c r="G47" s="15"/>
      <c r="H47" s="55" t="s">
        <v>50</v>
      </c>
      <c r="I47" s="57" t="s">
        <v>24</v>
      </c>
      <c r="J47" s="98">
        <f>'MAR 2023 LIMVALCTR'!J47+'REGULARIZARE TRIM I 2023'!D47</f>
        <v>0</v>
      </c>
      <c r="K47" s="98">
        <f>'MAR 2023 LIMVALCTR'!K47+'REGULARIZARE TRIM I 2023'!E47</f>
        <v>0</v>
      </c>
      <c r="L47" s="98">
        <f>'MAR 2023 LIMVALCTR'!L47+'REGULARIZARE TRIM I 2023'!F47</f>
        <v>0</v>
      </c>
      <c r="M47" s="5"/>
      <c r="N47" s="5"/>
      <c r="O47" s="15"/>
      <c r="P47" s="15"/>
    </row>
    <row r="48" spans="1:16" s="1" customFormat="1" ht="15.75" thickBot="1" x14ac:dyDescent="0.3">
      <c r="A48" s="4"/>
      <c r="B48" s="55" t="s">
        <v>51</v>
      </c>
      <c r="C48" s="93" t="s">
        <v>24</v>
      </c>
      <c r="D48" s="98">
        <v>0</v>
      </c>
      <c r="E48" s="98">
        <v>0</v>
      </c>
      <c r="F48" s="99">
        <f t="shared" si="11"/>
        <v>0</v>
      </c>
      <c r="G48" s="15"/>
      <c r="H48" s="55" t="s">
        <v>51</v>
      </c>
      <c r="I48" s="57" t="s">
        <v>24</v>
      </c>
      <c r="J48" s="98">
        <f>'MAR 2023 LIMVALCTR'!J48+'REGULARIZARE TRIM I 2023'!D48</f>
        <v>0</v>
      </c>
      <c r="K48" s="98">
        <f>'MAR 2023 LIMVALCTR'!K48+'REGULARIZARE TRIM I 2023'!E48</f>
        <v>0</v>
      </c>
      <c r="L48" s="98">
        <f>'MAR 2023 LIMVALCTR'!L48+'REGULARIZARE TRIM I 2023'!F48</f>
        <v>0</v>
      </c>
      <c r="M48" s="5"/>
      <c r="N48" s="5"/>
      <c r="O48" s="15"/>
      <c r="P48" s="15"/>
    </row>
    <row r="49" spans="1:16" s="1" customFormat="1" ht="15.75" thickBot="1" x14ac:dyDescent="0.3">
      <c r="A49" s="4"/>
      <c r="B49" s="55" t="s">
        <v>52</v>
      </c>
      <c r="C49" s="93" t="s">
        <v>24</v>
      </c>
      <c r="D49" s="98">
        <v>0</v>
      </c>
      <c r="E49" s="98">
        <v>0</v>
      </c>
      <c r="F49" s="99">
        <f t="shared" si="11"/>
        <v>0</v>
      </c>
      <c r="G49" s="15"/>
      <c r="H49" s="55" t="s">
        <v>52</v>
      </c>
      <c r="I49" s="57" t="s">
        <v>24</v>
      </c>
      <c r="J49" s="98">
        <f>'MAR 2023 LIMVALCTR'!J49+'REGULARIZARE TRIM I 2023'!D49</f>
        <v>0</v>
      </c>
      <c r="K49" s="98">
        <f>'MAR 2023 LIMVALCTR'!K49+'REGULARIZARE TRIM I 2023'!E49</f>
        <v>0</v>
      </c>
      <c r="L49" s="98">
        <f>'MAR 2023 LIMVALCTR'!L49+'REGULARIZARE TRIM I 2023'!F49</f>
        <v>0</v>
      </c>
      <c r="M49" s="5"/>
      <c r="N49" s="5"/>
      <c r="O49" s="15"/>
      <c r="P49" s="15"/>
    </row>
    <row r="50" spans="1:16" s="1" customFormat="1" ht="15.75" thickBot="1" x14ac:dyDescent="0.3">
      <c r="A50" s="4"/>
      <c r="B50" s="55" t="s">
        <v>53</v>
      </c>
      <c r="C50" s="93" t="s">
        <v>24</v>
      </c>
      <c r="D50" s="98">
        <v>0</v>
      </c>
      <c r="E50" s="98">
        <v>0</v>
      </c>
      <c r="F50" s="99">
        <f t="shared" si="11"/>
        <v>0</v>
      </c>
      <c r="G50" s="15"/>
      <c r="H50" s="55" t="s">
        <v>53</v>
      </c>
      <c r="I50" s="57" t="s">
        <v>24</v>
      </c>
      <c r="J50" s="98">
        <f>'MAR 2023 LIMVALCTR'!J50+'REGULARIZARE TRIM I 2023'!D50</f>
        <v>0</v>
      </c>
      <c r="K50" s="98">
        <f>'MAR 2023 LIMVALCTR'!K50+'REGULARIZARE TRIM I 2023'!E50</f>
        <v>0</v>
      </c>
      <c r="L50" s="98">
        <f>'MAR 2023 LIMVALCTR'!L50+'REGULARIZARE TRIM I 2023'!F50</f>
        <v>0</v>
      </c>
      <c r="M50" s="5"/>
      <c r="N50" s="5"/>
      <c r="O50" s="15"/>
      <c r="P50" s="15"/>
    </row>
    <row r="51" spans="1:16" s="1" customFormat="1" ht="15.75" thickBot="1" x14ac:dyDescent="0.3">
      <c r="A51" s="4"/>
      <c r="B51" s="58" t="s">
        <v>54</v>
      </c>
      <c r="C51" s="93" t="s">
        <v>24</v>
      </c>
      <c r="D51" s="98">
        <v>0</v>
      </c>
      <c r="E51" s="98">
        <v>0</v>
      </c>
      <c r="F51" s="99">
        <f t="shared" si="11"/>
        <v>0</v>
      </c>
      <c r="G51" s="15"/>
      <c r="H51" s="58" t="s">
        <v>54</v>
      </c>
      <c r="I51" s="57" t="s">
        <v>24</v>
      </c>
      <c r="J51" s="98">
        <f>'MAR 2023 LIMVALCTR'!J51+'REGULARIZARE TRIM I 2023'!D51</f>
        <v>0</v>
      </c>
      <c r="K51" s="98">
        <f>'MAR 2023 LIMVALCTR'!K51+'REGULARIZARE TRIM I 2023'!E51</f>
        <v>0</v>
      </c>
      <c r="L51" s="98">
        <f>'MAR 2023 LIMVALCTR'!L51+'REGULARIZARE TRIM I 2023'!F51</f>
        <v>0</v>
      </c>
      <c r="M51" s="5"/>
      <c r="N51" s="5"/>
      <c r="O51" s="15"/>
      <c r="P51" s="1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0</v>
      </c>
      <c r="E52" s="91">
        <f t="shared" ref="E52" si="13">SUM(E46:E51)</f>
        <v>0</v>
      </c>
      <c r="F52" s="102">
        <f t="shared" si="11"/>
        <v>0</v>
      </c>
      <c r="G52" s="15"/>
      <c r="H52" s="94" t="s">
        <v>34</v>
      </c>
      <c r="I52" s="113" t="s">
        <v>24</v>
      </c>
      <c r="J52" s="91">
        <f>'MAR 2023 LIMVALCTR'!J52+'REGULARIZARE TRIM I 2023'!D52</f>
        <v>628907.16999999993</v>
      </c>
      <c r="K52" s="91">
        <f>'MAR 2023 LIMVALCTR'!K52+'REGULARIZARE TRIM I 2023'!E52</f>
        <v>628907.16999999993</v>
      </c>
      <c r="L52" s="91">
        <f>'MAR 2023 LIMVALCTR'!L52+'REGULARIZARE TRIM I 2023'!F52</f>
        <v>0</v>
      </c>
      <c r="M52" s="5"/>
      <c r="N52" s="5"/>
      <c r="O52" s="15"/>
      <c r="P52" s="1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5"/>
      <c r="N53" s="5"/>
      <c r="O53" s="15"/>
      <c r="P53" s="15"/>
    </row>
    <row r="54" spans="1:16" s="1" customFormat="1" ht="15.75" customHeight="1" thickBot="1" x14ac:dyDescent="0.3">
      <c r="A54" s="4"/>
      <c r="B54" s="213" t="s">
        <v>85</v>
      </c>
      <c r="C54" s="225"/>
      <c r="D54" s="225"/>
      <c r="E54" s="225"/>
      <c r="F54" s="226"/>
      <c r="H54" s="213" t="s">
        <v>86</v>
      </c>
      <c r="I54" s="225"/>
      <c r="J54" s="225"/>
      <c r="K54" s="225"/>
      <c r="L54" s="226"/>
      <c r="M54" s="28"/>
      <c r="N54" s="28"/>
      <c r="P54" s="119"/>
    </row>
    <row r="55" spans="1:16" s="1" customFormat="1" ht="18.75" customHeight="1" thickBot="1" x14ac:dyDescent="0.3">
      <c r="A55" s="4"/>
      <c r="B55" s="219" t="s">
        <v>35</v>
      </c>
      <c r="C55" s="17" t="s">
        <v>21</v>
      </c>
      <c r="D55" s="108" t="s">
        <v>39</v>
      </c>
      <c r="E55" s="17" t="s">
        <v>40</v>
      </c>
      <c r="F55" s="26" t="s">
        <v>41</v>
      </c>
      <c r="G55" s="20"/>
      <c r="H55" s="219" t="s">
        <v>35</v>
      </c>
      <c r="I55" s="17" t="s">
        <v>21</v>
      </c>
      <c r="J55" s="108" t="s">
        <v>39</v>
      </c>
      <c r="K55" s="17" t="s">
        <v>40</v>
      </c>
      <c r="L55" s="26" t="s">
        <v>41</v>
      </c>
      <c r="M55" s="20"/>
      <c r="N55" s="20"/>
      <c r="O55" s="23"/>
      <c r="P55" s="14"/>
    </row>
    <row r="56" spans="1:16" s="1" customFormat="1" ht="15.75" thickBot="1" x14ac:dyDescent="0.3">
      <c r="A56" s="4"/>
      <c r="B56" s="220"/>
      <c r="C56" s="64" t="s">
        <v>23</v>
      </c>
      <c r="D56" s="109">
        <f>D44+D42+D40+D30</f>
        <v>14</v>
      </c>
      <c r="E56" s="109">
        <f>E44+E42+E40+E30</f>
        <v>20</v>
      </c>
      <c r="F56" s="110">
        <f>D56-E56</f>
        <v>-6</v>
      </c>
      <c r="G56" s="24"/>
      <c r="H56" s="220"/>
      <c r="I56" s="64" t="s">
        <v>23</v>
      </c>
      <c r="J56" s="109">
        <f>'MAR 2023 LIMVALCTR'!J56+'REGULARIZARE TRIM I 2023'!D56</f>
        <v>4166</v>
      </c>
      <c r="K56" s="109">
        <f>'MAR 2023 LIMVALCTR'!K56+'REGULARIZARE TRIM I 2023'!E56</f>
        <v>4092</v>
      </c>
      <c r="L56" s="106">
        <f>'MAR 2023 LIMVALCTR'!L56+'REGULARIZARE TRIM I 2023'!F56</f>
        <v>74</v>
      </c>
      <c r="M56" s="24"/>
      <c r="N56" s="24"/>
      <c r="O56" s="120"/>
    </row>
    <row r="57" spans="1:16" s="1" customFormat="1" ht="15.75" thickBot="1" x14ac:dyDescent="0.3">
      <c r="A57" s="4"/>
      <c r="B57" s="221"/>
      <c r="C57" s="111" t="s">
        <v>24</v>
      </c>
      <c r="D57" s="112">
        <f>D52+D37</f>
        <v>13296.31</v>
      </c>
      <c r="E57" s="112">
        <f>E52+E37</f>
        <v>33367.82</v>
      </c>
      <c r="F57" s="107">
        <f>D57-E57</f>
        <v>-20071.510000000002</v>
      </c>
      <c r="G57" s="24"/>
      <c r="H57" s="221"/>
      <c r="I57" s="111" t="s">
        <v>24</v>
      </c>
      <c r="J57" s="112">
        <f>'MAR 2023 LIMVALCTR'!J57+'REGULARIZARE TRIM I 2023'!D57</f>
        <v>2543443.46</v>
      </c>
      <c r="K57" s="112">
        <f>'MAR 2023 LIMVALCTR'!K57+'REGULARIZARE TRIM I 2023'!E57</f>
        <v>2383325.02</v>
      </c>
      <c r="L57" s="107">
        <f>'MAR 2023 LIMVALCTR'!L57+'REGULARIZARE TRIM I 2023'!F57</f>
        <v>160118.43999999994</v>
      </c>
      <c r="M57" s="24"/>
      <c r="N57" s="24"/>
      <c r="O57" s="120"/>
    </row>
    <row r="58" spans="1:16" s="1" customFormat="1" x14ac:dyDescent="0.25">
      <c r="A58" s="4"/>
      <c r="B58" s="118"/>
      <c r="C58" s="23"/>
      <c r="D58" s="23"/>
      <c r="E58" s="23"/>
      <c r="F58" s="23"/>
      <c r="G58" s="20"/>
      <c r="H58" s="20"/>
      <c r="I58" s="7"/>
      <c r="J58" s="9"/>
      <c r="K58" s="20"/>
      <c r="L58" s="20"/>
      <c r="M58" s="24"/>
      <c r="N58" s="24"/>
      <c r="O58" s="120"/>
      <c r="P58" s="120"/>
    </row>
    <row r="59" spans="1:16" s="1" customFormat="1" x14ac:dyDescent="0.25">
      <c r="A59" s="4"/>
      <c r="B59" s="114" t="s">
        <v>26</v>
      </c>
      <c r="C59" s="14"/>
      <c r="D59" s="15"/>
      <c r="E59" s="15"/>
      <c r="F59" s="15"/>
      <c r="G59" s="5"/>
      <c r="H59" s="5"/>
      <c r="I59" s="5"/>
      <c r="J59" s="5"/>
      <c r="K59" s="5"/>
      <c r="L59" s="5"/>
      <c r="M59" s="4"/>
      <c r="N59" s="4"/>
      <c r="O59" s="14"/>
    </row>
    <row r="60" spans="1:16" s="1" customFormat="1" x14ac:dyDescent="0.25">
      <c r="A60" s="4"/>
      <c r="B60" s="114" t="s">
        <v>29</v>
      </c>
      <c r="C60" s="14"/>
      <c r="D60" s="114"/>
      <c r="E60" s="114"/>
      <c r="F60" s="14"/>
      <c r="G60" s="4"/>
      <c r="H60" s="4"/>
      <c r="I60" s="4"/>
      <c r="J60" s="4"/>
      <c r="K60" s="5"/>
      <c r="L60" s="5"/>
      <c r="M60" s="5"/>
      <c r="N60" s="4"/>
      <c r="O60" s="14"/>
    </row>
    <row r="61" spans="1:16" s="1" customFormat="1" x14ac:dyDescent="0.25">
      <c r="A61" s="4"/>
      <c r="B61" s="114"/>
      <c r="C61" s="14"/>
      <c r="D61" s="114"/>
      <c r="E61" s="114"/>
      <c r="F61" s="14"/>
      <c r="G61" s="4"/>
      <c r="H61" s="4"/>
      <c r="I61" s="4"/>
      <c r="J61" s="4"/>
      <c r="K61" s="5"/>
      <c r="L61" s="5"/>
      <c r="M61" s="5"/>
      <c r="N61" s="4"/>
      <c r="O61" s="121"/>
    </row>
    <row r="62" spans="1:16" s="1" customFormat="1" x14ac:dyDescent="0.25">
      <c r="A62" s="4"/>
      <c r="B62" s="14"/>
      <c r="C62" s="14"/>
      <c r="D62" s="15"/>
      <c r="E62" s="15"/>
      <c r="F62" s="15"/>
      <c r="G62" s="5"/>
      <c r="H62" s="5"/>
      <c r="I62" s="4"/>
      <c r="J62" s="5"/>
      <c r="K62" s="5"/>
      <c r="L62" s="5"/>
      <c r="M62" s="5"/>
      <c r="N62" s="4"/>
      <c r="O62" s="121"/>
    </row>
    <row r="63" spans="1:16" s="1" customFormat="1" x14ac:dyDescent="0.25">
      <c r="A63" s="4"/>
      <c r="B63" s="14"/>
      <c r="C63" s="14"/>
      <c r="D63" s="14"/>
      <c r="E63" s="14"/>
      <c r="F63" s="14"/>
      <c r="G63" s="4"/>
      <c r="H63" s="5"/>
      <c r="I63" s="4"/>
      <c r="J63" s="5"/>
      <c r="K63" s="4"/>
      <c r="L63" s="4"/>
      <c r="M63" s="5"/>
      <c r="N63" s="4"/>
      <c r="O63" s="121"/>
    </row>
    <row r="64" spans="1:16" s="1" customFormat="1" x14ac:dyDescent="0.25">
      <c r="A64" s="4"/>
      <c r="B64" s="14"/>
      <c r="C64" s="14"/>
      <c r="D64" s="14"/>
      <c r="E64" s="14"/>
      <c r="F64" s="14"/>
      <c r="G64" s="4"/>
      <c r="H64" s="5"/>
      <c r="I64" s="4"/>
      <c r="J64" s="4"/>
      <c r="K64" s="4"/>
      <c r="L64" s="4"/>
      <c r="M64" s="5"/>
      <c r="N64" s="4"/>
      <c r="O64" s="121"/>
    </row>
    <row r="65" spans="1:15" s="1" customFormat="1" x14ac:dyDescent="0.25">
      <c r="A65" s="4"/>
      <c r="B65" s="4"/>
      <c r="C65" s="4"/>
      <c r="D65" s="4"/>
      <c r="E65" s="4"/>
      <c r="F65" s="4"/>
      <c r="G65" s="4"/>
      <c r="H65" s="5"/>
      <c r="I65" s="4"/>
      <c r="J65" s="4"/>
      <c r="K65" s="4"/>
      <c r="L65" s="4"/>
      <c r="M65" s="5"/>
      <c r="N65" s="4"/>
      <c r="O65" s="121"/>
    </row>
    <row r="66" spans="1:15" s="1" customFormat="1" x14ac:dyDescent="0.25">
      <c r="A66" s="4"/>
      <c r="B66" s="6"/>
      <c r="C66" s="4"/>
      <c r="D66" s="4"/>
      <c r="E66" s="4"/>
      <c r="F66" s="4"/>
      <c r="G66" s="4"/>
      <c r="H66" s="4"/>
      <c r="I66" s="4"/>
      <c r="J66" s="4"/>
      <c r="K66" s="4"/>
      <c r="L66" s="4"/>
      <c r="M66" s="5"/>
      <c r="N66" s="4"/>
      <c r="O66" s="121"/>
    </row>
    <row r="67" spans="1:15" s="9" customForma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5"/>
      <c r="N67" s="6"/>
      <c r="O67" s="2"/>
    </row>
  </sheetData>
  <mergeCells count="12">
    <mergeCell ref="B40:B45"/>
    <mergeCell ref="H40:H45"/>
    <mergeCell ref="B54:F54"/>
    <mergeCell ref="H54:L54"/>
    <mergeCell ref="B55:B57"/>
    <mergeCell ref="H55:H57"/>
    <mergeCell ref="B5:J5"/>
    <mergeCell ref="B6:J6"/>
    <mergeCell ref="B28:F28"/>
    <mergeCell ref="H28:L28"/>
    <mergeCell ref="B29:B31"/>
    <mergeCell ref="H29:H31"/>
  </mergeCells>
  <pageMargins left="0.19685039370078741" right="0.19685039370078741" top="0" bottom="0" header="0" footer="0"/>
  <pageSetup paperSize="9"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67"/>
  <sheetViews>
    <sheetView topLeftCell="A12" zoomScale="96" zoomScaleNormal="96" workbookViewId="0">
      <selection activeCell="B25" sqref="B25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21.71093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.28515625" style="6" customWidth="1"/>
    <col min="8" max="8" width="23.5703125" style="6" customWidth="1"/>
    <col min="9" max="9" width="18.28515625" style="6" customWidth="1"/>
    <col min="10" max="10" width="15.42578125" style="6" customWidth="1"/>
    <col min="11" max="12" width="18.5703125" style="6" customWidth="1"/>
    <col min="13" max="13" width="13" style="6" customWidth="1"/>
    <col min="14" max="14" width="13.28515625" style="6" customWidth="1"/>
    <col min="15" max="15" width="12.85546875" style="2" customWidth="1"/>
    <col min="16" max="16" width="12.28515625" style="9" customWidth="1"/>
  </cols>
  <sheetData>
    <row r="1" spans="1:16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6" s="1" customFormat="1" ht="15.75" x14ac:dyDescent="0.25">
      <c r="A2" s="13"/>
      <c r="B2" s="13" t="s">
        <v>36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6" s="1" customFormat="1" ht="15.75" x14ac:dyDescent="0.25">
      <c r="A3" s="13"/>
      <c r="B3" s="13" t="s">
        <v>2</v>
      </c>
      <c r="C3" s="13"/>
      <c r="D3" s="13"/>
      <c r="E3" s="13"/>
      <c r="F3" s="13" t="s">
        <v>3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6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6" s="1" customFormat="1" x14ac:dyDescent="0.25">
      <c r="A5" s="14"/>
      <c r="B5" s="222" t="s">
        <v>55</v>
      </c>
      <c r="C5" s="223"/>
      <c r="D5" s="223"/>
      <c r="E5" s="223"/>
      <c r="F5" s="223"/>
      <c r="G5" s="223"/>
      <c r="H5" s="223"/>
      <c r="I5" s="223"/>
      <c r="J5" s="223"/>
      <c r="K5" s="14"/>
      <c r="L5" s="14"/>
      <c r="M5" s="14"/>
      <c r="N5" s="14"/>
      <c r="O5" s="3"/>
    </row>
    <row r="6" spans="1:16" s="1" customFormat="1" ht="18.75" customHeight="1" x14ac:dyDescent="0.25">
      <c r="A6" s="14"/>
      <c r="B6" s="222" t="s">
        <v>75</v>
      </c>
      <c r="C6" s="223"/>
      <c r="D6" s="223"/>
      <c r="E6" s="223"/>
      <c r="F6" s="223"/>
      <c r="G6" s="223"/>
      <c r="H6" s="223"/>
      <c r="I6" s="223"/>
      <c r="J6" s="223"/>
      <c r="K6" s="14"/>
      <c r="L6" s="14"/>
      <c r="M6" s="14"/>
      <c r="N6" s="14"/>
      <c r="O6" s="3"/>
    </row>
    <row r="7" spans="1:16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L7" s="14"/>
      <c r="M7" s="14"/>
      <c r="N7" s="14"/>
      <c r="O7" s="3"/>
    </row>
    <row r="8" spans="1:16" s="2" customFormat="1" ht="18" customHeight="1" thickBot="1" x14ac:dyDescent="0.3">
      <c r="A8" s="30" t="s">
        <v>5</v>
      </c>
      <c r="B8" s="31" t="s">
        <v>6</v>
      </c>
      <c r="C8" s="30" t="s">
        <v>7</v>
      </c>
      <c r="D8" s="32" t="s">
        <v>8</v>
      </c>
      <c r="E8" s="33" t="s">
        <v>9</v>
      </c>
      <c r="F8" s="33" t="s">
        <v>42</v>
      </c>
      <c r="G8" s="30" t="s">
        <v>33</v>
      </c>
      <c r="H8" s="33" t="s">
        <v>10</v>
      </c>
      <c r="I8" s="34" t="s">
        <v>11</v>
      </c>
      <c r="J8" s="122"/>
      <c r="K8" s="122"/>
      <c r="L8" s="122"/>
      <c r="M8" s="14"/>
      <c r="N8" s="14"/>
      <c r="O8" s="3"/>
    </row>
    <row r="9" spans="1:16" s="2" customFormat="1" ht="25.5" customHeight="1" thickBot="1" x14ac:dyDescent="0.3">
      <c r="A9" s="35" t="s">
        <v>12</v>
      </c>
      <c r="B9" s="36" t="s">
        <v>13</v>
      </c>
      <c r="C9" s="35" t="s">
        <v>14</v>
      </c>
      <c r="D9" s="37" t="s">
        <v>46</v>
      </c>
      <c r="E9" s="38" t="s">
        <v>15</v>
      </c>
      <c r="F9" s="38" t="s">
        <v>16</v>
      </c>
      <c r="G9" s="115" t="s">
        <v>76</v>
      </c>
      <c r="H9" s="39" t="s">
        <v>17</v>
      </c>
      <c r="I9" s="40" t="s">
        <v>18</v>
      </c>
      <c r="J9" s="122"/>
      <c r="K9" s="122"/>
      <c r="L9" s="122"/>
      <c r="M9" s="14"/>
      <c r="N9" s="15"/>
      <c r="O9" s="3"/>
    </row>
    <row r="10" spans="1:16" s="2" customFormat="1" x14ac:dyDescent="0.25">
      <c r="A10" s="41">
        <v>1</v>
      </c>
      <c r="B10" s="42" t="s">
        <v>38</v>
      </c>
      <c r="C10" s="43" t="s">
        <v>77</v>
      </c>
      <c r="D10" s="44">
        <v>1754525.54</v>
      </c>
      <c r="E10" s="45">
        <v>1411683.33</v>
      </c>
      <c r="F10" s="46">
        <f t="shared" ref="F10:F16" si="0">D10-E10</f>
        <v>342842.20999999996</v>
      </c>
      <c r="G10" s="46">
        <v>308236.03000000003</v>
      </c>
      <c r="H10" s="46">
        <f t="shared" ref="H10:H16" si="1">E10+G10</f>
        <v>1719919.36</v>
      </c>
      <c r="I10" s="47">
        <f t="shared" ref="I10:I16" si="2">F10-G10</f>
        <v>34606.179999999935</v>
      </c>
      <c r="J10" s="29"/>
      <c r="K10" s="5"/>
      <c r="L10" s="5"/>
      <c r="M10" s="5"/>
      <c r="N10" s="5"/>
      <c r="O10" s="3"/>
      <c r="P10" s="10"/>
    </row>
    <row r="11" spans="1:16" s="1" customFormat="1" x14ac:dyDescent="0.25">
      <c r="A11" s="48"/>
      <c r="B11" s="49" t="s">
        <v>31</v>
      </c>
      <c r="C11" s="50"/>
      <c r="D11" s="51">
        <v>0</v>
      </c>
      <c r="E11" s="52">
        <v>1130.67</v>
      </c>
      <c r="F11" s="53">
        <f t="shared" si="0"/>
        <v>-1130.67</v>
      </c>
      <c r="G11" s="53">
        <v>0</v>
      </c>
      <c r="H11" s="53">
        <f t="shared" si="1"/>
        <v>1130.67</v>
      </c>
      <c r="I11" s="54">
        <f t="shared" si="2"/>
        <v>-1130.67</v>
      </c>
      <c r="J11" s="29"/>
      <c r="K11" s="5"/>
      <c r="L11" s="5"/>
      <c r="M11" s="5"/>
      <c r="N11" s="5"/>
      <c r="O11" s="3"/>
      <c r="P11" s="9"/>
    </row>
    <row r="12" spans="1:16" s="1" customFormat="1" x14ac:dyDescent="0.25">
      <c r="A12" s="48"/>
      <c r="B12" s="55" t="s">
        <v>50</v>
      </c>
      <c r="C12" s="56"/>
      <c r="D12" s="51">
        <v>0</v>
      </c>
      <c r="E12" s="52">
        <v>0</v>
      </c>
      <c r="F12" s="53">
        <f t="shared" si="0"/>
        <v>0</v>
      </c>
      <c r="G12" s="53">
        <v>0</v>
      </c>
      <c r="H12" s="53">
        <f t="shared" si="1"/>
        <v>0</v>
      </c>
      <c r="I12" s="54">
        <f t="shared" si="2"/>
        <v>0</v>
      </c>
      <c r="J12" s="29"/>
      <c r="K12" s="5"/>
      <c r="L12" s="5"/>
      <c r="M12" s="5"/>
      <c r="N12" s="5"/>
      <c r="O12" s="3"/>
      <c r="P12" s="9"/>
    </row>
    <row r="13" spans="1:16" s="1" customFormat="1" x14ac:dyDescent="0.25">
      <c r="A13" s="48"/>
      <c r="B13" s="55" t="s">
        <v>51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29"/>
      <c r="K13" s="5"/>
      <c r="L13" s="5"/>
      <c r="M13" s="5"/>
      <c r="N13" s="5"/>
      <c r="O13" s="3"/>
      <c r="P13" s="9"/>
    </row>
    <row r="14" spans="1:16" s="1" customFormat="1" x14ac:dyDescent="0.25">
      <c r="A14" s="48"/>
      <c r="B14" s="55" t="s">
        <v>52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29"/>
      <c r="K14" s="5"/>
      <c r="L14" s="5"/>
      <c r="M14" s="5"/>
      <c r="N14" s="5"/>
      <c r="O14" s="3"/>
      <c r="P14" s="9"/>
    </row>
    <row r="15" spans="1:16" s="1" customFormat="1" x14ac:dyDescent="0.25">
      <c r="A15" s="48"/>
      <c r="B15" s="55" t="s">
        <v>53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5"/>
      <c r="M15" s="5"/>
      <c r="N15" s="5"/>
      <c r="O15" s="3"/>
      <c r="P15" s="9"/>
    </row>
    <row r="16" spans="1:16" s="1" customFormat="1" ht="15.75" thickBot="1" x14ac:dyDescent="0.3">
      <c r="A16" s="57"/>
      <c r="B16" s="58" t="s">
        <v>54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5"/>
      <c r="M16" s="5"/>
      <c r="N16" s="5"/>
      <c r="O16" s="3"/>
      <c r="P16" s="9"/>
    </row>
    <row r="17" spans="1:16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1754525.54</v>
      </c>
      <c r="E17" s="68">
        <v>1412814</v>
      </c>
      <c r="F17" s="68">
        <f t="shared" si="3"/>
        <v>341711.54</v>
      </c>
      <c r="G17" s="68">
        <f t="shared" si="3"/>
        <v>308236.03000000003</v>
      </c>
      <c r="H17" s="68">
        <f t="shared" si="3"/>
        <v>1721050.03</v>
      </c>
      <c r="I17" s="69">
        <f t="shared" si="3"/>
        <v>33475.509999999937</v>
      </c>
      <c r="J17" s="29"/>
      <c r="K17" s="12"/>
      <c r="L17" s="12"/>
      <c r="M17" s="5"/>
      <c r="N17" s="5"/>
      <c r="O17" s="3"/>
      <c r="P17" s="9"/>
    </row>
    <row r="18" spans="1:16" s="1" customFormat="1" x14ac:dyDescent="0.25">
      <c r="A18" s="70">
        <v>2</v>
      </c>
      <c r="B18" s="71" t="s">
        <v>37</v>
      </c>
      <c r="C18" s="72" t="s">
        <v>78</v>
      </c>
      <c r="D18" s="73">
        <v>729000</v>
      </c>
      <c r="E18" s="74">
        <v>391425.25</v>
      </c>
      <c r="F18" s="75">
        <f>D18-E18</f>
        <v>337574.75</v>
      </c>
      <c r="G18" s="75">
        <v>218207.19</v>
      </c>
      <c r="H18" s="75">
        <f t="shared" ref="H18:H24" si="4">E18+G18</f>
        <v>609632.43999999994</v>
      </c>
      <c r="I18" s="76">
        <f>F18-G18</f>
        <v>119367.56</v>
      </c>
      <c r="J18" s="29"/>
      <c r="K18" s="5"/>
      <c r="L18" s="5"/>
      <c r="M18" s="4"/>
      <c r="N18" s="5"/>
      <c r="O18" s="3"/>
      <c r="P18" s="9"/>
    </row>
    <row r="19" spans="1:16" s="1" customFormat="1" x14ac:dyDescent="0.25">
      <c r="A19" s="48"/>
      <c r="B19" s="77" t="s">
        <v>30</v>
      </c>
      <c r="C19" s="50" t="s">
        <v>80</v>
      </c>
      <c r="D19" s="51">
        <v>0</v>
      </c>
      <c r="E19" s="52">
        <v>9513.119999999999</v>
      </c>
      <c r="F19" s="53">
        <f>D19-E19</f>
        <v>-9513.119999999999</v>
      </c>
      <c r="G19" s="53">
        <v>4161.99</v>
      </c>
      <c r="H19" s="53">
        <f t="shared" si="4"/>
        <v>13675.109999999999</v>
      </c>
      <c r="I19" s="54">
        <f t="shared" ref="I19:I24" si="5">F19-G19</f>
        <v>-13675.109999999999</v>
      </c>
      <c r="J19" s="29"/>
      <c r="K19" s="5"/>
      <c r="L19" s="5"/>
      <c r="M19" s="5"/>
      <c r="N19" s="5"/>
      <c r="O19" s="3"/>
      <c r="P19" s="9"/>
    </row>
    <row r="20" spans="1:16" s="1" customFormat="1" x14ac:dyDescent="0.25">
      <c r="A20" s="48"/>
      <c r="B20" s="77" t="s">
        <v>43</v>
      </c>
      <c r="C20" s="50" t="s">
        <v>79</v>
      </c>
      <c r="D20" s="51">
        <v>15000</v>
      </c>
      <c r="E20" s="52">
        <v>1722.96</v>
      </c>
      <c r="F20" s="53">
        <f>D20-E20</f>
        <v>13277.04</v>
      </c>
      <c r="G20" s="53">
        <v>3876.66</v>
      </c>
      <c r="H20" s="53">
        <f t="shared" si="4"/>
        <v>5599.62</v>
      </c>
      <c r="I20" s="54">
        <f t="shared" si="5"/>
        <v>9400.380000000001</v>
      </c>
      <c r="J20" s="29"/>
      <c r="K20" s="5"/>
      <c r="L20" s="5"/>
      <c r="M20" s="5"/>
      <c r="N20" s="5"/>
      <c r="O20" s="3"/>
      <c r="P20" s="9"/>
    </row>
    <row r="21" spans="1:16" s="1" customFormat="1" x14ac:dyDescent="0.25">
      <c r="A21" s="48"/>
      <c r="B21" s="55" t="s">
        <v>50</v>
      </c>
      <c r="C21" s="50"/>
      <c r="D21" s="51">
        <v>0</v>
      </c>
      <c r="E21" s="52">
        <v>0</v>
      </c>
      <c r="F21" s="53">
        <f t="shared" ref="F21:F24" si="6">D21-E21</f>
        <v>0</v>
      </c>
      <c r="G21" s="53">
        <v>0</v>
      </c>
      <c r="H21" s="53">
        <f t="shared" si="4"/>
        <v>0</v>
      </c>
      <c r="I21" s="54">
        <f t="shared" si="5"/>
        <v>0</v>
      </c>
      <c r="J21" s="29"/>
      <c r="K21" s="5"/>
      <c r="L21" s="5"/>
      <c r="M21" s="5"/>
      <c r="N21" s="5"/>
      <c r="O21" s="3"/>
      <c r="P21" s="9"/>
    </row>
    <row r="22" spans="1:16" s="1" customFormat="1" x14ac:dyDescent="0.25">
      <c r="A22" s="48"/>
      <c r="B22" s="55" t="s">
        <v>51</v>
      </c>
      <c r="C22" s="50"/>
      <c r="D22" s="51">
        <v>0</v>
      </c>
      <c r="E22" s="52">
        <v>0</v>
      </c>
      <c r="F22" s="52">
        <f t="shared" si="6"/>
        <v>0</v>
      </c>
      <c r="G22" s="53">
        <v>0</v>
      </c>
      <c r="H22" s="52">
        <f t="shared" si="4"/>
        <v>0</v>
      </c>
      <c r="I22" s="54">
        <f t="shared" si="5"/>
        <v>0</v>
      </c>
      <c r="J22" s="29"/>
      <c r="K22" s="5"/>
      <c r="L22" s="5"/>
      <c r="M22" s="5"/>
      <c r="N22" s="5"/>
      <c r="O22" s="3"/>
      <c r="P22" s="9"/>
    </row>
    <row r="23" spans="1:16" s="1" customFormat="1" x14ac:dyDescent="0.25">
      <c r="A23" s="48"/>
      <c r="B23" s="55" t="s">
        <v>52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29"/>
      <c r="K23" s="5"/>
      <c r="L23" s="5"/>
      <c r="M23" s="5"/>
      <c r="N23" s="5"/>
      <c r="O23" s="3"/>
      <c r="P23" s="9"/>
    </row>
    <row r="24" spans="1:16" s="1" customFormat="1" ht="15.75" thickBot="1" x14ac:dyDescent="0.3">
      <c r="A24" s="57"/>
      <c r="B24" s="55" t="s">
        <v>53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29"/>
      <c r="K24" s="5"/>
      <c r="L24" s="5"/>
      <c r="M24" s="5"/>
      <c r="N24" s="5"/>
      <c r="O24" s="3"/>
      <c r="P24" s="9"/>
    </row>
    <row r="25" spans="1:16" s="1" customFormat="1" ht="27" thickBot="1" x14ac:dyDescent="0.3">
      <c r="A25" s="78"/>
      <c r="B25" s="58" t="s">
        <v>34</v>
      </c>
      <c r="C25" s="79"/>
      <c r="D25" s="80">
        <f>SUM(D18:D24)</f>
        <v>744000</v>
      </c>
      <c r="E25" s="81">
        <v>402661.33</v>
      </c>
      <c r="F25" s="81">
        <f t="shared" ref="F25:I25" si="7">SUM(F18:F24)</f>
        <v>341338.67</v>
      </c>
      <c r="G25" s="81">
        <f t="shared" si="7"/>
        <v>226245.84</v>
      </c>
      <c r="H25" s="81">
        <f t="shared" si="7"/>
        <v>628907.16999999993</v>
      </c>
      <c r="I25" s="82">
        <f t="shared" si="7"/>
        <v>115092.83</v>
      </c>
      <c r="J25" s="29"/>
      <c r="K25" s="12"/>
      <c r="L25" s="12"/>
      <c r="M25" s="5"/>
      <c r="N25" s="5"/>
      <c r="O25" s="3"/>
      <c r="P25" s="9"/>
    </row>
    <row r="26" spans="1:16" s="1" customFormat="1" ht="15.75" thickBot="1" x14ac:dyDescent="0.3">
      <c r="A26" s="78"/>
      <c r="B26" s="83" t="s">
        <v>8</v>
      </c>
      <c r="C26" s="78"/>
      <c r="D26" s="84">
        <f>D25+D17</f>
        <v>2498525.54</v>
      </c>
      <c r="E26" s="85">
        <v>1815475.33</v>
      </c>
      <c r="F26" s="85">
        <f t="shared" ref="F26:I26" si="8">F25+F17</f>
        <v>683050.21</v>
      </c>
      <c r="G26" s="85">
        <f t="shared" si="8"/>
        <v>534481.87</v>
      </c>
      <c r="H26" s="85">
        <f t="shared" si="8"/>
        <v>2349957.2000000002</v>
      </c>
      <c r="I26" s="86">
        <f t="shared" si="8"/>
        <v>148568.33999999994</v>
      </c>
      <c r="J26" s="5"/>
      <c r="K26" s="5"/>
      <c r="L26" s="5"/>
      <c r="M26" s="5"/>
      <c r="N26" s="5"/>
      <c r="O26" s="3"/>
      <c r="P26" s="9"/>
    </row>
    <row r="27" spans="1:16" s="9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3"/>
    </row>
    <row r="28" spans="1:16" s="1" customFormat="1" ht="15.75" customHeight="1" thickBot="1" x14ac:dyDescent="0.3">
      <c r="A28" s="4"/>
      <c r="B28" s="213" t="s">
        <v>81</v>
      </c>
      <c r="C28" s="225"/>
      <c r="D28" s="225"/>
      <c r="E28" s="225"/>
      <c r="F28" s="226"/>
      <c r="G28" s="9"/>
      <c r="H28" s="213" t="s">
        <v>82</v>
      </c>
      <c r="I28" s="225"/>
      <c r="J28" s="225"/>
      <c r="K28" s="225"/>
      <c r="L28" s="226"/>
      <c r="M28" s="28"/>
      <c r="N28" s="28"/>
      <c r="O28" s="16"/>
    </row>
    <row r="29" spans="1:16" s="16" customFormat="1" ht="20.25" customHeight="1" thickBot="1" x14ac:dyDescent="0.3">
      <c r="A29" s="19"/>
      <c r="B29" s="227" t="s">
        <v>19</v>
      </c>
      <c r="C29" s="87" t="s">
        <v>21</v>
      </c>
      <c r="D29" s="17" t="s">
        <v>39</v>
      </c>
      <c r="E29" s="17" t="s">
        <v>40</v>
      </c>
      <c r="F29" s="26" t="s">
        <v>41</v>
      </c>
      <c r="G29" s="20"/>
      <c r="H29" s="230" t="s">
        <v>19</v>
      </c>
      <c r="I29" s="87" t="s">
        <v>21</v>
      </c>
      <c r="J29" s="17" t="s">
        <v>39</v>
      </c>
      <c r="K29" s="17" t="s">
        <v>40</v>
      </c>
      <c r="L29" s="17" t="s">
        <v>41</v>
      </c>
      <c r="M29" s="20"/>
      <c r="N29" s="20"/>
      <c r="O29" s="23"/>
    </row>
    <row r="30" spans="1:16" s="1" customFormat="1" ht="15.75" thickBot="1" x14ac:dyDescent="0.3">
      <c r="A30" s="6"/>
      <c r="B30" s="228"/>
      <c r="C30" s="14" t="s">
        <v>23</v>
      </c>
      <c r="D30" s="88">
        <v>371</v>
      </c>
      <c r="E30" s="88">
        <v>311</v>
      </c>
      <c r="F30" s="89">
        <f>D30-E30</f>
        <v>60</v>
      </c>
      <c r="G30" s="5"/>
      <c r="H30" s="231"/>
      <c r="I30" s="14" t="s">
        <v>23</v>
      </c>
      <c r="J30" s="88">
        <f>'FEB 2023 LIMVALCTR '!J30+'MAR 2023 LIMVALCTR'!D30</f>
        <v>981</v>
      </c>
      <c r="K30" s="88">
        <f>'FEB 2023 LIMVALCTR '!K30+'MAR 2023 LIMVALCTR'!E30</f>
        <v>901</v>
      </c>
      <c r="L30" s="88">
        <f>'FEB 2023 LIMVALCTR '!L30+'MAR 2023 LIMVALCTR'!F30</f>
        <v>80</v>
      </c>
      <c r="M30" s="5"/>
      <c r="N30" s="5"/>
      <c r="O30" s="15"/>
    </row>
    <row r="31" spans="1:16" s="1" customFormat="1" ht="15.75" thickBot="1" x14ac:dyDescent="0.3">
      <c r="A31" s="6"/>
      <c r="B31" s="229"/>
      <c r="C31" s="90" t="s">
        <v>24</v>
      </c>
      <c r="D31" s="91">
        <v>736689.85</v>
      </c>
      <c r="E31" s="91">
        <v>607324.53</v>
      </c>
      <c r="F31" s="92">
        <f t="shared" ref="F31:F37" si="9">D31-E31</f>
        <v>129365.31999999995</v>
      </c>
      <c r="G31" s="5"/>
      <c r="H31" s="232"/>
      <c r="I31" s="90" t="s">
        <v>24</v>
      </c>
      <c r="J31" s="95">
        <f>'FEB 2023 LIMVALCTR '!J31+'MAR 2023 LIMVALCTR'!D31</f>
        <v>1901239.98</v>
      </c>
      <c r="K31" s="95">
        <f>'FEB 2023 LIMVALCTR '!K31+'MAR 2023 LIMVALCTR'!E31</f>
        <v>1721050.03</v>
      </c>
      <c r="L31" s="95">
        <f>'FEB 2023 LIMVALCTR '!L31+'MAR 2023 LIMVALCTR'!F31</f>
        <v>180189.94999999995</v>
      </c>
      <c r="M31" s="5"/>
      <c r="N31" s="5"/>
      <c r="O31" s="15"/>
    </row>
    <row r="32" spans="1:16" s="1" customFormat="1" ht="15.75" thickBot="1" x14ac:dyDescent="0.3">
      <c r="A32" s="6"/>
      <c r="B32" s="55" t="s">
        <v>50</v>
      </c>
      <c r="C32" s="83" t="s">
        <v>24</v>
      </c>
      <c r="D32" s="85">
        <v>0</v>
      </c>
      <c r="E32" s="85">
        <v>0</v>
      </c>
      <c r="F32" s="89">
        <f t="shared" si="9"/>
        <v>0</v>
      </c>
      <c r="G32" s="5"/>
      <c r="H32" s="55" t="s">
        <v>50</v>
      </c>
      <c r="I32" s="93" t="s">
        <v>24</v>
      </c>
      <c r="J32" s="88">
        <f>'FEB 2023 LIMVALCTR '!J32+'MAR 2023 LIMVALCTR'!D32</f>
        <v>0</v>
      </c>
      <c r="K32" s="88">
        <f>'FEB 2023 LIMVALCTR '!K32+'MAR 2023 LIMVALCTR'!E32</f>
        <v>0</v>
      </c>
      <c r="L32" s="88">
        <f>'FEB 2023 LIMVALCTR '!L32+'MAR 2023 LIMVALCTR'!F32</f>
        <v>0</v>
      </c>
      <c r="M32" s="5"/>
      <c r="N32" s="5"/>
      <c r="O32" s="15"/>
    </row>
    <row r="33" spans="1:16" s="1" customFormat="1" ht="15.75" thickBot="1" x14ac:dyDescent="0.3">
      <c r="A33" s="6"/>
      <c r="B33" s="55" t="s">
        <v>51</v>
      </c>
      <c r="C33" s="93" t="s">
        <v>24</v>
      </c>
      <c r="D33" s="62">
        <v>0</v>
      </c>
      <c r="E33" s="62">
        <v>0</v>
      </c>
      <c r="F33" s="89">
        <f t="shared" si="9"/>
        <v>0</v>
      </c>
      <c r="G33" s="5"/>
      <c r="H33" s="55" t="s">
        <v>51</v>
      </c>
      <c r="I33" s="93" t="s">
        <v>24</v>
      </c>
      <c r="J33" s="88">
        <f>'FEB 2023 LIMVALCTR '!J33+'MAR 2023 LIMVALCTR'!D33</f>
        <v>0</v>
      </c>
      <c r="K33" s="88">
        <f>'FEB 2023 LIMVALCTR '!K33+'MAR 2023 LIMVALCTR'!E33</f>
        <v>0</v>
      </c>
      <c r="L33" s="88">
        <f>'FEB 2023 LIMVALCTR '!L33+'MAR 2023 LIMVALCTR'!F33</f>
        <v>0</v>
      </c>
      <c r="M33" s="5"/>
      <c r="N33" s="5"/>
      <c r="O33" s="15"/>
    </row>
    <row r="34" spans="1:16" s="1" customFormat="1" ht="15.75" thickBot="1" x14ac:dyDescent="0.3">
      <c r="A34" s="6"/>
      <c r="B34" s="55" t="s">
        <v>52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5"/>
      <c r="H34" s="55" t="s">
        <v>52</v>
      </c>
      <c r="I34" s="93" t="s">
        <v>24</v>
      </c>
      <c r="J34" s="88">
        <f>'FEB 2023 LIMVALCTR '!J34+'MAR 2023 LIMVALCTR'!D34</f>
        <v>0</v>
      </c>
      <c r="K34" s="88">
        <f>'FEB 2023 LIMVALCTR '!K34+'MAR 2023 LIMVALCTR'!E34</f>
        <v>0</v>
      </c>
      <c r="L34" s="88">
        <f>'FEB 2023 LIMVALCTR '!L34+'MAR 2023 LIMVALCTR'!F34</f>
        <v>0</v>
      </c>
      <c r="M34" s="5"/>
      <c r="N34" s="5"/>
      <c r="O34" s="15"/>
    </row>
    <row r="35" spans="1:16" s="1" customFormat="1" ht="15.75" thickBot="1" x14ac:dyDescent="0.3">
      <c r="A35" s="6"/>
      <c r="B35" s="55" t="s">
        <v>53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5"/>
      <c r="H35" s="55" t="s">
        <v>53</v>
      </c>
      <c r="I35" s="93" t="s">
        <v>24</v>
      </c>
      <c r="J35" s="88">
        <f>'FEB 2023 LIMVALCTR '!J35+'MAR 2023 LIMVALCTR'!D35</f>
        <v>0</v>
      </c>
      <c r="K35" s="88">
        <f>'FEB 2023 LIMVALCTR '!K35+'MAR 2023 LIMVALCTR'!E35</f>
        <v>0</v>
      </c>
      <c r="L35" s="88">
        <f>'FEB 2023 LIMVALCTR '!L35+'MAR 2023 LIMVALCTR'!F35</f>
        <v>0</v>
      </c>
      <c r="M35" s="5"/>
      <c r="N35" s="5"/>
      <c r="O35" s="15"/>
    </row>
    <row r="36" spans="1:16" s="1" customFormat="1" ht="15.75" thickBot="1" x14ac:dyDescent="0.3">
      <c r="A36" s="6"/>
      <c r="B36" s="58" t="s">
        <v>54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5"/>
      <c r="H36" s="58" t="s">
        <v>54</v>
      </c>
      <c r="I36" s="83" t="s">
        <v>24</v>
      </c>
      <c r="J36" s="88">
        <f>'FEB 2023 LIMVALCTR '!J36+'MAR 2023 LIMVALCTR'!D36</f>
        <v>0</v>
      </c>
      <c r="K36" s="88">
        <f>'FEB 2023 LIMVALCTR '!K36+'MAR 2023 LIMVALCTR'!E36</f>
        <v>0</v>
      </c>
      <c r="L36" s="88">
        <f>'FEB 2023 LIMVALCTR '!L36+'MAR 2023 LIMVALCTR'!F36</f>
        <v>0</v>
      </c>
      <c r="M36" s="5"/>
      <c r="N36" s="5"/>
      <c r="O36" s="15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0">SUM(D31:D36)</f>
        <v>736689.85</v>
      </c>
      <c r="E37" s="91">
        <f t="shared" si="10"/>
        <v>607324.53</v>
      </c>
      <c r="F37" s="91">
        <f t="shared" si="9"/>
        <v>129365.31999999995</v>
      </c>
      <c r="G37" s="5"/>
      <c r="H37" s="94" t="s">
        <v>32</v>
      </c>
      <c r="I37" s="90" t="s">
        <v>24</v>
      </c>
      <c r="J37" s="91">
        <f>'FEB 2023 LIMVALCTR '!J37+'MAR 2023 LIMVALCTR'!D37</f>
        <v>1901239.98</v>
      </c>
      <c r="K37" s="91">
        <f>'FEB 2023 LIMVALCTR '!K37+'MAR 2023 LIMVALCTR'!E37</f>
        <v>1721050.03</v>
      </c>
      <c r="L37" s="91">
        <f>'FEB 2023 LIMVALCTR '!L37+'MAR 2023 LIMVALCTR'!F37</f>
        <v>180189.94999999995</v>
      </c>
      <c r="M37" s="5"/>
      <c r="N37" s="5"/>
      <c r="O37" s="15"/>
    </row>
    <row r="38" spans="1:16" s="1" customFormat="1" ht="15.75" thickBot="1" x14ac:dyDescent="0.3">
      <c r="A38" s="6"/>
      <c r="B38" s="118"/>
      <c r="C38" s="14"/>
      <c r="D38" s="15"/>
      <c r="E38" s="15"/>
      <c r="F38" s="15"/>
      <c r="G38" s="5"/>
      <c r="H38" s="5"/>
      <c r="I38" s="9"/>
      <c r="J38" s="7"/>
      <c r="K38" s="4"/>
      <c r="L38" s="5"/>
      <c r="M38" s="5"/>
      <c r="N38" s="5"/>
      <c r="O38" s="15"/>
      <c r="P38" s="15"/>
    </row>
    <row r="39" spans="1:16" s="1" customFormat="1" ht="18.75" customHeight="1" thickBot="1" x14ac:dyDescent="0.3">
      <c r="A39" s="6"/>
      <c r="B39" s="96" t="s">
        <v>20</v>
      </c>
      <c r="C39" s="87" t="s">
        <v>21</v>
      </c>
      <c r="D39" s="17" t="s">
        <v>39</v>
      </c>
      <c r="E39" s="17" t="s">
        <v>40</v>
      </c>
      <c r="F39" s="26" t="s">
        <v>22</v>
      </c>
      <c r="G39" s="20"/>
      <c r="H39" s="96" t="s">
        <v>20</v>
      </c>
      <c r="I39" s="17" t="s">
        <v>21</v>
      </c>
      <c r="J39" s="17" t="s">
        <v>39</v>
      </c>
      <c r="K39" s="17" t="s">
        <v>40</v>
      </c>
      <c r="L39" s="26" t="s">
        <v>22</v>
      </c>
      <c r="M39" s="5"/>
      <c r="N39" s="5"/>
      <c r="O39" s="15"/>
      <c r="P39" s="15"/>
    </row>
    <row r="40" spans="1:16" s="1" customFormat="1" ht="15.75" thickBot="1" x14ac:dyDescent="0.3">
      <c r="A40" s="6"/>
      <c r="B40" s="207" t="s">
        <v>20</v>
      </c>
      <c r="C40" s="97" t="s">
        <v>23</v>
      </c>
      <c r="D40" s="98">
        <v>0</v>
      </c>
      <c r="E40" s="98">
        <v>0</v>
      </c>
      <c r="F40" s="99">
        <f>D40-E40</f>
        <v>0</v>
      </c>
      <c r="G40" s="5"/>
      <c r="H40" s="207" t="s">
        <v>20</v>
      </c>
      <c r="I40" s="64" t="s">
        <v>23</v>
      </c>
      <c r="J40" s="98">
        <f>'FEB 2023 LIMVALCTR '!J40+'MAR 2023 LIMVALCTR'!D40</f>
        <v>0</v>
      </c>
      <c r="K40" s="98">
        <f>'FEB 2023 LIMVALCTR '!K40+'MAR 2023 LIMVALCTR'!E40</f>
        <v>0</v>
      </c>
      <c r="L40" s="98">
        <f>'FEB 2023 LIMVALCTR '!L40+'MAR 2023 LIMVALCTR'!F40</f>
        <v>0</v>
      </c>
      <c r="M40" s="5"/>
      <c r="N40" s="5"/>
      <c r="O40" s="15"/>
      <c r="P40" s="15"/>
    </row>
    <row r="41" spans="1:16" s="1" customFormat="1" ht="15.75" thickBot="1" x14ac:dyDescent="0.3">
      <c r="A41" s="6"/>
      <c r="B41" s="208"/>
      <c r="C41" s="100" t="s">
        <v>24</v>
      </c>
      <c r="D41" s="101">
        <v>0</v>
      </c>
      <c r="E41" s="101">
        <v>0</v>
      </c>
      <c r="F41" s="102">
        <f t="shared" ref="F41:F52" si="11">D41-E41</f>
        <v>0</v>
      </c>
      <c r="G41" s="5"/>
      <c r="H41" s="208"/>
      <c r="I41" s="111" t="s">
        <v>24</v>
      </c>
      <c r="J41" s="91">
        <f>'FEB 2023 LIMVALCTR '!J41+'MAR 2023 LIMVALCTR'!D41</f>
        <v>0</v>
      </c>
      <c r="K41" s="91">
        <f>'FEB 2023 LIMVALCTR '!K41+'MAR 2023 LIMVALCTR'!E41</f>
        <v>0</v>
      </c>
      <c r="L41" s="91">
        <f>'FEB 2023 LIMVALCTR '!L41+'MAR 2023 LIMVALCTR'!F41</f>
        <v>0</v>
      </c>
      <c r="M41" s="5"/>
      <c r="N41" s="5"/>
      <c r="O41" s="15"/>
      <c r="P41" s="15"/>
    </row>
    <row r="42" spans="1:16" s="1" customFormat="1" ht="15.75" thickBot="1" x14ac:dyDescent="0.3">
      <c r="A42" s="6"/>
      <c r="B42" s="208"/>
      <c r="C42" s="97" t="s">
        <v>25</v>
      </c>
      <c r="D42" s="98">
        <v>1122</v>
      </c>
      <c r="E42" s="98">
        <v>1122</v>
      </c>
      <c r="F42" s="99">
        <f t="shared" si="11"/>
        <v>0</v>
      </c>
      <c r="G42" s="5"/>
      <c r="H42" s="208"/>
      <c r="I42" s="64" t="s">
        <v>25</v>
      </c>
      <c r="J42" s="98">
        <f>'FEB 2023 LIMVALCTR '!J42+'MAR 2023 LIMVALCTR'!D42</f>
        <v>3145</v>
      </c>
      <c r="K42" s="98">
        <f>'FEB 2023 LIMVALCTR '!K42+'MAR 2023 LIMVALCTR'!E42</f>
        <v>3145</v>
      </c>
      <c r="L42" s="98">
        <f>'FEB 2023 LIMVALCTR '!L42+'MAR 2023 LIMVALCTR'!F42</f>
        <v>0</v>
      </c>
      <c r="M42" s="5"/>
      <c r="N42" s="5"/>
      <c r="O42" s="15"/>
      <c r="P42" s="15"/>
    </row>
    <row r="43" spans="1:16" s="1" customFormat="1" ht="15.75" thickBot="1" x14ac:dyDescent="0.3">
      <c r="A43" s="6"/>
      <c r="B43" s="208"/>
      <c r="C43" s="100" t="s">
        <v>24</v>
      </c>
      <c r="D43" s="101">
        <v>222369.18</v>
      </c>
      <c r="E43" s="101">
        <v>222369.18</v>
      </c>
      <c r="F43" s="102">
        <f t="shared" si="11"/>
        <v>0</v>
      </c>
      <c r="G43" s="5"/>
      <c r="H43" s="208"/>
      <c r="I43" s="111" t="s">
        <v>24</v>
      </c>
      <c r="J43" s="91">
        <f>'FEB 2023 LIMVALCTR '!J43+'MAR 2023 LIMVALCTR'!D43</f>
        <v>623307.55000000005</v>
      </c>
      <c r="K43" s="91">
        <f>'FEB 2023 LIMVALCTR '!K43+'MAR 2023 LIMVALCTR'!E43</f>
        <v>623307.55000000005</v>
      </c>
      <c r="L43" s="91">
        <f>'FEB 2023 LIMVALCTR '!L43+'MAR 2023 LIMVALCTR'!F43</f>
        <v>0</v>
      </c>
      <c r="M43" s="5"/>
      <c r="N43" s="5"/>
      <c r="O43" s="15"/>
      <c r="P43" s="15"/>
    </row>
    <row r="44" spans="1:16" s="1" customFormat="1" ht="27" thickBot="1" x14ac:dyDescent="0.3">
      <c r="A44" s="6"/>
      <c r="B44" s="208"/>
      <c r="C44" s="103" t="s">
        <v>44</v>
      </c>
      <c r="D44" s="98">
        <v>18</v>
      </c>
      <c r="E44" s="98">
        <v>18</v>
      </c>
      <c r="F44" s="99">
        <f t="shared" si="11"/>
        <v>0</v>
      </c>
      <c r="G44" s="5"/>
      <c r="H44" s="208"/>
      <c r="I44" s="103" t="s">
        <v>44</v>
      </c>
      <c r="J44" s="98">
        <f>'FEB 2023 LIMVALCTR '!J44+'MAR 2023 LIMVALCTR'!D44</f>
        <v>26</v>
      </c>
      <c r="K44" s="98">
        <f>'FEB 2023 LIMVALCTR '!K44+'MAR 2023 LIMVALCTR'!E44</f>
        <v>26</v>
      </c>
      <c r="L44" s="98">
        <f>'FEB 2023 LIMVALCTR '!L44+'MAR 2023 LIMVALCTR'!F44</f>
        <v>0</v>
      </c>
      <c r="M44" s="5"/>
      <c r="N44" s="5"/>
      <c r="O44" s="15"/>
      <c r="P44" s="15"/>
    </row>
    <row r="45" spans="1:16" s="1" customFormat="1" ht="15.75" thickBot="1" x14ac:dyDescent="0.3">
      <c r="A45" s="6"/>
      <c r="B45" s="209"/>
      <c r="C45" s="100" t="s">
        <v>24</v>
      </c>
      <c r="D45" s="101">
        <v>3876.66</v>
      </c>
      <c r="E45" s="101">
        <v>3876.66</v>
      </c>
      <c r="F45" s="102">
        <f t="shared" si="11"/>
        <v>0</v>
      </c>
      <c r="G45" s="5"/>
      <c r="H45" s="209"/>
      <c r="I45" s="111" t="s">
        <v>24</v>
      </c>
      <c r="J45" s="91">
        <f>'FEB 2023 LIMVALCTR '!J45+'MAR 2023 LIMVALCTR'!D45</f>
        <v>5599.62</v>
      </c>
      <c r="K45" s="91">
        <f>'FEB 2023 LIMVALCTR '!K45+'MAR 2023 LIMVALCTR'!E45</f>
        <v>5599.62</v>
      </c>
      <c r="L45" s="91">
        <f>'FEB 2023 LIMVALCTR '!L45+'MAR 2023 LIMVALCTR'!F45</f>
        <v>0</v>
      </c>
      <c r="M45" s="5"/>
      <c r="N45" s="5"/>
      <c r="O45" s="15"/>
      <c r="P45" s="1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f>D41+D43+D45</f>
        <v>226245.84</v>
      </c>
      <c r="E46" s="91">
        <f t="shared" ref="E46:F46" si="12">E41+E43+E45</f>
        <v>226245.84</v>
      </c>
      <c r="F46" s="91">
        <f t="shared" si="12"/>
        <v>0</v>
      </c>
      <c r="G46" s="5"/>
      <c r="H46" s="104" t="s">
        <v>20</v>
      </c>
      <c r="I46" s="113" t="s">
        <v>24</v>
      </c>
      <c r="J46" s="91">
        <f>'FEB 2023 LIMVALCTR '!J46+'MAR 2023 LIMVALCTR'!D46</f>
        <v>628907.16999999993</v>
      </c>
      <c r="K46" s="91">
        <f>'FEB 2023 LIMVALCTR '!K46+'MAR 2023 LIMVALCTR'!E46</f>
        <v>628907.16999999993</v>
      </c>
      <c r="L46" s="91">
        <f>'FEB 2023 LIMVALCTR '!L46+'MAR 2023 LIMVALCTR'!F46</f>
        <v>0</v>
      </c>
      <c r="M46" s="5"/>
      <c r="N46" s="5"/>
      <c r="O46" s="15"/>
      <c r="P46" s="15"/>
    </row>
    <row r="47" spans="1:16" s="1" customFormat="1" ht="15.75" thickBot="1" x14ac:dyDescent="0.3">
      <c r="A47" s="4"/>
      <c r="B47" s="55" t="s">
        <v>50</v>
      </c>
      <c r="C47" s="93" t="s">
        <v>24</v>
      </c>
      <c r="D47" s="98">
        <v>0</v>
      </c>
      <c r="E47" s="98">
        <v>0</v>
      </c>
      <c r="F47" s="99">
        <f t="shared" si="11"/>
        <v>0</v>
      </c>
      <c r="G47" s="5"/>
      <c r="H47" s="55" t="s">
        <v>50</v>
      </c>
      <c r="I47" s="57" t="s">
        <v>24</v>
      </c>
      <c r="J47" s="98">
        <f>'FEB 2023 LIMVALCTR '!J47+'MAR 2023 LIMVALCTR'!D47</f>
        <v>0</v>
      </c>
      <c r="K47" s="98">
        <f>'FEB 2023 LIMVALCTR '!K47+'MAR 2023 LIMVALCTR'!E47</f>
        <v>0</v>
      </c>
      <c r="L47" s="98">
        <f>'FEB 2023 LIMVALCTR '!L47+'MAR 2023 LIMVALCTR'!F47</f>
        <v>0</v>
      </c>
      <c r="M47" s="5"/>
      <c r="N47" s="5"/>
      <c r="O47" s="15"/>
      <c r="P47" s="15"/>
    </row>
    <row r="48" spans="1:16" s="1" customFormat="1" ht="15.75" thickBot="1" x14ac:dyDescent="0.3">
      <c r="A48" s="4"/>
      <c r="B48" s="55" t="s">
        <v>51</v>
      </c>
      <c r="C48" s="93" t="s">
        <v>24</v>
      </c>
      <c r="D48" s="98">
        <v>0</v>
      </c>
      <c r="E48" s="98">
        <v>0</v>
      </c>
      <c r="F48" s="99">
        <f t="shared" si="11"/>
        <v>0</v>
      </c>
      <c r="G48" s="5"/>
      <c r="H48" s="55" t="s">
        <v>51</v>
      </c>
      <c r="I48" s="57" t="s">
        <v>24</v>
      </c>
      <c r="J48" s="98">
        <f>'FEB 2023 LIMVALCTR '!J48+'MAR 2023 LIMVALCTR'!D48</f>
        <v>0</v>
      </c>
      <c r="K48" s="98">
        <f>'FEB 2023 LIMVALCTR '!K48+'MAR 2023 LIMVALCTR'!E48</f>
        <v>0</v>
      </c>
      <c r="L48" s="98">
        <f>'FEB 2023 LIMVALCTR '!L48+'MAR 2023 LIMVALCTR'!F48</f>
        <v>0</v>
      </c>
      <c r="M48" s="5"/>
      <c r="N48" s="5"/>
      <c r="O48" s="15"/>
      <c r="P48" s="15"/>
    </row>
    <row r="49" spans="1:16" s="1" customFormat="1" ht="15.75" thickBot="1" x14ac:dyDescent="0.3">
      <c r="A49" s="4"/>
      <c r="B49" s="55" t="s">
        <v>52</v>
      </c>
      <c r="C49" s="93" t="s">
        <v>24</v>
      </c>
      <c r="D49" s="98">
        <v>0</v>
      </c>
      <c r="E49" s="98">
        <v>0</v>
      </c>
      <c r="F49" s="99">
        <f t="shared" si="11"/>
        <v>0</v>
      </c>
      <c r="G49" s="5"/>
      <c r="H49" s="55" t="s">
        <v>52</v>
      </c>
      <c r="I49" s="57" t="s">
        <v>24</v>
      </c>
      <c r="J49" s="98">
        <f>'FEB 2023 LIMVALCTR '!J49+'MAR 2023 LIMVALCTR'!D49</f>
        <v>0</v>
      </c>
      <c r="K49" s="98">
        <f>'FEB 2023 LIMVALCTR '!K49+'MAR 2023 LIMVALCTR'!E49</f>
        <v>0</v>
      </c>
      <c r="L49" s="98">
        <f>'FEB 2023 LIMVALCTR '!L49+'MAR 2023 LIMVALCTR'!F49</f>
        <v>0</v>
      </c>
      <c r="M49" s="5"/>
      <c r="N49" s="5"/>
      <c r="O49" s="15"/>
      <c r="P49" s="15"/>
    </row>
    <row r="50" spans="1:16" s="1" customFormat="1" ht="15.75" thickBot="1" x14ac:dyDescent="0.3">
      <c r="A50" s="4"/>
      <c r="B50" s="55" t="s">
        <v>53</v>
      </c>
      <c r="C50" s="93" t="s">
        <v>24</v>
      </c>
      <c r="D50" s="98">
        <v>0</v>
      </c>
      <c r="E50" s="98">
        <v>0</v>
      </c>
      <c r="F50" s="99">
        <f t="shared" si="11"/>
        <v>0</v>
      </c>
      <c r="G50" s="5"/>
      <c r="H50" s="55" t="s">
        <v>53</v>
      </c>
      <c r="I50" s="57" t="s">
        <v>24</v>
      </c>
      <c r="J50" s="98">
        <f>'FEB 2023 LIMVALCTR '!J50+'MAR 2023 LIMVALCTR'!D50</f>
        <v>0</v>
      </c>
      <c r="K50" s="98">
        <f>'FEB 2023 LIMVALCTR '!K50+'MAR 2023 LIMVALCTR'!E50</f>
        <v>0</v>
      </c>
      <c r="L50" s="98">
        <f>'FEB 2023 LIMVALCTR '!L50+'MAR 2023 LIMVALCTR'!F50</f>
        <v>0</v>
      </c>
      <c r="M50" s="5"/>
      <c r="N50" s="5"/>
      <c r="O50" s="15"/>
      <c r="P50" s="15"/>
    </row>
    <row r="51" spans="1:16" s="1" customFormat="1" ht="15.75" thickBot="1" x14ac:dyDescent="0.3">
      <c r="A51" s="4"/>
      <c r="B51" s="58" t="s">
        <v>54</v>
      </c>
      <c r="C51" s="93" t="s">
        <v>24</v>
      </c>
      <c r="D51" s="98">
        <v>0</v>
      </c>
      <c r="E51" s="98">
        <v>0</v>
      </c>
      <c r="F51" s="99">
        <f t="shared" si="11"/>
        <v>0</v>
      </c>
      <c r="G51" s="5"/>
      <c r="H51" s="58" t="s">
        <v>54</v>
      </c>
      <c r="I51" s="57" t="s">
        <v>24</v>
      </c>
      <c r="J51" s="98">
        <f>'FEB 2023 LIMVALCTR '!J51+'MAR 2023 LIMVALCTR'!D51</f>
        <v>0</v>
      </c>
      <c r="K51" s="98">
        <f>'FEB 2023 LIMVALCTR '!K51+'MAR 2023 LIMVALCTR'!E51</f>
        <v>0</v>
      </c>
      <c r="L51" s="98">
        <f>'FEB 2023 LIMVALCTR '!L51+'MAR 2023 LIMVALCTR'!F51</f>
        <v>0</v>
      </c>
      <c r="M51" s="5"/>
      <c r="N51" s="5"/>
      <c r="O51" s="15"/>
      <c r="P51" s="1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226245.84</v>
      </c>
      <c r="E52" s="91">
        <f t="shared" ref="E52" si="13">SUM(E46:E51)</f>
        <v>226245.84</v>
      </c>
      <c r="F52" s="102">
        <f t="shared" si="11"/>
        <v>0</v>
      </c>
      <c r="G52" s="5"/>
      <c r="H52" s="94" t="s">
        <v>34</v>
      </c>
      <c r="I52" s="113" t="s">
        <v>24</v>
      </c>
      <c r="J52" s="91">
        <f>'FEB 2023 LIMVALCTR '!J52+'MAR 2023 LIMVALCTR'!D52</f>
        <v>628907.16999999993</v>
      </c>
      <c r="K52" s="91">
        <f>'FEB 2023 LIMVALCTR '!K52+'MAR 2023 LIMVALCTR'!E52</f>
        <v>628907.16999999993</v>
      </c>
      <c r="L52" s="91">
        <f>'FEB 2023 LIMVALCTR '!L52+'MAR 2023 LIMVALCTR'!F52</f>
        <v>0</v>
      </c>
      <c r="M52" s="5"/>
      <c r="N52" s="5"/>
      <c r="O52" s="15"/>
      <c r="P52" s="1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5"/>
      <c r="N53" s="5"/>
      <c r="O53" s="15"/>
      <c r="P53" s="15"/>
    </row>
    <row r="54" spans="1:16" s="1" customFormat="1" ht="15.75" customHeight="1" thickBot="1" x14ac:dyDescent="0.3">
      <c r="A54" s="4"/>
      <c r="B54" s="213" t="s">
        <v>81</v>
      </c>
      <c r="C54" s="225"/>
      <c r="D54" s="225"/>
      <c r="E54" s="225"/>
      <c r="F54" s="226"/>
      <c r="G54" s="9"/>
      <c r="H54" s="213" t="s">
        <v>82</v>
      </c>
      <c r="I54" s="225"/>
      <c r="J54" s="225"/>
      <c r="K54" s="225"/>
      <c r="L54" s="226"/>
      <c r="M54" s="28"/>
      <c r="N54" s="28"/>
      <c r="P54" s="119"/>
    </row>
    <row r="55" spans="1:16" s="1" customFormat="1" ht="18.75" customHeight="1" thickBot="1" x14ac:dyDescent="0.3">
      <c r="A55" s="4"/>
      <c r="B55" s="219" t="s">
        <v>35</v>
      </c>
      <c r="C55" s="17" t="s">
        <v>21</v>
      </c>
      <c r="D55" s="108" t="s">
        <v>39</v>
      </c>
      <c r="E55" s="17" t="s">
        <v>40</v>
      </c>
      <c r="F55" s="26" t="s">
        <v>41</v>
      </c>
      <c r="G55" s="20"/>
      <c r="H55" s="219" t="s">
        <v>35</v>
      </c>
      <c r="I55" s="17" t="s">
        <v>21</v>
      </c>
      <c r="J55" s="108" t="s">
        <v>39</v>
      </c>
      <c r="K55" s="17" t="s">
        <v>40</v>
      </c>
      <c r="L55" s="26" t="s">
        <v>41</v>
      </c>
      <c r="M55" s="20"/>
      <c r="N55" s="20"/>
      <c r="O55" s="23"/>
      <c r="P55" s="14"/>
    </row>
    <row r="56" spans="1:16" s="1" customFormat="1" ht="15.75" thickBot="1" x14ac:dyDescent="0.3">
      <c r="A56" s="4"/>
      <c r="B56" s="220"/>
      <c r="C56" s="64" t="s">
        <v>23</v>
      </c>
      <c r="D56" s="109">
        <f>D44+D42+D40+D30</f>
        <v>1511</v>
      </c>
      <c r="E56" s="109">
        <f>E44+E42+E40+E30</f>
        <v>1451</v>
      </c>
      <c r="F56" s="110">
        <f>D56-E56</f>
        <v>60</v>
      </c>
      <c r="G56" s="24"/>
      <c r="H56" s="220"/>
      <c r="I56" s="64" t="s">
        <v>23</v>
      </c>
      <c r="J56" s="109">
        <f>'FEB 2023 LIMVALCTR '!J56+'MAR 2023 LIMVALCTR'!D56</f>
        <v>4152</v>
      </c>
      <c r="K56" s="109">
        <f>'FEB 2023 LIMVALCTR '!K56+'MAR 2023 LIMVALCTR'!E56</f>
        <v>4072</v>
      </c>
      <c r="L56" s="109">
        <f>'FEB 2023 LIMVALCTR '!L56+'MAR 2023 LIMVALCTR'!F56</f>
        <v>80</v>
      </c>
      <c r="M56" s="24"/>
      <c r="N56" s="24"/>
      <c r="O56" s="120"/>
    </row>
    <row r="57" spans="1:16" s="1" customFormat="1" ht="15.75" thickBot="1" x14ac:dyDescent="0.3">
      <c r="A57" s="4"/>
      <c r="B57" s="221"/>
      <c r="C57" s="111" t="s">
        <v>24</v>
      </c>
      <c r="D57" s="112">
        <f>D52+D37</f>
        <v>962935.69</v>
      </c>
      <c r="E57" s="112">
        <f>E52+E37</f>
        <v>833570.37</v>
      </c>
      <c r="F57" s="107">
        <f>D57-E57</f>
        <v>129365.31999999995</v>
      </c>
      <c r="G57" s="24"/>
      <c r="H57" s="221"/>
      <c r="I57" s="111" t="s">
        <v>24</v>
      </c>
      <c r="J57" s="112">
        <f>'FEB 2023 LIMVALCTR '!J57+'MAR 2023 LIMVALCTR'!D57</f>
        <v>2530147.15</v>
      </c>
      <c r="K57" s="112">
        <f>'FEB 2023 LIMVALCTR '!K57+'MAR 2023 LIMVALCTR'!E57</f>
        <v>2349957.2000000002</v>
      </c>
      <c r="L57" s="112">
        <f>'FEB 2023 LIMVALCTR '!L57+'MAR 2023 LIMVALCTR'!F57</f>
        <v>180189.94999999995</v>
      </c>
      <c r="M57" s="24"/>
      <c r="N57" s="24"/>
      <c r="O57" s="120"/>
    </row>
    <row r="58" spans="1:16" s="1" customFormat="1" x14ac:dyDescent="0.25">
      <c r="A58" s="4"/>
      <c r="B58" s="118"/>
      <c r="C58" s="23"/>
      <c r="D58" s="23"/>
      <c r="E58" s="23"/>
      <c r="F58" s="23"/>
      <c r="G58" s="20"/>
      <c r="H58" s="20"/>
      <c r="I58" s="7"/>
      <c r="J58" s="9"/>
      <c r="K58" s="20"/>
      <c r="L58" s="20"/>
      <c r="M58" s="24"/>
      <c r="N58" s="24"/>
      <c r="O58" s="120"/>
      <c r="P58" s="120"/>
    </row>
    <row r="59" spans="1:16" s="1" customFormat="1" x14ac:dyDescent="0.25">
      <c r="A59" s="4"/>
      <c r="B59" s="114" t="s">
        <v>26</v>
      </c>
      <c r="C59" s="14"/>
      <c r="D59" s="15"/>
      <c r="E59" s="15"/>
      <c r="F59" s="15"/>
      <c r="G59" s="5"/>
      <c r="H59" s="5"/>
      <c r="I59" s="5"/>
      <c r="J59" s="5"/>
      <c r="K59" s="5"/>
      <c r="L59" s="5"/>
      <c r="M59" s="4"/>
      <c r="N59" s="4"/>
      <c r="O59" s="14"/>
    </row>
    <row r="60" spans="1:16" s="1" customFormat="1" x14ac:dyDescent="0.25">
      <c r="A60" s="4"/>
      <c r="B60" s="114" t="s">
        <v>29</v>
      </c>
      <c r="C60" s="14"/>
      <c r="D60" s="114"/>
      <c r="E60" s="114"/>
      <c r="F60" s="14"/>
      <c r="G60" s="4"/>
      <c r="H60" s="4"/>
      <c r="I60" s="4"/>
      <c r="J60" s="4"/>
      <c r="K60" s="5"/>
      <c r="L60" s="5"/>
      <c r="M60" s="5"/>
      <c r="N60" s="4"/>
      <c r="O60" s="14"/>
    </row>
    <row r="61" spans="1:16" s="1" customFormat="1" x14ac:dyDescent="0.25">
      <c r="A61" s="4"/>
      <c r="B61" s="114"/>
      <c r="C61" s="14"/>
      <c r="D61" s="114"/>
      <c r="E61" s="114"/>
      <c r="F61" s="14"/>
      <c r="G61" s="4"/>
      <c r="H61" s="4"/>
      <c r="I61" s="4"/>
      <c r="J61" s="4"/>
      <c r="K61" s="5"/>
      <c r="L61" s="5"/>
      <c r="M61" s="5"/>
      <c r="N61" s="4"/>
      <c r="O61" s="121"/>
    </row>
    <row r="62" spans="1:16" s="1" customFormat="1" x14ac:dyDescent="0.25">
      <c r="A62" s="4"/>
      <c r="B62" s="14"/>
      <c r="C62" s="14"/>
      <c r="D62" s="15"/>
      <c r="E62" s="15"/>
      <c r="F62" s="15"/>
      <c r="G62" s="5"/>
      <c r="H62" s="5"/>
      <c r="I62" s="4"/>
      <c r="J62" s="5"/>
      <c r="K62" s="5"/>
      <c r="L62" s="5"/>
      <c r="M62" s="5"/>
      <c r="N62" s="4"/>
      <c r="O62" s="121"/>
    </row>
    <row r="63" spans="1:16" s="1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5"/>
      <c r="K63" s="4"/>
      <c r="L63" s="4"/>
      <c r="M63" s="5"/>
      <c r="N63" s="4"/>
      <c r="O63" s="121"/>
    </row>
    <row r="64" spans="1:16" s="1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21"/>
    </row>
    <row r="65" spans="1:15" s="1" customFormat="1" x14ac:dyDescent="0.25">
      <c r="A65" s="4"/>
      <c r="B65" s="4"/>
      <c r="C65" s="4"/>
      <c r="D65" s="4"/>
      <c r="E65" s="4"/>
      <c r="F65" s="4"/>
      <c r="G65" s="4"/>
      <c r="H65" s="5"/>
      <c r="I65" s="4"/>
      <c r="J65" s="4"/>
      <c r="K65" s="4"/>
      <c r="L65" s="4"/>
      <c r="M65" s="5"/>
      <c r="N65" s="4"/>
      <c r="O65" s="121"/>
    </row>
    <row r="66" spans="1:15" s="1" customFormat="1" x14ac:dyDescent="0.25">
      <c r="A66" s="4"/>
      <c r="B66" s="6"/>
      <c r="C66" s="4"/>
      <c r="D66" s="4"/>
      <c r="E66" s="4"/>
      <c r="F66" s="4"/>
      <c r="G66" s="4"/>
      <c r="H66" s="4"/>
      <c r="I66" s="4"/>
      <c r="J66" s="4"/>
      <c r="K66" s="4"/>
      <c r="L66" s="4"/>
      <c r="M66" s="5"/>
      <c r="N66" s="4"/>
      <c r="O66" s="121"/>
    </row>
    <row r="67" spans="1:15" s="9" customForma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5"/>
      <c r="N67" s="6"/>
      <c r="O67" s="2"/>
    </row>
  </sheetData>
  <mergeCells count="12">
    <mergeCell ref="B5:J5"/>
    <mergeCell ref="B6:J6"/>
    <mergeCell ref="B28:F28"/>
    <mergeCell ref="H28:L28"/>
    <mergeCell ref="B29:B31"/>
    <mergeCell ref="H29:H31"/>
    <mergeCell ref="B40:B45"/>
    <mergeCell ref="H40:H45"/>
    <mergeCell ref="B54:F54"/>
    <mergeCell ref="H54:L54"/>
    <mergeCell ref="B55:B57"/>
    <mergeCell ref="H55:H57"/>
  </mergeCells>
  <pageMargins left="0.19685039370078741" right="0.19685039370078741" top="0" bottom="0" header="0" footer="0"/>
  <pageSetup paperSize="9"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67"/>
  <sheetViews>
    <sheetView topLeftCell="A5" zoomScale="96" zoomScaleNormal="96" workbookViewId="0">
      <selection activeCell="B25" sqref="B25"/>
    </sheetView>
  </sheetViews>
  <sheetFormatPr defaultRowHeight="15" x14ac:dyDescent="0.25"/>
  <cols>
    <col min="1" max="1" width="4.85546875" style="117" customWidth="1"/>
    <col min="2" max="2" width="23.7109375" style="117" customWidth="1"/>
    <col min="3" max="3" width="21.7109375" style="117" customWidth="1"/>
    <col min="4" max="4" width="19.42578125" style="117" customWidth="1"/>
    <col min="5" max="5" width="16.42578125" style="117" customWidth="1"/>
    <col min="6" max="6" width="17.85546875" style="117" customWidth="1"/>
    <col min="7" max="7" width="23.28515625" style="117" customWidth="1"/>
    <col min="8" max="8" width="23.5703125" style="117" customWidth="1"/>
    <col min="9" max="9" width="18.28515625" style="117" customWidth="1"/>
    <col min="10" max="10" width="15.42578125" style="117" customWidth="1"/>
    <col min="11" max="12" width="18.5703125" style="117" customWidth="1"/>
    <col min="13" max="13" width="13" style="117" customWidth="1"/>
    <col min="14" max="14" width="13.28515625" style="117" customWidth="1"/>
    <col min="15" max="15" width="12.85546875" style="2" customWidth="1"/>
    <col min="16" max="16" width="12.28515625" style="9" customWidth="1"/>
  </cols>
  <sheetData>
    <row r="1" spans="1:16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6" s="1" customFormat="1" ht="15.75" x14ac:dyDescent="0.25">
      <c r="A2" s="13"/>
      <c r="B2" s="13" t="s">
        <v>36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6" s="1" customFormat="1" ht="15.75" x14ac:dyDescent="0.25">
      <c r="A3" s="13"/>
      <c r="B3" s="13" t="s">
        <v>2</v>
      </c>
      <c r="C3" s="13"/>
      <c r="D3" s="13"/>
      <c r="E3" s="13"/>
      <c r="F3" s="13" t="s">
        <v>3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6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6" s="1" customFormat="1" x14ac:dyDescent="0.25">
      <c r="A5" s="14"/>
      <c r="B5" s="222" t="s">
        <v>55</v>
      </c>
      <c r="C5" s="223"/>
      <c r="D5" s="223"/>
      <c r="E5" s="223"/>
      <c r="F5" s="223"/>
      <c r="G5" s="223"/>
      <c r="H5" s="223"/>
      <c r="I5" s="223"/>
      <c r="J5" s="223"/>
      <c r="K5" s="14"/>
      <c r="L5" s="14"/>
      <c r="M5" s="14"/>
      <c r="N5" s="14"/>
      <c r="O5" s="3"/>
    </row>
    <row r="6" spans="1:16" s="1" customFormat="1" ht="18.75" customHeight="1" x14ac:dyDescent="0.25">
      <c r="A6" s="14"/>
      <c r="B6" s="222" t="s">
        <v>72</v>
      </c>
      <c r="C6" s="223"/>
      <c r="D6" s="223"/>
      <c r="E6" s="223"/>
      <c r="F6" s="223"/>
      <c r="G6" s="223"/>
      <c r="H6" s="223"/>
      <c r="I6" s="223"/>
      <c r="J6" s="223"/>
      <c r="K6" s="14"/>
      <c r="L6" s="14"/>
      <c r="M6" s="14"/>
      <c r="N6" s="14"/>
      <c r="O6" s="3"/>
    </row>
    <row r="7" spans="1:16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L7" s="14"/>
      <c r="M7" s="14"/>
      <c r="N7" s="14"/>
      <c r="O7" s="3"/>
      <c r="P7" s="9"/>
    </row>
    <row r="8" spans="1:16" s="2" customFormat="1" ht="18" customHeight="1" thickBot="1" x14ac:dyDescent="0.3">
      <c r="A8" s="30" t="s">
        <v>5</v>
      </c>
      <c r="B8" s="31" t="s">
        <v>6</v>
      </c>
      <c r="C8" s="30" t="s">
        <v>7</v>
      </c>
      <c r="D8" s="32" t="s">
        <v>8</v>
      </c>
      <c r="E8" s="33" t="s">
        <v>9</v>
      </c>
      <c r="F8" s="33" t="s">
        <v>42</v>
      </c>
      <c r="G8" s="30" t="s">
        <v>33</v>
      </c>
      <c r="H8" s="33" t="s">
        <v>10</v>
      </c>
      <c r="I8" s="34" t="s">
        <v>11</v>
      </c>
      <c r="J8" s="122"/>
      <c r="K8" s="122"/>
      <c r="L8" s="122"/>
      <c r="M8" s="14"/>
      <c r="N8" s="14"/>
      <c r="O8" s="3"/>
      <c r="P8" s="10"/>
    </row>
    <row r="9" spans="1:16" s="2" customFormat="1" ht="25.5" customHeight="1" thickBot="1" x14ac:dyDescent="0.3">
      <c r="A9" s="35" t="s">
        <v>12</v>
      </c>
      <c r="B9" s="36" t="s">
        <v>13</v>
      </c>
      <c r="C9" s="35" t="s">
        <v>14</v>
      </c>
      <c r="D9" s="37" t="s">
        <v>46</v>
      </c>
      <c r="E9" s="38" t="s">
        <v>15</v>
      </c>
      <c r="F9" s="38" t="s">
        <v>16</v>
      </c>
      <c r="G9" s="115" t="s">
        <v>73</v>
      </c>
      <c r="H9" s="39" t="s">
        <v>17</v>
      </c>
      <c r="I9" s="40" t="s">
        <v>18</v>
      </c>
      <c r="J9" s="122"/>
      <c r="K9" s="122"/>
      <c r="L9" s="122"/>
      <c r="M9" s="14"/>
      <c r="N9" s="15"/>
      <c r="O9" s="3"/>
      <c r="P9" s="10"/>
    </row>
    <row r="10" spans="1:16" s="2" customFormat="1" x14ac:dyDescent="0.25">
      <c r="A10" s="41">
        <v>1</v>
      </c>
      <c r="B10" s="42" t="s">
        <v>38</v>
      </c>
      <c r="C10" s="43" t="s">
        <v>74</v>
      </c>
      <c r="D10" s="44">
        <v>1754525.54</v>
      </c>
      <c r="E10" s="45">
        <v>1112594.83</v>
      </c>
      <c r="F10" s="46">
        <f t="shared" ref="F10:F16" si="0">D10-E10</f>
        <v>641930.71</v>
      </c>
      <c r="G10" s="46">
        <v>299088.5</v>
      </c>
      <c r="H10" s="46">
        <f t="shared" ref="H10:H16" si="1">E10+G10</f>
        <v>1411683.33</v>
      </c>
      <c r="I10" s="47">
        <f t="shared" ref="I10:I16" si="2">F10-G10</f>
        <v>342842.20999999996</v>
      </c>
      <c r="J10" s="123"/>
      <c r="K10" s="15"/>
      <c r="L10" s="15"/>
      <c r="M10" s="15"/>
      <c r="N10" s="15"/>
      <c r="O10" s="3"/>
      <c r="P10" s="10"/>
    </row>
    <row r="11" spans="1:16" s="1" customFormat="1" x14ac:dyDescent="0.25">
      <c r="A11" s="48"/>
      <c r="B11" s="49" t="s">
        <v>31</v>
      </c>
      <c r="C11" s="50"/>
      <c r="D11" s="51">
        <v>0</v>
      </c>
      <c r="E11" s="52">
        <v>1130.67</v>
      </c>
      <c r="F11" s="53">
        <f t="shared" si="0"/>
        <v>-1130.67</v>
      </c>
      <c r="G11" s="53">
        <v>0</v>
      </c>
      <c r="H11" s="53">
        <f t="shared" si="1"/>
        <v>1130.67</v>
      </c>
      <c r="I11" s="54">
        <f t="shared" si="2"/>
        <v>-1130.67</v>
      </c>
      <c r="J11" s="123"/>
      <c r="K11" s="15"/>
      <c r="L11" s="15"/>
      <c r="M11" s="15"/>
      <c r="N11" s="15"/>
      <c r="O11" s="3"/>
      <c r="P11" s="9"/>
    </row>
    <row r="12" spans="1:16" s="1" customFormat="1" x14ac:dyDescent="0.25">
      <c r="A12" s="48"/>
      <c r="B12" s="55" t="s">
        <v>50</v>
      </c>
      <c r="C12" s="56"/>
      <c r="D12" s="51">
        <v>0</v>
      </c>
      <c r="E12" s="52">
        <v>0</v>
      </c>
      <c r="F12" s="53">
        <f t="shared" si="0"/>
        <v>0</v>
      </c>
      <c r="G12" s="53">
        <v>0</v>
      </c>
      <c r="H12" s="53">
        <f t="shared" si="1"/>
        <v>0</v>
      </c>
      <c r="I12" s="54">
        <f t="shared" si="2"/>
        <v>0</v>
      </c>
      <c r="J12" s="123"/>
      <c r="K12" s="15"/>
      <c r="L12" s="15"/>
      <c r="M12" s="15"/>
      <c r="N12" s="15"/>
      <c r="O12" s="3"/>
      <c r="P12" s="9"/>
    </row>
    <row r="13" spans="1:16" s="1" customFormat="1" x14ac:dyDescent="0.25">
      <c r="A13" s="48"/>
      <c r="B13" s="55" t="s">
        <v>51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123"/>
      <c r="K13" s="15"/>
      <c r="L13" s="15"/>
      <c r="M13" s="15"/>
      <c r="N13" s="15"/>
      <c r="O13" s="3"/>
      <c r="P13" s="9"/>
    </row>
    <row r="14" spans="1:16" s="1" customFormat="1" x14ac:dyDescent="0.25">
      <c r="A14" s="48"/>
      <c r="B14" s="55" t="s">
        <v>52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123"/>
      <c r="K14" s="15"/>
      <c r="L14" s="15"/>
      <c r="M14" s="15"/>
      <c r="N14" s="15"/>
      <c r="O14" s="3"/>
      <c r="P14" s="9"/>
    </row>
    <row r="15" spans="1:16" s="1" customFormat="1" x14ac:dyDescent="0.25">
      <c r="A15" s="48"/>
      <c r="B15" s="55" t="s">
        <v>53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123"/>
      <c r="K15" s="15"/>
      <c r="L15" s="15"/>
      <c r="M15" s="15"/>
      <c r="N15" s="15"/>
      <c r="O15" s="3"/>
      <c r="P15" s="9"/>
    </row>
    <row r="16" spans="1:16" s="1" customFormat="1" ht="15.75" thickBot="1" x14ac:dyDescent="0.3">
      <c r="A16" s="57"/>
      <c r="B16" s="58" t="s">
        <v>54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123"/>
      <c r="K16" s="15"/>
      <c r="L16" s="15"/>
      <c r="M16" s="15"/>
      <c r="N16" s="15"/>
      <c r="O16" s="3"/>
      <c r="P16" s="9"/>
    </row>
    <row r="17" spans="1:16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1754525.54</v>
      </c>
      <c r="E17" s="68">
        <v>1113725.5</v>
      </c>
      <c r="F17" s="68">
        <f t="shared" si="3"/>
        <v>640800.03999999992</v>
      </c>
      <c r="G17" s="68">
        <f t="shared" si="3"/>
        <v>299088.5</v>
      </c>
      <c r="H17" s="68">
        <f t="shared" si="3"/>
        <v>1412814</v>
      </c>
      <c r="I17" s="69">
        <f t="shared" si="3"/>
        <v>341711.54</v>
      </c>
      <c r="J17" s="123"/>
      <c r="K17" s="124"/>
      <c r="L17" s="124"/>
      <c r="M17" s="15"/>
      <c r="N17" s="15"/>
      <c r="O17" s="3"/>
      <c r="P17" s="9"/>
    </row>
    <row r="18" spans="1:16" s="1" customFormat="1" x14ac:dyDescent="0.25">
      <c r="A18" s="70">
        <v>2</v>
      </c>
      <c r="B18" s="71" t="s">
        <v>37</v>
      </c>
      <c r="C18" s="72"/>
      <c r="D18" s="73">
        <v>729000</v>
      </c>
      <c r="E18" s="74">
        <v>391425.25</v>
      </c>
      <c r="F18" s="75">
        <f>D18-E18</f>
        <v>337574.75</v>
      </c>
      <c r="G18" s="75">
        <v>0</v>
      </c>
      <c r="H18" s="75">
        <f t="shared" ref="H18:H24" si="4">E18+G18</f>
        <v>391425.25</v>
      </c>
      <c r="I18" s="76">
        <f>F18-G18</f>
        <v>337574.75</v>
      </c>
      <c r="J18" s="123"/>
      <c r="K18" s="15"/>
      <c r="L18" s="15"/>
      <c r="M18" s="14"/>
      <c r="N18" s="15"/>
      <c r="O18" s="3"/>
      <c r="P18" s="9"/>
    </row>
    <row r="19" spans="1:16" s="1" customFormat="1" x14ac:dyDescent="0.25">
      <c r="A19" s="48"/>
      <c r="B19" s="77" t="s">
        <v>30</v>
      </c>
      <c r="C19" s="50"/>
      <c r="D19" s="51">
        <v>0</v>
      </c>
      <c r="E19" s="52">
        <v>9513.119999999999</v>
      </c>
      <c r="F19" s="53">
        <f>D19-E19</f>
        <v>-9513.119999999999</v>
      </c>
      <c r="G19" s="53">
        <v>0</v>
      </c>
      <c r="H19" s="53">
        <f t="shared" si="4"/>
        <v>9513.119999999999</v>
      </c>
      <c r="I19" s="54">
        <f t="shared" ref="I19:I24" si="5">F19-G19</f>
        <v>-9513.119999999999</v>
      </c>
      <c r="J19" s="123"/>
      <c r="K19" s="15"/>
      <c r="L19" s="15"/>
      <c r="M19" s="15"/>
      <c r="N19" s="15"/>
      <c r="O19" s="3"/>
      <c r="P19" s="9"/>
    </row>
    <row r="20" spans="1:16" s="1" customFormat="1" x14ac:dyDescent="0.25">
      <c r="A20" s="48"/>
      <c r="B20" s="77" t="s">
        <v>43</v>
      </c>
      <c r="C20" s="50"/>
      <c r="D20" s="51">
        <v>15000</v>
      </c>
      <c r="E20" s="52">
        <v>1722.96</v>
      </c>
      <c r="F20" s="53">
        <f>D20-E20</f>
        <v>13277.04</v>
      </c>
      <c r="G20" s="53">
        <v>0</v>
      </c>
      <c r="H20" s="53">
        <f t="shared" si="4"/>
        <v>1722.96</v>
      </c>
      <c r="I20" s="54">
        <f t="shared" si="5"/>
        <v>13277.04</v>
      </c>
      <c r="J20" s="123"/>
      <c r="K20" s="15"/>
      <c r="L20" s="15"/>
      <c r="M20" s="15"/>
      <c r="N20" s="15"/>
      <c r="O20" s="3"/>
      <c r="P20" s="9"/>
    </row>
    <row r="21" spans="1:16" s="1" customFormat="1" x14ac:dyDescent="0.25">
      <c r="A21" s="48"/>
      <c r="B21" s="55" t="s">
        <v>50</v>
      </c>
      <c r="C21" s="50"/>
      <c r="D21" s="51">
        <v>0</v>
      </c>
      <c r="E21" s="52">
        <v>0</v>
      </c>
      <c r="F21" s="53">
        <f t="shared" ref="F21:F24" si="6">D21-E21</f>
        <v>0</v>
      </c>
      <c r="G21" s="53">
        <v>0</v>
      </c>
      <c r="H21" s="53">
        <f t="shared" si="4"/>
        <v>0</v>
      </c>
      <c r="I21" s="54">
        <f t="shared" si="5"/>
        <v>0</v>
      </c>
      <c r="J21" s="123"/>
      <c r="K21" s="15"/>
      <c r="L21" s="15"/>
      <c r="M21" s="15"/>
      <c r="N21" s="15"/>
      <c r="O21" s="3"/>
      <c r="P21" s="9"/>
    </row>
    <row r="22" spans="1:16" s="1" customFormat="1" x14ac:dyDescent="0.25">
      <c r="A22" s="48"/>
      <c r="B22" s="55" t="s">
        <v>51</v>
      </c>
      <c r="C22" s="50"/>
      <c r="D22" s="51">
        <v>0</v>
      </c>
      <c r="E22" s="52">
        <v>0</v>
      </c>
      <c r="F22" s="52">
        <f t="shared" si="6"/>
        <v>0</v>
      </c>
      <c r="G22" s="53">
        <v>0</v>
      </c>
      <c r="H22" s="52">
        <f t="shared" si="4"/>
        <v>0</v>
      </c>
      <c r="I22" s="54">
        <f t="shared" si="5"/>
        <v>0</v>
      </c>
      <c r="J22" s="123"/>
      <c r="K22" s="15"/>
      <c r="L22" s="15"/>
      <c r="M22" s="15"/>
      <c r="N22" s="15"/>
      <c r="O22" s="3"/>
      <c r="P22" s="9"/>
    </row>
    <row r="23" spans="1:16" s="1" customFormat="1" x14ac:dyDescent="0.25">
      <c r="A23" s="48"/>
      <c r="B23" s="55" t="s">
        <v>52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123"/>
      <c r="K23" s="15"/>
      <c r="L23" s="15"/>
      <c r="M23" s="15"/>
      <c r="N23" s="15"/>
      <c r="O23" s="3"/>
      <c r="P23" s="9"/>
    </row>
    <row r="24" spans="1:16" s="1" customFormat="1" ht="15.75" thickBot="1" x14ac:dyDescent="0.3">
      <c r="A24" s="57"/>
      <c r="B24" s="55" t="s">
        <v>53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123"/>
      <c r="K24" s="15"/>
      <c r="L24" s="15"/>
      <c r="M24" s="15"/>
      <c r="N24" s="15"/>
      <c r="O24" s="3"/>
      <c r="P24" s="9"/>
    </row>
    <row r="25" spans="1:16" s="1" customFormat="1" ht="27" thickBot="1" x14ac:dyDescent="0.3">
      <c r="A25" s="78"/>
      <c r="B25" s="58" t="s">
        <v>34</v>
      </c>
      <c r="C25" s="79"/>
      <c r="D25" s="80">
        <f>SUM(D18:D24)</f>
        <v>744000</v>
      </c>
      <c r="E25" s="81">
        <v>402661.33</v>
      </c>
      <c r="F25" s="81">
        <f t="shared" ref="F25:I25" si="7">SUM(F18:F24)</f>
        <v>341338.67</v>
      </c>
      <c r="G25" s="81">
        <f t="shared" si="7"/>
        <v>0</v>
      </c>
      <c r="H25" s="81">
        <f t="shared" si="7"/>
        <v>402661.33</v>
      </c>
      <c r="I25" s="82">
        <f t="shared" si="7"/>
        <v>341338.67</v>
      </c>
      <c r="J25" s="123"/>
      <c r="K25" s="124"/>
      <c r="L25" s="124"/>
      <c r="M25" s="15"/>
      <c r="N25" s="15"/>
      <c r="O25" s="3"/>
      <c r="P25" s="9"/>
    </row>
    <row r="26" spans="1:16" s="1" customFormat="1" ht="15.75" thickBot="1" x14ac:dyDescent="0.3">
      <c r="A26" s="78"/>
      <c r="B26" s="83" t="s">
        <v>8</v>
      </c>
      <c r="C26" s="78"/>
      <c r="D26" s="84">
        <f>D25+D17</f>
        <v>2498525.54</v>
      </c>
      <c r="E26" s="85">
        <v>1516386.83</v>
      </c>
      <c r="F26" s="85">
        <f t="shared" ref="F26:I26" si="8">F25+F17</f>
        <v>982138.71</v>
      </c>
      <c r="G26" s="85">
        <f t="shared" si="8"/>
        <v>299088.5</v>
      </c>
      <c r="H26" s="85">
        <f t="shared" si="8"/>
        <v>1815475.33</v>
      </c>
      <c r="I26" s="86">
        <f t="shared" si="8"/>
        <v>683050.21</v>
      </c>
      <c r="J26" s="15"/>
      <c r="K26" s="15"/>
      <c r="L26" s="15"/>
      <c r="M26" s="15"/>
      <c r="N26" s="15"/>
      <c r="O26" s="3"/>
      <c r="P26" s="9"/>
    </row>
    <row r="27" spans="1:16" s="9" customFormat="1" ht="15.75" thickBot="1" x14ac:dyDescent="0.3">
      <c r="A27" s="14"/>
      <c r="B27" s="14"/>
      <c r="C27" s="14"/>
      <c r="D27" s="14"/>
      <c r="E27" s="14"/>
      <c r="F27" s="15"/>
      <c r="G27" s="15"/>
      <c r="H27" s="15"/>
      <c r="I27" s="15"/>
      <c r="J27" s="15"/>
      <c r="K27" s="15"/>
      <c r="L27" s="15"/>
      <c r="M27" s="14"/>
      <c r="N27" s="14"/>
      <c r="O27" s="3"/>
    </row>
    <row r="28" spans="1:16" s="1" customFormat="1" ht="15.75" customHeight="1" thickBot="1" x14ac:dyDescent="0.3">
      <c r="A28" s="14"/>
      <c r="B28" s="213" t="s">
        <v>65</v>
      </c>
      <c r="C28" s="225"/>
      <c r="D28" s="225"/>
      <c r="E28" s="225"/>
      <c r="F28" s="226"/>
      <c r="H28" s="213" t="s">
        <v>66</v>
      </c>
      <c r="I28" s="225"/>
      <c r="J28" s="225"/>
      <c r="K28" s="225"/>
      <c r="L28" s="226"/>
      <c r="M28" s="16"/>
      <c r="N28" s="16"/>
      <c r="O28" s="16"/>
    </row>
    <row r="29" spans="1:16" s="16" customFormat="1" ht="20.25" customHeight="1" thickBot="1" x14ac:dyDescent="0.3">
      <c r="A29" s="116"/>
      <c r="B29" s="227" t="s">
        <v>19</v>
      </c>
      <c r="C29" s="87" t="s">
        <v>21</v>
      </c>
      <c r="D29" s="17" t="s">
        <v>39</v>
      </c>
      <c r="E29" s="17" t="s">
        <v>40</v>
      </c>
      <c r="F29" s="26" t="s">
        <v>41</v>
      </c>
      <c r="G29" s="23"/>
      <c r="H29" s="230" t="s">
        <v>19</v>
      </c>
      <c r="I29" s="87" t="s">
        <v>21</v>
      </c>
      <c r="J29" s="17" t="s">
        <v>39</v>
      </c>
      <c r="K29" s="17" t="s">
        <v>40</v>
      </c>
      <c r="L29" s="17" t="s">
        <v>41</v>
      </c>
      <c r="M29" s="23"/>
      <c r="N29" s="23"/>
      <c r="O29" s="23"/>
    </row>
    <row r="30" spans="1:16" s="1" customFormat="1" ht="15.75" thickBot="1" x14ac:dyDescent="0.3">
      <c r="A30" s="117"/>
      <c r="B30" s="228"/>
      <c r="C30" s="14" t="s">
        <v>23</v>
      </c>
      <c r="D30" s="88">
        <v>316</v>
      </c>
      <c r="E30" s="88">
        <v>296</v>
      </c>
      <c r="F30" s="89">
        <f>D30-E30</f>
        <v>20</v>
      </c>
      <c r="G30" s="15"/>
      <c r="H30" s="231"/>
      <c r="I30" s="14" t="s">
        <v>23</v>
      </c>
      <c r="J30" s="88">
        <f>'IAN 2022 LIMVALCTR '!J30+'01-15 MAR 2023 LIMVALCTR'!D30</f>
        <v>610</v>
      </c>
      <c r="K30" s="88">
        <f>'IAN 2022 LIMVALCTR '!K30+'01-15 MAR 2023 LIMVALCTR'!E30</f>
        <v>590</v>
      </c>
      <c r="L30" s="88">
        <f>'IAN 2022 LIMVALCTR '!L30+'01-15 MAR 2023 LIMVALCTR'!F30</f>
        <v>20</v>
      </c>
      <c r="M30" s="15"/>
      <c r="N30" s="15"/>
      <c r="O30" s="15"/>
    </row>
    <row r="31" spans="1:16" s="1" customFormat="1" ht="15.75" thickBot="1" x14ac:dyDescent="0.3">
      <c r="A31" s="117"/>
      <c r="B31" s="229"/>
      <c r="C31" s="90" t="s">
        <v>24</v>
      </c>
      <c r="D31" s="91">
        <v>624185.35</v>
      </c>
      <c r="E31" s="91">
        <v>573360.72</v>
      </c>
      <c r="F31" s="92">
        <f t="shared" ref="F31:F37" si="9">D31-E31</f>
        <v>50824.630000000005</v>
      </c>
      <c r="G31" s="15"/>
      <c r="H31" s="232"/>
      <c r="I31" s="90" t="s">
        <v>24</v>
      </c>
      <c r="J31" s="95">
        <f>'IAN 2022 LIMVALCTR '!J31+'01-15 MAR 2023 LIMVALCTR'!D31</f>
        <v>1164550.1299999999</v>
      </c>
      <c r="K31" s="95">
        <f>'IAN 2022 LIMVALCTR '!K31+'01-15 MAR 2023 LIMVALCTR'!E31</f>
        <v>1113725.5</v>
      </c>
      <c r="L31" s="95">
        <f>'IAN 2022 LIMVALCTR '!L31+'01-15 MAR 2023 LIMVALCTR'!F31</f>
        <v>50824.630000000005</v>
      </c>
      <c r="M31" s="15"/>
      <c r="N31" s="15"/>
      <c r="O31" s="15"/>
    </row>
    <row r="32" spans="1:16" s="1" customFormat="1" ht="15.75" thickBot="1" x14ac:dyDescent="0.3">
      <c r="A32" s="117"/>
      <c r="B32" s="55" t="s">
        <v>50</v>
      </c>
      <c r="C32" s="83" t="s">
        <v>24</v>
      </c>
      <c r="D32" s="85">
        <v>0</v>
      </c>
      <c r="E32" s="85">
        <v>0</v>
      </c>
      <c r="F32" s="89">
        <f t="shared" si="9"/>
        <v>0</v>
      </c>
      <c r="G32" s="15"/>
      <c r="H32" s="55" t="s">
        <v>50</v>
      </c>
      <c r="I32" s="93" t="s">
        <v>24</v>
      </c>
      <c r="J32" s="88">
        <f>'IAN 2022 LIMVALCTR '!J32+'01-15 MAR 2023 LIMVALCTR'!D32</f>
        <v>0</v>
      </c>
      <c r="K32" s="88">
        <f>'IAN 2022 LIMVALCTR '!K32+'01-15 MAR 2023 LIMVALCTR'!E32</f>
        <v>0</v>
      </c>
      <c r="L32" s="88">
        <f>'IAN 2022 LIMVALCTR '!L32+'01-15 MAR 2023 LIMVALCTR'!F32</f>
        <v>0</v>
      </c>
      <c r="M32" s="15"/>
      <c r="N32" s="15"/>
      <c r="O32" s="15"/>
    </row>
    <row r="33" spans="1:16" s="1" customFormat="1" ht="15.75" thickBot="1" x14ac:dyDescent="0.3">
      <c r="A33" s="117"/>
      <c r="B33" s="55" t="s">
        <v>51</v>
      </c>
      <c r="C33" s="93" t="s">
        <v>24</v>
      </c>
      <c r="D33" s="62">
        <v>0</v>
      </c>
      <c r="E33" s="62">
        <v>0</v>
      </c>
      <c r="F33" s="89">
        <f t="shared" si="9"/>
        <v>0</v>
      </c>
      <c r="G33" s="15"/>
      <c r="H33" s="55" t="s">
        <v>51</v>
      </c>
      <c r="I33" s="93" t="s">
        <v>24</v>
      </c>
      <c r="J33" s="88">
        <f>'IAN 2022 LIMVALCTR '!J33+'01-15 MAR 2023 LIMVALCTR'!D33</f>
        <v>0</v>
      </c>
      <c r="K33" s="88">
        <f>'IAN 2022 LIMVALCTR '!K33+'01-15 MAR 2023 LIMVALCTR'!E33</f>
        <v>0</v>
      </c>
      <c r="L33" s="88">
        <f>'IAN 2022 LIMVALCTR '!L33+'01-15 MAR 2023 LIMVALCTR'!F33</f>
        <v>0</v>
      </c>
      <c r="M33" s="15"/>
      <c r="N33" s="15"/>
      <c r="O33" s="15"/>
    </row>
    <row r="34" spans="1:16" s="1" customFormat="1" ht="15.75" thickBot="1" x14ac:dyDescent="0.3">
      <c r="A34" s="117"/>
      <c r="B34" s="55" t="s">
        <v>52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15"/>
      <c r="H34" s="55" t="s">
        <v>52</v>
      </c>
      <c r="I34" s="93" t="s">
        <v>24</v>
      </c>
      <c r="J34" s="88">
        <f>'IAN 2022 LIMVALCTR '!J34+'01-15 MAR 2023 LIMVALCTR'!D34</f>
        <v>0</v>
      </c>
      <c r="K34" s="88">
        <f>'IAN 2022 LIMVALCTR '!K34+'01-15 MAR 2023 LIMVALCTR'!E34</f>
        <v>0</v>
      </c>
      <c r="L34" s="88">
        <f>'IAN 2022 LIMVALCTR '!L34+'01-15 MAR 2023 LIMVALCTR'!F34</f>
        <v>0</v>
      </c>
      <c r="M34" s="15"/>
      <c r="N34" s="15"/>
      <c r="O34" s="15"/>
    </row>
    <row r="35" spans="1:16" s="1" customFormat="1" ht="15.75" thickBot="1" x14ac:dyDescent="0.3">
      <c r="A35" s="117"/>
      <c r="B35" s="55" t="s">
        <v>53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15"/>
      <c r="H35" s="55" t="s">
        <v>53</v>
      </c>
      <c r="I35" s="93" t="s">
        <v>24</v>
      </c>
      <c r="J35" s="88">
        <f>'IAN 2022 LIMVALCTR '!J35+'01-15 MAR 2023 LIMVALCTR'!D35</f>
        <v>0</v>
      </c>
      <c r="K35" s="88">
        <f>'IAN 2022 LIMVALCTR '!K35+'01-15 MAR 2023 LIMVALCTR'!E35</f>
        <v>0</v>
      </c>
      <c r="L35" s="88">
        <f>'IAN 2022 LIMVALCTR '!L35+'01-15 MAR 2023 LIMVALCTR'!F35</f>
        <v>0</v>
      </c>
      <c r="M35" s="15"/>
      <c r="N35" s="15"/>
      <c r="O35" s="15"/>
    </row>
    <row r="36" spans="1:16" s="1" customFormat="1" ht="15.75" thickBot="1" x14ac:dyDescent="0.3">
      <c r="A36" s="117"/>
      <c r="B36" s="58" t="s">
        <v>54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15"/>
      <c r="H36" s="58" t="s">
        <v>54</v>
      </c>
      <c r="I36" s="83" t="s">
        <v>24</v>
      </c>
      <c r="J36" s="88">
        <f>'IAN 2022 LIMVALCTR '!J36+'01-15 MAR 2023 LIMVALCTR'!D36</f>
        <v>0</v>
      </c>
      <c r="K36" s="88">
        <f>'IAN 2022 LIMVALCTR '!K36+'01-15 MAR 2023 LIMVALCTR'!E36</f>
        <v>0</v>
      </c>
      <c r="L36" s="88">
        <f>'IAN 2022 LIMVALCTR '!L36+'01-15 MAR 2023 LIMVALCTR'!F36</f>
        <v>0</v>
      </c>
      <c r="M36" s="15"/>
      <c r="N36" s="15"/>
      <c r="O36" s="15"/>
    </row>
    <row r="37" spans="1:16" s="1" customFormat="1" ht="15.75" thickBot="1" x14ac:dyDescent="0.3">
      <c r="A37" s="117"/>
      <c r="B37" s="94" t="s">
        <v>32</v>
      </c>
      <c r="C37" s="90" t="s">
        <v>24</v>
      </c>
      <c r="D37" s="91">
        <f t="shared" ref="D37:E37" si="10">SUM(D31:D36)</f>
        <v>624185.35</v>
      </c>
      <c r="E37" s="91">
        <f t="shared" si="10"/>
        <v>573360.72</v>
      </c>
      <c r="F37" s="91">
        <f t="shared" si="9"/>
        <v>50824.630000000005</v>
      </c>
      <c r="G37" s="15"/>
      <c r="H37" s="94" t="s">
        <v>32</v>
      </c>
      <c r="I37" s="90" t="s">
        <v>24</v>
      </c>
      <c r="J37" s="91">
        <f>'IAN 2022 LIMVALCTR '!J37+'01-15 MAR 2023 LIMVALCTR'!D37</f>
        <v>1164550.1299999999</v>
      </c>
      <c r="K37" s="91">
        <f>'IAN 2022 LIMVALCTR '!K37+'01-15 MAR 2023 LIMVALCTR'!E37</f>
        <v>1113725.5</v>
      </c>
      <c r="L37" s="91">
        <f>'IAN 2022 LIMVALCTR '!L37+'01-15 MAR 2023 LIMVALCTR'!F37</f>
        <v>50824.630000000005</v>
      </c>
      <c r="M37" s="15"/>
      <c r="N37" s="15"/>
      <c r="O37" s="15"/>
    </row>
    <row r="38" spans="1:16" s="1" customFormat="1" ht="15.75" thickBot="1" x14ac:dyDescent="0.3">
      <c r="A38" s="117"/>
      <c r="B38" s="118"/>
      <c r="C38" s="14"/>
      <c r="D38" s="15"/>
      <c r="E38" s="15"/>
      <c r="F38" s="15"/>
      <c r="G38" s="15"/>
      <c r="H38" s="15"/>
      <c r="J38" s="118"/>
      <c r="K38" s="14"/>
      <c r="L38" s="15"/>
      <c r="M38" s="15"/>
      <c r="N38" s="15"/>
      <c r="O38" s="15"/>
      <c r="P38" s="15"/>
    </row>
    <row r="39" spans="1:16" s="1" customFormat="1" ht="18.75" customHeight="1" thickBot="1" x14ac:dyDescent="0.3">
      <c r="A39" s="117"/>
      <c r="B39" s="96" t="s">
        <v>20</v>
      </c>
      <c r="C39" s="87" t="s">
        <v>21</v>
      </c>
      <c r="D39" s="17" t="s">
        <v>39</v>
      </c>
      <c r="E39" s="17" t="s">
        <v>40</v>
      </c>
      <c r="F39" s="26" t="s">
        <v>22</v>
      </c>
      <c r="G39" s="23"/>
      <c r="H39" s="96" t="s">
        <v>20</v>
      </c>
      <c r="I39" s="17" t="s">
        <v>21</v>
      </c>
      <c r="J39" s="17" t="s">
        <v>39</v>
      </c>
      <c r="K39" s="17" t="s">
        <v>40</v>
      </c>
      <c r="L39" s="26" t="s">
        <v>22</v>
      </c>
      <c r="M39" s="15"/>
      <c r="N39" s="15"/>
      <c r="O39" s="15"/>
      <c r="P39" s="15"/>
    </row>
    <row r="40" spans="1:16" s="1" customFormat="1" ht="15.75" thickBot="1" x14ac:dyDescent="0.3">
      <c r="A40" s="117"/>
      <c r="B40" s="207" t="s">
        <v>20</v>
      </c>
      <c r="C40" s="97" t="s">
        <v>23</v>
      </c>
      <c r="D40" s="98">
        <v>0</v>
      </c>
      <c r="E40" s="98">
        <v>0</v>
      </c>
      <c r="F40" s="99">
        <f>D40-E40</f>
        <v>0</v>
      </c>
      <c r="G40" s="15"/>
      <c r="H40" s="207" t="s">
        <v>20</v>
      </c>
      <c r="I40" s="64" t="s">
        <v>23</v>
      </c>
      <c r="J40" s="98">
        <f>'IAN 2022 LIMVALCTR '!J40+'01-15 MAR 2023 LIMVALCTR'!D40</f>
        <v>0</v>
      </c>
      <c r="K40" s="98">
        <f>'IAN 2022 LIMVALCTR '!K40+'01-15 MAR 2023 LIMVALCTR'!E40</f>
        <v>0</v>
      </c>
      <c r="L40" s="98">
        <f>'IAN 2022 LIMVALCTR '!L40+'01-15 MAR 2023 LIMVALCTR'!F40</f>
        <v>0</v>
      </c>
      <c r="M40" s="15"/>
      <c r="N40" s="15"/>
      <c r="O40" s="15"/>
      <c r="P40" s="15"/>
    </row>
    <row r="41" spans="1:16" s="1" customFormat="1" ht="15.75" thickBot="1" x14ac:dyDescent="0.3">
      <c r="A41" s="117"/>
      <c r="B41" s="208"/>
      <c r="C41" s="100" t="s">
        <v>24</v>
      </c>
      <c r="D41" s="101">
        <v>0</v>
      </c>
      <c r="E41" s="101">
        <v>0</v>
      </c>
      <c r="F41" s="102">
        <f t="shared" ref="F41:F52" si="11">D41-E41</f>
        <v>0</v>
      </c>
      <c r="G41" s="15"/>
      <c r="H41" s="208"/>
      <c r="I41" s="111" t="s">
        <v>24</v>
      </c>
      <c r="J41" s="91">
        <f>'IAN 2022 LIMVALCTR '!J41+'01-15 MAR 2023 LIMVALCTR'!D41</f>
        <v>0</v>
      </c>
      <c r="K41" s="91">
        <f>'IAN 2022 LIMVALCTR '!K41+'01-15 MAR 2023 LIMVALCTR'!E41</f>
        <v>0</v>
      </c>
      <c r="L41" s="91">
        <f>'IAN 2022 LIMVALCTR '!L41+'01-15 MAR 2023 LIMVALCTR'!F41</f>
        <v>0</v>
      </c>
      <c r="M41" s="15"/>
      <c r="N41" s="15"/>
      <c r="O41" s="15"/>
      <c r="P41" s="15"/>
    </row>
    <row r="42" spans="1:16" s="1" customFormat="1" ht="15.75" thickBot="1" x14ac:dyDescent="0.3">
      <c r="A42" s="117"/>
      <c r="B42" s="208"/>
      <c r="C42" s="97" t="s">
        <v>25</v>
      </c>
      <c r="D42" s="98">
        <v>972</v>
      </c>
      <c r="E42" s="98">
        <v>972</v>
      </c>
      <c r="F42" s="99">
        <f t="shared" si="11"/>
        <v>0</v>
      </c>
      <c r="G42" s="15"/>
      <c r="H42" s="208"/>
      <c r="I42" s="64" t="s">
        <v>25</v>
      </c>
      <c r="J42" s="98">
        <f>'IAN 2022 LIMVALCTR '!J42+'01-15 MAR 2023 LIMVALCTR'!D42</f>
        <v>2023</v>
      </c>
      <c r="K42" s="98">
        <f>'IAN 2022 LIMVALCTR '!K42+'01-15 MAR 2023 LIMVALCTR'!E42</f>
        <v>2023</v>
      </c>
      <c r="L42" s="98">
        <f>'IAN 2022 LIMVALCTR '!L42+'01-15 MAR 2023 LIMVALCTR'!F42</f>
        <v>0</v>
      </c>
      <c r="M42" s="15"/>
      <c r="N42" s="15"/>
      <c r="O42" s="15"/>
      <c r="P42" s="15"/>
    </row>
    <row r="43" spans="1:16" s="1" customFormat="1" ht="15.75" thickBot="1" x14ac:dyDescent="0.3">
      <c r="A43" s="117"/>
      <c r="B43" s="208"/>
      <c r="C43" s="100" t="s">
        <v>24</v>
      </c>
      <c r="D43" s="101">
        <v>192640.68</v>
      </c>
      <c r="E43" s="101">
        <v>192640.68</v>
      </c>
      <c r="F43" s="102">
        <f t="shared" si="11"/>
        <v>0</v>
      </c>
      <c r="G43" s="15"/>
      <c r="H43" s="208"/>
      <c r="I43" s="111" t="s">
        <v>24</v>
      </c>
      <c r="J43" s="91">
        <f>'IAN 2022 LIMVALCTR '!J43+'01-15 MAR 2023 LIMVALCTR'!D43</f>
        <v>400938.37</v>
      </c>
      <c r="K43" s="91">
        <f>'IAN 2022 LIMVALCTR '!K43+'01-15 MAR 2023 LIMVALCTR'!E43</f>
        <v>400938.37</v>
      </c>
      <c r="L43" s="91">
        <f>'IAN 2022 LIMVALCTR '!L43+'01-15 MAR 2023 LIMVALCTR'!F43</f>
        <v>0</v>
      </c>
      <c r="M43" s="15"/>
      <c r="N43" s="15"/>
      <c r="O43" s="15"/>
      <c r="P43" s="15"/>
    </row>
    <row r="44" spans="1:16" s="1" customFormat="1" ht="27" thickBot="1" x14ac:dyDescent="0.3">
      <c r="A44" s="117"/>
      <c r="B44" s="208"/>
      <c r="C44" s="103" t="s">
        <v>44</v>
      </c>
      <c r="D44" s="98">
        <v>7</v>
      </c>
      <c r="E44" s="98">
        <v>7</v>
      </c>
      <c r="F44" s="99">
        <f t="shared" si="11"/>
        <v>0</v>
      </c>
      <c r="G44" s="15"/>
      <c r="H44" s="208"/>
      <c r="I44" s="103" t="s">
        <v>44</v>
      </c>
      <c r="J44" s="98">
        <f>'IAN 2022 LIMVALCTR '!J44+'01-15 MAR 2023 LIMVALCTR'!D44</f>
        <v>8</v>
      </c>
      <c r="K44" s="98">
        <f>'IAN 2022 LIMVALCTR '!K44+'01-15 MAR 2023 LIMVALCTR'!E44</f>
        <v>8</v>
      </c>
      <c r="L44" s="98">
        <f>'IAN 2022 LIMVALCTR '!L44+'01-15 MAR 2023 LIMVALCTR'!F44</f>
        <v>0</v>
      </c>
      <c r="M44" s="15"/>
      <c r="N44" s="15"/>
      <c r="O44" s="15"/>
      <c r="P44" s="15"/>
    </row>
    <row r="45" spans="1:16" s="1" customFormat="1" ht="15.75" thickBot="1" x14ac:dyDescent="0.3">
      <c r="A45" s="117"/>
      <c r="B45" s="209"/>
      <c r="C45" s="100" t="s">
        <v>24</v>
      </c>
      <c r="D45" s="101">
        <v>1507.59</v>
      </c>
      <c r="E45" s="101">
        <v>1507.59</v>
      </c>
      <c r="F45" s="102">
        <f t="shared" si="11"/>
        <v>0</v>
      </c>
      <c r="G45" s="15"/>
      <c r="H45" s="209"/>
      <c r="I45" s="111" t="s">
        <v>24</v>
      </c>
      <c r="J45" s="91">
        <f>'IAN 2022 LIMVALCTR '!J45+'01-15 MAR 2023 LIMVALCTR'!D45</f>
        <v>1722.96</v>
      </c>
      <c r="K45" s="91">
        <f>'IAN 2022 LIMVALCTR '!K45+'01-15 MAR 2023 LIMVALCTR'!E45</f>
        <v>1722.96</v>
      </c>
      <c r="L45" s="91">
        <f>'IAN 2022 LIMVALCTR '!L45+'01-15 MAR 2023 LIMVALCTR'!F45</f>
        <v>0</v>
      </c>
      <c r="M45" s="15"/>
      <c r="N45" s="15"/>
      <c r="O45" s="15"/>
      <c r="P45" s="15"/>
    </row>
    <row r="46" spans="1:16" s="1" customFormat="1" ht="15.75" thickBot="1" x14ac:dyDescent="0.3">
      <c r="A46" s="14"/>
      <c r="B46" s="104" t="s">
        <v>20</v>
      </c>
      <c r="C46" s="105" t="s">
        <v>24</v>
      </c>
      <c r="D46" s="91">
        <f>D41+D43+D45</f>
        <v>194148.27</v>
      </c>
      <c r="E46" s="91">
        <f t="shared" ref="E46:F46" si="12">E41+E43+E45</f>
        <v>194148.27</v>
      </c>
      <c r="F46" s="91">
        <f t="shared" si="12"/>
        <v>0</v>
      </c>
      <c r="G46" s="15"/>
      <c r="H46" s="104" t="s">
        <v>20</v>
      </c>
      <c r="I46" s="113" t="s">
        <v>24</v>
      </c>
      <c r="J46" s="91">
        <f>'IAN 2022 LIMVALCTR '!J46+'01-15 MAR 2023 LIMVALCTR'!D46</f>
        <v>402661.32999999996</v>
      </c>
      <c r="K46" s="91">
        <f>'IAN 2022 LIMVALCTR '!K46+'01-15 MAR 2023 LIMVALCTR'!E46</f>
        <v>402661.32999999996</v>
      </c>
      <c r="L46" s="91">
        <f>'IAN 2022 LIMVALCTR '!L46+'01-15 MAR 2023 LIMVALCTR'!F46</f>
        <v>0</v>
      </c>
      <c r="M46" s="15"/>
      <c r="N46" s="15"/>
      <c r="O46" s="15"/>
      <c r="P46" s="15"/>
    </row>
    <row r="47" spans="1:16" s="1" customFormat="1" ht="15.75" thickBot="1" x14ac:dyDescent="0.3">
      <c r="A47" s="14"/>
      <c r="B47" s="55" t="s">
        <v>50</v>
      </c>
      <c r="C47" s="93" t="s">
        <v>24</v>
      </c>
      <c r="D47" s="98">
        <v>0</v>
      </c>
      <c r="E47" s="98">
        <v>0</v>
      </c>
      <c r="F47" s="99">
        <f t="shared" si="11"/>
        <v>0</v>
      </c>
      <c r="G47" s="15"/>
      <c r="H47" s="55" t="s">
        <v>50</v>
      </c>
      <c r="I47" s="57" t="s">
        <v>24</v>
      </c>
      <c r="J47" s="98">
        <f>'IAN 2022 LIMVALCTR '!J47+'01-15 MAR 2023 LIMVALCTR'!D47</f>
        <v>0</v>
      </c>
      <c r="K47" s="98">
        <f>'IAN 2022 LIMVALCTR '!K47+'01-15 MAR 2023 LIMVALCTR'!E47</f>
        <v>0</v>
      </c>
      <c r="L47" s="98">
        <f>'IAN 2022 LIMVALCTR '!L47+'01-15 MAR 2023 LIMVALCTR'!F47</f>
        <v>0</v>
      </c>
      <c r="M47" s="15"/>
      <c r="N47" s="15"/>
      <c r="O47" s="15"/>
      <c r="P47" s="15"/>
    </row>
    <row r="48" spans="1:16" s="1" customFormat="1" ht="15.75" thickBot="1" x14ac:dyDescent="0.3">
      <c r="A48" s="14"/>
      <c r="B48" s="55" t="s">
        <v>51</v>
      </c>
      <c r="C48" s="93" t="s">
        <v>24</v>
      </c>
      <c r="D48" s="98">
        <v>0</v>
      </c>
      <c r="E48" s="98">
        <v>0</v>
      </c>
      <c r="F48" s="99">
        <f t="shared" si="11"/>
        <v>0</v>
      </c>
      <c r="G48" s="15"/>
      <c r="H48" s="55" t="s">
        <v>51</v>
      </c>
      <c r="I48" s="57" t="s">
        <v>24</v>
      </c>
      <c r="J48" s="98">
        <f>'IAN 2022 LIMVALCTR '!J48+'01-15 MAR 2023 LIMVALCTR'!D48</f>
        <v>0</v>
      </c>
      <c r="K48" s="98">
        <f>'IAN 2022 LIMVALCTR '!K48+'01-15 MAR 2023 LIMVALCTR'!E48</f>
        <v>0</v>
      </c>
      <c r="L48" s="98">
        <f>'IAN 2022 LIMVALCTR '!L48+'01-15 MAR 2023 LIMVALCTR'!F48</f>
        <v>0</v>
      </c>
      <c r="M48" s="15"/>
      <c r="N48" s="15"/>
      <c r="O48" s="15"/>
      <c r="P48" s="15"/>
    </row>
    <row r="49" spans="1:16" s="1" customFormat="1" ht="15.75" thickBot="1" x14ac:dyDescent="0.3">
      <c r="A49" s="14"/>
      <c r="B49" s="55" t="s">
        <v>52</v>
      </c>
      <c r="C49" s="93" t="s">
        <v>24</v>
      </c>
      <c r="D49" s="98">
        <v>0</v>
      </c>
      <c r="E49" s="98">
        <v>0</v>
      </c>
      <c r="F49" s="99">
        <f t="shared" si="11"/>
        <v>0</v>
      </c>
      <c r="G49" s="15"/>
      <c r="H49" s="55" t="s">
        <v>52</v>
      </c>
      <c r="I49" s="57" t="s">
        <v>24</v>
      </c>
      <c r="J49" s="98">
        <f>'IAN 2022 LIMVALCTR '!J49+'01-15 MAR 2023 LIMVALCTR'!D49</f>
        <v>0</v>
      </c>
      <c r="K49" s="98">
        <f>'IAN 2022 LIMVALCTR '!K49+'01-15 MAR 2023 LIMVALCTR'!E49</f>
        <v>0</v>
      </c>
      <c r="L49" s="98">
        <f>'IAN 2022 LIMVALCTR '!L49+'01-15 MAR 2023 LIMVALCTR'!F49</f>
        <v>0</v>
      </c>
      <c r="M49" s="15"/>
      <c r="N49" s="15"/>
      <c r="O49" s="15"/>
      <c r="P49" s="15"/>
    </row>
    <row r="50" spans="1:16" s="1" customFormat="1" ht="15.75" thickBot="1" x14ac:dyDescent="0.3">
      <c r="A50" s="14"/>
      <c r="B50" s="55" t="s">
        <v>53</v>
      </c>
      <c r="C50" s="93" t="s">
        <v>24</v>
      </c>
      <c r="D50" s="98">
        <v>0</v>
      </c>
      <c r="E50" s="98">
        <v>0</v>
      </c>
      <c r="F50" s="99">
        <f t="shared" si="11"/>
        <v>0</v>
      </c>
      <c r="G50" s="15"/>
      <c r="H50" s="55" t="s">
        <v>53</v>
      </c>
      <c r="I50" s="57" t="s">
        <v>24</v>
      </c>
      <c r="J50" s="98">
        <f>'IAN 2022 LIMVALCTR '!J50+'01-15 MAR 2023 LIMVALCTR'!D50</f>
        <v>0</v>
      </c>
      <c r="K50" s="98">
        <f>'IAN 2022 LIMVALCTR '!K50+'01-15 MAR 2023 LIMVALCTR'!E50</f>
        <v>0</v>
      </c>
      <c r="L50" s="98">
        <f>'IAN 2022 LIMVALCTR '!L50+'01-15 MAR 2023 LIMVALCTR'!F50</f>
        <v>0</v>
      </c>
      <c r="M50" s="15"/>
      <c r="N50" s="15"/>
      <c r="O50" s="15"/>
      <c r="P50" s="15"/>
    </row>
    <row r="51" spans="1:16" s="1" customFormat="1" ht="15.75" thickBot="1" x14ac:dyDescent="0.3">
      <c r="A51" s="14"/>
      <c r="B51" s="58" t="s">
        <v>54</v>
      </c>
      <c r="C51" s="93" t="s">
        <v>24</v>
      </c>
      <c r="D51" s="98">
        <v>0</v>
      </c>
      <c r="E51" s="98">
        <v>0</v>
      </c>
      <c r="F51" s="99">
        <f t="shared" si="11"/>
        <v>0</v>
      </c>
      <c r="G51" s="15"/>
      <c r="H51" s="58" t="s">
        <v>54</v>
      </c>
      <c r="I51" s="57" t="s">
        <v>24</v>
      </c>
      <c r="J51" s="98">
        <f>'IAN 2022 LIMVALCTR '!J51+'01-15 MAR 2023 LIMVALCTR'!D51</f>
        <v>0</v>
      </c>
      <c r="K51" s="98">
        <f>'IAN 2022 LIMVALCTR '!K51+'01-15 MAR 2023 LIMVALCTR'!E51</f>
        <v>0</v>
      </c>
      <c r="L51" s="98">
        <f>'IAN 2022 LIMVALCTR '!L51+'01-15 MAR 2023 LIMVALCTR'!F51</f>
        <v>0</v>
      </c>
      <c r="M51" s="15"/>
      <c r="N51" s="15"/>
      <c r="O51" s="15"/>
      <c r="P51" s="15"/>
    </row>
    <row r="52" spans="1:16" s="1" customFormat="1" ht="27" thickBot="1" x14ac:dyDescent="0.3">
      <c r="A52" s="14"/>
      <c r="B52" s="94" t="s">
        <v>34</v>
      </c>
      <c r="C52" s="105" t="s">
        <v>24</v>
      </c>
      <c r="D52" s="91">
        <f>SUM(D46:D51)</f>
        <v>194148.27</v>
      </c>
      <c r="E52" s="91">
        <f t="shared" ref="E52" si="13">SUM(E46:E51)</f>
        <v>194148.27</v>
      </c>
      <c r="F52" s="102">
        <f t="shared" si="11"/>
        <v>0</v>
      </c>
      <c r="G52" s="15"/>
      <c r="H52" s="94" t="s">
        <v>34</v>
      </c>
      <c r="I52" s="113" t="s">
        <v>24</v>
      </c>
      <c r="J52" s="91">
        <f>'IAN 2022 LIMVALCTR '!J52+'01-15 MAR 2023 LIMVALCTR'!D52</f>
        <v>402661.32999999996</v>
      </c>
      <c r="K52" s="91">
        <f>'IAN 2022 LIMVALCTR '!K52+'01-15 MAR 2023 LIMVALCTR'!E52</f>
        <v>402661.32999999996</v>
      </c>
      <c r="L52" s="91">
        <f>'IAN 2022 LIMVALCTR '!L52+'01-15 MAR 2023 LIMVALCTR'!F52</f>
        <v>0</v>
      </c>
      <c r="M52" s="15"/>
      <c r="N52" s="15"/>
      <c r="O52" s="15"/>
      <c r="P52" s="15"/>
    </row>
    <row r="53" spans="1:16" s="1" customFormat="1" ht="15.75" thickBot="1" x14ac:dyDescent="0.3">
      <c r="A53" s="14"/>
      <c r="B53" s="118"/>
      <c r="C53" s="14"/>
      <c r="D53" s="15"/>
      <c r="E53" s="15"/>
      <c r="F53" s="15"/>
      <c r="G53" s="15"/>
      <c r="H53" s="118"/>
      <c r="I53" s="14"/>
      <c r="J53" s="15"/>
      <c r="K53" s="15"/>
      <c r="L53" s="15"/>
      <c r="M53" s="15"/>
      <c r="N53" s="15"/>
      <c r="O53" s="15"/>
      <c r="P53" s="15"/>
    </row>
    <row r="54" spans="1:16" s="1" customFormat="1" ht="15.75" customHeight="1" thickBot="1" x14ac:dyDescent="0.3">
      <c r="A54" s="14"/>
      <c r="B54" s="213" t="s">
        <v>65</v>
      </c>
      <c r="C54" s="225"/>
      <c r="D54" s="225"/>
      <c r="E54" s="225"/>
      <c r="F54" s="226"/>
      <c r="H54" s="213" t="s">
        <v>66</v>
      </c>
      <c r="I54" s="225"/>
      <c r="J54" s="225"/>
      <c r="K54" s="225"/>
      <c r="L54" s="226"/>
      <c r="M54" s="16"/>
      <c r="N54" s="16"/>
      <c r="P54" s="119"/>
    </row>
    <row r="55" spans="1:16" s="1" customFormat="1" ht="18.75" customHeight="1" thickBot="1" x14ac:dyDescent="0.3">
      <c r="A55" s="14"/>
      <c r="B55" s="219" t="s">
        <v>35</v>
      </c>
      <c r="C55" s="17" t="s">
        <v>21</v>
      </c>
      <c r="D55" s="108" t="s">
        <v>39</v>
      </c>
      <c r="E55" s="17" t="s">
        <v>40</v>
      </c>
      <c r="F55" s="26" t="s">
        <v>41</v>
      </c>
      <c r="G55" s="23"/>
      <c r="H55" s="219" t="s">
        <v>35</v>
      </c>
      <c r="I55" s="17" t="s">
        <v>21</v>
      </c>
      <c r="J55" s="108" t="s">
        <v>39</v>
      </c>
      <c r="K55" s="17" t="s">
        <v>40</v>
      </c>
      <c r="L55" s="26" t="s">
        <v>41</v>
      </c>
      <c r="M55" s="23"/>
      <c r="N55" s="23"/>
      <c r="O55" s="23"/>
      <c r="P55" s="14"/>
    </row>
    <row r="56" spans="1:16" s="1" customFormat="1" ht="15.75" thickBot="1" x14ac:dyDescent="0.3">
      <c r="A56" s="14"/>
      <c r="B56" s="220"/>
      <c r="C56" s="64" t="s">
        <v>23</v>
      </c>
      <c r="D56" s="109">
        <f>D44+D42+D40+D30</f>
        <v>1295</v>
      </c>
      <c r="E56" s="109">
        <f>E44+E42+E40+E30</f>
        <v>1275</v>
      </c>
      <c r="F56" s="110">
        <f>D56-E56</f>
        <v>20</v>
      </c>
      <c r="G56" s="120"/>
      <c r="H56" s="220"/>
      <c r="I56" s="64" t="s">
        <v>23</v>
      </c>
      <c r="J56" s="109">
        <f>'IAN 2022 LIMVALCTR '!J56+'01-15 MAR 2023 LIMVALCTR'!D56</f>
        <v>2641</v>
      </c>
      <c r="K56" s="109">
        <f>'IAN 2022 LIMVALCTR '!K56+'01-15 MAR 2023 LIMVALCTR'!E56</f>
        <v>2621</v>
      </c>
      <c r="L56" s="106">
        <f>'IAN 2022 LIMVALCTR '!L56+'01-15 MAR 2023 LIMVALCTR'!F56</f>
        <v>20</v>
      </c>
      <c r="M56" s="120"/>
      <c r="N56" s="120"/>
      <c r="O56" s="120"/>
    </row>
    <row r="57" spans="1:16" s="1" customFormat="1" ht="15.75" thickBot="1" x14ac:dyDescent="0.3">
      <c r="A57" s="14"/>
      <c r="B57" s="221"/>
      <c r="C57" s="111" t="s">
        <v>24</v>
      </c>
      <c r="D57" s="112">
        <f>D52+D37</f>
        <v>818333.62</v>
      </c>
      <c r="E57" s="112">
        <f>E52+E37</f>
        <v>767508.99</v>
      </c>
      <c r="F57" s="107">
        <f>D57-E57</f>
        <v>50824.630000000005</v>
      </c>
      <c r="G57" s="120"/>
      <c r="H57" s="221"/>
      <c r="I57" s="111" t="s">
        <v>24</v>
      </c>
      <c r="J57" s="112">
        <f>'IAN 2022 LIMVALCTR '!J57+'01-15 MAR 2023 LIMVALCTR'!D57</f>
        <v>1567211.46</v>
      </c>
      <c r="K57" s="112">
        <f>'IAN 2022 LIMVALCTR '!K57+'01-15 MAR 2023 LIMVALCTR'!E57</f>
        <v>1516386.83</v>
      </c>
      <c r="L57" s="107">
        <f>'IAN 2022 LIMVALCTR '!L57+'01-15 MAR 2023 LIMVALCTR'!F57</f>
        <v>50824.630000000005</v>
      </c>
      <c r="M57" s="120"/>
      <c r="N57" s="120"/>
      <c r="O57" s="120"/>
    </row>
    <row r="58" spans="1:16" s="1" customFormat="1" x14ac:dyDescent="0.25">
      <c r="A58" s="14"/>
      <c r="B58" s="118"/>
      <c r="C58" s="23"/>
      <c r="D58" s="23"/>
      <c r="E58" s="23"/>
      <c r="F58" s="23"/>
      <c r="G58" s="23"/>
      <c r="H58" s="23"/>
      <c r="I58" s="118"/>
      <c r="K58" s="23"/>
      <c r="L58" s="23"/>
      <c r="M58" s="120"/>
      <c r="N58" s="120"/>
      <c r="O58" s="120"/>
      <c r="P58" s="120"/>
    </row>
    <row r="59" spans="1:16" s="1" customFormat="1" x14ac:dyDescent="0.25">
      <c r="A59" s="14"/>
      <c r="B59" s="114" t="s">
        <v>26</v>
      </c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4"/>
      <c r="O59" s="14"/>
    </row>
    <row r="60" spans="1:16" s="1" customFormat="1" x14ac:dyDescent="0.25">
      <c r="A60" s="14"/>
      <c r="B60" s="114" t="s">
        <v>29</v>
      </c>
      <c r="C60" s="14"/>
      <c r="D60" s="114"/>
      <c r="E60" s="114"/>
      <c r="F60" s="14"/>
      <c r="G60" s="14"/>
      <c r="H60" s="14"/>
      <c r="I60" s="14"/>
      <c r="J60" s="14"/>
      <c r="K60" s="15"/>
      <c r="L60" s="15"/>
      <c r="M60" s="15"/>
      <c r="N60" s="14"/>
      <c r="O60" s="14"/>
    </row>
    <row r="61" spans="1:16" s="1" customFormat="1" x14ac:dyDescent="0.25">
      <c r="A61" s="14"/>
      <c r="B61" s="114"/>
      <c r="C61" s="14"/>
      <c r="D61" s="114"/>
      <c r="E61" s="114"/>
      <c r="F61" s="14"/>
      <c r="G61" s="14"/>
      <c r="H61" s="14"/>
      <c r="I61" s="14"/>
      <c r="J61" s="14"/>
      <c r="K61" s="15"/>
      <c r="L61" s="15"/>
      <c r="M61" s="15"/>
      <c r="N61" s="14"/>
      <c r="O61" s="121"/>
    </row>
    <row r="62" spans="1:16" s="1" customFormat="1" x14ac:dyDescent="0.25">
      <c r="A62" s="14"/>
      <c r="B62" s="14"/>
      <c r="C62" s="14"/>
      <c r="D62" s="15"/>
      <c r="E62" s="15"/>
      <c r="F62" s="15"/>
      <c r="G62" s="15"/>
      <c r="H62" s="15"/>
      <c r="I62" s="14"/>
      <c r="J62" s="15"/>
      <c r="K62" s="15"/>
      <c r="L62" s="15"/>
      <c r="M62" s="15"/>
      <c r="N62" s="14"/>
      <c r="O62" s="121"/>
    </row>
    <row r="63" spans="1:16" s="1" customFormat="1" x14ac:dyDescent="0.25">
      <c r="A63" s="14"/>
      <c r="B63" s="14"/>
      <c r="C63" s="14"/>
      <c r="D63" s="14"/>
      <c r="E63" s="14"/>
      <c r="F63" s="14"/>
      <c r="G63" s="14"/>
      <c r="H63" s="15"/>
      <c r="I63" s="14"/>
      <c r="J63" s="15"/>
      <c r="K63" s="14"/>
      <c r="L63" s="14"/>
      <c r="M63" s="15"/>
      <c r="N63" s="14"/>
      <c r="O63" s="121"/>
    </row>
    <row r="64" spans="1:16" s="1" customFormat="1" x14ac:dyDescent="0.25">
      <c r="A64" s="14"/>
      <c r="B64" s="14"/>
      <c r="C64" s="14"/>
      <c r="D64" s="14"/>
      <c r="E64" s="14"/>
      <c r="F64" s="14"/>
      <c r="G64" s="14"/>
      <c r="H64" s="15"/>
      <c r="I64" s="14"/>
      <c r="J64" s="14"/>
      <c r="K64" s="14"/>
      <c r="L64" s="14"/>
      <c r="M64" s="15"/>
      <c r="N64" s="14"/>
      <c r="O64" s="121"/>
    </row>
    <row r="65" spans="1:15" s="1" customFormat="1" x14ac:dyDescent="0.25">
      <c r="A65" s="14"/>
      <c r="B65" s="14"/>
      <c r="C65" s="14"/>
      <c r="D65" s="14"/>
      <c r="E65" s="14"/>
      <c r="F65" s="14"/>
      <c r="G65" s="14"/>
      <c r="H65" s="15"/>
      <c r="I65" s="14"/>
      <c r="J65" s="14"/>
      <c r="K65" s="14"/>
      <c r="L65" s="14"/>
      <c r="M65" s="15"/>
      <c r="N65" s="14"/>
      <c r="O65" s="121"/>
    </row>
    <row r="66" spans="1:15" s="1" customFormat="1" x14ac:dyDescent="0.25">
      <c r="A66" s="14"/>
      <c r="B66" s="117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5"/>
      <c r="N66" s="14"/>
      <c r="O66" s="121"/>
    </row>
    <row r="67" spans="1:15" s="9" customFormat="1" x14ac:dyDescent="0.25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5"/>
      <c r="N67" s="117"/>
      <c r="O67" s="2"/>
    </row>
  </sheetData>
  <mergeCells count="12">
    <mergeCell ref="B5:J5"/>
    <mergeCell ref="B6:J6"/>
    <mergeCell ref="B28:F28"/>
    <mergeCell ref="H28:L28"/>
    <mergeCell ref="B29:B31"/>
    <mergeCell ref="H29:H31"/>
    <mergeCell ref="B40:B45"/>
    <mergeCell ref="H40:H45"/>
    <mergeCell ref="B54:F54"/>
    <mergeCell ref="H54:L54"/>
    <mergeCell ref="B55:B57"/>
    <mergeCell ref="H55:H57"/>
  </mergeCells>
  <pageMargins left="0.19685039370078741" right="0.19685039370078741" top="0" bottom="0" header="0" footer="0"/>
  <pageSetup paperSize="9" scale="6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67"/>
  <sheetViews>
    <sheetView topLeftCell="A8" zoomScale="96" zoomScaleNormal="96" workbookViewId="0">
      <selection activeCell="B25" sqref="B25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21.71093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.28515625" style="6" customWidth="1"/>
    <col min="8" max="8" width="23.5703125" style="6" customWidth="1"/>
    <col min="9" max="9" width="18.28515625" style="6" customWidth="1"/>
    <col min="10" max="10" width="15.42578125" style="6" customWidth="1"/>
    <col min="11" max="12" width="18.570312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</cols>
  <sheetData>
    <row r="1" spans="1:16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6" s="1" customFormat="1" ht="15.75" x14ac:dyDescent="0.25">
      <c r="A2" s="13"/>
      <c r="B2" s="13" t="s">
        <v>36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6" s="1" customFormat="1" ht="15.75" x14ac:dyDescent="0.25">
      <c r="A3" s="13"/>
      <c r="B3" s="13" t="s">
        <v>2</v>
      </c>
      <c r="C3" s="13"/>
      <c r="D3" s="13"/>
      <c r="E3" s="13"/>
      <c r="F3" s="13" t="s">
        <v>3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6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6" s="1" customFormat="1" x14ac:dyDescent="0.25">
      <c r="A5" s="14"/>
      <c r="B5" s="222" t="s">
        <v>55</v>
      </c>
      <c r="C5" s="223"/>
      <c r="D5" s="223"/>
      <c r="E5" s="223"/>
      <c r="F5" s="223"/>
      <c r="G5" s="223"/>
      <c r="H5" s="223"/>
      <c r="I5" s="223"/>
      <c r="J5" s="223"/>
      <c r="K5" s="14"/>
      <c r="L5" s="14"/>
      <c r="M5" s="14"/>
      <c r="N5" s="14"/>
      <c r="O5" s="3"/>
    </row>
    <row r="6" spans="1:16" s="1" customFormat="1" ht="18.75" customHeight="1" x14ac:dyDescent="0.25">
      <c r="A6" s="4"/>
      <c r="B6" s="222" t="s">
        <v>63</v>
      </c>
      <c r="C6" s="223"/>
      <c r="D6" s="223"/>
      <c r="E6" s="223"/>
      <c r="F6" s="223"/>
      <c r="G6" s="223"/>
      <c r="H6" s="223"/>
      <c r="I6" s="223"/>
      <c r="J6" s="223"/>
      <c r="K6" s="4"/>
      <c r="L6" s="14"/>
      <c r="M6" s="14"/>
      <c r="N6" s="14"/>
      <c r="O6" s="3"/>
    </row>
    <row r="7" spans="1:16" s="1" customFormat="1" ht="15.75" thickBot="1" x14ac:dyDescent="0.3">
      <c r="A7" s="4"/>
      <c r="B7" s="18"/>
      <c r="C7" s="18"/>
      <c r="D7" s="4"/>
      <c r="E7" s="4"/>
      <c r="F7" s="4"/>
      <c r="G7" s="4"/>
      <c r="H7" s="4"/>
      <c r="I7" s="14" t="s">
        <v>4</v>
      </c>
      <c r="J7" s="9"/>
      <c r="K7" s="9"/>
      <c r="L7" s="4"/>
      <c r="M7" s="4"/>
      <c r="N7" s="4"/>
      <c r="O7" s="8"/>
      <c r="P7" s="9"/>
    </row>
    <row r="8" spans="1:16" s="2" customFormat="1" ht="18" customHeight="1" thickBot="1" x14ac:dyDescent="0.3">
      <c r="A8" s="30" t="s">
        <v>5</v>
      </c>
      <c r="B8" s="31" t="s">
        <v>6</v>
      </c>
      <c r="C8" s="30" t="s">
        <v>7</v>
      </c>
      <c r="D8" s="32" t="s">
        <v>8</v>
      </c>
      <c r="E8" s="33" t="s">
        <v>9</v>
      </c>
      <c r="F8" s="33" t="s">
        <v>42</v>
      </c>
      <c r="G8" s="30" t="s">
        <v>33</v>
      </c>
      <c r="H8" s="33" t="s">
        <v>10</v>
      </c>
      <c r="I8" s="34" t="s">
        <v>11</v>
      </c>
      <c r="J8" s="25"/>
      <c r="K8" s="25"/>
      <c r="L8" s="25"/>
      <c r="M8" s="4"/>
      <c r="N8" s="4"/>
      <c r="O8" s="8"/>
      <c r="P8" s="10"/>
    </row>
    <row r="9" spans="1:16" s="2" customFormat="1" ht="25.5" customHeight="1" thickBot="1" x14ac:dyDescent="0.3">
      <c r="A9" s="35" t="s">
        <v>12</v>
      </c>
      <c r="B9" s="36" t="s">
        <v>13</v>
      </c>
      <c r="C9" s="35" t="s">
        <v>14</v>
      </c>
      <c r="D9" s="37" t="s">
        <v>46</v>
      </c>
      <c r="E9" s="38" t="s">
        <v>15</v>
      </c>
      <c r="F9" s="38" t="s">
        <v>16</v>
      </c>
      <c r="G9" s="115" t="s">
        <v>64</v>
      </c>
      <c r="H9" s="39" t="s">
        <v>17</v>
      </c>
      <c r="I9" s="40" t="s">
        <v>18</v>
      </c>
      <c r="J9" s="25"/>
      <c r="K9" s="25"/>
      <c r="L9" s="25"/>
      <c r="M9" s="4"/>
      <c r="N9" s="5"/>
      <c r="O9" s="8"/>
      <c r="P9" s="10"/>
    </row>
    <row r="10" spans="1:16" s="2" customFormat="1" x14ac:dyDescent="0.25">
      <c r="A10" s="41">
        <v>1</v>
      </c>
      <c r="B10" s="42" t="s">
        <v>38</v>
      </c>
      <c r="C10" s="43" t="s">
        <v>67</v>
      </c>
      <c r="D10" s="44">
        <v>1146823.42</v>
      </c>
      <c r="E10" s="45">
        <v>858503.5</v>
      </c>
      <c r="F10" s="46">
        <f t="shared" ref="F10:F16" si="0">D10-E10</f>
        <v>288319.91999999993</v>
      </c>
      <c r="G10" s="46">
        <v>254091.33</v>
      </c>
      <c r="H10" s="46">
        <f t="shared" ref="H10:H16" si="1">E10+G10</f>
        <v>1112594.83</v>
      </c>
      <c r="I10" s="47">
        <f t="shared" ref="I10:I16" si="2">F10-G10</f>
        <v>34228.589999999938</v>
      </c>
      <c r="J10" s="29"/>
      <c r="K10" s="5"/>
      <c r="L10" s="5"/>
      <c r="M10" s="5"/>
      <c r="N10" s="5"/>
      <c r="O10" s="8"/>
      <c r="P10" s="10"/>
    </row>
    <row r="11" spans="1:16" s="1" customFormat="1" x14ac:dyDescent="0.25">
      <c r="A11" s="48"/>
      <c r="B11" s="49" t="s">
        <v>31</v>
      </c>
      <c r="C11" s="50" t="s">
        <v>68</v>
      </c>
      <c r="D11" s="51">
        <v>0</v>
      </c>
      <c r="E11" s="52">
        <v>0</v>
      </c>
      <c r="F11" s="53">
        <f t="shared" si="0"/>
        <v>0</v>
      </c>
      <c r="G11" s="53">
        <v>1130.67</v>
      </c>
      <c r="H11" s="53">
        <f t="shared" si="1"/>
        <v>1130.67</v>
      </c>
      <c r="I11" s="54">
        <f t="shared" si="2"/>
        <v>-1130.67</v>
      </c>
      <c r="J11" s="29"/>
      <c r="K11" s="5"/>
      <c r="L11" s="5"/>
      <c r="M11" s="5"/>
      <c r="N11" s="5"/>
      <c r="O11" s="8"/>
      <c r="P11" s="9"/>
    </row>
    <row r="12" spans="1:16" s="1" customFormat="1" x14ac:dyDescent="0.25">
      <c r="A12" s="48"/>
      <c r="B12" s="55" t="s">
        <v>50</v>
      </c>
      <c r="C12" s="56"/>
      <c r="D12" s="51">
        <v>0</v>
      </c>
      <c r="E12" s="52">
        <v>0</v>
      </c>
      <c r="F12" s="53">
        <f t="shared" si="0"/>
        <v>0</v>
      </c>
      <c r="G12" s="53">
        <v>0</v>
      </c>
      <c r="H12" s="53">
        <f t="shared" si="1"/>
        <v>0</v>
      </c>
      <c r="I12" s="54">
        <f t="shared" si="2"/>
        <v>0</v>
      </c>
      <c r="J12" s="29"/>
      <c r="K12" s="5"/>
      <c r="L12" s="5"/>
      <c r="M12" s="5"/>
      <c r="N12" s="5"/>
      <c r="O12" s="8"/>
      <c r="P12" s="9"/>
    </row>
    <row r="13" spans="1:16" s="1" customFormat="1" x14ac:dyDescent="0.25">
      <c r="A13" s="48"/>
      <c r="B13" s="55" t="s">
        <v>51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29"/>
      <c r="K13" s="5"/>
      <c r="L13" s="5"/>
      <c r="M13" s="5"/>
      <c r="N13" s="5"/>
      <c r="O13" s="8"/>
      <c r="P13" s="9"/>
    </row>
    <row r="14" spans="1:16" s="1" customFormat="1" x14ac:dyDescent="0.25">
      <c r="A14" s="48"/>
      <c r="B14" s="55" t="s">
        <v>52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29"/>
      <c r="K14" s="5"/>
      <c r="L14" s="5"/>
      <c r="M14" s="5"/>
      <c r="N14" s="5"/>
      <c r="O14" s="8"/>
      <c r="P14" s="9"/>
    </row>
    <row r="15" spans="1:16" s="1" customFormat="1" x14ac:dyDescent="0.25">
      <c r="A15" s="48"/>
      <c r="B15" s="55" t="s">
        <v>53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5"/>
      <c r="M15" s="5"/>
      <c r="N15" s="5"/>
      <c r="O15" s="8"/>
      <c r="P15" s="9"/>
    </row>
    <row r="16" spans="1:16" s="1" customFormat="1" ht="15.75" thickBot="1" x14ac:dyDescent="0.3">
      <c r="A16" s="57"/>
      <c r="B16" s="58" t="s">
        <v>54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5"/>
      <c r="M16" s="5"/>
      <c r="N16" s="5"/>
      <c r="O16" s="8"/>
      <c r="P16" s="9"/>
    </row>
    <row r="17" spans="1:16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1146823.42</v>
      </c>
      <c r="E17" s="68">
        <v>858503.5</v>
      </c>
      <c r="F17" s="68">
        <f t="shared" si="3"/>
        <v>288319.91999999993</v>
      </c>
      <c r="G17" s="68">
        <f t="shared" si="3"/>
        <v>255222</v>
      </c>
      <c r="H17" s="68">
        <f t="shared" si="3"/>
        <v>1113725.5</v>
      </c>
      <c r="I17" s="69">
        <f t="shared" si="3"/>
        <v>33097.91999999994</v>
      </c>
      <c r="J17" s="29"/>
      <c r="K17" s="12"/>
      <c r="L17" s="12"/>
      <c r="M17" s="5"/>
      <c r="N17" s="5"/>
      <c r="O17" s="8"/>
      <c r="P17" s="9"/>
    </row>
    <row r="18" spans="1:16" s="1" customFormat="1" x14ac:dyDescent="0.25">
      <c r="A18" s="70">
        <v>2</v>
      </c>
      <c r="B18" s="71" t="s">
        <v>37</v>
      </c>
      <c r="C18" s="72" t="s">
        <v>69</v>
      </c>
      <c r="D18" s="73">
        <v>486000</v>
      </c>
      <c r="E18" s="74">
        <v>201955.61</v>
      </c>
      <c r="F18" s="75">
        <f>D18-E18</f>
        <v>284044.39</v>
      </c>
      <c r="G18" s="75">
        <v>189469.64</v>
      </c>
      <c r="H18" s="75">
        <f t="shared" ref="H18:H24" si="4">E18+G18</f>
        <v>391425.25</v>
      </c>
      <c r="I18" s="76">
        <f>F18-G18</f>
        <v>94574.75</v>
      </c>
      <c r="J18" s="29"/>
      <c r="K18" s="5"/>
      <c r="L18" s="5"/>
      <c r="M18" s="4"/>
      <c r="N18" s="5"/>
      <c r="O18" s="8"/>
      <c r="P18" s="9"/>
    </row>
    <row r="19" spans="1:16" s="1" customFormat="1" x14ac:dyDescent="0.25">
      <c r="A19" s="48"/>
      <c r="B19" s="77" t="s">
        <v>30</v>
      </c>
      <c r="C19" s="50" t="s">
        <v>70</v>
      </c>
      <c r="D19" s="51">
        <v>0</v>
      </c>
      <c r="E19" s="52">
        <v>6342.08</v>
      </c>
      <c r="F19" s="53">
        <f>D19-E19</f>
        <v>-6342.08</v>
      </c>
      <c r="G19" s="53">
        <v>3171.04</v>
      </c>
      <c r="H19" s="53">
        <f t="shared" si="4"/>
        <v>9513.119999999999</v>
      </c>
      <c r="I19" s="54">
        <f t="shared" ref="I19:I24" si="5">F19-G19</f>
        <v>-9513.119999999999</v>
      </c>
      <c r="J19" s="29"/>
      <c r="K19" s="5"/>
      <c r="L19" s="5"/>
      <c r="M19" s="5"/>
      <c r="N19" s="5"/>
      <c r="O19" s="8"/>
      <c r="P19" s="9"/>
    </row>
    <row r="20" spans="1:16" s="1" customFormat="1" x14ac:dyDescent="0.25">
      <c r="A20" s="48"/>
      <c r="B20" s="77" t="s">
        <v>43</v>
      </c>
      <c r="C20" s="50" t="s">
        <v>71</v>
      </c>
      <c r="D20" s="51">
        <v>10000</v>
      </c>
      <c r="E20" s="52">
        <v>215.37</v>
      </c>
      <c r="F20" s="53">
        <f>D20-E20</f>
        <v>9784.6299999999992</v>
      </c>
      <c r="G20" s="53">
        <v>1507.59</v>
      </c>
      <c r="H20" s="53">
        <f t="shared" si="4"/>
        <v>1722.96</v>
      </c>
      <c r="I20" s="54">
        <f t="shared" si="5"/>
        <v>8277.0399999999991</v>
      </c>
      <c r="J20" s="29"/>
      <c r="K20" s="5"/>
      <c r="L20" s="5"/>
      <c r="M20" s="5"/>
      <c r="N20" s="5"/>
      <c r="O20" s="8"/>
      <c r="P20" s="9"/>
    </row>
    <row r="21" spans="1:16" s="1" customFormat="1" x14ac:dyDescent="0.25">
      <c r="A21" s="48"/>
      <c r="B21" s="55" t="s">
        <v>50</v>
      </c>
      <c r="C21" s="50"/>
      <c r="D21" s="51">
        <v>0</v>
      </c>
      <c r="E21" s="52">
        <v>0</v>
      </c>
      <c r="F21" s="53">
        <f t="shared" ref="F21:F24" si="6">D21-E21</f>
        <v>0</v>
      </c>
      <c r="G21" s="53">
        <v>0</v>
      </c>
      <c r="H21" s="53">
        <f t="shared" si="4"/>
        <v>0</v>
      </c>
      <c r="I21" s="54">
        <f t="shared" si="5"/>
        <v>0</v>
      </c>
      <c r="J21" s="29"/>
      <c r="K21" s="5"/>
      <c r="L21" s="5"/>
      <c r="M21" s="5"/>
      <c r="N21" s="5"/>
      <c r="O21" s="8"/>
      <c r="P21" s="9"/>
    </row>
    <row r="22" spans="1:16" s="1" customFormat="1" x14ac:dyDescent="0.25">
      <c r="A22" s="48"/>
      <c r="B22" s="55" t="s">
        <v>51</v>
      </c>
      <c r="C22" s="50"/>
      <c r="D22" s="51">
        <v>0</v>
      </c>
      <c r="E22" s="52">
        <v>0</v>
      </c>
      <c r="F22" s="52">
        <f t="shared" si="6"/>
        <v>0</v>
      </c>
      <c r="G22" s="53">
        <v>0</v>
      </c>
      <c r="H22" s="52">
        <f t="shared" si="4"/>
        <v>0</v>
      </c>
      <c r="I22" s="54">
        <f t="shared" si="5"/>
        <v>0</v>
      </c>
      <c r="J22" s="29"/>
      <c r="K22" s="5"/>
      <c r="L22" s="5"/>
      <c r="M22" s="5"/>
      <c r="N22" s="5"/>
      <c r="O22" s="8"/>
      <c r="P22" s="9"/>
    </row>
    <row r="23" spans="1:16" s="1" customFormat="1" x14ac:dyDescent="0.25">
      <c r="A23" s="48"/>
      <c r="B23" s="55" t="s">
        <v>52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29"/>
      <c r="K23" s="5"/>
      <c r="L23" s="5"/>
      <c r="M23" s="5"/>
      <c r="N23" s="5"/>
      <c r="O23" s="8"/>
      <c r="P23" s="9"/>
    </row>
    <row r="24" spans="1:16" s="1" customFormat="1" ht="15.75" thickBot="1" x14ac:dyDescent="0.3">
      <c r="A24" s="57"/>
      <c r="B24" s="55" t="s">
        <v>53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29"/>
      <c r="K24" s="5"/>
      <c r="L24" s="5"/>
      <c r="M24" s="5"/>
      <c r="N24" s="5"/>
      <c r="O24" s="8"/>
      <c r="P24" s="9"/>
    </row>
    <row r="25" spans="1:16" s="1" customFormat="1" ht="27" thickBot="1" x14ac:dyDescent="0.3">
      <c r="A25" s="78"/>
      <c r="B25" s="58" t="s">
        <v>34</v>
      </c>
      <c r="C25" s="79"/>
      <c r="D25" s="80">
        <f>SUM(D18:D24)</f>
        <v>496000</v>
      </c>
      <c r="E25" s="81">
        <v>208513.05999999997</v>
      </c>
      <c r="F25" s="81">
        <f t="shared" ref="F25:I25" si="7">SUM(F18:F24)</f>
        <v>287486.94</v>
      </c>
      <c r="G25" s="81">
        <f t="shared" si="7"/>
        <v>194148.27000000002</v>
      </c>
      <c r="H25" s="81">
        <f t="shared" si="7"/>
        <v>402661.33</v>
      </c>
      <c r="I25" s="82">
        <f t="shared" si="7"/>
        <v>93338.67</v>
      </c>
      <c r="J25" s="29"/>
      <c r="K25" s="12"/>
      <c r="L25" s="12"/>
      <c r="M25" s="5"/>
      <c r="N25" s="5"/>
      <c r="O25" s="8"/>
      <c r="P25" s="9"/>
    </row>
    <row r="26" spans="1:16" s="1" customFormat="1" ht="15.75" thickBot="1" x14ac:dyDescent="0.3">
      <c r="A26" s="78"/>
      <c r="B26" s="83" t="s">
        <v>8</v>
      </c>
      <c r="C26" s="78"/>
      <c r="D26" s="84">
        <f>D25+D17</f>
        <v>1642823.42</v>
      </c>
      <c r="E26" s="85">
        <v>1067016.56</v>
      </c>
      <c r="F26" s="85">
        <f t="shared" ref="F26:I26" si="8">F25+F17</f>
        <v>575806.85999999987</v>
      </c>
      <c r="G26" s="85">
        <f t="shared" si="8"/>
        <v>449370.27</v>
      </c>
      <c r="H26" s="85">
        <f t="shared" si="8"/>
        <v>1516386.83</v>
      </c>
      <c r="I26" s="86">
        <f t="shared" si="8"/>
        <v>126436.58999999994</v>
      </c>
      <c r="J26" s="5"/>
      <c r="K26" s="5"/>
      <c r="L26" s="5"/>
      <c r="M26" s="5"/>
      <c r="N26" s="5"/>
      <c r="O26" s="8"/>
      <c r="P26" s="9"/>
    </row>
    <row r="27" spans="1:16" s="9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8"/>
    </row>
    <row r="28" spans="1:16" s="1" customFormat="1" ht="15.75" customHeight="1" thickBot="1" x14ac:dyDescent="0.3">
      <c r="A28" s="4"/>
      <c r="B28" s="213" t="s">
        <v>65</v>
      </c>
      <c r="C28" s="225"/>
      <c r="D28" s="225"/>
      <c r="E28" s="225"/>
      <c r="F28" s="226"/>
      <c r="H28" s="213" t="s">
        <v>66</v>
      </c>
      <c r="I28" s="225"/>
      <c r="J28" s="225"/>
      <c r="K28" s="225"/>
      <c r="L28" s="226"/>
      <c r="M28" s="16"/>
      <c r="N28" s="16"/>
      <c r="O28" s="16"/>
    </row>
    <row r="29" spans="1:16" s="16" customFormat="1" ht="20.25" customHeight="1" thickBot="1" x14ac:dyDescent="0.3">
      <c r="A29" s="19"/>
      <c r="B29" s="227" t="s">
        <v>19</v>
      </c>
      <c r="C29" s="87" t="s">
        <v>21</v>
      </c>
      <c r="D29" s="17" t="s">
        <v>39</v>
      </c>
      <c r="E29" s="17" t="s">
        <v>40</v>
      </c>
      <c r="F29" s="26" t="s">
        <v>41</v>
      </c>
      <c r="G29" s="20"/>
      <c r="H29" s="230" t="s">
        <v>19</v>
      </c>
      <c r="I29" s="87" t="s">
        <v>21</v>
      </c>
      <c r="J29" s="17" t="s">
        <v>39</v>
      </c>
      <c r="K29" s="17" t="s">
        <v>40</v>
      </c>
      <c r="L29" s="17" t="s">
        <v>41</v>
      </c>
      <c r="M29" s="23"/>
      <c r="N29" s="23"/>
      <c r="O29" s="23"/>
    </row>
    <row r="30" spans="1:16" s="1" customFormat="1" ht="15.75" thickBot="1" x14ac:dyDescent="0.3">
      <c r="A30" s="6"/>
      <c r="B30" s="228"/>
      <c r="C30" s="14" t="s">
        <v>23</v>
      </c>
      <c r="D30" s="88">
        <v>316</v>
      </c>
      <c r="E30" s="88">
        <v>296</v>
      </c>
      <c r="F30" s="89">
        <f>D30-E30</f>
        <v>20</v>
      </c>
      <c r="G30" s="5"/>
      <c r="H30" s="231"/>
      <c r="I30" s="14" t="s">
        <v>23</v>
      </c>
      <c r="J30" s="88">
        <f>'IAN 2022 LIMVALCTR '!J30+'FEB 2023 LIMVALCTR '!D30</f>
        <v>610</v>
      </c>
      <c r="K30" s="88">
        <f>'IAN 2022 LIMVALCTR '!K30+'FEB 2023 LIMVALCTR '!E30</f>
        <v>590</v>
      </c>
      <c r="L30" s="88">
        <f>'IAN 2022 LIMVALCTR '!L30+'FEB 2023 LIMVALCTR '!F30</f>
        <v>20</v>
      </c>
      <c r="M30" s="15"/>
      <c r="N30" s="15"/>
      <c r="O30" s="15"/>
    </row>
    <row r="31" spans="1:16" s="1" customFormat="1" ht="15.75" thickBot="1" x14ac:dyDescent="0.3">
      <c r="A31" s="6"/>
      <c r="B31" s="229"/>
      <c r="C31" s="90" t="s">
        <v>24</v>
      </c>
      <c r="D31" s="91">
        <v>624185.35</v>
      </c>
      <c r="E31" s="91">
        <v>573360.72</v>
      </c>
      <c r="F31" s="92">
        <f t="shared" ref="F31:F37" si="9">D31-E31</f>
        <v>50824.630000000005</v>
      </c>
      <c r="G31" s="5"/>
      <c r="H31" s="232"/>
      <c r="I31" s="90" t="s">
        <v>24</v>
      </c>
      <c r="J31" s="95">
        <f>'IAN 2022 LIMVALCTR '!J31+'FEB 2023 LIMVALCTR '!D31</f>
        <v>1164550.1299999999</v>
      </c>
      <c r="K31" s="95">
        <f>'IAN 2022 LIMVALCTR '!K31+'FEB 2023 LIMVALCTR '!E31</f>
        <v>1113725.5</v>
      </c>
      <c r="L31" s="95">
        <f>'IAN 2022 LIMVALCTR '!L31+'FEB 2023 LIMVALCTR '!F31</f>
        <v>50824.630000000005</v>
      </c>
      <c r="M31" s="15"/>
      <c r="N31" s="15"/>
      <c r="O31" s="15"/>
    </row>
    <row r="32" spans="1:16" s="1" customFormat="1" ht="15.75" thickBot="1" x14ac:dyDescent="0.3">
      <c r="A32" s="6"/>
      <c r="B32" s="55" t="s">
        <v>50</v>
      </c>
      <c r="C32" s="83" t="s">
        <v>24</v>
      </c>
      <c r="D32" s="85">
        <v>0</v>
      </c>
      <c r="E32" s="85">
        <v>0</v>
      </c>
      <c r="F32" s="89">
        <f t="shared" si="9"/>
        <v>0</v>
      </c>
      <c r="G32" s="5"/>
      <c r="H32" s="55" t="s">
        <v>50</v>
      </c>
      <c r="I32" s="93" t="s">
        <v>24</v>
      </c>
      <c r="J32" s="88">
        <f>'IAN 2022 LIMVALCTR '!J32+'FEB 2023 LIMVALCTR '!D32</f>
        <v>0</v>
      </c>
      <c r="K32" s="88">
        <f>'IAN 2022 LIMVALCTR '!K32+'FEB 2023 LIMVALCTR '!E32</f>
        <v>0</v>
      </c>
      <c r="L32" s="88">
        <f>'IAN 2022 LIMVALCTR '!L32+'FEB 2023 LIMVALCTR '!F32</f>
        <v>0</v>
      </c>
      <c r="M32" s="15"/>
      <c r="N32" s="15"/>
      <c r="O32" s="15"/>
    </row>
    <row r="33" spans="1:16" s="1" customFormat="1" ht="15.75" thickBot="1" x14ac:dyDescent="0.3">
      <c r="A33" s="6"/>
      <c r="B33" s="55" t="s">
        <v>51</v>
      </c>
      <c r="C33" s="93" t="s">
        <v>24</v>
      </c>
      <c r="D33" s="62">
        <v>0</v>
      </c>
      <c r="E33" s="62">
        <v>0</v>
      </c>
      <c r="F33" s="89">
        <f t="shared" si="9"/>
        <v>0</v>
      </c>
      <c r="G33" s="5"/>
      <c r="H33" s="55" t="s">
        <v>51</v>
      </c>
      <c r="I33" s="93" t="s">
        <v>24</v>
      </c>
      <c r="J33" s="88">
        <f>'IAN 2022 LIMVALCTR '!J33+'FEB 2023 LIMVALCTR '!D33</f>
        <v>0</v>
      </c>
      <c r="K33" s="88">
        <f>'IAN 2022 LIMVALCTR '!K33+'FEB 2023 LIMVALCTR '!E33</f>
        <v>0</v>
      </c>
      <c r="L33" s="88">
        <f>'IAN 2022 LIMVALCTR '!L33+'FEB 2023 LIMVALCTR '!F33</f>
        <v>0</v>
      </c>
      <c r="M33" s="15"/>
      <c r="N33" s="15"/>
      <c r="O33" s="15"/>
    </row>
    <row r="34" spans="1:16" s="1" customFormat="1" ht="15.75" thickBot="1" x14ac:dyDescent="0.3">
      <c r="A34" s="6"/>
      <c r="B34" s="55" t="s">
        <v>52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5"/>
      <c r="H34" s="55" t="s">
        <v>52</v>
      </c>
      <c r="I34" s="93" t="s">
        <v>24</v>
      </c>
      <c r="J34" s="88">
        <f>'IAN 2022 LIMVALCTR '!J34+'FEB 2023 LIMVALCTR '!D34</f>
        <v>0</v>
      </c>
      <c r="K34" s="88">
        <f>'IAN 2022 LIMVALCTR '!K34+'FEB 2023 LIMVALCTR '!E34</f>
        <v>0</v>
      </c>
      <c r="L34" s="88">
        <f>'IAN 2022 LIMVALCTR '!L34+'FEB 2023 LIMVALCTR '!F34</f>
        <v>0</v>
      </c>
      <c r="M34" s="15"/>
      <c r="N34" s="15"/>
      <c r="O34" s="15"/>
    </row>
    <row r="35" spans="1:16" s="1" customFormat="1" ht="15.75" thickBot="1" x14ac:dyDescent="0.3">
      <c r="A35" s="6"/>
      <c r="B35" s="55" t="s">
        <v>53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5"/>
      <c r="H35" s="55" t="s">
        <v>53</v>
      </c>
      <c r="I35" s="93" t="s">
        <v>24</v>
      </c>
      <c r="J35" s="88">
        <f>'IAN 2022 LIMVALCTR '!J35+'FEB 2023 LIMVALCTR '!D35</f>
        <v>0</v>
      </c>
      <c r="K35" s="88">
        <f>'IAN 2022 LIMVALCTR '!K35+'FEB 2023 LIMVALCTR '!E35</f>
        <v>0</v>
      </c>
      <c r="L35" s="88">
        <f>'IAN 2022 LIMVALCTR '!L35+'FEB 2023 LIMVALCTR '!F35</f>
        <v>0</v>
      </c>
      <c r="M35" s="15"/>
      <c r="N35" s="15"/>
      <c r="O35" s="15"/>
    </row>
    <row r="36" spans="1:16" s="1" customFormat="1" ht="15.75" thickBot="1" x14ac:dyDescent="0.3">
      <c r="A36" s="6"/>
      <c r="B36" s="58" t="s">
        <v>54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5"/>
      <c r="H36" s="58" t="s">
        <v>54</v>
      </c>
      <c r="I36" s="83" t="s">
        <v>24</v>
      </c>
      <c r="J36" s="88">
        <f>'IAN 2022 LIMVALCTR '!J36+'FEB 2023 LIMVALCTR '!D36</f>
        <v>0</v>
      </c>
      <c r="K36" s="88">
        <f>'IAN 2022 LIMVALCTR '!K36+'FEB 2023 LIMVALCTR '!E36</f>
        <v>0</v>
      </c>
      <c r="L36" s="88">
        <f>'IAN 2022 LIMVALCTR '!L36+'FEB 2023 LIMVALCTR '!F36</f>
        <v>0</v>
      </c>
      <c r="M36" s="15"/>
      <c r="N36" s="15"/>
      <c r="O36" s="15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0">SUM(D31:D36)</f>
        <v>624185.35</v>
      </c>
      <c r="E37" s="91">
        <f t="shared" si="10"/>
        <v>573360.72</v>
      </c>
      <c r="F37" s="91">
        <f t="shared" si="9"/>
        <v>50824.630000000005</v>
      </c>
      <c r="G37" s="5"/>
      <c r="H37" s="94" t="s">
        <v>32</v>
      </c>
      <c r="I37" s="90" t="s">
        <v>24</v>
      </c>
      <c r="J37" s="91">
        <f>'IAN 2022 LIMVALCTR '!J37+'FEB 2023 LIMVALCTR '!D37</f>
        <v>1164550.1299999999</v>
      </c>
      <c r="K37" s="91">
        <f>'IAN 2022 LIMVALCTR '!K37+'FEB 2023 LIMVALCTR '!E37</f>
        <v>1113725.5</v>
      </c>
      <c r="L37" s="91">
        <f>'IAN 2022 LIMVALCTR '!L37+'FEB 2023 LIMVALCTR '!F37</f>
        <v>50824.630000000005</v>
      </c>
      <c r="M37" s="15"/>
      <c r="N37" s="15"/>
      <c r="O37" s="15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4"/>
      <c r="L38" s="15"/>
      <c r="M38" s="15"/>
      <c r="N38" s="15"/>
      <c r="O38" s="15"/>
      <c r="P38" s="15"/>
    </row>
    <row r="39" spans="1:16" s="1" customFormat="1" ht="18.75" customHeight="1" thickBot="1" x14ac:dyDescent="0.3">
      <c r="A39" s="6"/>
      <c r="B39" s="96" t="s">
        <v>20</v>
      </c>
      <c r="C39" s="87" t="s">
        <v>21</v>
      </c>
      <c r="D39" s="17" t="s">
        <v>39</v>
      </c>
      <c r="E39" s="17" t="s">
        <v>40</v>
      </c>
      <c r="F39" s="26" t="s">
        <v>22</v>
      </c>
      <c r="G39" s="20"/>
      <c r="H39" s="96" t="s">
        <v>20</v>
      </c>
      <c r="I39" s="17" t="s">
        <v>21</v>
      </c>
      <c r="J39" s="17" t="s">
        <v>39</v>
      </c>
      <c r="K39" s="17" t="s">
        <v>40</v>
      </c>
      <c r="L39" s="26" t="s">
        <v>22</v>
      </c>
      <c r="M39" s="15"/>
      <c r="N39" s="15"/>
      <c r="O39" s="15"/>
      <c r="P39" s="15"/>
    </row>
    <row r="40" spans="1:16" s="1" customFormat="1" ht="15.75" thickBot="1" x14ac:dyDescent="0.3">
      <c r="A40" s="6"/>
      <c r="B40" s="207" t="s">
        <v>20</v>
      </c>
      <c r="C40" s="97" t="s">
        <v>23</v>
      </c>
      <c r="D40" s="98">
        <v>0</v>
      </c>
      <c r="E40" s="98">
        <v>0</v>
      </c>
      <c r="F40" s="99">
        <f>D40-E40</f>
        <v>0</v>
      </c>
      <c r="G40" s="5"/>
      <c r="H40" s="207" t="s">
        <v>20</v>
      </c>
      <c r="I40" s="64" t="s">
        <v>23</v>
      </c>
      <c r="J40" s="98">
        <f>'IAN 2022 LIMVALCTR '!J40+'FEB 2023 LIMVALCTR '!D40</f>
        <v>0</v>
      </c>
      <c r="K40" s="98">
        <f>'IAN 2022 LIMVALCTR '!K40+'FEB 2023 LIMVALCTR '!E40</f>
        <v>0</v>
      </c>
      <c r="L40" s="98">
        <f>'IAN 2022 LIMVALCTR '!L40+'FEB 2023 LIMVALCTR '!F40</f>
        <v>0</v>
      </c>
      <c r="M40" s="15"/>
      <c r="N40" s="15"/>
      <c r="O40" s="15"/>
      <c r="P40" s="15"/>
    </row>
    <row r="41" spans="1:16" s="1" customFormat="1" ht="15.75" thickBot="1" x14ac:dyDescent="0.3">
      <c r="A41" s="6"/>
      <c r="B41" s="208"/>
      <c r="C41" s="100" t="s">
        <v>24</v>
      </c>
      <c r="D41" s="101">
        <v>0</v>
      </c>
      <c r="E41" s="101">
        <v>0</v>
      </c>
      <c r="F41" s="102">
        <f t="shared" ref="F41:F52" si="11">D41-E41</f>
        <v>0</v>
      </c>
      <c r="G41" s="5"/>
      <c r="H41" s="208"/>
      <c r="I41" s="111" t="s">
        <v>24</v>
      </c>
      <c r="J41" s="91">
        <f>'IAN 2022 LIMVALCTR '!J41+'FEB 2023 LIMVALCTR '!D41</f>
        <v>0</v>
      </c>
      <c r="K41" s="91">
        <f>'IAN 2022 LIMVALCTR '!K41+'FEB 2023 LIMVALCTR '!E41</f>
        <v>0</v>
      </c>
      <c r="L41" s="91">
        <f>'IAN 2022 LIMVALCTR '!L41+'FEB 2023 LIMVALCTR '!F41</f>
        <v>0</v>
      </c>
      <c r="M41" s="15"/>
      <c r="N41" s="15"/>
      <c r="O41" s="15"/>
      <c r="P41" s="15"/>
    </row>
    <row r="42" spans="1:16" s="1" customFormat="1" ht="15.75" thickBot="1" x14ac:dyDescent="0.3">
      <c r="A42" s="6"/>
      <c r="B42" s="208"/>
      <c r="C42" s="97" t="s">
        <v>25</v>
      </c>
      <c r="D42" s="98">
        <v>972</v>
      </c>
      <c r="E42" s="98">
        <v>972</v>
      </c>
      <c r="F42" s="99">
        <f t="shared" si="11"/>
        <v>0</v>
      </c>
      <c r="G42" s="5"/>
      <c r="H42" s="208"/>
      <c r="I42" s="64" t="s">
        <v>25</v>
      </c>
      <c r="J42" s="98">
        <f>'IAN 2022 LIMVALCTR '!J42+'FEB 2023 LIMVALCTR '!D42</f>
        <v>2023</v>
      </c>
      <c r="K42" s="98">
        <f>'IAN 2022 LIMVALCTR '!K42+'FEB 2023 LIMVALCTR '!E42</f>
        <v>2023</v>
      </c>
      <c r="L42" s="98">
        <f>'IAN 2022 LIMVALCTR '!L42+'FEB 2023 LIMVALCTR '!F42</f>
        <v>0</v>
      </c>
      <c r="M42" s="15"/>
      <c r="N42" s="15"/>
      <c r="O42" s="15"/>
      <c r="P42" s="15"/>
    </row>
    <row r="43" spans="1:16" s="1" customFormat="1" ht="15.75" thickBot="1" x14ac:dyDescent="0.3">
      <c r="A43" s="6"/>
      <c r="B43" s="208"/>
      <c r="C43" s="100" t="s">
        <v>24</v>
      </c>
      <c r="D43" s="101">
        <v>192640.68</v>
      </c>
      <c r="E43" s="101">
        <v>192640.68</v>
      </c>
      <c r="F43" s="102">
        <f t="shared" si="11"/>
        <v>0</v>
      </c>
      <c r="G43" s="5"/>
      <c r="H43" s="208"/>
      <c r="I43" s="111" t="s">
        <v>24</v>
      </c>
      <c r="J43" s="91">
        <f>'IAN 2022 LIMVALCTR '!J43+'FEB 2023 LIMVALCTR '!D43</f>
        <v>400938.37</v>
      </c>
      <c r="K43" s="91">
        <f>'IAN 2022 LIMVALCTR '!K43+'FEB 2023 LIMVALCTR '!E43</f>
        <v>400938.37</v>
      </c>
      <c r="L43" s="91">
        <f>'IAN 2022 LIMVALCTR '!L43+'FEB 2023 LIMVALCTR '!F43</f>
        <v>0</v>
      </c>
      <c r="M43" s="15"/>
      <c r="N43" s="15"/>
      <c r="O43" s="15"/>
      <c r="P43" s="15"/>
    </row>
    <row r="44" spans="1:16" s="1" customFormat="1" ht="27" thickBot="1" x14ac:dyDescent="0.3">
      <c r="A44" s="6"/>
      <c r="B44" s="208"/>
      <c r="C44" s="103" t="s">
        <v>44</v>
      </c>
      <c r="D44" s="98">
        <v>7</v>
      </c>
      <c r="E44" s="98">
        <v>7</v>
      </c>
      <c r="F44" s="99">
        <f t="shared" si="11"/>
        <v>0</v>
      </c>
      <c r="G44" s="5"/>
      <c r="H44" s="208"/>
      <c r="I44" s="103" t="s">
        <v>44</v>
      </c>
      <c r="J44" s="98">
        <f>'IAN 2022 LIMVALCTR '!J44+'FEB 2023 LIMVALCTR '!D44</f>
        <v>8</v>
      </c>
      <c r="K44" s="98">
        <f>'IAN 2022 LIMVALCTR '!K44+'FEB 2023 LIMVALCTR '!E44</f>
        <v>8</v>
      </c>
      <c r="L44" s="98">
        <f>'IAN 2022 LIMVALCTR '!L44+'FEB 2023 LIMVALCTR '!F44</f>
        <v>0</v>
      </c>
      <c r="M44" s="15"/>
      <c r="N44" s="15"/>
      <c r="O44" s="15"/>
      <c r="P44" s="15"/>
    </row>
    <row r="45" spans="1:16" s="1" customFormat="1" ht="15.75" thickBot="1" x14ac:dyDescent="0.3">
      <c r="A45" s="6"/>
      <c r="B45" s="209"/>
      <c r="C45" s="100" t="s">
        <v>24</v>
      </c>
      <c r="D45" s="101">
        <v>1507.59</v>
      </c>
      <c r="E45" s="101">
        <v>1507.59</v>
      </c>
      <c r="F45" s="102">
        <f t="shared" si="11"/>
        <v>0</v>
      </c>
      <c r="G45" s="5"/>
      <c r="H45" s="209"/>
      <c r="I45" s="111" t="s">
        <v>24</v>
      </c>
      <c r="J45" s="91">
        <f>'IAN 2022 LIMVALCTR '!J45+'FEB 2023 LIMVALCTR '!D45</f>
        <v>1722.96</v>
      </c>
      <c r="K45" s="91">
        <f>'IAN 2022 LIMVALCTR '!K45+'FEB 2023 LIMVALCTR '!E45</f>
        <v>1722.96</v>
      </c>
      <c r="L45" s="91">
        <f>'IAN 2022 LIMVALCTR '!L45+'FEB 2023 LIMVALCTR '!F45</f>
        <v>0</v>
      </c>
      <c r="M45" s="15"/>
      <c r="N45" s="15"/>
      <c r="O45" s="15"/>
      <c r="P45" s="1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f>D41+D43+D45</f>
        <v>194148.27</v>
      </c>
      <c r="E46" s="91">
        <f t="shared" ref="E46:F46" si="12">E41+E43+E45</f>
        <v>194148.27</v>
      </c>
      <c r="F46" s="91">
        <f t="shared" si="12"/>
        <v>0</v>
      </c>
      <c r="G46" s="5"/>
      <c r="H46" s="104" t="s">
        <v>20</v>
      </c>
      <c r="I46" s="113" t="s">
        <v>24</v>
      </c>
      <c r="J46" s="91">
        <f>'IAN 2022 LIMVALCTR '!J46+'FEB 2023 LIMVALCTR '!D46</f>
        <v>402661.32999999996</v>
      </c>
      <c r="K46" s="91">
        <f>'IAN 2022 LIMVALCTR '!K46+'FEB 2023 LIMVALCTR '!E46</f>
        <v>402661.32999999996</v>
      </c>
      <c r="L46" s="91">
        <f>'IAN 2022 LIMVALCTR '!L46+'FEB 2023 LIMVALCTR '!F46</f>
        <v>0</v>
      </c>
      <c r="M46" s="15"/>
      <c r="N46" s="15"/>
      <c r="O46" s="15"/>
      <c r="P46" s="15"/>
    </row>
    <row r="47" spans="1:16" s="1" customFormat="1" ht="15.75" thickBot="1" x14ac:dyDescent="0.3">
      <c r="A47" s="4"/>
      <c r="B47" s="55" t="s">
        <v>50</v>
      </c>
      <c r="C47" s="93" t="s">
        <v>24</v>
      </c>
      <c r="D47" s="98">
        <v>0</v>
      </c>
      <c r="E47" s="98">
        <v>0</v>
      </c>
      <c r="F47" s="99">
        <f t="shared" si="11"/>
        <v>0</v>
      </c>
      <c r="G47" s="5"/>
      <c r="H47" s="55" t="s">
        <v>50</v>
      </c>
      <c r="I47" s="57" t="s">
        <v>24</v>
      </c>
      <c r="J47" s="98">
        <f>'IAN 2022 LIMVALCTR '!J47+'FEB 2023 LIMVALCTR '!D47</f>
        <v>0</v>
      </c>
      <c r="K47" s="98">
        <f>'IAN 2022 LIMVALCTR '!K47+'FEB 2023 LIMVALCTR '!E47</f>
        <v>0</v>
      </c>
      <c r="L47" s="98">
        <f>'IAN 2022 LIMVALCTR '!L47+'FEB 2023 LIMVALCTR '!F47</f>
        <v>0</v>
      </c>
      <c r="M47" s="15"/>
      <c r="N47" s="15"/>
      <c r="O47" s="15"/>
      <c r="P47" s="15"/>
    </row>
    <row r="48" spans="1:16" s="1" customFormat="1" ht="15.75" thickBot="1" x14ac:dyDescent="0.3">
      <c r="A48" s="4"/>
      <c r="B48" s="55" t="s">
        <v>51</v>
      </c>
      <c r="C48" s="93" t="s">
        <v>24</v>
      </c>
      <c r="D48" s="98">
        <v>0</v>
      </c>
      <c r="E48" s="98">
        <v>0</v>
      </c>
      <c r="F48" s="99">
        <f t="shared" si="11"/>
        <v>0</v>
      </c>
      <c r="G48" s="5"/>
      <c r="H48" s="55" t="s">
        <v>51</v>
      </c>
      <c r="I48" s="57" t="s">
        <v>24</v>
      </c>
      <c r="J48" s="98">
        <f>'IAN 2022 LIMVALCTR '!J48+'FEB 2023 LIMVALCTR '!D48</f>
        <v>0</v>
      </c>
      <c r="K48" s="98">
        <f>'IAN 2022 LIMVALCTR '!K48+'FEB 2023 LIMVALCTR '!E48</f>
        <v>0</v>
      </c>
      <c r="L48" s="98">
        <f>'IAN 2022 LIMVALCTR '!L48+'FEB 2023 LIMVALCTR '!F48</f>
        <v>0</v>
      </c>
      <c r="M48" s="15"/>
      <c r="N48" s="15"/>
      <c r="O48" s="15"/>
      <c r="P48" s="15"/>
    </row>
    <row r="49" spans="1:16" s="1" customFormat="1" ht="15.75" thickBot="1" x14ac:dyDescent="0.3">
      <c r="A49" s="4"/>
      <c r="B49" s="55" t="s">
        <v>52</v>
      </c>
      <c r="C49" s="93" t="s">
        <v>24</v>
      </c>
      <c r="D49" s="98">
        <v>0</v>
      </c>
      <c r="E49" s="98">
        <v>0</v>
      </c>
      <c r="F49" s="99">
        <f t="shared" si="11"/>
        <v>0</v>
      </c>
      <c r="G49" s="5"/>
      <c r="H49" s="55" t="s">
        <v>52</v>
      </c>
      <c r="I49" s="57" t="s">
        <v>24</v>
      </c>
      <c r="J49" s="98">
        <f>'IAN 2022 LIMVALCTR '!J49+'FEB 2023 LIMVALCTR '!D49</f>
        <v>0</v>
      </c>
      <c r="K49" s="98">
        <f>'IAN 2022 LIMVALCTR '!K49+'FEB 2023 LIMVALCTR '!E49</f>
        <v>0</v>
      </c>
      <c r="L49" s="98">
        <f>'IAN 2022 LIMVALCTR '!L49+'FEB 2023 LIMVALCTR '!F49</f>
        <v>0</v>
      </c>
      <c r="M49" s="15"/>
      <c r="N49" s="15"/>
      <c r="O49" s="15"/>
      <c r="P49" s="15"/>
    </row>
    <row r="50" spans="1:16" s="1" customFormat="1" ht="15.75" thickBot="1" x14ac:dyDescent="0.3">
      <c r="A50" s="4"/>
      <c r="B50" s="55" t="s">
        <v>53</v>
      </c>
      <c r="C50" s="93" t="s">
        <v>24</v>
      </c>
      <c r="D50" s="98">
        <v>0</v>
      </c>
      <c r="E50" s="98">
        <v>0</v>
      </c>
      <c r="F50" s="99">
        <f t="shared" si="11"/>
        <v>0</v>
      </c>
      <c r="G50" s="5"/>
      <c r="H50" s="55" t="s">
        <v>53</v>
      </c>
      <c r="I50" s="57" t="s">
        <v>24</v>
      </c>
      <c r="J50" s="98">
        <f>'IAN 2022 LIMVALCTR '!J50+'FEB 2023 LIMVALCTR '!D50</f>
        <v>0</v>
      </c>
      <c r="K50" s="98">
        <f>'IAN 2022 LIMVALCTR '!K50+'FEB 2023 LIMVALCTR '!E50</f>
        <v>0</v>
      </c>
      <c r="L50" s="98">
        <f>'IAN 2022 LIMVALCTR '!L50+'FEB 2023 LIMVALCTR '!F50</f>
        <v>0</v>
      </c>
      <c r="M50" s="15"/>
      <c r="N50" s="15"/>
      <c r="O50" s="15"/>
      <c r="P50" s="15"/>
    </row>
    <row r="51" spans="1:16" s="1" customFormat="1" ht="15.75" thickBot="1" x14ac:dyDescent="0.3">
      <c r="A51" s="4"/>
      <c r="B51" s="58" t="s">
        <v>54</v>
      </c>
      <c r="C51" s="93" t="s">
        <v>24</v>
      </c>
      <c r="D51" s="98">
        <v>0</v>
      </c>
      <c r="E51" s="98">
        <v>0</v>
      </c>
      <c r="F51" s="99">
        <f t="shared" si="11"/>
        <v>0</v>
      </c>
      <c r="G51" s="5"/>
      <c r="H51" s="58" t="s">
        <v>54</v>
      </c>
      <c r="I51" s="57" t="s">
        <v>24</v>
      </c>
      <c r="J51" s="98">
        <f>'IAN 2022 LIMVALCTR '!J51+'FEB 2023 LIMVALCTR '!D51</f>
        <v>0</v>
      </c>
      <c r="K51" s="98">
        <f>'IAN 2022 LIMVALCTR '!K51+'FEB 2023 LIMVALCTR '!E51</f>
        <v>0</v>
      </c>
      <c r="L51" s="98">
        <f>'IAN 2022 LIMVALCTR '!L51+'FEB 2023 LIMVALCTR '!F51</f>
        <v>0</v>
      </c>
      <c r="M51" s="15"/>
      <c r="N51" s="15"/>
      <c r="O51" s="15"/>
      <c r="P51" s="1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194148.27</v>
      </c>
      <c r="E52" s="91">
        <f t="shared" ref="E52" si="13">SUM(E46:E51)</f>
        <v>194148.27</v>
      </c>
      <c r="F52" s="102">
        <f t="shared" si="11"/>
        <v>0</v>
      </c>
      <c r="G52" s="5"/>
      <c r="H52" s="94" t="s">
        <v>34</v>
      </c>
      <c r="I52" s="113" t="s">
        <v>24</v>
      </c>
      <c r="J52" s="91">
        <f>'IAN 2022 LIMVALCTR '!J52+'FEB 2023 LIMVALCTR '!D52</f>
        <v>402661.32999999996</v>
      </c>
      <c r="K52" s="91">
        <f>'IAN 2022 LIMVALCTR '!K52+'FEB 2023 LIMVALCTR '!E52</f>
        <v>402661.32999999996</v>
      </c>
      <c r="L52" s="91">
        <f>'IAN 2022 LIMVALCTR '!L52+'FEB 2023 LIMVALCTR '!F52</f>
        <v>0</v>
      </c>
      <c r="M52" s="15"/>
      <c r="N52" s="15"/>
      <c r="O52" s="15"/>
      <c r="P52" s="1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15"/>
      <c r="M53" s="15"/>
      <c r="N53" s="15"/>
      <c r="O53" s="15"/>
      <c r="P53" s="15"/>
    </row>
    <row r="54" spans="1:16" s="1" customFormat="1" ht="15.75" customHeight="1" thickBot="1" x14ac:dyDescent="0.3">
      <c r="A54" s="4"/>
      <c r="B54" s="213" t="s">
        <v>65</v>
      </c>
      <c r="C54" s="225"/>
      <c r="D54" s="225"/>
      <c r="E54" s="225"/>
      <c r="F54" s="226"/>
      <c r="G54" s="9"/>
      <c r="H54" s="213" t="s">
        <v>66</v>
      </c>
      <c r="I54" s="225"/>
      <c r="J54" s="225"/>
      <c r="K54" s="225"/>
      <c r="L54" s="226"/>
      <c r="M54" s="16"/>
      <c r="N54" s="16"/>
      <c r="P54" s="119"/>
    </row>
    <row r="55" spans="1:16" s="1" customFormat="1" ht="18.75" customHeight="1" thickBot="1" x14ac:dyDescent="0.3">
      <c r="A55" s="4"/>
      <c r="B55" s="219" t="s">
        <v>35</v>
      </c>
      <c r="C55" s="17" t="s">
        <v>21</v>
      </c>
      <c r="D55" s="108" t="s">
        <v>39</v>
      </c>
      <c r="E55" s="17" t="s">
        <v>40</v>
      </c>
      <c r="F55" s="26" t="s">
        <v>41</v>
      </c>
      <c r="G55" s="20"/>
      <c r="H55" s="219" t="s">
        <v>35</v>
      </c>
      <c r="I55" s="17" t="s">
        <v>21</v>
      </c>
      <c r="J55" s="108" t="s">
        <v>39</v>
      </c>
      <c r="K55" s="17" t="s">
        <v>40</v>
      </c>
      <c r="L55" s="26" t="s">
        <v>41</v>
      </c>
      <c r="M55" s="23"/>
      <c r="N55" s="23"/>
      <c r="O55" s="23"/>
      <c r="P55" s="14"/>
    </row>
    <row r="56" spans="1:16" s="1" customFormat="1" ht="15.75" thickBot="1" x14ac:dyDescent="0.3">
      <c r="A56" s="4"/>
      <c r="B56" s="220"/>
      <c r="C56" s="64" t="s">
        <v>23</v>
      </c>
      <c r="D56" s="109">
        <f>D44+D42+D40+D30</f>
        <v>1295</v>
      </c>
      <c r="E56" s="109">
        <f>E44+E42+E40+E30</f>
        <v>1275</v>
      </c>
      <c r="F56" s="110">
        <f>D56-E56</f>
        <v>20</v>
      </c>
      <c r="G56" s="24"/>
      <c r="H56" s="220"/>
      <c r="I56" s="64" t="s">
        <v>23</v>
      </c>
      <c r="J56" s="109">
        <f>'IAN 2022 LIMVALCTR '!J56+'FEB 2023 LIMVALCTR '!D56</f>
        <v>2641</v>
      </c>
      <c r="K56" s="109">
        <f>'IAN 2022 LIMVALCTR '!K56+'FEB 2023 LIMVALCTR '!E56</f>
        <v>2621</v>
      </c>
      <c r="L56" s="106">
        <f>'IAN 2022 LIMVALCTR '!L56+'FEB 2023 LIMVALCTR '!F56</f>
        <v>20</v>
      </c>
      <c r="M56" s="120"/>
      <c r="N56" s="120"/>
      <c r="O56" s="120"/>
    </row>
    <row r="57" spans="1:16" s="1" customFormat="1" ht="15.75" thickBot="1" x14ac:dyDescent="0.3">
      <c r="A57" s="4"/>
      <c r="B57" s="221"/>
      <c r="C57" s="111" t="s">
        <v>24</v>
      </c>
      <c r="D57" s="112">
        <f>D52+D37</f>
        <v>818333.62</v>
      </c>
      <c r="E57" s="112">
        <f>E52+E37</f>
        <v>767508.99</v>
      </c>
      <c r="F57" s="107">
        <f>D57-E57</f>
        <v>50824.630000000005</v>
      </c>
      <c r="G57" s="24"/>
      <c r="H57" s="221"/>
      <c r="I57" s="111" t="s">
        <v>24</v>
      </c>
      <c r="J57" s="112">
        <f>'IAN 2022 LIMVALCTR '!J57+'FEB 2023 LIMVALCTR '!D57</f>
        <v>1567211.46</v>
      </c>
      <c r="K57" s="112">
        <f>'IAN 2022 LIMVALCTR '!K57+'FEB 2023 LIMVALCTR '!E57</f>
        <v>1516386.83</v>
      </c>
      <c r="L57" s="107">
        <f>'IAN 2022 LIMVALCTR '!L57+'FEB 2023 LIMVALCTR '!F57</f>
        <v>50824.630000000005</v>
      </c>
      <c r="M57" s="120"/>
      <c r="N57" s="120"/>
      <c r="O57" s="120"/>
    </row>
    <row r="58" spans="1:16" s="1" customFormat="1" x14ac:dyDescent="0.25">
      <c r="A58" s="4"/>
      <c r="B58" s="118"/>
      <c r="C58" s="23"/>
      <c r="D58" s="23"/>
      <c r="E58" s="23"/>
      <c r="F58" s="23"/>
      <c r="G58" s="20"/>
      <c r="H58" s="20"/>
      <c r="I58" s="7"/>
      <c r="J58" s="9"/>
      <c r="K58" s="20"/>
      <c r="L58" s="23"/>
      <c r="M58" s="120"/>
      <c r="N58" s="120"/>
      <c r="O58" s="120"/>
      <c r="P58" s="120"/>
    </row>
    <row r="59" spans="1:16" s="1" customFormat="1" x14ac:dyDescent="0.25">
      <c r="A59" s="4"/>
      <c r="B59" s="114" t="s">
        <v>26</v>
      </c>
      <c r="C59" s="14"/>
      <c r="D59" s="15"/>
      <c r="E59" s="15"/>
      <c r="F59" s="15"/>
      <c r="G59" s="5"/>
      <c r="H59" s="5"/>
      <c r="I59" s="5"/>
      <c r="J59" s="5"/>
      <c r="K59" s="5"/>
      <c r="L59" s="15"/>
      <c r="M59" s="14"/>
      <c r="N59" s="14"/>
      <c r="O59" s="14"/>
    </row>
    <row r="60" spans="1:16" s="1" customFormat="1" x14ac:dyDescent="0.25">
      <c r="A60" s="4"/>
      <c r="B60" s="114" t="s">
        <v>29</v>
      </c>
      <c r="C60" s="14"/>
      <c r="D60" s="114"/>
      <c r="E60" s="114"/>
      <c r="F60" s="14"/>
      <c r="G60" s="4"/>
      <c r="H60" s="4"/>
      <c r="I60" s="4"/>
      <c r="J60" s="4"/>
      <c r="K60" s="5"/>
      <c r="L60" s="15"/>
      <c r="M60" s="15"/>
      <c r="N60" s="14"/>
      <c r="O60" s="14"/>
    </row>
    <row r="61" spans="1:16" s="1" customFormat="1" x14ac:dyDescent="0.25">
      <c r="A61" s="4"/>
      <c r="B61" s="18"/>
      <c r="C61" s="4"/>
      <c r="D61" s="18"/>
      <c r="E61" s="18"/>
      <c r="F61" s="4"/>
      <c r="G61" s="4"/>
      <c r="H61" s="4"/>
      <c r="I61" s="4"/>
      <c r="J61" s="4"/>
      <c r="K61" s="5"/>
      <c r="L61" s="15"/>
      <c r="M61" s="15"/>
      <c r="N61" s="14"/>
      <c r="O61" s="121"/>
    </row>
    <row r="62" spans="1:16" s="1" customFormat="1" x14ac:dyDescent="0.25">
      <c r="A62" s="4"/>
      <c r="B62" s="4"/>
      <c r="C62" s="4"/>
      <c r="D62" s="5"/>
      <c r="E62" s="5"/>
      <c r="F62" s="5"/>
      <c r="G62" s="5"/>
      <c r="H62" s="5"/>
      <c r="I62" s="4"/>
      <c r="J62" s="5"/>
      <c r="K62" s="5"/>
      <c r="L62" s="15"/>
      <c r="M62" s="15"/>
      <c r="N62" s="14"/>
      <c r="O62" s="121"/>
    </row>
    <row r="63" spans="1:16" s="1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5"/>
      <c r="K63" s="4"/>
      <c r="L63" s="14"/>
      <c r="M63" s="15"/>
      <c r="N63" s="14"/>
      <c r="O63" s="121"/>
    </row>
    <row r="64" spans="1:16" s="1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14"/>
      <c r="M64" s="15"/>
      <c r="N64" s="14"/>
      <c r="O64" s="121"/>
    </row>
    <row r="65" spans="1:15" s="1" customFormat="1" x14ac:dyDescent="0.25">
      <c r="A65" s="4"/>
      <c r="B65" s="4"/>
      <c r="C65" s="4"/>
      <c r="D65" s="4"/>
      <c r="E65" s="4"/>
      <c r="F65" s="4"/>
      <c r="G65" s="4"/>
      <c r="H65" s="5"/>
      <c r="I65" s="4"/>
      <c r="J65" s="4"/>
      <c r="K65" s="4"/>
      <c r="L65" s="14"/>
      <c r="M65" s="15"/>
      <c r="N65" s="14"/>
      <c r="O65" s="121"/>
    </row>
    <row r="66" spans="1:15" s="1" customFormat="1" x14ac:dyDescent="0.25">
      <c r="A66" s="4"/>
      <c r="B66" s="6"/>
      <c r="C66" s="4"/>
      <c r="D66" s="4"/>
      <c r="E66" s="4"/>
      <c r="F66" s="4"/>
      <c r="G66" s="4"/>
      <c r="H66" s="4"/>
      <c r="I66" s="4"/>
      <c r="J66" s="4"/>
      <c r="K66" s="4"/>
      <c r="L66" s="14"/>
      <c r="M66" s="15"/>
      <c r="N66" s="14"/>
      <c r="O66" s="121"/>
    </row>
    <row r="67" spans="1:15" s="9" customForma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5"/>
      <c r="N67" s="6"/>
      <c r="O67" s="10"/>
    </row>
  </sheetData>
  <mergeCells count="12">
    <mergeCell ref="B40:B45"/>
    <mergeCell ref="H40:H45"/>
    <mergeCell ref="B54:F54"/>
    <mergeCell ref="H54:L54"/>
    <mergeCell ref="B55:B57"/>
    <mergeCell ref="H55:H57"/>
    <mergeCell ref="B5:J5"/>
    <mergeCell ref="B6:J6"/>
    <mergeCell ref="B28:F28"/>
    <mergeCell ref="H28:L28"/>
    <mergeCell ref="B29:B31"/>
    <mergeCell ref="H29:H31"/>
  </mergeCells>
  <pageMargins left="0.19685039370078741" right="0.19685039370078741" top="0" bottom="0" header="0" footer="0"/>
  <pageSetup paperSize="9" scale="6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67"/>
  <sheetViews>
    <sheetView topLeftCell="A4" zoomScale="96" zoomScaleNormal="96" workbookViewId="0">
      <selection activeCell="B25" sqref="B25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21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.28515625" style="6" customWidth="1"/>
    <col min="8" max="8" width="23.5703125" style="6" customWidth="1"/>
    <col min="9" max="9" width="18.28515625" style="6" customWidth="1"/>
    <col min="10" max="10" width="15.42578125" style="6" customWidth="1"/>
    <col min="11" max="12" width="18.570312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</cols>
  <sheetData>
    <row r="1" spans="1:16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6" s="1" customFormat="1" ht="15.75" x14ac:dyDescent="0.25">
      <c r="A2" s="13"/>
      <c r="B2" s="13" t="s">
        <v>36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6" s="1" customFormat="1" ht="15.75" x14ac:dyDescent="0.25">
      <c r="A3" s="13"/>
      <c r="B3" s="13" t="s">
        <v>2</v>
      </c>
      <c r="C3" s="13"/>
      <c r="D3" s="13"/>
      <c r="E3" s="13"/>
      <c r="F3" s="13" t="s">
        <v>3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6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6" s="1" customFormat="1" x14ac:dyDescent="0.25">
      <c r="A5" s="14"/>
      <c r="B5" s="222" t="s">
        <v>55</v>
      </c>
      <c r="C5" s="223"/>
      <c r="D5" s="223"/>
      <c r="E5" s="223"/>
      <c r="F5" s="223"/>
      <c r="G5" s="223"/>
      <c r="H5" s="223"/>
      <c r="I5" s="223"/>
      <c r="J5" s="223"/>
      <c r="K5" s="14"/>
      <c r="L5" s="14"/>
      <c r="M5" s="14"/>
      <c r="N5" s="14"/>
      <c r="O5" s="3"/>
    </row>
    <row r="6" spans="1:16" s="1" customFormat="1" ht="18.75" customHeight="1" x14ac:dyDescent="0.25">
      <c r="A6" s="14"/>
      <c r="B6" s="222" t="s">
        <v>60</v>
      </c>
      <c r="C6" s="223"/>
      <c r="D6" s="223"/>
      <c r="E6" s="223"/>
      <c r="F6" s="223"/>
      <c r="G6" s="223"/>
      <c r="H6" s="223"/>
      <c r="I6" s="223"/>
      <c r="J6" s="223"/>
      <c r="K6" s="14"/>
      <c r="L6" s="14"/>
      <c r="M6" s="14"/>
      <c r="N6" s="14"/>
      <c r="O6" s="3"/>
    </row>
    <row r="7" spans="1:16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J7" s="9"/>
      <c r="K7" s="9"/>
      <c r="L7" s="4"/>
      <c r="M7" s="4"/>
      <c r="N7" s="4"/>
      <c r="O7" s="8"/>
      <c r="P7" s="9"/>
    </row>
    <row r="8" spans="1:16" s="2" customFormat="1" ht="18" customHeight="1" thickBot="1" x14ac:dyDescent="0.3">
      <c r="A8" s="30" t="s">
        <v>5</v>
      </c>
      <c r="B8" s="31" t="s">
        <v>6</v>
      </c>
      <c r="C8" s="30" t="s">
        <v>7</v>
      </c>
      <c r="D8" s="32" t="s">
        <v>8</v>
      </c>
      <c r="E8" s="33" t="s">
        <v>9</v>
      </c>
      <c r="F8" s="33" t="s">
        <v>42</v>
      </c>
      <c r="G8" s="30" t="s">
        <v>33</v>
      </c>
      <c r="H8" s="33" t="s">
        <v>10</v>
      </c>
      <c r="I8" s="34" t="s">
        <v>11</v>
      </c>
      <c r="J8" s="25"/>
      <c r="K8" s="25"/>
      <c r="L8" s="25"/>
      <c r="M8" s="4"/>
      <c r="N8" s="4"/>
      <c r="O8" s="8"/>
      <c r="P8" s="10"/>
    </row>
    <row r="9" spans="1:16" s="2" customFormat="1" ht="13.5" customHeight="1" thickBot="1" x14ac:dyDescent="0.3">
      <c r="A9" s="35" t="s">
        <v>12</v>
      </c>
      <c r="B9" s="36" t="s">
        <v>13</v>
      </c>
      <c r="C9" s="35" t="s">
        <v>14</v>
      </c>
      <c r="D9" s="37" t="s">
        <v>46</v>
      </c>
      <c r="E9" s="38" t="s">
        <v>15</v>
      </c>
      <c r="F9" s="38" t="s">
        <v>16</v>
      </c>
      <c r="G9" s="115" t="s">
        <v>61</v>
      </c>
      <c r="H9" s="39" t="s">
        <v>17</v>
      </c>
      <c r="I9" s="40" t="s">
        <v>18</v>
      </c>
      <c r="J9" s="25"/>
      <c r="K9" s="25"/>
      <c r="L9" s="25"/>
      <c r="M9" s="4"/>
      <c r="N9" s="5"/>
      <c r="O9" s="8"/>
      <c r="P9" s="10"/>
    </row>
    <row r="10" spans="1:16" s="2" customFormat="1" x14ac:dyDescent="0.25">
      <c r="A10" s="41">
        <v>1</v>
      </c>
      <c r="B10" s="42" t="s">
        <v>38</v>
      </c>
      <c r="C10" s="43" t="s">
        <v>62</v>
      </c>
      <c r="D10" s="44">
        <v>1146823.42</v>
      </c>
      <c r="E10" s="45">
        <v>540364.78</v>
      </c>
      <c r="F10" s="46">
        <f t="shared" ref="F10:F16" si="0">D10-E10</f>
        <v>606458.6399999999</v>
      </c>
      <c r="G10" s="46">
        <v>318138.71999999997</v>
      </c>
      <c r="H10" s="46">
        <f t="shared" ref="H10:H16" si="1">E10+G10</f>
        <v>858503.5</v>
      </c>
      <c r="I10" s="47">
        <f t="shared" ref="I10:I16" si="2">F10-G10</f>
        <v>288319.91999999993</v>
      </c>
      <c r="J10" s="29"/>
      <c r="K10" s="5"/>
      <c r="L10" s="5"/>
      <c r="M10" s="5"/>
      <c r="N10" s="5"/>
      <c r="O10" s="8"/>
      <c r="P10" s="10"/>
    </row>
    <row r="11" spans="1:16" s="1" customFormat="1" x14ac:dyDescent="0.25">
      <c r="A11" s="48"/>
      <c r="B11" s="49" t="s">
        <v>31</v>
      </c>
      <c r="C11" s="50"/>
      <c r="D11" s="51">
        <v>0</v>
      </c>
      <c r="E11" s="52">
        <v>0</v>
      </c>
      <c r="F11" s="53">
        <f t="shared" si="0"/>
        <v>0</v>
      </c>
      <c r="G11" s="53">
        <v>0</v>
      </c>
      <c r="H11" s="53">
        <f t="shared" si="1"/>
        <v>0</v>
      </c>
      <c r="I11" s="54">
        <f t="shared" si="2"/>
        <v>0</v>
      </c>
      <c r="J11" s="29"/>
      <c r="K11" s="5"/>
      <c r="L11" s="5"/>
      <c r="M11" s="5"/>
      <c r="N11" s="5"/>
      <c r="O11" s="8"/>
      <c r="P11" s="9"/>
    </row>
    <row r="12" spans="1:16" s="1" customFormat="1" x14ac:dyDescent="0.25">
      <c r="A12" s="48"/>
      <c r="B12" s="55" t="s">
        <v>50</v>
      </c>
      <c r="C12" s="56"/>
      <c r="D12" s="51">
        <v>0</v>
      </c>
      <c r="E12" s="52">
        <v>0</v>
      </c>
      <c r="F12" s="53">
        <f t="shared" si="0"/>
        <v>0</v>
      </c>
      <c r="G12" s="53">
        <v>0</v>
      </c>
      <c r="H12" s="53">
        <f t="shared" si="1"/>
        <v>0</v>
      </c>
      <c r="I12" s="54">
        <f t="shared" si="2"/>
        <v>0</v>
      </c>
      <c r="J12" s="29"/>
      <c r="K12" s="5"/>
      <c r="L12" s="5"/>
      <c r="M12" s="5"/>
      <c r="N12" s="5"/>
      <c r="O12" s="8"/>
      <c r="P12" s="9"/>
    </row>
    <row r="13" spans="1:16" s="1" customFormat="1" x14ac:dyDescent="0.25">
      <c r="A13" s="48"/>
      <c r="B13" s="55" t="s">
        <v>51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29"/>
      <c r="K13" s="5"/>
      <c r="L13" s="5"/>
      <c r="M13" s="5"/>
      <c r="N13" s="5"/>
      <c r="O13" s="8"/>
      <c r="P13" s="9"/>
    </row>
    <row r="14" spans="1:16" s="1" customFormat="1" x14ac:dyDescent="0.25">
      <c r="A14" s="48"/>
      <c r="B14" s="55" t="s">
        <v>52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29"/>
      <c r="K14" s="5"/>
      <c r="L14" s="5"/>
      <c r="M14" s="5"/>
      <c r="N14" s="5"/>
      <c r="O14" s="8"/>
      <c r="P14" s="9"/>
    </row>
    <row r="15" spans="1:16" s="1" customFormat="1" x14ac:dyDescent="0.25">
      <c r="A15" s="48"/>
      <c r="B15" s="55" t="s">
        <v>53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5"/>
      <c r="M15" s="5"/>
      <c r="N15" s="5"/>
      <c r="O15" s="8"/>
      <c r="P15" s="9"/>
    </row>
    <row r="16" spans="1:16" s="1" customFormat="1" ht="15.75" thickBot="1" x14ac:dyDescent="0.3">
      <c r="A16" s="57"/>
      <c r="B16" s="58" t="s">
        <v>54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5"/>
      <c r="M16" s="5"/>
      <c r="N16" s="5"/>
      <c r="O16" s="8"/>
      <c r="P16" s="9"/>
    </row>
    <row r="17" spans="1:16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1146823.42</v>
      </c>
      <c r="E17" s="68">
        <v>540364.78</v>
      </c>
      <c r="F17" s="68">
        <f t="shared" si="3"/>
        <v>606458.6399999999</v>
      </c>
      <c r="G17" s="68">
        <f t="shared" si="3"/>
        <v>318138.71999999997</v>
      </c>
      <c r="H17" s="68">
        <f t="shared" si="3"/>
        <v>858503.5</v>
      </c>
      <c r="I17" s="69">
        <f t="shared" si="3"/>
        <v>288319.91999999993</v>
      </c>
      <c r="J17" s="29"/>
      <c r="K17" s="12"/>
      <c r="L17" s="12"/>
      <c r="M17" s="5"/>
      <c r="N17" s="5"/>
      <c r="O17" s="8"/>
      <c r="P17" s="9"/>
    </row>
    <row r="18" spans="1:16" s="1" customFormat="1" x14ac:dyDescent="0.25">
      <c r="A18" s="70">
        <v>2</v>
      </c>
      <c r="B18" s="71" t="s">
        <v>37</v>
      </c>
      <c r="C18" s="72"/>
      <c r="D18" s="73">
        <v>486000</v>
      </c>
      <c r="E18" s="74">
        <v>201955.61</v>
      </c>
      <c r="F18" s="75">
        <f>D18-E18</f>
        <v>284044.39</v>
      </c>
      <c r="G18" s="75">
        <v>0</v>
      </c>
      <c r="H18" s="75">
        <f t="shared" ref="H18:H24" si="4">E18+G18</f>
        <v>201955.61</v>
      </c>
      <c r="I18" s="76">
        <f>F18-G18</f>
        <v>284044.39</v>
      </c>
      <c r="J18" s="29"/>
      <c r="K18" s="5"/>
      <c r="L18" s="5"/>
      <c r="M18" s="4"/>
      <c r="N18" s="5"/>
      <c r="O18" s="8"/>
      <c r="P18" s="9"/>
    </row>
    <row r="19" spans="1:16" s="1" customFormat="1" x14ac:dyDescent="0.25">
      <c r="A19" s="48"/>
      <c r="B19" s="77" t="s">
        <v>30</v>
      </c>
      <c r="C19" s="50"/>
      <c r="D19" s="51">
        <v>0</v>
      </c>
      <c r="E19" s="52">
        <v>6342.08</v>
      </c>
      <c r="F19" s="53">
        <f>D19-E19</f>
        <v>-6342.08</v>
      </c>
      <c r="G19" s="53">
        <v>0</v>
      </c>
      <c r="H19" s="53">
        <f t="shared" si="4"/>
        <v>6342.08</v>
      </c>
      <c r="I19" s="54">
        <f t="shared" ref="I19:I24" si="5">F19-G19</f>
        <v>-6342.08</v>
      </c>
      <c r="J19" s="29"/>
      <c r="K19" s="5"/>
      <c r="L19" s="5"/>
      <c r="M19" s="5"/>
      <c r="N19" s="5"/>
      <c r="O19" s="8"/>
      <c r="P19" s="9"/>
    </row>
    <row r="20" spans="1:16" s="1" customFormat="1" x14ac:dyDescent="0.25">
      <c r="A20" s="48"/>
      <c r="B20" s="77" t="s">
        <v>43</v>
      </c>
      <c r="C20" s="50"/>
      <c r="D20" s="51">
        <v>10000</v>
      </c>
      <c r="E20" s="52">
        <v>215.37</v>
      </c>
      <c r="F20" s="53">
        <f>D20-E20</f>
        <v>9784.6299999999992</v>
      </c>
      <c r="G20" s="53">
        <v>0</v>
      </c>
      <c r="H20" s="53">
        <f t="shared" si="4"/>
        <v>215.37</v>
      </c>
      <c r="I20" s="54">
        <f t="shared" si="5"/>
        <v>9784.6299999999992</v>
      </c>
      <c r="J20" s="29"/>
      <c r="K20" s="5"/>
      <c r="L20" s="5"/>
      <c r="M20" s="5"/>
      <c r="N20" s="5"/>
      <c r="O20" s="8"/>
      <c r="P20" s="9"/>
    </row>
    <row r="21" spans="1:16" s="1" customFormat="1" x14ac:dyDescent="0.25">
      <c r="A21" s="48"/>
      <c r="B21" s="55" t="s">
        <v>50</v>
      </c>
      <c r="C21" s="50"/>
      <c r="D21" s="51">
        <v>0</v>
      </c>
      <c r="E21" s="52">
        <v>0</v>
      </c>
      <c r="F21" s="53">
        <f t="shared" ref="F21:F24" si="6">D21-E21</f>
        <v>0</v>
      </c>
      <c r="G21" s="53">
        <v>0</v>
      </c>
      <c r="H21" s="53">
        <f t="shared" si="4"/>
        <v>0</v>
      </c>
      <c r="I21" s="54">
        <f t="shared" si="5"/>
        <v>0</v>
      </c>
      <c r="J21" s="29"/>
      <c r="K21" s="5"/>
      <c r="L21" s="5"/>
      <c r="M21" s="5"/>
      <c r="N21" s="5"/>
      <c r="O21" s="8"/>
      <c r="P21" s="9"/>
    </row>
    <row r="22" spans="1:16" s="1" customFormat="1" x14ac:dyDescent="0.25">
      <c r="A22" s="48"/>
      <c r="B22" s="55" t="s">
        <v>51</v>
      </c>
      <c r="C22" s="50"/>
      <c r="D22" s="51">
        <v>0</v>
      </c>
      <c r="E22" s="52">
        <v>0</v>
      </c>
      <c r="F22" s="52">
        <f t="shared" si="6"/>
        <v>0</v>
      </c>
      <c r="G22" s="53">
        <v>0</v>
      </c>
      <c r="H22" s="52">
        <f t="shared" si="4"/>
        <v>0</v>
      </c>
      <c r="I22" s="54">
        <f t="shared" si="5"/>
        <v>0</v>
      </c>
      <c r="J22" s="29"/>
      <c r="K22" s="5"/>
      <c r="L22" s="5"/>
      <c r="M22" s="5"/>
      <c r="N22" s="5"/>
      <c r="O22" s="8"/>
      <c r="P22" s="9"/>
    </row>
    <row r="23" spans="1:16" s="1" customFormat="1" x14ac:dyDescent="0.25">
      <c r="A23" s="48"/>
      <c r="B23" s="55" t="s">
        <v>52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29"/>
      <c r="K23" s="5"/>
      <c r="L23" s="5"/>
      <c r="M23" s="5"/>
      <c r="N23" s="5"/>
      <c r="O23" s="8"/>
      <c r="P23" s="9"/>
    </row>
    <row r="24" spans="1:16" s="1" customFormat="1" ht="15.75" thickBot="1" x14ac:dyDescent="0.3">
      <c r="A24" s="57"/>
      <c r="B24" s="55" t="s">
        <v>53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29"/>
      <c r="K24" s="5"/>
      <c r="L24" s="5"/>
      <c r="M24" s="5"/>
      <c r="N24" s="5"/>
      <c r="O24" s="8"/>
      <c r="P24" s="9"/>
    </row>
    <row r="25" spans="1:16" s="1" customFormat="1" ht="27" thickBot="1" x14ac:dyDescent="0.3">
      <c r="A25" s="78"/>
      <c r="B25" s="58" t="s">
        <v>34</v>
      </c>
      <c r="C25" s="79"/>
      <c r="D25" s="80">
        <f>SUM(D18:D24)</f>
        <v>496000</v>
      </c>
      <c r="E25" s="81">
        <v>208513.05999999997</v>
      </c>
      <c r="F25" s="81">
        <f t="shared" ref="F25:I25" si="7">SUM(F18:F24)</f>
        <v>287486.94</v>
      </c>
      <c r="G25" s="81">
        <f t="shared" si="7"/>
        <v>0</v>
      </c>
      <c r="H25" s="81">
        <f t="shared" si="7"/>
        <v>208513.05999999997</v>
      </c>
      <c r="I25" s="82">
        <f t="shared" si="7"/>
        <v>287486.94</v>
      </c>
      <c r="J25" s="29"/>
      <c r="K25" s="12"/>
      <c r="L25" s="12"/>
      <c r="M25" s="5"/>
      <c r="N25" s="5"/>
      <c r="O25" s="8"/>
      <c r="P25" s="9"/>
    </row>
    <row r="26" spans="1:16" s="1" customFormat="1" ht="15.75" thickBot="1" x14ac:dyDescent="0.3">
      <c r="A26" s="78"/>
      <c r="B26" s="83" t="s">
        <v>8</v>
      </c>
      <c r="C26" s="78"/>
      <c r="D26" s="84">
        <f>D25+D17</f>
        <v>1642823.42</v>
      </c>
      <c r="E26" s="85">
        <v>748877.84</v>
      </c>
      <c r="F26" s="85">
        <f t="shared" ref="F26:I26" si="8">F25+F17</f>
        <v>893945.57999999984</v>
      </c>
      <c r="G26" s="85">
        <f t="shared" si="8"/>
        <v>318138.71999999997</v>
      </c>
      <c r="H26" s="85">
        <f t="shared" si="8"/>
        <v>1067016.56</v>
      </c>
      <c r="I26" s="86">
        <f t="shared" si="8"/>
        <v>575806.85999999987</v>
      </c>
      <c r="J26" s="4"/>
      <c r="K26" s="5"/>
      <c r="L26" s="5"/>
      <c r="M26" s="5"/>
      <c r="N26" s="5"/>
      <c r="O26" s="8"/>
      <c r="P26" s="9"/>
    </row>
    <row r="27" spans="1:16" s="9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8"/>
    </row>
    <row r="28" spans="1:16" s="1" customFormat="1" ht="15.75" customHeight="1" thickBot="1" x14ac:dyDescent="0.3">
      <c r="A28" s="14"/>
      <c r="B28" s="213" t="s">
        <v>48</v>
      </c>
      <c r="C28" s="225"/>
      <c r="D28" s="225"/>
      <c r="E28" s="225"/>
      <c r="F28" s="226"/>
      <c r="H28" s="213" t="s">
        <v>49</v>
      </c>
      <c r="I28" s="225"/>
      <c r="J28" s="225"/>
      <c r="K28" s="225"/>
      <c r="L28" s="226"/>
      <c r="M28" s="16"/>
      <c r="N28" s="16"/>
      <c r="O28" s="16"/>
    </row>
    <row r="29" spans="1:16" s="16" customFormat="1" ht="20.25" customHeight="1" thickBot="1" x14ac:dyDescent="0.3">
      <c r="A29" s="116"/>
      <c r="B29" s="227" t="s">
        <v>19</v>
      </c>
      <c r="C29" s="87" t="s">
        <v>21</v>
      </c>
      <c r="D29" s="17" t="s">
        <v>39</v>
      </c>
      <c r="E29" s="17" t="s">
        <v>40</v>
      </c>
      <c r="F29" s="26" t="s">
        <v>41</v>
      </c>
      <c r="G29" s="23"/>
      <c r="H29" s="230" t="s">
        <v>19</v>
      </c>
      <c r="I29" s="87" t="s">
        <v>21</v>
      </c>
      <c r="J29" s="17" t="s">
        <v>39</v>
      </c>
      <c r="K29" s="17" t="s">
        <v>40</v>
      </c>
      <c r="L29" s="17" t="s">
        <v>41</v>
      </c>
      <c r="M29" s="23"/>
      <c r="N29" s="23"/>
      <c r="O29" s="23"/>
    </row>
    <row r="30" spans="1:16" s="1" customFormat="1" ht="15.75" thickBot="1" x14ac:dyDescent="0.3">
      <c r="A30" s="117"/>
      <c r="B30" s="228"/>
      <c r="C30" s="14" t="s">
        <v>23</v>
      </c>
      <c r="D30" s="88">
        <v>294</v>
      </c>
      <c r="E30" s="88">
        <v>294</v>
      </c>
      <c r="F30" s="89">
        <f>D30-E30</f>
        <v>0</v>
      </c>
      <c r="G30" s="15"/>
      <c r="H30" s="231"/>
      <c r="I30" s="14" t="s">
        <v>23</v>
      </c>
      <c r="J30" s="88">
        <f t="shared" ref="J30:L37" si="9">D30</f>
        <v>294</v>
      </c>
      <c r="K30" s="88">
        <f t="shared" si="9"/>
        <v>294</v>
      </c>
      <c r="L30" s="88">
        <f t="shared" si="9"/>
        <v>0</v>
      </c>
      <c r="M30" s="15"/>
      <c r="N30" s="15"/>
      <c r="O30" s="15"/>
    </row>
    <row r="31" spans="1:16" s="1" customFormat="1" ht="15.75" thickBot="1" x14ac:dyDescent="0.3">
      <c r="A31" s="117"/>
      <c r="B31" s="229"/>
      <c r="C31" s="90" t="s">
        <v>24</v>
      </c>
      <c r="D31" s="91">
        <v>540364.78</v>
      </c>
      <c r="E31" s="91">
        <v>540364.78</v>
      </c>
      <c r="F31" s="92">
        <f t="shared" ref="F31:F37" si="10">D31-E31</f>
        <v>0</v>
      </c>
      <c r="G31" s="15"/>
      <c r="H31" s="232"/>
      <c r="I31" s="90" t="s">
        <v>24</v>
      </c>
      <c r="J31" s="95">
        <f t="shared" si="9"/>
        <v>540364.78</v>
      </c>
      <c r="K31" s="95">
        <f t="shared" si="9"/>
        <v>540364.78</v>
      </c>
      <c r="L31" s="95">
        <f t="shared" si="9"/>
        <v>0</v>
      </c>
      <c r="M31" s="15"/>
      <c r="N31" s="15"/>
      <c r="O31" s="15"/>
    </row>
    <row r="32" spans="1:16" s="1" customFormat="1" ht="15.75" thickBot="1" x14ac:dyDescent="0.3">
      <c r="A32" s="117"/>
      <c r="B32" s="55" t="s">
        <v>50</v>
      </c>
      <c r="C32" s="83" t="s">
        <v>24</v>
      </c>
      <c r="D32" s="85">
        <v>0</v>
      </c>
      <c r="E32" s="85">
        <v>0</v>
      </c>
      <c r="F32" s="89">
        <f t="shared" si="10"/>
        <v>0</v>
      </c>
      <c r="G32" s="15"/>
      <c r="H32" s="55" t="s">
        <v>50</v>
      </c>
      <c r="I32" s="93" t="s">
        <v>24</v>
      </c>
      <c r="J32" s="88">
        <f t="shared" si="9"/>
        <v>0</v>
      </c>
      <c r="K32" s="88">
        <f t="shared" si="9"/>
        <v>0</v>
      </c>
      <c r="L32" s="88">
        <f t="shared" si="9"/>
        <v>0</v>
      </c>
      <c r="M32" s="15"/>
      <c r="N32" s="15"/>
      <c r="O32" s="15"/>
    </row>
    <row r="33" spans="1:16" s="1" customFormat="1" ht="15.75" thickBot="1" x14ac:dyDescent="0.3">
      <c r="A33" s="117"/>
      <c r="B33" s="55" t="s">
        <v>51</v>
      </c>
      <c r="C33" s="93" t="s">
        <v>24</v>
      </c>
      <c r="D33" s="62">
        <v>0</v>
      </c>
      <c r="E33" s="62">
        <v>0</v>
      </c>
      <c r="F33" s="89">
        <f t="shared" si="10"/>
        <v>0</v>
      </c>
      <c r="G33" s="15"/>
      <c r="H33" s="55" t="s">
        <v>51</v>
      </c>
      <c r="I33" s="93" t="s">
        <v>24</v>
      </c>
      <c r="J33" s="88">
        <f t="shared" si="9"/>
        <v>0</v>
      </c>
      <c r="K33" s="88">
        <f t="shared" si="9"/>
        <v>0</v>
      </c>
      <c r="L33" s="88">
        <f t="shared" si="9"/>
        <v>0</v>
      </c>
      <c r="M33" s="15"/>
      <c r="N33" s="15"/>
      <c r="O33" s="15"/>
    </row>
    <row r="34" spans="1:16" s="1" customFormat="1" ht="15.75" thickBot="1" x14ac:dyDescent="0.3">
      <c r="A34" s="117"/>
      <c r="B34" s="55" t="s">
        <v>52</v>
      </c>
      <c r="C34" s="93" t="s">
        <v>24</v>
      </c>
      <c r="D34" s="62">
        <v>0</v>
      </c>
      <c r="E34" s="62">
        <v>0</v>
      </c>
      <c r="F34" s="89">
        <f t="shared" si="10"/>
        <v>0</v>
      </c>
      <c r="G34" s="15"/>
      <c r="H34" s="55" t="s">
        <v>52</v>
      </c>
      <c r="I34" s="93" t="s">
        <v>24</v>
      </c>
      <c r="J34" s="88">
        <f t="shared" si="9"/>
        <v>0</v>
      </c>
      <c r="K34" s="88">
        <f t="shared" si="9"/>
        <v>0</v>
      </c>
      <c r="L34" s="88">
        <f t="shared" si="9"/>
        <v>0</v>
      </c>
      <c r="M34" s="15"/>
      <c r="N34" s="15"/>
      <c r="O34" s="15"/>
    </row>
    <row r="35" spans="1:16" s="1" customFormat="1" ht="15.75" thickBot="1" x14ac:dyDescent="0.3">
      <c r="A35" s="117"/>
      <c r="B35" s="55" t="s">
        <v>53</v>
      </c>
      <c r="C35" s="93" t="s">
        <v>24</v>
      </c>
      <c r="D35" s="62">
        <v>0</v>
      </c>
      <c r="E35" s="62">
        <v>0</v>
      </c>
      <c r="F35" s="89">
        <f t="shared" si="10"/>
        <v>0</v>
      </c>
      <c r="G35" s="15"/>
      <c r="H35" s="55" t="s">
        <v>53</v>
      </c>
      <c r="I35" s="93" t="s">
        <v>24</v>
      </c>
      <c r="J35" s="88">
        <f t="shared" si="9"/>
        <v>0</v>
      </c>
      <c r="K35" s="88">
        <f t="shared" si="9"/>
        <v>0</v>
      </c>
      <c r="L35" s="88">
        <f t="shared" si="9"/>
        <v>0</v>
      </c>
      <c r="M35" s="15"/>
      <c r="N35" s="15"/>
      <c r="O35" s="15"/>
    </row>
    <row r="36" spans="1:16" s="1" customFormat="1" ht="15.75" thickBot="1" x14ac:dyDescent="0.3">
      <c r="A36" s="117"/>
      <c r="B36" s="58" t="s">
        <v>54</v>
      </c>
      <c r="C36" s="83" t="s">
        <v>24</v>
      </c>
      <c r="D36" s="62">
        <v>0</v>
      </c>
      <c r="E36" s="62">
        <v>0</v>
      </c>
      <c r="F36" s="89">
        <f t="shared" si="10"/>
        <v>0</v>
      </c>
      <c r="G36" s="15"/>
      <c r="H36" s="58" t="s">
        <v>54</v>
      </c>
      <c r="I36" s="83" t="s">
        <v>24</v>
      </c>
      <c r="J36" s="88">
        <f t="shared" si="9"/>
        <v>0</v>
      </c>
      <c r="K36" s="88">
        <f t="shared" si="9"/>
        <v>0</v>
      </c>
      <c r="L36" s="88">
        <f t="shared" si="9"/>
        <v>0</v>
      </c>
      <c r="M36" s="15"/>
      <c r="N36" s="15"/>
      <c r="O36" s="15"/>
    </row>
    <row r="37" spans="1:16" s="1" customFormat="1" ht="15.75" thickBot="1" x14ac:dyDescent="0.3">
      <c r="A37" s="117"/>
      <c r="B37" s="94" t="s">
        <v>32</v>
      </c>
      <c r="C37" s="90" t="s">
        <v>24</v>
      </c>
      <c r="D37" s="91">
        <f t="shared" ref="D37:E37" si="11">SUM(D31:D36)</f>
        <v>540364.78</v>
      </c>
      <c r="E37" s="91">
        <f t="shared" si="11"/>
        <v>540364.78</v>
      </c>
      <c r="F37" s="91">
        <f t="shared" si="10"/>
        <v>0</v>
      </c>
      <c r="G37" s="15"/>
      <c r="H37" s="94" t="s">
        <v>32</v>
      </c>
      <c r="I37" s="90" t="s">
        <v>24</v>
      </c>
      <c r="J37" s="91">
        <f t="shared" si="9"/>
        <v>540364.78</v>
      </c>
      <c r="K37" s="91">
        <f t="shared" si="9"/>
        <v>540364.78</v>
      </c>
      <c r="L37" s="91">
        <f t="shared" si="9"/>
        <v>0</v>
      </c>
      <c r="M37" s="15"/>
      <c r="N37" s="15"/>
      <c r="O37" s="15"/>
    </row>
    <row r="38" spans="1:16" s="1" customFormat="1" ht="15.75" thickBot="1" x14ac:dyDescent="0.3">
      <c r="A38" s="117"/>
      <c r="B38" s="118"/>
      <c r="C38" s="14"/>
      <c r="D38" s="15"/>
      <c r="E38" s="15"/>
      <c r="F38" s="15"/>
      <c r="G38" s="15"/>
      <c r="H38" s="15"/>
      <c r="J38" s="118"/>
      <c r="K38" s="14"/>
      <c r="L38" s="15"/>
      <c r="M38" s="15"/>
      <c r="N38" s="15"/>
      <c r="O38" s="15"/>
      <c r="P38" s="15"/>
    </row>
    <row r="39" spans="1:16" s="1" customFormat="1" ht="18.75" customHeight="1" thickBot="1" x14ac:dyDescent="0.3">
      <c r="A39" s="117"/>
      <c r="B39" s="96" t="s">
        <v>20</v>
      </c>
      <c r="C39" s="87" t="s">
        <v>21</v>
      </c>
      <c r="D39" s="17" t="s">
        <v>39</v>
      </c>
      <c r="E39" s="17" t="s">
        <v>40</v>
      </c>
      <c r="F39" s="26" t="s">
        <v>22</v>
      </c>
      <c r="G39" s="23"/>
      <c r="H39" s="96" t="s">
        <v>20</v>
      </c>
      <c r="I39" s="17" t="s">
        <v>21</v>
      </c>
      <c r="J39" s="17" t="s">
        <v>39</v>
      </c>
      <c r="K39" s="17" t="s">
        <v>40</v>
      </c>
      <c r="L39" s="26" t="s">
        <v>22</v>
      </c>
      <c r="M39" s="15"/>
      <c r="N39" s="15"/>
      <c r="O39" s="15"/>
      <c r="P39" s="15"/>
    </row>
    <row r="40" spans="1:16" s="1" customFormat="1" ht="15.75" thickBot="1" x14ac:dyDescent="0.3">
      <c r="A40" s="117"/>
      <c r="B40" s="207" t="s">
        <v>20</v>
      </c>
      <c r="C40" s="97" t="s">
        <v>23</v>
      </c>
      <c r="D40" s="98">
        <v>0</v>
      </c>
      <c r="E40" s="98">
        <v>0</v>
      </c>
      <c r="F40" s="99">
        <f>D40-E40</f>
        <v>0</v>
      </c>
      <c r="G40" s="15"/>
      <c r="H40" s="207" t="s">
        <v>20</v>
      </c>
      <c r="I40" s="64" t="s">
        <v>23</v>
      </c>
      <c r="J40" s="98">
        <f>D40</f>
        <v>0</v>
      </c>
      <c r="K40" s="98">
        <f t="shared" ref="K40:L52" si="12">E40</f>
        <v>0</v>
      </c>
      <c r="L40" s="98">
        <f t="shared" si="12"/>
        <v>0</v>
      </c>
      <c r="M40" s="15"/>
      <c r="N40" s="15"/>
      <c r="O40" s="15"/>
      <c r="P40" s="15"/>
    </row>
    <row r="41" spans="1:16" s="1" customFormat="1" ht="15.75" thickBot="1" x14ac:dyDescent="0.3">
      <c r="A41" s="117"/>
      <c r="B41" s="208"/>
      <c r="C41" s="100" t="s">
        <v>24</v>
      </c>
      <c r="D41" s="101">
        <v>0</v>
      </c>
      <c r="E41" s="101">
        <v>0</v>
      </c>
      <c r="F41" s="102">
        <f t="shared" ref="F41:F52" si="13">D41-E41</f>
        <v>0</v>
      </c>
      <c r="G41" s="15"/>
      <c r="H41" s="208"/>
      <c r="I41" s="111" t="s">
        <v>24</v>
      </c>
      <c r="J41" s="91">
        <f t="shared" ref="J41:J52" si="14">D41</f>
        <v>0</v>
      </c>
      <c r="K41" s="91">
        <f t="shared" si="12"/>
        <v>0</v>
      </c>
      <c r="L41" s="91">
        <f t="shared" si="12"/>
        <v>0</v>
      </c>
      <c r="M41" s="15"/>
      <c r="N41" s="15"/>
      <c r="O41" s="15"/>
      <c r="P41" s="15"/>
    </row>
    <row r="42" spans="1:16" s="1" customFormat="1" ht="15.75" thickBot="1" x14ac:dyDescent="0.3">
      <c r="A42" s="117"/>
      <c r="B42" s="208"/>
      <c r="C42" s="97" t="s">
        <v>25</v>
      </c>
      <c r="D42" s="98">
        <v>1051</v>
      </c>
      <c r="E42" s="98">
        <v>1051</v>
      </c>
      <c r="F42" s="99">
        <f t="shared" si="13"/>
        <v>0</v>
      </c>
      <c r="G42" s="15"/>
      <c r="H42" s="208"/>
      <c r="I42" s="64" t="s">
        <v>25</v>
      </c>
      <c r="J42" s="98">
        <f t="shared" si="14"/>
        <v>1051</v>
      </c>
      <c r="K42" s="98">
        <f t="shared" si="12"/>
        <v>1051</v>
      </c>
      <c r="L42" s="98">
        <f t="shared" si="12"/>
        <v>0</v>
      </c>
      <c r="M42" s="15"/>
      <c r="N42" s="15"/>
      <c r="O42" s="15"/>
      <c r="P42" s="15"/>
    </row>
    <row r="43" spans="1:16" s="1" customFormat="1" ht="15.75" thickBot="1" x14ac:dyDescent="0.3">
      <c r="A43" s="117"/>
      <c r="B43" s="208"/>
      <c r="C43" s="100" t="s">
        <v>24</v>
      </c>
      <c r="D43" s="101">
        <v>208297.69</v>
      </c>
      <c r="E43" s="101">
        <v>208297.69</v>
      </c>
      <c r="F43" s="102">
        <f t="shared" si="13"/>
        <v>0</v>
      </c>
      <c r="G43" s="15"/>
      <c r="H43" s="208"/>
      <c r="I43" s="111" t="s">
        <v>24</v>
      </c>
      <c r="J43" s="91">
        <f t="shared" si="14"/>
        <v>208297.69</v>
      </c>
      <c r="K43" s="91">
        <f t="shared" si="12"/>
        <v>208297.69</v>
      </c>
      <c r="L43" s="91">
        <f t="shared" si="12"/>
        <v>0</v>
      </c>
      <c r="M43" s="15"/>
      <c r="N43" s="15"/>
      <c r="O43" s="15"/>
      <c r="P43" s="15"/>
    </row>
    <row r="44" spans="1:16" s="1" customFormat="1" ht="27" thickBot="1" x14ac:dyDescent="0.3">
      <c r="A44" s="117"/>
      <c r="B44" s="208"/>
      <c r="C44" s="103" t="s">
        <v>44</v>
      </c>
      <c r="D44" s="98">
        <v>1</v>
      </c>
      <c r="E44" s="98">
        <v>1</v>
      </c>
      <c r="F44" s="99">
        <f t="shared" si="13"/>
        <v>0</v>
      </c>
      <c r="G44" s="15"/>
      <c r="H44" s="208"/>
      <c r="I44" s="103" t="s">
        <v>44</v>
      </c>
      <c r="J44" s="98">
        <f t="shared" si="14"/>
        <v>1</v>
      </c>
      <c r="K44" s="98">
        <f t="shared" si="12"/>
        <v>1</v>
      </c>
      <c r="L44" s="98">
        <f t="shared" si="12"/>
        <v>0</v>
      </c>
      <c r="M44" s="15"/>
      <c r="N44" s="15"/>
      <c r="O44" s="15"/>
      <c r="P44" s="15"/>
    </row>
    <row r="45" spans="1:16" s="1" customFormat="1" ht="15.75" thickBot="1" x14ac:dyDescent="0.3">
      <c r="A45" s="117"/>
      <c r="B45" s="209"/>
      <c r="C45" s="100" t="s">
        <v>24</v>
      </c>
      <c r="D45" s="101">
        <v>215.37</v>
      </c>
      <c r="E45" s="101">
        <v>215.37</v>
      </c>
      <c r="F45" s="102">
        <f t="shared" si="13"/>
        <v>0</v>
      </c>
      <c r="G45" s="15"/>
      <c r="H45" s="209"/>
      <c r="I45" s="111" t="s">
        <v>24</v>
      </c>
      <c r="J45" s="91">
        <f t="shared" si="14"/>
        <v>215.37</v>
      </c>
      <c r="K45" s="91">
        <f t="shared" si="12"/>
        <v>215.37</v>
      </c>
      <c r="L45" s="91">
        <f t="shared" si="12"/>
        <v>0</v>
      </c>
      <c r="M45" s="15"/>
      <c r="N45" s="15"/>
      <c r="O45" s="15"/>
      <c r="P45" s="15"/>
    </row>
    <row r="46" spans="1:16" s="1" customFormat="1" ht="15.75" thickBot="1" x14ac:dyDescent="0.3">
      <c r="A46" s="14"/>
      <c r="B46" s="104" t="s">
        <v>20</v>
      </c>
      <c r="C46" s="105" t="s">
        <v>24</v>
      </c>
      <c r="D46" s="91">
        <f>D41+D43+D45</f>
        <v>208513.06</v>
      </c>
      <c r="E46" s="91">
        <f t="shared" ref="E46:F46" si="15">E41+E43+E45</f>
        <v>208513.06</v>
      </c>
      <c r="F46" s="91">
        <f t="shared" si="15"/>
        <v>0</v>
      </c>
      <c r="G46" s="15"/>
      <c r="H46" s="104" t="s">
        <v>20</v>
      </c>
      <c r="I46" s="113" t="s">
        <v>24</v>
      </c>
      <c r="J46" s="91">
        <f t="shared" si="14"/>
        <v>208513.06</v>
      </c>
      <c r="K46" s="91">
        <f t="shared" si="12"/>
        <v>208513.06</v>
      </c>
      <c r="L46" s="91">
        <f t="shared" si="12"/>
        <v>0</v>
      </c>
      <c r="M46" s="15"/>
      <c r="N46" s="15"/>
      <c r="O46" s="15"/>
      <c r="P46" s="15"/>
    </row>
    <row r="47" spans="1:16" s="1" customFormat="1" ht="15.75" thickBot="1" x14ac:dyDescent="0.3">
      <c r="A47" s="14"/>
      <c r="B47" s="55" t="s">
        <v>50</v>
      </c>
      <c r="C47" s="93" t="s">
        <v>24</v>
      </c>
      <c r="D47" s="98">
        <v>0</v>
      </c>
      <c r="E47" s="98">
        <v>0</v>
      </c>
      <c r="F47" s="99">
        <f t="shared" si="13"/>
        <v>0</v>
      </c>
      <c r="G47" s="15"/>
      <c r="H47" s="55" t="s">
        <v>50</v>
      </c>
      <c r="I47" s="57" t="s">
        <v>24</v>
      </c>
      <c r="J47" s="98">
        <f t="shared" si="14"/>
        <v>0</v>
      </c>
      <c r="K47" s="98">
        <f t="shared" si="12"/>
        <v>0</v>
      </c>
      <c r="L47" s="98">
        <f t="shared" si="12"/>
        <v>0</v>
      </c>
      <c r="M47" s="15"/>
      <c r="N47" s="15"/>
      <c r="O47" s="15"/>
      <c r="P47" s="15"/>
    </row>
    <row r="48" spans="1:16" s="1" customFormat="1" ht="15.75" thickBot="1" x14ac:dyDescent="0.3">
      <c r="A48" s="14"/>
      <c r="B48" s="55" t="s">
        <v>51</v>
      </c>
      <c r="C48" s="93" t="s">
        <v>24</v>
      </c>
      <c r="D48" s="98">
        <v>0</v>
      </c>
      <c r="E48" s="98">
        <v>0</v>
      </c>
      <c r="F48" s="99">
        <f t="shared" si="13"/>
        <v>0</v>
      </c>
      <c r="G48" s="15"/>
      <c r="H48" s="55" t="s">
        <v>51</v>
      </c>
      <c r="I48" s="57" t="s">
        <v>24</v>
      </c>
      <c r="J48" s="98">
        <f t="shared" si="14"/>
        <v>0</v>
      </c>
      <c r="K48" s="98">
        <f t="shared" si="12"/>
        <v>0</v>
      </c>
      <c r="L48" s="98">
        <f t="shared" si="12"/>
        <v>0</v>
      </c>
      <c r="M48" s="15"/>
      <c r="N48" s="15"/>
      <c r="O48" s="15"/>
      <c r="P48" s="15"/>
    </row>
    <row r="49" spans="1:16" s="1" customFormat="1" ht="15.75" thickBot="1" x14ac:dyDescent="0.3">
      <c r="A49" s="14"/>
      <c r="B49" s="55" t="s">
        <v>52</v>
      </c>
      <c r="C49" s="93" t="s">
        <v>24</v>
      </c>
      <c r="D49" s="98">
        <v>0</v>
      </c>
      <c r="E49" s="98">
        <v>0</v>
      </c>
      <c r="F49" s="99">
        <f t="shared" si="13"/>
        <v>0</v>
      </c>
      <c r="G49" s="15"/>
      <c r="H49" s="55" t="s">
        <v>52</v>
      </c>
      <c r="I49" s="57" t="s">
        <v>24</v>
      </c>
      <c r="J49" s="98">
        <f t="shared" si="14"/>
        <v>0</v>
      </c>
      <c r="K49" s="98">
        <f t="shared" si="12"/>
        <v>0</v>
      </c>
      <c r="L49" s="98">
        <f t="shared" si="12"/>
        <v>0</v>
      </c>
      <c r="M49" s="15"/>
      <c r="N49" s="15"/>
      <c r="O49" s="15"/>
      <c r="P49" s="15"/>
    </row>
    <row r="50" spans="1:16" s="1" customFormat="1" ht="15.75" thickBot="1" x14ac:dyDescent="0.3">
      <c r="A50" s="14"/>
      <c r="B50" s="55" t="s">
        <v>53</v>
      </c>
      <c r="C50" s="93" t="s">
        <v>24</v>
      </c>
      <c r="D50" s="98">
        <v>0</v>
      </c>
      <c r="E50" s="98">
        <v>0</v>
      </c>
      <c r="F50" s="99">
        <f t="shared" si="13"/>
        <v>0</v>
      </c>
      <c r="G50" s="15"/>
      <c r="H50" s="55" t="s">
        <v>53</v>
      </c>
      <c r="I50" s="57" t="s">
        <v>24</v>
      </c>
      <c r="J50" s="98">
        <f t="shared" si="14"/>
        <v>0</v>
      </c>
      <c r="K50" s="98">
        <f t="shared" si="12"/>
        <v>0</v>
      </c>
      <c r="L50" s="98">
        <f t="shared" si="12"/>
        <v>0</v>
      </c>
      <c r="M50" s="15"/>
      <c r="N50" s="15"/>
      <c r="O50" s="15"/>
      <c r="P50" s="15"/>
    </row>
    <row r="51" spans="1:16" s="1" customFormat="1" ht="15.75" thickBot="1" x14ac:dyDescent="0.3">
      <c r="A51" s="14"/>
      <c r="B51" s="58" t="s">
        <v>54</v>
      </c>
      <c r="C51" s="93" t="s">
        <v>24</v>
      </c>
      <c r="D51" s="98">
        <v>0</v>
      </c>
      <c r="E51" s="98">
        <v>0</v>
      </c>
      <c r="F51" s="99">
        <f t="shared" si="13"/>
        <v>0</v>
      </c>
      <c r="G51" s="15"/>
      <c r="H51" s="58" t="s">
        <v>54</v>
      </c>
      <c r="I51" s="57" t="s">
        <v>24</v>
      </c>
      <c r="J51" s="98">
        <f t="shared" si="14"/>
        <v>0</v>
      </c>
      <c r="K51" s="98">
        <f t="shared" si="12"/>
        <v>0</v>
      </c>
      <c r="L51" s="98">
        <f t="shared" si="12"/>
        <v>0</v>
      </c>
      <c r="M51" s="15"/>
      <c r="N51" s="15"/>
      <c r="O51" s="15"/>
      <c r="P51" s="15"/>
    </row>
    <row r="52" spans="1:16" s="1" customFormat="1" ht="27" thickBot="1" x14ac:dyDescent="0.3">
      <c r="A52" s="14"/>
      <c r="B52" s="94" t="s">
        <v>34</v>
      </c>
      <c r="C52" s="105" t="s">
        <v>24</v>
      </c>
      <c r="D52" s="91">
        <f>SUM(D46:D51)</f>
        <v>208513.06</v>
      </c>
      <c r="E52" s="91">
        <f t="shared" ref="E52" si="16">SUM(E46:E51)</f>
        <v>208513.06</v>
      </c>
      <c r="F52" s="102">
        <f t="shared" si="13"/>
        <v>0</v>
      </c>
      <c r="G52" s="15"/>
      <c r="H52" s="94" t="s">
        <v>34</v>
      </c>
      <c r="I52" s="113" t="s">
        <v>24</v>
      </c>
      <c r="J52" s="91">
        <f t="shared" si="14"/>
        <v>208513.06</v>
      </c>
      <c r="K52" s="91">
        <f t="shared" si="12"/>
        <v>208513.06</v>
      </c>
      <c r="L52" s="91">
        <f t="shared" si="12"/>
        <v>0</v>
      </c>
      <c r="M52" s="15"/>
      <c r="N52" s="15"/>
      <c r="O52" s="15"/>
      <c r="P52" s="15"/>
    </row>
    <row r="53" spans="1:16" s="1" customFormat="1" ht="15.75" thickBot="1" x14ac:dyDescent="0.3">
      <c r="A53" s="14"/>
      <c r="B53" s="118"/>
      <c r="C53" s="14"/>
      <c r="D53" s="15"/>
      <c r="E53" s="15"/>
      <c r="F53" s="15"/>
      <c r="G53" s="15"/>
      <c r="H53" s="118"/>
      <c r="I53" s="14"/>
      <c r="J53" s="15"/>
      <c r="K53" s="15"/>
      <c r="L53" s="15"/>
      <c r="M53" s="15"/>
      <c r="N53" s="15"/>
      <c r="O53" s="15"/>
      <c r="P53" s="15"/>
    </row>
    <row r="54" spans="1:16" s="1" customFormat="1" ht="15.75" customHeight="1" thickBot="1" x14ac:dyDescent="0.3">
      <c r="A54" s="14"/>
      <c r="B54" s="213" t="s">
        <v>48</v>
      </c>
      <c r="C54" s="225"/>
      <c r="D54" s="225"/>
      <c r="E54" s="225"/>
      <c r="F54" s="226"/>
      <c r="H54" s="213" t="s">
        <v>49</v>
      </c>
      <c r="I54" s="225"/>
      <c r="J54" s="225"/>
      <c r="K54" s="225"/>
      <c r="L54" s="226"/>
      <c r="M54" s="16"/>
      <c r="N54" s="16"/>
      <c r="P54" s="119"/>
    </row>
    <row r="55" spans="1:16" s="1" customFormat="1" ht="18.75" customHeight="1" thickBot="1" x14ac:dyDescent="0.3">
      <c r="A55" s="14"/>
      <c r="B55" s="219" t="s">
        <v>35</v>
      </c>
      <c r="C55" s="17" t="s">
        <v>21</v>
      </c>
      <c r="D55" s="108" t="s">
        <v>39</v>
      </c>
      <c r="E55" s="17" t="s">
        <v>40</v>
      </c>
      <c r="F55" s="26" t="s">
        <v>41</v>
      </c>
      <c r="G55" s="23"/>
      <c r="H55" s="219" t="s">
        <v>35</v>
      </c>
      <c r="I55" s="17" t="s">
        <v>21</v>
      </c>
      <c r="J55" s="108" t="s">
        <v>39</v>
      </c>
      <c r="K55" s="17" t="s">
        <v>40</v>
      </c>
      <c r="L55" s="26" t="s">
        <v>41</v>
      </c>
      <c r="M55" s="23"/>
      <c r="N55" s="23"/>
      <c r="O55" s="23"/>
      <c r="P55" s="14"/>
    </row>
    <row r="56" spans="1:16" s="1" customFormat="1" ht="15.75" thickBot="1" x14ac:dyDescent="0.3">
      <c r="A56" s="14"/>
      <c r="B56" s="220"/>
      <c r="C56" s="64" t="s">
        <v>23</v>
      </c>
      <c r="D56" s="109">
        <f>D44+D42+D40+D30</f>
        <v>1346</v>
      </c>
      <c r="E56" s="109">
        <f>E44+E42+E40+E30</f>
        <v>1346</v>
      </c>
      <c r="F56" s="110">
        <f>D56-E56</f>
        <v>0</v>
      </c>
      <c r="G56" s="120"/>
      <c r="H56" s="220"/>
      <c r="I56" s="64" t="s">
        <v>23</v>
      </c>
      <c r="J56" s="109">
        <f>J44+J42+J40+J30</f>
        <v>1346</v>
      </c>
      <c r="K56" s="106">
        <f>K44+K42+K40+K30</f>
        <v>1346</v>
      </c>
      <c r="L56" s="110">
        <f>J56-K56</f>
        <v>0</v>
      </c>
      <c r="M56" s="120"/>
      <c r="N56" s="120"/>
      <c r="O56" s="120"/>
    </row>
    <row r="57" spans="1:16" s="1" customFormat="1" ht="15.75" thickBot="1" x14ac:dyDescent="0.3">
      <c r="A57" s="14"/>
      <c r="B57" s="221"/>
      <c r="C57" s="111" t="s">
        <v>24</v>
      </c>
      <c r="D57" s="112">
        <f>D52+D37</f>
        <v>748877.84000000008</v>
      </c>
      <c r="E57" s="112">
        <f>E52+E37</f>
        <v>748877.84000000008</v>
      </c>
      <c r="F57" s="107">
        <f>D57-E57</f>
        <v>0</v>
      </c>
      <c r="G57" s="120"/>
      <c r="H57" s="221"/>
      <c r="I57" s="111" t="s">
        <v>24</v>
      </c>
      <c r="J57" s="112">
        <f>J52+J37</f>
        <v>748877.84000000008</v>
      </c>
      <c r="K57" s="112">
        <f>K52+K37</f>
        <v>748877.84000000008</v>
      </c>
      <c r="L57" s="107">
        <f>J57-K57</f>
        <v>0</v>
      </c>
      <c r="M57" s="120"/>
      <c r="N57" s="120"/>
      <c r="O57" s="120"/>
    </row>
    <row r="58" spans="1:16" s="1" customFormat="1" x14ac:dyDescent="0.25">
      <c r="A58" s="14"/>
      <c r="B58" s="118"/>
      <c r="C58" s="23"/>
      <c r="D58" s="23"/>
      <c r="E58" s="23"/>
      <c r="F58" s="23"/>
      <c r="G58" s="23"/>
      <c r="H58" s="23"/>
      <c r="I58" s="118"/>
      <c r="K58" s="23"/>
      <c r="L58" s="23"/>
      <c r="M58" s="120"/>
      <c r="N58" s="120"/>
      <c r="O58" s="120"/>
      <c r="P58" s="120"/>
    </row>
    <row r="59" spans="1:16" s="1" customFormat="1" x14ac:dyDescent="0.25">
      <c r="A59" s="14"/>
      <c r="B59" s="114" t="s">
        <v>26</v>
      </c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4"/>
      <c r="O59" s="14"/>
    </row>
    <row r="60" spans="1:16" s="1" customFormat="1" x14ac:dyDescent="0.25">
      <c r="A60" s="14"/>
      <c r="B60" s="114" t="s">
        <v>29</v>
      </c>
      <c r="C60" s="14"/>
      <c r="D60" s="114"/>
      <c r="E60" s="114"/>
      <c r="F60" s="14"/>
      <c r="G60" s="14"/>
      <c r="H60" s="14"/>
      <c r="I60" s="14"/>
      <c r="J60" s="14"/>
      <c r="K60" s="15"/>
      <c r="L60" s="15"/>
      <c r="M60" s="15"/>
      <c r="N60" s="14"/>
      <c r="O60" s="14"/>
    </row>
    <row r="61" spans="1:16" s="1" customFormat="1" x14ac:dyDescent="0.25">
      <c r="A61" s="14"/>
      <c r="B61" s="114"/>
      <c r="C61" s="14"/>
      <c r="D61" s="114"/>
      <c r="E61" s="114"/>
      <c r="F61" s="14"/>
      <c r="G61" s="14"/>
      <c r="H61" s="14"/>
      <c r="I61" s="14"/>
      <c r="J61" s="14"/>
      <c r="K61" s="15"/>
      <c r="L61" s="15"/>
      <c r="M61" s="15"/>
      <c r="N61" s="14"/>
      <c r="O61" s="121"/>
    </row>
    <row r="62" spans="1:16" s="1" customFormat="1" x14ac:dyDescent="0.25">
      <c r="A62" s="14"/>
      <c r="B62" s="14"/>
      <c r="C62" s="14"/>
      <c r="D62" s="15"/>
      <c r="E62" s="15"/>
      <c r="F62" s="15"/>
      <c r="G62" s="15"/>
      <c r="H62" s="15"/>
      <c r="I62" s="14"/>
      <c r="J62" s="15"/>
      <c r="K62" s="15"/>
      <c r="L62" s="15"/>
      <c r="M62" s="15"/>
      <c r="N62" s="14"/>
      <c r="O62" s="121"/>
    </row>
    <row r="63" spans="1:16" s="1" customFormat="1" x14ac:dyDescent="0.25">
      <c r="A63" s="14"/>
      <c r="B63" s="14"/>
      <c r="C63" s="14"/>
      <c r="D63" s="14"/>
      <c r="E63" s="14"/>
      <c r="F63" s="14"/>
      <c r="G63" s="14"/>
      <c r="H63" s="15"/>
      <c r="I63" s="14"/>
      <c r="J63" s="15"/>
      <c r="K63" s="14"/>
      <c r="L63" s="14"/>
      <c r="M63" s="15"/>
      <c r="N63" s="14"/>
      <c r="O63" s="121"/>
    </row>
    <row r="64" spans="1:16" s="1" customFormat="1" x14ac:dyDescent="0.25">
      <c r="A64" s="14"/>
      <c r="B64" s="14"/>
      <c r="C64" s="14"/>
      <c r="D64" s="14"/>
      <c r="E64" s="14"/>
      <c r="F64" s="14"/>
      <c r="G64" s="14"/>
      <c r="H64" s="15"/>
      <c r="I64" s="14"/>
      <c r="J64" s="14"/>
      <c r="K64" s="14"/>
      <c r="L64" s="14"/>
      <c r="M64" s="15"/>
      <c r="N64" s="14"/>
      <c r="O64" s="121"/>
    </row>
    <row r="65" spans="1:15" s="1" customFormat="1" x14ac:dyDescent="0.25">
      <c r="A65" s="14"/>
      <c r="B65" s="14"/>
      <c r="C65" s="14"/>
      <c r="D65" s="14"/>
      <c r="E65" s="14"/>
      <c r="F65" s="14"/>
      <c r="G65" s="14"/>
      <c r="H65" s="15"/>
      <c r="I65" s="14"/>
      <c r="J65" s="14"/>
      <c r="K65" s="14"/>
      <c r="L65" s="14"/>
      <c r="M65" s="15"/>
      <c r="N65" s="14"/>
      <c r="O65" s="121"/>
    </row>
    <row r="66" spans="1:15" s="1" customFormat="1" x14ac:dyDescent="0.25">
      <c r="A66" s="14"/>
      <c r="B66" s="117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5"/>
      <c r="N66" s="14"/>
      <c r="O66" s="121"/>
    </row>
    <row r="67" spans="1:15" s="9" customForma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5"/>
      <c r="N67" s="6"/>
      <c r="O67" s="10"/>
    </row>
  </sheetData>
  <mergeCells count="12">
    <mergeCell ref="B5:J5"/>
    <mergeCell ref="B6:J6"/>
    <mergeCell ref="B28:F28"/>
    <mergeCell ref="H28:L28"/>
    <mergeCell ref="B29:B31"/>
    <mergeCell ref="H29:H31"/>
    <mergeCell ref="B40:B45"/>
    <mergeCell ref="H40:H45"/>
    <mergeCell ref="B54:F54"/>
    <mergeCell ref="H54:L54"/>
    <mergeCell ref="B55:B57"/>
    <mergeCell ref="H55:H57"/>
  </mergeCells>
  <pageMargins left="0.19685039370078741" right="0.19685039370078741" top="0" bottom="0" header="0" footer="0"/>
  <pageSetup paperSize="9" scale="6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67"/>
  <sheetViews>
    <sheetView topLeftCell="A22" zoomScale="96" zoomScaleNormal="96" workbookViewId="0">
      <selection activeCell="B25" sqref="B25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21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1.42578125" style="6" customWidth="1"/>
    <col min="8" max="8" width="23.5703125" style="6" customWidth="1"/>
    <col min="9" max="9" width="18.28515625" style="6" customWidth="1"/>
    <col min="10" max="10" width="15.42578125" style="6" customWidth="1"/>
    <col min="11" max="12" width="18.570312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</cols>
  <sheetData>
    <row r="1" spans="1:16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6" s="1" customFormat="1" ht="15.75" x14ac:dyDescent="0.25">
      <c r="A2" s="13"/>
      <c r="B2" s="13" t="s">
        <v>36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6" s="1" customFormat="1" ht="15.75" x14ac:dyDescent="0.25">
      <c r="A3" s="13"/>
      <c r="B3" s="13" t="s">
        <v>2</v>
      </c>
      <c r="C3" s="13"/>
      <c r="D3" s="13"/>
      <c r="E3" s="13"/>
      <c r="F3" s="13" t="s">
        <v>3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6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6" s="1" customFormat="1" x14ac:dyDescent="0.25">
      <c r="A5" s="14"/>
      <c r="B5" s="222" t="s">
        <v>55</v>
      </c>
      <c r="C5" s="223"/>
      <c r="D5" s="223"/>
      <c r="E5" s="223"/>
      <c r="F5" s="223"/>
      <c r="G5" s="223"/>
      <c r="H5" s="223"/>
      <c r="I5" s="223"/>
      <c r="J5" s="223"/>
      <c r="K5" s="14"/>
      <c r="L5" s="14"/>
      <c r="M5" s="14"/>
      <c r="N5" s="14"/>
      <c r="O5" s="3"/>
    </row>
    <row r="6" spans="1:16" s="1" customFormat="1" ht="18.75" customHeight="1" x14ac:dyDescent="0.25">
      <c r="A6" s="14"/>
      <c r="B6" s="222" t="s">
        <v>45</v>
      </c>
      <c r="C6" s="223"/>
      <c r="D6" s="223"/>
      <c r="E6" s="223"/>
      <c r="F6" s="223"/>
      <c r="G6" s="223"/>
      <c r="H6" s="223"/>
      <c r="I6" s="223"/>
      <c r="J6" s="223"/>
      <c r="K6" s="14"/>
      <c r="L6" s="14"/>
      <c r="M6" s="14"/>
      <c r="N6" s="14"/>
      <c r="O6" s="3"/>
    </row>
    <row r="7" spans="1:16" s="1" customFormat="1" ht="15.75" thickBot="1" x14ac:dyDescent="0.3">
      <c r="A7" s="4"/>
      <c r="B7" s="18"/>
      <c r="C7" s="18"/>
      <c r="D7" s="4"/>
      <c r="E7" s="4"/>
      <c r="F7" s="4"/>
      <c r="G7" s="4"/>
      <c r="H7" s="4"/>
      <c r="I7" s="14" t="s">
        <v>4</v>
      </c>
      <c r="K7" s="9"/>
      <c r="L7" s="4"/>
      <c r="M7" s="4"/>
      <c r="N7" s="4"/>
      <c r="O7" s="8"/>
      <c r="P7" s="9"/>
    </row>
    <row r="8" spans="1:16" s="2" customFormat="1" ht="18" customHeight="1" thickBot="1" x14ac:dyDescent="0.3">
      <c r="A8" s="30" t="s">
        <v>5</v>
      </c>
      <c r="B8" s="31" t="s">
        <v>6</v>
      </c>
      <c r="C8" s="30" t="s">
        <v>7</v>
      </c>
      <c r="D8" s="32" t="s">
        <v>8</v>
      </c>
      <c r="E8" s="33" t="s">
        <v>9</v>
      </c>
      <c r="F8" s="33" t="s">
        <v>42</v>
      </c>
      <c r="G8" s="30" t="s">
        <v>33</v>
      </c>
      <c r="H8" s="33" t="s">
        <v>10</v>
      </c>
      <c r="I8" s="34" t="s">
        <v>11</v>
      </c>
      <c r="J8" s="25"/>
      <c r="K8" s="25"/>
      <c r="L8" s="25"/>
      <c r="M8" s="4"/>
      <c r="N8" s="4"/>
      <c r="O8" s="8"/>
      <c r="P8" s="10"/>
    </row>
    <row r="9" spans="1:16" s="2" customFormat="1" ht="13.5" customHeight="1" thickBot="1" x14ac:dyDescent="0.3">
      <c r="A9" s="35" t="s">
        <v>12</v>
      </c>
      <c r="B9" s="36" t="s">
        <v>13</v>
      </c>
      <c r="C9" s="35" t="s">
        <v>14</v>
      </c>
      <c r="D9" s="37" t="s">
        <v>46</v>
      </c>
      <c r="E9" s="38" t="s">
        <v>15</v>
      </c>
      <c r="F9" s="38" t="s">
        <v>16</v>
      </c>
      <c r="G9" s="38" t="s">
        <v>47</v>
      </c>
      <c r="H9" s="39" t="s">
        <v>17</v>
      </c>
      <c r="I9" s="40" t="s">
        <v>18</v>
      </c>
      <c r="J9" s="25"/>
      <c r="K9" s="25"/>
      <c r="L9" s="25"/>
      <c r="M9" s="4"/>
      <c r="N9" s="5"/>
      <c r="O9" s="8"/>
      <c r="P9" s="10"/>
    </row>
    <row r="10" spans="1:16" s="2" customFormat="1" x14ac:dyDescent="0.25">
      <c r="A10" s="41">
        <v>1</v>
      </c>
      <c r="B10" s="42" t="s">
        <v>38</v>
      </c>
      <c r="C10" s="43" t="s">
        <v>56</v>
      </c>
      <c r="D10" s="44">
        <v>573411.71</v>
      </c>
      <c r="E10" s="45">
        <v>0</v>
      </c>
      <c r="F10" s="46">
        <f t="shared" ref="F10:F16" si="0">D10-E10</f>
        <v>573411.71</v>
      </c>
      <c r="G10" s="46">
        <v>540364.78</v>
      </c>
      <c r="H10" s="46">
        <f t="shared" ref="H10:H16" si="1">E10+G10</f>
        <v>540364.78</v>
      </c>
      <c r="I10" s="47">
        <f t="shared" ref="I10:I16" si="2">F10-G10</f>
        <v>33046.929999999935</v>
      </c>
      <c r="J10" s="29"/>
      <c r="K10" s="5"/>
      <c r="L10" s="5"/>
      <c r="M10" s="5"/>
      <c r="N10" s="5"/>
      <c r="O10" s="8"/>
      <c r="P10" s="10"/>
    </row>
    <row r="11" spans="1:16" s="1" customFormat="1" x14ac:dyDescent="0.25">
      <c r="A11" s="48"/>
      <c r="B11" s="49" t="s">
        <v>31</v>
      </c>
      <c r="C11" s="50"/>
      <c r="D11" s="51">
        <v>0</v>
      </c>
      <c r="E11" s="52">
        <v>0</v>
      </c>
      <c r="F11" s="53">
        <f t="shared" si="0"/>
        <v>0</v>
      </c>
      <c r="G11" s="53">
        <v>0</v>
      </c>
      <c r="H11" s="53">
        <f t="shared" si="1"/>
        <v>0</v>
      </c>
      <c r="I11" s="54">
        <f t="shared" si="2"/>
        <v>0</v>
      </c>
      <c r="J11" s="29"/>
      <c r="K11" s="5"/>
      <c r="L11" s="5"/>
      <c r="M11" s="5"/>
      <c r="N11" s="5"/>
      <c r="O11" s="8"/>
      <c r="P11" s="9"/>
    </row>
    <row r="12" spans="1:16" s="1" customFormat="1" x14ac:dyDescent="0.25">
      <c r="A12" s="48"/>
      <c r="B12" s="55" t="s">
        <v>50</v>
      </c>
      <c r="C12" s="56"/>
      <c r="D12" s="51">
        <v>0</v>
      </c>
      <c r="E12" s="52">
        <v>0</v>
      </c>
      <c r="F12" s="53">
        <f t="shared" si="0"/>
        <v>0</v>
      </c>
      <c r="G12" s="53">
        <v>0</v>
      </c>
      <c r="H12" s="53">
        <f t="shared" si="1"/>
        <v>0</v>
      </c>
      <c r="I12" s="54">
        <f t="shared" si="2"/>
        <v>0</v>
      </c>
      <c r="J12" s="29"/>
      <c r="K12" s="5"/>
      <c r="L12" s="5"/>
      <c r="M12" s="5"/>
      <c r="N12" s="5"/>
      <c r="O12" s="8"/>
      <c r="P12" s="9"/>
    </row>
    <row r="13" spans="1:16" s="1" customFormat="1" x14ac:dyDescent="0.25">
      <c r="A13" s="48"/>
      <c r="B13" s="55" t="s">
        <v>51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29"/>
      <c r="K13" s="5"/>
      <c r="L13" s="5"/>
      <c r="M13" s="5"/>
      <c r="N13" s="5"/>
      <c r="O13" s="8"/>
      <c r="P13" s="9"/>
    </row>
    <row r="14" spans="1:16" s="1" customFormat="1" x14ac:dyDescent="0.25">
      <c r="A14" s="48"/>
      <c r="B14" s="55" t="s">
        <v>52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29"/>
      <c r="K14" s="5"/>
      <c r="L14" s="5"/>
      <c r="M14" s="5"/>
      <c r="N14" s="5"/>
      <c r="O14" s="8"/>
      <c r="P14" s="9"/>
    </row>
    <row r="15" spans="1:16" s="1" customFormat="1" x14ac:dyDescent="0.25">
      <c r="A15" s="48"/>
      <c r="B15" s="55" t="s">
        <v>53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5"/>
      <c r="M15" s="5"/>
      <c r="N15" s="5"/>
      <c r="O15" s="8"/>
      <c r="P15" s="9"/>
    </row>
    <row r="16" spans="1:16" s="1" customFormat="1" ht="15.75" thickBot="1" x14ac:dyDescent="0.3">
      <c r="A16" s="57"/>
      <c r="B16" s="58" t="s">
        <v>54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5"/>
      <c r="M16" s="5"/>
      <c r="N16" s="5"/>
      <c r="O16" s="8"/>
      <c r="P16" s="9"/>
    </row>
    <row r="17" spans="1:16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573411.71</v>
      </c>
      <c r="E17" s="68">
        <f t="shared" si="3"/>
        <v>0</v>
      </c>
      <c r="F17" s="68">
        <f t="shared" si="3"/>
        <v>573411.71</v>
      </c>
      <c r="G17" s="68">
        <f t="shared" si="3"/>
        <v>540364.78</v>
      </c>
      <c r="H17" s="68">
        <f t="shared" si="3"/>
        <v>540364.78</v>
      </c>
      <c r="I17" s="69">
        <f t="shared" si="3"/>
        <v>33046.929999999935</v>
      </c>
      <c r="J17" s="29"/>
      <c r="K17" s="12"/>
      <c r="L17" s="12"/>
      <c r="M17" s="5"/>
      <c r="N17" s="5"/>
      <c r="O17" s="8"/>
      <c r="P17" s="9"/>
    </row>
    <row r="18" spans="1:16" s="1" customFormat="1" x14ac:dyDescent="0.25">
      <c r="A18" s="70">
        <v>2</v>
      </c>
      <c r="B18" s="71" t="s">
        <v>37</v>
      </c>
      <c r="C18" s="72" t="s">
        <v>57</v>
      </c>
      <c r="D18" s="73">
        <v>243000</v>
      </c>
      <c r="E18" s="74">
        <v>0</v>
      </c>
      <c r="F18" s="75">
        <f>D18-E18</f>
        <v>243000</v>
      </c>
      <c r="G18" s="75">
        <v>201955.61</v>
      </c>
      <c r="H18" s="75">
        <f t="shared" ref="H18:H24" si="4">E18+G18</f>
        <v>201955.61</v>
      </c>
      <c r="I18" s="76">
        <f>F18-G18</f>
        <v>41044.390000000014</v>
      </c>
      <c r="J18" s="29"/>
      <c r="K18" s="5"/>
      <c r="L18" s="5"/>
      <c r="M18" s="4"/>
      <c r="N18" s="5"/>
      <c r="O18" s="8"/>
      <c r="P18" s="9"/>
    </row>
    <row r="19" spans="1:16" s="1" customFormat="1" x14ac:dyDescent="0.25">
      <c r="A19" s="48"/>
      <c r="B19" s="77" t="s">
        <v>30</v>
      </c>
      <c r="C19" s="50" t="s">
        <v>58</v>
      </c>
      <c r="D19" s="51">
        <v>0</v>
      </c>
      <c r="E19" s="52">
        <v>0</v>
      </c>
      <c r="F19" s="53">
        <f>D19-E19</f>
        <v>0</v>
      </c>
      <c r="G19" s="53">
        <v>6342.08</v>
      </c>
      <c r="H19" s="53">
        <f t="shared" si="4"/>
        <v>6342.08</v>
      </c>
      <c r="I19" s="54">
        <f t="shared" ref="I19:I24" si="5">F19-G19</f>
        <v>-6342.08</v>
      </c>
      <c r="J19" s="29"/>
      <c r="K19" s="5"/>
      <c r="L19" s="5"/>
      <c r="M19" s="5"/>
      <c r="N19" s="5"/>
      <c r="O19" s="8"/>
      <c r="P19" s="9"/>
    </row>
    <row r="20" spans="1:16" s="1" customFormat="1" x14ac:dyDescent="0.25">
      <c r="A20" s="48"/>
      <c r="B20" s="77" t="s">
        <v>43</v>
      </c>
      <c r="C20" s="50" t="s">
        <v>59</v>
      </c>
      <c r="D20" s="51">
        <v>5000</v>
      </c>
      <c r="E20" s="52">
        <v>0</v>
      </c>
      <c r="F20" s="53">
        <f>D20-E20</f>
        <v>5000</v>
      </c>
      <c r="G20" s="53">
        <v>215.37</v>
      </c>
      <c r="H20" s="53">
        <f t="shared" si="4"/>
        <v>215.37</v>
      </c>
      <c r="I20" s="54">
        <f t="shared" si="5"/>
        <v>4784.63</v>
      </c>
      <c r="J20" s="29"/>
      <c r="K20" s="5"/>
      <c r="L20" s="5"/>
      <c r="M20" s="5"/>
      <c r="N20" s="5"/>
      <c r="O20" s="8"/>
      <c r="P20" s="9"/>
    </row>
    <row r="21" spans="1:16" s="1" customFormat="1" x14ac:dyDescent="0.25">
      <c r="A21" s="48"/>
      <c r="B21" s="55" t="s">
        <v>50</v>
      </c>
      <c r="C21" s="50"/>
      <c r="D21" s="51">
        <v>0</v>
      </c>
      <c r="E21" s="52">
        <v>0</v>
      </c>
      <c r="F21" s="53">
        <f t="shared" ref="F21:F24" si="6">D21-E21</f>
        <v>0</v>
      </c>
      <c r="G21" s="53">
        <v>0</v>
      </c>
      <c r="H21" s="53">
        <f t="shared" si="4"/>
        <v>0</v>
      </c>
      <c r="I21" s="54">
        <f t="shared" si="5"/>
        <v>0</v>
      </c>
      <c r="J21" s="29"/>
      <c r="K21" s="5"/>
      <c r="L21" s="5"/>
      <c r="M21" s="5"/>
      <c r="N21" s="5"/>
      <c r="O21" s="8"/>
      <c r="P21" s="9"/>
    </row>
    <row r="22" spans="1:16" s="1" customFormat="1" x14ac:dyDescent="0.25">
      <c r="A22" s="48"/>
      <c r="B22" s="55" t="s">
        <v>51</v>
      </c>
      <c r="C22" s="50"/>
      <c r="D22" s="51">
        <v>0</v>
      </c>
      <c r="E22" s="52">
        <v>0</v>
      </c>
      <c r="F22" s="52">
        <f t="shared" si="6"/>
        <v>0</v>
      </c>
      <c r="G22" s="53">
        <v>0</v>
      </c>
      <c r="H22" s="52">
        <f t="shared" si="4"/>
        <v>0</v>
      </c>
      <c r="I22" s="54">
        <f t="shared" si="5"/>
        <v>0</v>
      </c>
      <c r="J22" s="29"/>
      <c r="K22" s="5"/>
      <c r="L22" s="5"/>
      <c r="M22" s="5"/>
      <c r="N22" s="5"/>
      <c r="O22" s="8"/>
      <c r="P22" s="9"/>
    </row>
    <row r="23" spans="1:16" s="1" customFormat="1" x14ac:dyDescent="0.25">
      <c r="A23" s="48"/>
      <c r="B23" s="55" t="s">
        <v>52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29"/>
      <c r="K23" s="5"/>
      <c r="L23" s="5"/>
      <c r="M23" s="5"/>
      <c r="N23" s="5"/>
      <c r="O23" s="8"/>
      <c r="P23" s="9"/>
    </row>
    <row r="24" spans="1:16" s="1" customFormat="1" ht="15.75" thickBot="1" x14ac:dyDescent="0.3">
      <c r="A24" s="57"/>
      <c r="B24" s="55" t="s">
        <v>53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29"/>
      <c r="K24" s="5"/>
      <c r="L24" s="5"/>
      <c r="M24" s="5"/>
      <c r="N24" s="5"/>
      <c r="O24" s="8"/>
      <c r="P24" s="9"/>
    </row>
    <row r="25" spans="1:16" s="1" customFormat="1" ht="27" thickBot="1" x14ac:dyDescent="0.3">
      <c r="A25" s="78"/>
      <c r="B25" s="58" t="s">
        <v>34</v>
      </c>
      <c r="C25" s="79"/>
      <c r="D25" s="80">
        <f>SUM(D18:D24)</f>
        <v>248000</v>
      </c>
      <c r="E25" s="81">
        <f t="shared" ref="E25:I25" si="7">SUM(E18:E24)</f>
        <v>0</v>
      </c>
      <c r="F25" s="81">
        <f t="shared" si="7"/>
        <v>248000</v>
      </c>
      <c r="G25" s="81">
        <f t="shared" si="7"/>
        <v>208513.05999999997</v>
      </c>
      <c r="H25" s="81">
        <f t="shared" si="7"/>
        <v>208513.05999999997</v>
      </c>
      <c r="I25" s="82">
        <f t="shared" si="7"/>
        <v>39486.94000000001</v>
      </c>
      <c r="J25" s="29"/>
      <c r="K25" s="12"/>
      <c r="L25" s="12"/>
      <c r="M25" s="5"/>
      <c r="N25" s="5"/>
      <c r="O25" s="8"/>
      <c r="P25" s="9"/>
    </row>
    <row r="26" spans="1:16" s="1" customFormat="1" ht="15.75" thickBot="1" x14ac:dyDescent="0.3">
      <c r="A26" s="78"/>
      <c r="B26" s="83" t="s">
        <v>8</v>
      </c>
      <c r="C26" s="78"/>
      <c r="D26" s="84">
        <f>D25+D17</f>
        <v>821411.71</v>
      </c>
      <c r="E26" s="85">
        <f t="shared" ref="E26:I26" si="8">E25+E17</f>
        <v>0</v>
      </c>
      <c r="F26" s="85">
        <f t="shared" si="8"/>
        <v>821411.71</v>
      </c>
      <c r="G26" s="85">
        <f t="shared" si="8"/>
        <v>748877.84</v>
      </c>
      <c r="H26" s="85">
        <f t="shared" si="8"/>
        <v>748877.84</v>
      </c>
      <c r="I26" s="86">
        <f t="shared" si="8"/>
        <v>72533.869999999937</v>
      </c>
      <c r="J26" s="4"/>
      <c r="K26" s="5"/>
      <c r="L26" s="5"/>
      <c r="M26" s="5"/>
      <c r="N26" s="5"/>
      <c r="O26" s="8"/>
      <c r="P26" s="9"/>
    </row>
    <row r="27" spans="1:16" s="9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8"/>
    </row>
    <row r="28" spans="1:16" s="1" customFormat="1" ht="15.75" customHeight="1" thickBot="1" x14ac:dyDescent="0.3">
      <c r="A28" s="4"/>
      <c r="B28" s="213" t="s">
        <v>48</v>
      </c>
      <c r="C28" s="225"/>
      <c r="D28" s="225"/>
      <c r="E28" s="225"/>
      <c r="F28" s="226"/>
      <c r="G28" s="9"/>
      <c r="H28" s="213" t="s">
        <v>49</v>
      </c>
      <c r="I28" s="225"/>
      <c r="J28" s="225"/>
      <c r="K28" s="225"/>
      <c r="L28" s="226"/>
      <c r="M28" s="16"/>
      <c r="N28" s="27"/>
      <c r="O28" s="27"/>
    </row>
    <row r="29" spans="1:16" s="16" customFormat="1" ht="20.25" customHeight="1" thickBot="1" x14ac:dyDescent="0.3">
      <c r="A29" s="19"/>
      <c r="B29" s="227" t="s">
        <v>19</v>
      </c>
      <c r="C29" s="87" t="s">
        <v>21</v>
      </c>
      <c r="D29" s="17" t="s">
        <v>39</v>
      </c>
      <c r="E29" s="17" t="s">
        <v>40</v>
      </c>
      <c r="F29" s="26" t="s">
        <v>41</v>
      </c>
      <c r="G29" s="20"/>
      <c r="H29" s="230" t="s">
        <v>19</v>
      </c>
      <c r="I29" s="87" t="s">
        <v>21</v>
      </c>
      <c r="J29" s="17" t="s">
        <v>39</v>
      </c>
      <c r="K29" s="17" t="s">
        <v>40</v>
      </c>
      <c r="L29" s="17" t="s">
        <v>41</v>
      </c>
      <c r="M29" s="23"/>
      <c r="N29" s="23"/>
      <c r="O29" s="23"/>
    </row>
    <row r="30" spans="1:16" s="1" customFormat="1" ht="15.75" thickBot="1" x14ac:dyDescent="0.3">
      <c r="A30" s="6"/>
      <c r="B30" s="228"/>
      <c r="C30" s="14" t="s">
        <v>23</v>
      </c>
      <c r="D30" s="88">
        <v>294</v>
      </c>
      <c r="E30" s="88">
        <v>294</v>
      </c>
      <c r="F30" s="89">
        <f>D30-E30</f>
        <v>0</v>
      </c>
      <c r="G30" s="5"/>
      <c r="H30" s="231"/>
      <c r="I30" s="14" t="s">
        <v>23</v>
      </c>
      <c r="J30" s="88">
        <f t="shared" ref="J30:L37" si="9">D30</f>
        <v>294</v>
      </c>
      <c r="K30" s="88">
        <f t="shared" si="9"/>
        <v>294</v>
      </c>
      <c r="L30" s="88">
        <f t="shared" si="9"/>
        <v>0</v>
      </c>
      <c r="M30" s="5"/>
      <c r="N30" s="5"/>
      <c r="O30" s="15"/>
    </row>
    <row r="31" spans="1:16" s="1" customFormat="1" ht="15.75" thickBot="1" x14ac:dyDescent="0.3">
      <c r="A31" s="6"/>
      <c r="B31" s="229"/>
      <c r="C31" s="90" t="s">
        <v>24</v>
      </c>
      <c r="D31" s="91">
        <v>540364.78</v>
      </c>
      <c r="E31" s="91">
        <v>540364.78</v>
      </c>
      <c r="F31" s="92">
        <f t="shared" ref="F31:F37" si="10">D31-E31</f>
        <v>0</v>
      </c>
      <c r="G31" s="5"/>
      <c r="H31" s="232"/>
      <c r="I31" s="90" t="s">
        <v>24</v>
      </c>
      <c r="J31" s="95">
        <f t="shared" si="9"/>
        <v>540364.78</v>
      </c>
      <c r="K31" s="95">
        <f t="shared" si="9"/>
        <v>540364.78</v>
      </c>
      <c r="L31" s="95">
        <f t="shared" si="9"/>
        <v>0</v>
      </c>
      <c r="M31" s="5"/>
      <c r="N31" s="5"/>
      <c r="O31" s="15"/>
    </row>
    <row r="32" spans="1:16" s="1" customFormat="1" ht="15.75" thickBot="1" x14ac:dyDescent="0.3">
      <c r="A32" s="6"/>
      <c r="B32" s="55" t="s">
        <v>50</v>
      </c>
      <c r="C32" s="83" t="s">
        <v>24</v>
      </c>
      <c r="D32" s="85">
        <v>0</v>
      </c>
      <c r="E32" s="85">
        <v>0</v>
      </c>
      <c r="F32" s="89">
        <f t="shared" si="10"/>
        <v>0</v>
      </c>
      <c r="G32" s="5"/>
      <c r="H32" s="55" t="s">
        <v>50</v>
      </c>
      <c r="I32" s="93" t="s">
        <v>24</v>
      </c>
      <c r="J32" s="88">
        <f t="shared" si="9"/>
        <v>0</v>
      </c>
      <c r="K32" s="88">
        <f t="shared" si="9"/>
        <v>0</v>
      </c>
      <c r="L32" s="88">
        <f t="shared" si="9"/>
        <v>0</v>
      </c>
      <c r="M32" s="5"/>
      <c r="N32" s="5"/>
      <c r="O32" s="15"/>
    </row>
    <row r="33" spans="1:16" s="1" customFormat="1" ht="15.75" thickBot="1" x14ac:dyDescent="0.3">
      <c r="A33" s="6"/>
      <c r="B33" s="55" t="s">
        <v>51</v>
      </c>
      <c r="C33" s="93" t="s">
        <v>24</v>
      </c>
      <c r="D33" s="62">
        <v>0</v>
      </c>
      <c r="E33" s="62">
        <v>0</v>
      </c>
      <c r="F33" s="89">
        <f t="shared" si="10"/>
        <v>0</v>
      </c>
      <c r="G33" s="5"/>
      <c r="H33" s="55" t="s">
        <v>51</v>
      </c>
      <c r="I33" s="93" t="s">
        <v>24</v>
      </c>
      <c r="J33" s="88">
        <f t="shared" si="9"/>
        <v>0</v>
      </c>
      <c r="K33" s="88">
        <f t="shared" si="9"/>
        <v>0</v>
      </c>
      <c r="L33" s="88">
        <f t="shared" si="9"/>
        <v>0</v>
      </c>
      <c r="M33" s="5"/>
      <c r="N33" s="5"/>
      <c r="O33" s="15"/>
    </row>
    <row r="34" spans="1:16" s="1" customFormat="1" ht="15.75" thickBot="1" x14ac:dyDescent="0.3">
      <c r="A34" s="6"/>
      <c r="B34" s="55" t="s">
        <v>52</v>
      </c>
      <c r="C34" s="93" t="s">
        <v>24</v>
      </c>
      <c r="D34" s="62">
        <v>0</v>
      </c>
      <c r="E34" s="62">
        <v>0</v>
      </c>
      <c r="F34" s="89">
        <f t="shared" si="10"/>
        <v>0</v>
      </c>
      <c r="G34" s="5"/>
      <c r="H34" s="55" t="s">
        <v>52</v>
      </c>
      <c r="I34" s="93" t="s">
        <v>24</v>
      </c>
      <c r="J34" s="88">
        <f t="shared" si="9"/>
        <v>0</v>
      </c>
      <c r="K34" s="88">
        <f t="shared" si="9"/>
        <v>0</v>
      </c>
      <c r="L34" s="88">
        <f t="shared" si="9"/>
        <v>0</v>
      </c>
      <c r="M34" s="5"/>
      <c r="N34" s="5"/>
      <c r="O34" s="15"/>
    </row>
    <row r="35" spans="1:16" s="1" customFormat="1" ht="15.75" thickBot="1" x14ac:dyDescent="0.3">
      <c r="A35" s="6"/>
      <c r="B35" s="55" t="s">
        <v>53</v>
      </c>
      <c r="C35" s="93" t="s">
        <v>24</v>
      </c>
      <c r="D35" s="62">
        <v>0</v>
      </c>
      <c r="E35" s="62">
        <v>0</v>
      </c>
      <c r="F35" s="89">
        <f t="shared" si="10"/>
        <v>0</v>
      </c>
      <c r="G35" s="5"/>
      <c r="H35" s="55" t="s">
        <v>53</v>
      </c>
      <c r="I35" s="93" t="s">
        <v>24</v>
      </c>
      <c r="J35" s="88">
        <f t="shared" si="9"/>
        <v>0</v>
      </c>
      <c r="K35" s="88">
        <f t="shared" si="9"/>
        <v>0</v>
      </c>
      <c r="L35" s="88">
        <f t="shared" si="9"/>
        <v>0</v>
      </c>
      <c r="M35" s="5"/>
      <c r="N35" s="5"/>
      <c r="O35" s="15"/>
    </row>
    <row r="36" spans="1:16" s="1" customFormat="1" ht="15.75" thickBot="1" x14ac:dyDescent="0.3">
      <c r="A36" s="6"/>
      <c r="B36" s="58" t="s">
        <v>54</v>
      </c>
      <c r="C36" s="83" t="s">
        <v>24</v>
      </c>
      <c r="D36" s="62">
        <v>0</v>
      </c>
      <c r="E36" s="62">
        <v>0</v>
      </c>
      <c r="F36" s="89">
        <f t="shared" si="10"/>
        <v>0</v>
      </c>
      <c r="G36" s="5"/>
      <c r="H36" s="58" t="s">
        <v>54</v>
      </c>
      <c r="I36" s="83" t="s">
        <v>24</v>
      </c>
      <c r="J36" s="88">
        <f t="shared" si="9"/>
        <v>0</v>
      </c>
      <c r="K36" s="88">
        <f t="shared" si="9"/>
        <v>0</v>
      </c>
      <c r="L36" s="88">
        <f t="shared" si="9"/>
        <v>0</v>
      </c>
      <c r="M36" s="5"/>
      <c r="N36" s="5"/>
      <c r="O36" s="15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" si="11">SUM(D31:D36)</f>
        <v>540364.78</v>
      </c>
      <c r="E37" s="91">
        <f t="shared" ref="E37" si="12">SUM(E31:E36)</f>
        <v>540364.78</v>
      </c>
      <c r="F37" s="91">
        <f t="shared" si="10"/>
        <v>0</v>
      </c>
      <c r="G37" s="5"/>
      <c r="H37" s="94" t="s">
        <v>32</v>
      </c>
      <c r="I37" s="90" t="s">
        <v>24</v>
      </c>
      <c r="J37" s="91">
        <f t="shared" si="9"/>
        <v>540364.78</v>
      </c>
      <c r="K37" s="91">
        <f t="shared" si="9"/>
        <v>540364.78</v>
      </c>
      <c r="L37" s="91">
        <f t="shared" si="9"/>
        <v>0</v>
      </c>
      <c r="M37" s="5"/>
      <c r="N37" s="5"/>
      <c r="O37" s="15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4"/>
      <c r="L38" s="5"/>
      <c r="M38" s="5"/>
      <c r="N38" s="5"/>
      <c r="O38" s="5"/>
      <c r="P38" s="5"/>
    </row>
    <row r="39" spans="1:16" s="1" customFormat="1" ht="18.75" customHeight="1" thickBot="1" x14ac:dyDescent="0.3">
      <c r="A39" s="6"/>
      <c r="B39" s="96" t="s">
        <v>20</v>
      </c>
      <c r="C39" s="87" t="s">
        <v>21</v>
      </c>
      <c r="D39" s="17" t="s">
        <v>39</v>
      </c>
      <c r="E39" s="17" t="s">
        <v>40</v>
      </c>
      <c r="F39" s="26" t="s">
        <v>22</v>
      </c>
      <c r="G39" s="20"/>
      <c r="H39" s="96" t="s">
        <v>20</v>
      </c>
      <c r="I39" s="17" t="s">
        <v>21</v>
      </c>
      <c r="J39" s="17" t="s">
        <v>39</v>
      </c>
      <c r="K39" s="17" t="s">
        <v>40</v>
      </c>
      <c r="L39" s="26" t="s">
        <v>22</v>
      </c>
      <c r="M39" s="5"/>
      <c r="N39" s="5"/>
      <c r="O39" s="5"/>
      <c r="P39" s="5"/>
    </row>
    <row r="40" spans="1:16" s="1" customFormat="1" ht="15.75" thickBot="1" x14ac:dyDescent="0.3">
      <c r="A40" s="6"/>
      <c r="B40" s="207" t="s">
        <v>20</v>
      </c>
      <c r="C40" s="97" t="s">
        <v>23</v>
      </c>
      <c r="D40" s="98">
        <v>0</v>
      </c>
      <c r="E40" s="98">
        <v>0</v>
      </c>
      <c r="F40" s="99">
        <f>D40-E40</f>
        <v>0</v>
      </c>
      <c r="G40" s="5"/>
      <c r="H40" s="207" t="s">
        <v>20</v>
      </c>
      <c r="I40" s="64" t="s">
        <v>23</v>
      </c>
      <c r="J40" s="98">
        <f>D40</f>
        <v>0</v>
      </c>
      <c r="K40" s="98">
        <f t="shared" ref="K40:L52" si="13">E40</f>
        <v>0</v>
      </c>
      <c r="L40" s="98">
        <f t="shared" si="13"/>
        <v>0</v>
      </c>
      <c r="M40" s="5"/>
      <c r="N40" s="5"/>
      <c r="O40" s="5"/>
      <c r="P40" s="5"/>
    </row>
    <row r="41" spans="1:16" s="1" customFormat="1" ht="15.75" thickBot="1" x14ac:dyDescent="0.3">
      <c r="A41" s="6"/>
      <c r="B41" s="208"/>
      <c r="C41" s="100" t="s">
        <v>24</v>
      </c>
      <c r="D41" s="101">
        <v>0</v>
      </c>
      <c r="E41" s="101">
        <v>0</v>
      </c>
      <c r="F41" s="102">
        <f t="shared" ref="F41:F52" si="14">D41-E41</f>
        <v>0</v>
      </c>
      <c r="G41" s="5"/>
      <c r="H41" s="208"/>
      <c r="I41" s="111" t="s">
        <v>24</v>
      </c>
      <c r="J41" s="91">
        <f t="shared" ref="J41:J52" si="15">D41</f>
        <v>0</v>
      </c>
      <c r="K41" s="91">
        <f t="shared" si="13"/>
        <v>0</v>
      </c>
      <c r="L41" s="91">
        <f t="shared" si="13"/>
        <v>0</v>
      </c>
      <c r="M41" s="5"/>
      <c r="N41" s="5"/>
      <c r="O41" s="5"/>
      <c r="P41" s="5"/>
    </row>
    <row r="42" spans="1:16" s="1" customFormat="1" ht="15.75" thickBot="1" x14ac:dyDescent="0.3">
      <c r="A42" s="6"/>
      <c r="B42" s="208"/>
      <c r="C42" s="97" t="s">
        <v>25</v>
      </c>
      <c r="D42" s="98">
        <v>1051</v>
      </c>
      <c r="E42" s="98">
        <v>1051</v>
      </c>
      <c r="F42" s="99">
        <f t="shared" si="14"/>
        <v>0</v>
      </c>
      <c r="G42" s="5"/>
      <c r="H42" s="208"/>
      <c r="I42" s="64" t="s">
        <v>25</v>
      </c>
      <c r="J42" s="98">
        <f t="shared" si="15"/>
        <v>1051</v>
      </c>
      <c r="K42" s="98">
        <f t="shared" si="13"/>
        <v>1051</v>
      </c>
      <c r="L42" s="98">
        <f t="shared" si="13"/>
        <v>0</v>
      </c>
      <c r="M42" s="5"/>
      <c r="N42" s="5"/>
      <c r="O42" s="5"/>
      <c r="P42" s="5"/>
    </row>
    <row r="43" spans="1:16" s="1" customFormat="1" ht="15.75" thickBot="1" x14ac:dyDescent="0.3">
      <c r="A43" s="6"/>
      <c r="B43" s="208"/>
      <c r="C43" s="100" t="s">
        <v>24</v>
      </c>
      <c r="D43" s="101">
        <v>208297.69</v>
      </c>
      <c r="E43" s="101">
        <v>208297.69</v>
      </c>
      <c r="F43" s="102">
        <f t="shared" si="14"/>
        <v>0</v>
      </c>
      <c r="G43" s="5"/>
      <c r="H43" s="208"/>
      <c r="I43" s="111" t="s">
        <v>24</v>
      </c>
      <c r="J43" s="91">
        <f t="shared" si="15"/>
        <v>208297.69</v>
      </c>
      <c r="K43" s="91">
        <f t="shared" si="13"/>
        <v>208297.69</v>
      </c>
      <c r="L43" s="91">
        <f t="shared" si="13"/>
        <v>0</v>
      </c>
      <c r="M43" s="5"/>
      <c r="N43" s="5"/>
      <c r="O43" s="5"/>
      <c r="P43" s="5"/>
    </row>
    <row r="44" spans="1:16" s="1" customFormat="1" ht="27" thickBot="1" x14ac:dyDescent="0.3">
      <c r="A44" s="6"/>
      <c r="B44" s="208"/>
      <c r="C44" s="103" t="s">
        <v>44</v>
      </c>
      <c r="D44" s="98">
        <v>1</v>
      </c>
      <c r="E44" s="98">
        <v>1</v>
      </c>
      <c r="F44" s="99">
        <f t="shared" ref="F44:F45" si="16">D44-E44</f>
        <v>0</v>
      </c>
      <c r="G44" s="5"/>
      <c r="H44" s="208"/>
      <c r="I44" s="103" t="s">
        <v>44</v>
      </c>
      <c r="J44" s="98">
        <f t="shared" si="15"/>
        <v>1</v>
      </c>
      <c r="K44" s="98">
        <f t="shared" si="13"/>
        <v>1</v>
      </c>
      <c r="L44" s="98">
        <f t="shared" si="13"/>
        <v>0</v>
      </c>
      <c r="M44" s="5"/>
      <c r="N44" s="5"/>
      <c r="O44" s="5"/>
      <c r="P44" s="5"/>
    </row>
    <row r="45" spans="1:16" s="1" customFormat="1" ht="15.75" thickBot="1" x14ac:dyDescent="0.3">
      <c r="A45" s="6"/>
      <c r="B45" s="209"/>
      <c r="C45" s="100" t="s">
        <v>24</v>
      </c>
      <c r="D45" s="101">
        <v>215.37</v>
      </c>
      <c r="E45" s="101">
        <v>215.37</v>
      </c>
      <c r="F45" s="102">
        <f t="shared" si="16"/>
        <v>0</v>
      </c>
      <c r="G45" s="5"/>
      <c r="H45" s="209"/>
      <c r="I45" s="111" t="s">
        <v>24</v>
      </c>
      <c r="J45" s="91">
        <f t="shared" si="15"/>
        <v>215.37</v>
      </c>
      <c r="K45" s="91">
        <f t="shared" si="13"/>
        <v>215.37</v>
      </c>
      <c r="L45" s="91">
        <f t="shared" si="13"/>
        <v>0</v>
      </c>
      <c r="M45" s="5"/>
      <c r="N45" s="5"/>
      <c r="O45" s="5"/>
      <c r="P45" s="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f>D41+D43+D45</f>
        <v>208513.06</v>
      </c>
      <c r="E46" s="91">
        <f t="shared" ref="E46:F46" si="17">E41+E43+E45</f>
        <v>208513.06</v>
      </c>
      <c r="F46" s="91">
        <f t="shared" si="17"/>
        <v>0</v>
      </c>
      <c r="G46" s="5"/>
      <c r="H46" s="104" t="s">
        <v>20</v>
      </c>
      <c r="I46" s="113" t="s">
        <v>24</v>
      </c>
      <c r="J46" s="91">
        <f t="shared" si="15"/>
        <v>208513.06</v>
      </c>
      <c r="K46" s="91">
        <f t="shared" si="13"/>
        <v>208513.06</v>
      </c>
      <c r="L46" s="91">
        <f t="shared" si="13"/>
        <v>0</v>
      </c>
      <c r="M46" s="5"/>
      <c r="N46" s="5"/>
      <c r="O46" s="5"/>
      <c r="P46" s="5"/>
    </row>
    <row r="47" spans="1:16" s="1" customFormat="1" ht="15.75" thickBot="1" x14ac:dyDescent="0.3">
      <c r="A47" s="4"/>
      <c r="B47" s="55" t="s">
        <v>50</v>
      </c>
      <c r="C47" s="93" t="s">
        <v>24</v>
      </c>
      <c r="D47" s="98">
        <v>0</v>
      </c>
      <c r="E47" s="98">
        <v>0</v>
      </c>
      <c r="F47" s="99">
        <f t="shared" si="14"/>
        <v>0</v>
      </c>
      <c r="G47" s="5"/>
      <c r="H47" s="55" t="s">
        <v>50</v>
      </c>
      <c r="I47" s="57" t="s">
        <v>24</v>
      </c>
      <c r="J47" s="98">
        <f t="shared" si="15"/>
        <v>0</v>
      </c>
      <c r="K47" s="98">
        <f t="shared" si="13"/>
        <v>0</v>
      </c>
      <c r="L47" s="98">
        <f t="shared" si="13"/>
        <v>0</v>
      </c>
      <c r="M47" s="5"/>
      <c r="N47" s="5"/>
      <c r="O47" s="5"/>
      <c r="P47" s="5"/>
    </row>
    <row r="48" spans="1:16" s="1" customFormat="1" ht="15.75" thickBot="1" x14ac:dyDescent="0.3">
      <c r="A48" s="4"/>
      <c r="B48" s="55" t="s">
        <v>51</v>
      </c>
      <c r="C48" s="93" t="s">
        <v>24</v>
      </c>
      <c r="D48" s="98">
        <v>0</v>
      </c>
      <c r="E48" s="98">
        <v>0</v>
      </c>
      <c r="F48" s="99">
        <f t="shared" si="14"/>
        <v>0</v>
      </c>
      <c r="G48" s="5"/>
      <c r="H48" s="55" t="s">
        <v>51</v>
      </c>
      <c r="I48" s="57" t="s">
        <v>24</v>
      </c>
      <c r="J48" s="98">
        <f t="shared" si="15"/>
        <v>0</v>
      </c>
      <c r="K48" s="98">
        <f t="shared" si="13"/>
        <v>0</v>
      </c>
      <c r="L48" s="98">
        <f t="shared" si="13"/>
        <v>0</v>
      </c>
      <c r="M48" s="5"/>
      <c r="N48" s="5"/>
      <c r="O48" s="5"/>
      <c r="P48" s="5"/>
    </row>
    <row r="49" spans="1:16" s="1" customFormat="1" ht="15.75" thickBot="1" x14ac:dyDescent="0.3">
      <c r="A49" s="4"/>
      <c r="B49" s="55" t="s">
        <v>52</v>
      </c>
      <c r="C49" s="93" t="s">
        <v>24</v>
      </c>
      <c r="D49" s="98">
        <v>0</v>
      </c>
      <c r="E49" s="98">
        <v>0</v>
      </c>
      <c r="F49" s="99">
        <f t="shared" si="14"/>
        <v>0</v>
      </c>
      <c r="G49" s="5"/>
      <c r="H49" s="55" t="s">
        <v>52</v>
      </c>
      <c r="I49" s="57" t="s">
        <v>24</v>
      </c>
      <c r="J49" s="98">
        <f t="shared" si="15"/>
        <v>0</v>
      </c>
      <c r="K49" s="98">
        <f t="shared" si="13"/>
        <v>0</v>
      </c>
      <c r="L49" s="98">
        <f t="shared" si="13"/>
        <v>0</v>
      </c>
      <c r="M49" s="5"/>
      <c r="N49" s="5"/>
      <c r="O49" s="5"/>
      <c r="P49" s="5"/>
    </row>
    <row r="50" spans="1:16" s="1" customFormat="1" ht="15.75" thickBot="1" x14ac:dyDescent="0.3">
      <c r="A50" s="4"/>
      <c r="B50" s="55" t="s">
        <v>53</v>
      </c>
      <c r="C50" s="93" t="s">
        <v>24</v>
      </c>
      <c r="D50" s="98">
        <v>0</v>
      </c>
      <c r="E50" s="98">
        <v>0</v>
      </c>
      <c r="F50" s="99">
        <f t="shared" si="14"/>
        <v>0</v>
      </c>
      <c r="G50" s="5"/>
      <c r="H50" s="55" t="s">
        <v>53</v>
      </c>
      <c r="I50" s="57" t="s">
        <v>24</v>
      </c>
      <c r="J50" s="98">
        <f t="shared" si="15"/>
        <v>0</v>
      </c>
      <c r="K50" s="98">
        <f t="shared" si="13"/>
        <v>0</v>
      </c>
      <c r="L50" s="98">
        <f t="shared" si="13"/>
        <v>0</v>
      </c>
      <c r="M50" s="5"/>
      <c r="N50" s="5"/>
      <c r="O50" s="5"/>
      <c r="P50" s="5"/>
    </row>
    <row r="51" spans="1:16" s="1" customFormat="1" ht="15.75" thickBot="1" x14ac:dyDescent="0.3">
      <c r="A51" s="4"/>
      <c r="B51" s="58" t="s">
        <v>54</v>
      </c>
      <c r="C51" s="93" t="s">
        <v>24</v>
      </c>
      <c r="D51" s="98">
        <v>0</v>
      </c>
      <c r="E51" s="98">
        <v>0</v>
      </c>
      <c r="F51" s="99">
        <f t="shared" si="14"/>
        <v>0</v>
      </c>
      <c r="G51" s="5"/>
      <c r="H51" s="58" t="s">
        <v>54</v>
      </c>
      <c r="I51" s="57" t="s">
        <v>24</v>
      </c>
      <c r="J51" s="98">
        <f t="shared" si="15"/>
        <v>0</v>
      </c>
      <c r="K51" s="98">
        <f t="shared" si="13"/>
        <v>0</v>
      </c>
      <c r="L51" s="98">
        <f t="shared" si="13"/>
        <v>0</v>
      </c>
      <c r="M51" s="5"/>
      <c r="N51" s="5"/>
      <c r="O51" s="5"/>
      <c r="P51" s="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208513.06</v>
      </c>
      <c r="E52" s="91">
        <f t="shared" ref="E52" si="18">SUM(E46:E51)</f>
        <v>208513.06</v>
      </c>
      <c r="F52" s="102">
        <f t="shared" si="14"/>
        <v>0</v>
      </c>
      <c r="G52" s="5"/>
      <c r="H52" s="94" t="s">
        <v>34</v>
      </c>
      <c r="I52" s="113" t="s">
        <v>24</v>
      </c>
      <c r="J52" s="91">
        <f t="shared" si="15"/>
        <v>208513.06</v>
      </c>
      <c r="K52" s="91">
        <f t="shared" si="13"/>
        <v>208513.06</v>
      </c>
      <c r="L52" s="91">
        <f t="shared" si="13"/>
        <v>0</v>
      </c>
      <c r="M52" s="5"/>
      <c r="N52" s="5"/>
      <c r="O52" s="5"/>
      <c r="P52" s="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5"/>
      <c r="N53" s="5"/>
      <c r="O53" s="5"/>
      <c r="P53" s="5"/>
    </row>
    <row r="54" spans="1:16" s="1" customFormat="1" ht="15.75" customHeight="1" thickBot="1" x14ac:dyDescent="0.3">
      <c r="A54" s="4"/>
      <c r="B54" s="213" t="s">
        <v>48</v>
      </c>
      <c r="C54" s="225"/>
      <c r="D54" s="225"/>
      <c r="E54" s="225"/>
      <c r="F54" s="226"/>
      <c r="G54" s="9"/>
      <c r="H54" s="213" t="s">
        <v>49</v>
      </c>
      <c r="I54" s="225"/>
      <c r="J54" s="225"/>
      <c r="K54" s="225"/>
      <c r="L54" s="226"/>
      <c r="M54" s="16"/>
      <c r="N54" s="28"/>
      <c r="O54" s="9"/>
      <c r="P54" s="22"/>
    </row>
    <row r="55" spans="1:16" s="1" customFormat="1" ht="18.75" customHeight="1" thickBot="1" x14ac:dyDescent="0.3">
      <c r="A55" s="4"/>
      <c r="B55" s="219" t="s">
        <v>35</v>
      </c>
      <c r="C55" s="17" t="s">
        <v>21</v>
      </c>
      <c r="D55" s="108" t="s">
        <v>39</v>
      </c>
      <c r="E55" s="17" t="s">
        <v>40</v>
      </c>
      <c r="F55" s="26" t="s">
        <v>41</v>
      </c>
      <c r="G55" s="20"/>
      <c r="H55" s="219" t="s">
        <v>35</v>
      </c>
      <c r="I55" s="17" t="s">
        <v>21</v>
      </c>
      <c r="J55" s="108" t="s">
        <v>39</v>
      </c>
      <c r="K55" s="17" t="s">
        <v>40</v>
      </c>
      <c r="L55" s="26" t="s">
        <v>41</v>
      </c>
      <c r="M55" s="23"/>
      <c r="N55" s="20"/>
      <c r="O55" s="20"/>
      <c r="P55" s="4"/>
    </row>
    <row r="56" spans="1:16" s="1" customFormat="1" ht="15.75" thickBot="1" x14ac:dyDescent="0.3">
      <c r="A56" s="4"/>
      <c r="B56" s="220"/>
      <c r="C56" s="64" t="s">
        <v>23</v>
      </c>
      <c r="D56" s="109">
        <f>D44+D42+D40+D30</f>
        <v>1346</v>
      </c>
      <c r="E56" s="109">
        <f>E44+E42+E40+E30</f>
        <v>1346</v>
      </c>
      <c r="F56" s="110">
        <f>D56-E56</f>
        <v>0</v>
      </c>
      <c r="G56" s="24"/>
      <c r="H56" s="220"/>
      <c r="I56" s="64" t="s">
        <v>23</v>
      </c>
      <c r="J56" s="109">
        <f>J44+J42+J40+J30</f>
        <v>1346</v>
      </c>
      <c r="K56" s="106">
        <f>K44+K42+K40+K30</f>
        <v>1346</v>
      </c>
      <c r="L56" s="110">
        <f>J56-K56</f>
        <v>0</v>
      </c>
      <c r="M56" s="24"/>
      <c r="N56" s="24"/>
      <c r="O56" s="24"/>
      <c r="P56" s="9"/>
    </row>
    <row r="57" spans="1:16" s="1" customFormat="1" ht="15.75" thickBot="1" x14ac:dyDescent="0.3">
      <c r="A57" s="4"/>
      <c r="B57" s="221"/>
      <c r="C57" s="111" t="s">
        <v>24</v>
      </c>
      <c r="D57" s="112">
        <f>D52+D37</f>
        <v>748877.84000000008</v>
      </c>
      <c r="E57" s="112">
        <f>E52+E37</f>
        <v>748877.84000000008</v>
      </c>
      <c r="F57" s="107">
        <f>D57-E57</f>
        <v>0</v>
      </c>
      <c r="G57" s="24"/>
      <c r="H57" s="221"/>
      <c r="I57" s="111" t="s">
        <v>24</v>
      </c>
      <c r="J57" s="112">
        <f>J52+J37</f>
        <v>748877.84000000008</v>
      </c>
      <c r="K57" s="112">
        <f>K52+K37</f>
        <v>748877.84000000008</v>
      </c>
      <c r="L57" s="107">
        <f>J57-K57</f>
        <v>0</v>
      </c>
      <c r="M57" s="24"/>
      <c r="N57" s="24"/>
      <c r="O57" s="24"/>
      <c r="P57" s="9"/>
    </row>
    <row r="58" spans="1:16" s="1" customFormat="1" x14ac:dyDescent="0.25">
      <c r="A58" s="4"/>
      <c r="B58" s="7"/>
      <c r="C58" s="20"/>
      <c r="D58" s="20"/>
      <c r="E58" s="20"/>
      <c r="F58" s="20"/>
      <c r="G58" s="20"/>
      <c r="H58" s="20"/>
      <c r="I58" s="7"/>
      <c r="J58" s="9"/>
      <c r="K58" s="20"/>
      <c r="L58" s="20"/>
      <c r="M58" s="24"/>
      <c r="N58" s="24"/>
      <c r="O58" s="24"/>
      <c r="P58" s="24"/>
    </row>
    <row r="59" spans="1:16" s="1" customFormat="1" x14ac:dyDescent="0.25">
      <c r="A59" s="4"/>
      <c r="B59" s="114" t="s">
        <v>26</v>
      </c>
      <c r="C59" s="4"/>
      <c r="D59" s="5"/>
      <c r="E59" s="5"/>
      <c r="F59" s="5"/>
      <c r="G59" s="5"/>
      <c r="H59" s="5"/>
      <c r="I59" s="5"/>
      <c r="J59" s="5"/>
      <c r="K59" s="5"/>
      <c r="L59" s="5"/>
      <c r="M59" s="4"/>
      <c r="N59" s="4"/>
      <c r="O59" s="4"/>
      <c r="P59" s="9"/>
    </row>
    <row r="60" spans="1:16" s="1" customFormat="1" x14ac:dyDescent="0.25">
      <c r="A60" s="4"/>
      <c r="B60" s="114" t="s">
        <v>29</v>
      </c>
      <c r="C60" s="4"/>
      <c r="D60" s="18"/>
      <c r="E60" s="18"/>
      <c r="F60" s="4"/>
      <c r="G60" s="4"/>
      <c r="H60" s="4"/>
      <c r="I60" s="4"/>
      <c r="J60" s="4"/>
      <c r="K60" s="5"/>
      <c r="L60" s="5"/>
      <c r="M60" s="5"/>
      <c r="N60" s="4"/>
      <c r="O60" s="4"/>
      <c r="P60" s="9"/>
    </row>
    <row r="61" spans="1:16" s="9" customFormat="1" x14ac:dyDescent="0.25">
      <c r="A61" s="4"/>
      <c r="B61" s="18"/>
      <c r="C61" s="4"/>
      <c r="D61" s="18"/>
      <c r="E61" s="18"/>
      <c r="F61" s="4"/>
      <c r="G61" s="4"/>
      <c r="H61" s="4"/>
      <c r="I61" s="4"/>
      <c r="J61" s="4"/>
      <c r="K61" s="5"/>
      <c r="L61" s="5"/>
      <c r="M61" s="5"/>
      <c r="N61" s="4"/>
      <c r="O61" s="11"/>
    </row>
    <row r="62" spans="1:16" s="9" customFormat="1" x14ac:dyDescent="0.25">
      <c r="A62" s="4"/>
      <c r="B62" s="4"/>
      <c r="C62" s="4"/>
      <c r="D62" s="5"/>
      <c r="E62" s="5"/>
      <c r="F62" s="5"/>
      <c r="G62" s="5"/>
      <c r="H62" s="5"/>
      <c r="I62" s="4"/>
      <c r="J62" s="5"/>
      <c r="K62" s="5"/>
      <c r="L62" s="5"/>
      <c r="M62" s="5"/>
      <c r="N62" s="4"/>
      <c r="O62" s="11"/>
    </row>
    <row r="63" spans="1:16" s="9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5"/>
      <c r="K63" s="4"/>
      <c r="L63" s="4"/>
      <c r="M63" s="5"/>
      <c r="N63" s="4"/>
      <c r="O63" s="11"/>
    </row>
    <row r="64" spans="1:16" s="9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1"/>
    </row>
    <row r="65" spans="1:15" s="9" customFormat="1" x14ac:dyDescent="0.25">
      <c r="A65" s="4"/>
      <c r="B65" s="4"/>
      <c r="C65" s="4"/>
      <c r="D65" s="4"/>
      <c r="E65" s="4"/>
      <c r="F65" s="4"/>
      <c r="G65" s="4"/>
      <c r="H65" s="5"/>
      <c r="I65" s="4"/>
      <c r="J65" s="4"/>
      <c r="K65" s="4"/>
      <c r="L65" s="4"/>
      <c r="M65" s="5"/>
      <c r="N65" s="4"/>
      <c r="O65" s="11"/>
    </row>
    <row r="66" spans="1:15" s="9" customFormat="1" x14ac:dyDescent="0.25">
      <c r="A66" s="4"/>
      <c r="B66" s="6"/>
      <c r="C66" s="4"/>
      <c r="D66" s="4"/>
      <c r="E66" s="4"/>
      <c r="F66" s="4"/>
      <c r="G66" s="4"/>
      <c r="H66" s="4"/>
      <c r="I66" s="4"/>
      <c r="J66" s="4"/>
      <c r="K66" s="4"/>
      <c r="L66" s="4"/>
      <c r="M66" s="5"/>
      <c r="N66" s="4"/>
      <c r="O66" s="11"/>
    </row>
    <row r="67" spans="1:15" s="9" customForma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5"/>
      <c r="N67" s="6"/>
      <c r="O67" s="10"/>
    </row>
  </sheetData>
  <mergeCells count="12">
    <mergeCell ref="B55:B57"/>
    <mergeCell ref="H55:H57"/>
    <mergeCell ref="B5:J5"/>
    <mergeCell ref="B6:J6"/>
    <mergeCell ref="B29:B31"/>
    <mergeCell ref="B40:B45"/>
    <mergeCell ref="H40:H45"/>
    <mergeCell ref="B28:F28"/>
    <mergeCell ref="H28:L28"/>
    <mergeCell ref="B54:F54"/>
    <mergeCell ref="H54:L54"/>
    <mergeCell ref="H29:H31"/>
  </mergeCells>
  <pageMargins left="0.19685039370078741" right="0.19685039370078741" top="0" bottom="0" header="0" footer="0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259C6-95B8-4833-B899-A1EE8732BD4B}">
  <dimension ref="A1:P66"/>
  <sheetViews>
    <sheetView topLeftCell="A28" zoomScale="96" zoomScaleNormal="96" workbookViewId="0">
      <selection activeCell="H10" sqref="H10:H26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21.71093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.28515625" style="6" customWidth="1"/>
    <col min="8" max="8" width="23.5703125" style="6" customWidth="1"/>
    <col min="9" max="9" width="18.28515625" style="6" customWidth="1"/>
    <col min="10" max="10" width="15.42578125" style="6" customWidth="1"/>
    <col min="11" max="12" width="18.5703125" style="6" customWidth="1"/>
    <col min="13" max="13" width="13" style="6" customWidth="1"/>
    <col min="14" max="14" width="13.28515625" style="6" customWidth="1"/>
    <col min="15" max="15" width="12.85546875" style="2" customWidth="1"/>
    <col min="16" max="16" width="12.28515625" style="9" customWidth="1"/>
  </cols>
  <sheetData>
    <row r="1" spans="1:15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5" s="1" customFormat="1" ht="15.75" x14ac:dyDescent="0.25">
      <c r="A2" s="13"/>
      <c r="B2" s="13" t="s">
        <v>36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5" s="1" customFormat="1" ht="15.75" x14ac:dyDescent="0.25">
      <c r="A3" s="13"/>
      <c r="B3" s="13" t="s">
        <v>3</v>
      </c>
      <c r="C3" s="13"/>
      <c r="D3" s="13"/>
      <c r="E3" s="13"/>
      <c r="F3" s="131" t="s">
        <v>119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5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5" s="1" customFormat="1" x14ac:dyDescent="0.25">
      <c r="A5" s="14"/>
      <c r="B5" s="222" t="s">
        <v>55</v>
      </c>
      <c r="C5" s="223"/>
      <c r="D5" s="223"/>
      <c r="E5" s="223"/>
      <c r="F5" s="223"/>
      <c r="G5" s="223"/>
      <c r="H5" s="223"/>
      <c r="I5" s="223"/>
      <c r="J5" s="223"/>
      <c r="K5" s="14"/>
      <c r="L5" s="14"/>
      <c r="M5" s="14"/>
      <c r="N5" s="14"/>
      <c r="O5" s="3"/>
    </row>
    <row r="6" spans="1:15" s="1" customFormat="1" ht="18.75" customHeight="1" x14ac:dyDescent="0.25">
      <c r="A6" s="14"/>
      <c r="B6" s="222" t="s">
        <v>148</v>
      </c>
      <c r="C6" s="223"/>
      <c r="D6" s="223"/>
      <c r="E6" s="223"/>
      <c r="F6" s="223"/>
      <c r="G6" s="223"/>
      <c r="H6" s="223"/>
      <c r="I6" s="223"/>
      <c r="J6" s="223"/>
      <c r="K6" s="224"/>
      <c r="L6" s="14"/>
      <c r="M6" s="14"/>
      <c r="N6" s="14"/>
      <c r="O6" s="3"/>
    </row>
    <row r="7" spans="1:15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L7" s="14"/>
      <c r="M7" s="14"/>
      <c r="N7" s="14"/>
      <c r="O7" s="3"/>
    </row>
    <row r="8" spans="1:15" s="2" customFormat="1" ht="18" customHeight="1" thickBot="1" x14ac:dyDescent="0.3">
      <c r="A8" s="30" t="s">
        <v>5</v>
      </c>
      <c r="B8" s="31" t="s">
        <v>6</v>
      </c>
      <c r="C8" s="30" t="s">
        <v>7</v>
      </c>
      <c r="D8" s="32" t="s">
        <v>8</v>
      </c>
      <c r="E8" s="33" t="s">
        <v>9</v>
      </c>
      <c r="F8" s="33" t="s">
        <v>42</v>
      </c>
      <c r="G8" s="30" t="s">
        <v>33</v>
      </c>
      <c r="H8" s="33" t="s">
        <v>10</v>
      </c>
      <c r="I8" s="34" t="s">
        <v>11</v>
      </c>
      <c r="J8" s="25"/>
      <c r="K8" s="25"/>
      <c r="L8" s="25"/>
      <c r="M8" s="4"/>
      <c r="N8" s="4"/>
      <c r="O8" s="3"/>
    </row>
    <row r="9" spans="1:15" s="2" customFormat="1" ht="26.25" customHeight="1" thickBot="1" x14ac:dyDescent="0.3">
      <c r="A9" s="35" t="s">
        <v>12</v>
      </c>
      <c r="B9" s="36" t="s">
        <v>13</v>
      </c>
      <c r="C9" s="35" t="s">
        <v>14</v>
      </c>
      <c r="D9" s="37" t="s">
        <v>46</v>
      </c>
      <c r="E9" s="38" t="s">
        <v>15</v>
      </c>
      <c r="F9" s="38" t="s">
        <v>16</v>
      </c>
      <c r="G9" s="203" t="s">
        <v>149</v>
      </c>
      <c r="H9" s="39" t="s">
        <v>17</v>
      </c>
      <c r="I9" s="40" t="s">
        <v>18</v>
      </c>
      <c r="J9" s="25"/>
      <c r="K9" s="25"/>
      <c r="L9" s="25"/>
      <c r="M9" s="4"/>
      <c r="N9" s="5"/>
      <c r="O9" s="3"/>
    </row>
    <row r="10" spans="1:15" s="2" customFormat="1" x14ac:dyDescent="0.25">
      <c r="A10" s="41">
        <v>1</v>
      </c>
      <c r="B10" s="42" t="s">
        <v>38</v>
      </c>
      <c r="C10" s="43"/>
      <c r="D10" s="44">
        <v>5122213.08</v>
      </c>
      <c r="E10" s="45">
        <v>4146823.72</v>
      </c>
      <c r="F10" s="46">
        <f t="shared" ref="F10:F16" si="0">D10-E10</f>
        <v>975389.35999999987</v>
      </c>
      <c r="G10" s="46">
        <v>0</v>
      </c>
      <c r="H10" s="46">
        <f t="shared" ref="H10:H16" si="1">E10+G10</f>
        <v>4146823.72</v>
      </c>
      <c r="I10" s="47">
        <f t="shared" ref="I10:I16" si="2">F10-G10</f>
        <v>975389.35999999987</v>
      </c>
      <c r="J10" s="29"/>
      <c r="K10" s="5"/>
      <c r="L10" s="5"/>
      <c r="M10" s="5"/>
      <c r="N10" s="5"/>
      <c r="O10" s="3"/>
    </row>
    <row r="11" spans="1:15" s="1" customFormat="1" x14ac:dyDescent="0.25">
      <c r="A11" s="48"/>
      <c r="B11" s="49" t="s">
        <v>31</v>
      </c>
      <c r="C11" s="50"/>
      <c r="D11" s="51">
        <v>0</v>
      </c>
      <c r="E11" s="52">
        <v>1593.64</v>
      </c>
      <c r="F11" s="53">
        <f t="shared" si="0"/>
        <v>-1593.64</v>
      </c>
      <c r="G11" s="53">
        <v>0</v>
      </c>
      <c r="H11" s="53">
        <f t="shared" si="1"/>
        <v>1593.64</v>
      </c>
      <c r="I11" s="54">
        <f t="shared" si="2"/>
        <v>-1593.64</v>
      </c>
      <c r="J11" s="12"/>
      <c r="K11" s="5"/>
      <c r="L11" s="5"/>
      <c r="M11" s="5"/>
      <c r="N11" s="5"/>
      <c r="O11" s="3"/>
    </row>
    <row r="12" spans="1:15" s="1" customFormat="1" x14ac:dyDescent="0.25">
      <c r="A12" s="48"/>
      <c r="B12" s="55" t="s">
        <v>50</v>
      </c>
      <c r="C12" s="56"/>
      <c r="D12" s="51">
        <v>33367.82</v>
      </c>
      <c r="E12" s="52">
        <v>33367.82</v>
      </c>
      <c r="F12" s="53">
        <f t="shared" si="0"/>
        <v>0</v>
      </c>
      <c r="G12" s="53">
        <v>0</v>
      </c>
      <c r="H12" s="53">
        <f t="shared" si="1"/>
        <v>33367.82</v>
      </c>
      <c r="I12" s="54">
        <f t="shared" si="2"/>
        <v>0</v>
      </c>
      <c r="J12" s="29"/>
      <c r="K12" s="5"/>
      <c r="L12" s="5"/>
      <c r="M12" s="5"/>
      <c r="N12" s="5"/>
      <c r="O12" s="3"/>
    </row>
    <row r="13" spans="1:15" s="1" customFormat="1" x14ac:dyDescent="0.25">
      <c r="A13" s="48"/>
      <c r="B13" s="55" t="s">
        <v>124</v>
      </c>
      <c r="C13" s="50"/>
      <c r="D13" s="51">
        <v>178822.25</v>
      </c>
      <c r="E13" s="52">
        <v>178822.25</v>
      </c>
      <c r="F13" s="53">
        <f t="shared" si="0"/>
        <v>0</v>
      </c>
      <c r="G13" s="53">
        <v>0</v>
      </c>
      <c r="H13" s="53">
        <f t="shared" si="1"/>
        <v>178822.25</v>
      </c>
      <c r="I13" s="54">
        <f t="shared" si="2"/>
        <v>0</v>
      </c>
      <c r="J13" s="29"/>
      <c r="K13" s="5"/>
      <c r="L13" s="5"/>
      <c r="M13" s="5"/>
      <c r="N13" s="5"/>
      <c r="O13" s="3"/>
    </row>
    <row r="14" spans="1:15" s="1" customFormat="1" x14ac:dyDescent="0.25">
      <c r="A14" s="48"/>
      <c r="B14" s="55" t="s">
        <v>52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29"/>
      <c r="K14" s="5"/>
      <c r="L14" s="5"/>
      <c r="M14" s="5"/>
      <c r="N14" s="5"/>
      <c r="O14" s="3"/>
    </row>
    <row r="15" spans="1:15" s="1" customFormat="1" x14ac:dyDescent="0.25">
      <c r="A15" s="48"/>
      <c r="B15" s="55" t="s">
        <v>53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5"/>
      <c r="M15" s="5"/>
      <c r="N15" s="5"/>
      <c r="O15" s="3"/>
    </row>
    <row r="16" spans="1:15" s="1" customFormat="1" ht="15.75" thickBot="1" x14ac:dyDescent="0.3">
      <c r="A16" s="57"/>
      <c r="B16" s="58" t="s">
        <v>54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5"/>
      <c r="M16" s="5"/>
      <c r="N16" s="5"/>
      <c r="O16" s="3"/>
    </row>
    <row r="17" spans="1:15" s="1" customFormat="1" ht="15.75" thickBot="1" x14ac:dyDescent="0.3">
      <c r="A17" s="64"/>
      <c r="B17" s="65" t="s">
        <v>32</v>
      </c>
      <c r="C17" s="66"/>
      <c r="D17" s="67">
        <f>SUM(D10:D16)</f>
        <v>5334403.1500000004</v>
      </c>
      <c r="E17" s="68">
        <v>4360607.43</v>
      </c>
      <c r="F17" s="68">
        <f t="shared" ref="F17:I17" si="3">SUM(F10:F16)</f>
        <v>973795.71999999986</v>
      </c>
      <c r="G17" s="68">
        <f t="shared" si="3"/>
        <v>0</v>
      </c>
      <c r="H17" s="68">
        <f t="shared" si="3"/>
        <v>4360607.43</v>
      </c>
      <c r="I17" s="69">
        <f t="shared" si="3"/>
        <v>973795.71999999986</v>
      </c>
      <c r="J17" s="29"/>
      <c r="K17" s="12"/>
      <c r="L17" s="12"/>
      <c r="M17" s="5"/>
      <c r="N17" s="5"/>
      <c r="O17" s="3"/>
    </row>
    <row r="18" spans="1:15" s="1" customFormat="1" x14ac:dyDescent="0.25">
      <c r="A18" s="70">
        <v>2</v>
      </c>
      <c r="B18" s="71" t="s">
        <v>37</v>
      </c>
      <c r="C18" s="43" t="s">
        <v>150</v>
      </c>
      <c r="D18" s="73">
        <v>1907571.49</v>
      </c>
      <c r="E18" s="74">
        <v>1620962.61</v>
      </c>
      <c r="F18" s="75">
        <f>D18-E18</f>
        <v>286608.87999999989</v>
      </c>
      <c r="G18" s="75">
        <v>6808</v>
      </c>
      <c r="H18" s="75">
        <f t="shared" ref="H18:H24" si="4">E18+G18</f>
        <v>1627770.61</v>
      </c>
      <c r="I18" s="76">
        <f>F18-G18</f>
        <v>279800.87999999989</v>
      </c>
      <c r="J18" s="29"/>
      <c r="K18" s="5"/>
      <c r="L18" s="5"/>
      <c r="M18" s="4"/>
      <c r="N18" s="5"/>
      <c r="O18" s="3"/>
    </row>
    <row r="19" spans="1:15" s="1" customFormat="1" x14ac:dyDescent="0.25">
      <c r="A19" s="48"/>
      <c r="B19" s="77" t="s">
        <v>30</v>
      </c>
      <c r="C19" s="50"/>
      <c r="D19" s="51">
        <v>0</v>
      </c>
      <c r="E19" s="52">
        <v>47553.06</v>
      </c>
      <c r="F19" s="53">
        <f>D19-E19</f>
        <v>-47553.06</v>
      </c>
      <c r="G19" s="53">
        <v>0</v>
      </c>
      <c r="H19" s="53">
        <f t="shared" si="4"/>
        <v>47553.06</v>
      </c>
      <c r="I19" s="54">
        <f t="shared" ref="I19:I24" si="5">F19-G19</f>
        <v>-47553.06</v>
      </c>
      <c r="J19" s="29"/>
      <c r="K19" s="5"/>
      <c r="L19" s="5"/>
      <c r="M19" s="5"/>
      <c r="N19" s="5"/>
      <c r="O19" s="3"/>
    </row>
    <row r="20" spans="1:15" s="1" customFormat="1" x14ac:dyDescent="0.25">
      <c r="A20" s="48"/>
      <c r="B20" s="77" t="s">
        <v>43</v>
      </c>
      <c r="C20" s="50"/>
      <c r="D20" s="51">
        <v>28496.79</v>
      </c>
      <c r="E20" s="52">
        <v>12653.8</v>
      </c>
      <c r="F20" s="53">
        <f>D20-E20</f>
        <v>15842.990000000002</v>
      </c>
      <c r="G20" s="53">
        <v>0</v>
      </c>
      <c r="H20" s="53">
        <f t="shared" si="4"/>
        <v>12653.8</v>
      </c>
      <c r="I20" s="54">
        <f t="shared" si="5"/>
        <v>15842.990000000002</v>
      </c>
      <c r="J20" s="29"/>
      <c r="K20" s="5"/>
      <c r="L20" s="5"/>
      <c r="M20" s="5"/>
      <c r="N20" s="5"/>
      <c r="O20" s="3"/>
    </row>
    <row r="21" spans="1:15" s="1" customFormat="1" x14ac:dyDescent="0.25">
      <c r="A21" s="48"/>
      <c r="B21" s="55" t="s">
        <v>50</v>
      </c>
      <c r="C21" s="50"/>
      <c r="D21" s="51">
        <v>0</v>
      </c>
      <c r="E21" s="52">
        <v>-198.19</v>
      </c>
      <c r="F21" s="53">
        <f t="shared" ref="F21:F24" si="6">D21-E21</f>
        <v>198.19</v>
      </c>
      <c r="G21" s="53">
        <v>0</v>
      </c>
      <c r="H21" s="53">
        <f t="shared" si="4"/>
        <v>-198.19</v>
      </c>
      <c r="I21" s="54">
        <f t="shared" si="5"/>
        <v>198.19</v>
      </c>
      <c r="J21" s="29"/>
      <c r="K21" s="5"/>
      <c r="L21" s="5"/>
      <c r="M21" s="5"/>
      <c r="N21" s="5"/>
      <c r="O21" s="3"/>
    </row>
    <row r="22" spans="1:15" s="1" customFormat="1" x14ac:dyDescent="0.25">
      <c r="A22" s="48"/>
      <c r="B22" s="55" t="s">
        <v>124</v>
      </c>
      <c r="C22" s="50"/>
      <c r="D22" s="51">
        <v>-1783.71</v>
      </c>
      <c r="E22" s="52">
        <v>-792.76</v>
      </c>
      <c r="F22" s="52">
        <f t="shared" si="6"/>
        <v>-990.95</v>
      </c>
      <c r="G22" s="53">
        <v>0</v>
      </c>
      <c r="H22" s="52">
        <f t="shared" si="4"/>
        <v>-792.76</v>
      </c>
      <c r="I22" s="54">
        <f t="shared" si="5"/>
        <v>-990.95</v>
      </c>
      <c r="J22" s="29"/>
      <c r="K22" s="5"/>
      <c r="L22" s="5"/>
      <c r="M22" s="5"/>
      <c r="N22" s="5"/>
      <c r="O22" s="3"/>
    </row>
    <row r="23" spans="1:15" s="1" customFormat="1" x14ac:dyDescent="0.25">
      <c r="A23" s="48"/>
      <c r="B23" s="55" t="s">
        <v>52</v>
      </c>
      <c r="C23" s="50"/>
      <c r="D23" s="51">
        <v>0</v>
      </c>
      <c r="E23" s="52">
        <v>-990.95</v>
      </c>
      <c r="F23" s="52">
        <f t="shared" si="6"/>
        <v>990.95</v>
      </c>
      <c r="G23" s="53">
        <v>0</v>
      </c>
      <c r="H23" s="52">
        <f t="shared" si="4"/>
        <v>-990.95</v>
      </c>
      <c r="I23" s="54">
        <f t="shared" si="5"/>
        <v>990.95</v>
      </c>
      <c r="J23" s="29"/>
      <c r="K23" s="5"/>
      <c r="L23" s="5"/>
      <c r="M23" s="5"/>
      <c r="N23" s="5"/>
      <c r="O23" s="3"/>
    </row>
    <row r="24" spans="1:15" s="1" customFormat="1" ht="15.75" thickBot="1" x14ac:dyDescent="0.3">
      <c r="A24" s="57"/>
      <c r="B24" s="55" t="s">
        <v>53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29"/>
      <c r="K24" s="5"/>
      <c r="L24" s="5"/>
      <c r="M24" s="5"/>
      <c r="N24" s="5"/>
      <c r="O24" s="3"/>
    </row>
    <row r="25" spans="1:15" s="1" customFormat="1" ht="27" thickBot="1" x14ac:dyDescent="0.3">
      <c r="A25" s="78"/>
      <c r="B25" s="58" t="s">
        <v>34</v>
      </c>
      <c r="C25" s="79"/>
      <c r="D25" s="80">
        <f>SUM(D18:D24)</f>
        <v>1934284.57</v>
      </c>
      <c r="E25" s="81">
        <v>1679187.5700000003</v>
      </c>
      <c r="F25" s="81">
        <f t="shared" ref="F25:I25" si="7">SUM(F18:F24)</f>
        <v>255096.99999999988</v>
      </c>
      <c r="G25" s="81">
        <f t="shared" si="7"/>
        <v>6808</v>
      </c>
      <c r="H25" s="81">
        <f t="shared" si="7"/>
        <v>1685995.5700000003</v>
      </c>
      <c r="I25" s="82">
        <f t="shared" si="7"/>
        <v>248288.99999999988</v>
      </c>
      <c r="J25" s="29"/>
      <c r="K25" s="12"/>
      <c r="L25" s="12"/>
      <c r="M25" s="5"/>
      <c r="N25" s="5"/>
      <c r="O25" s="3"/>
    </row>
    <row r="26" spans="1:15" s="1" customFormat="1" ht="15.75" thickBot="1" x14ac:dyDescent="0.3">
      <c r="A26" s="78"/>
      <c r="B26" s="83" t="s">
        <v>8</v>
      </c>
      <c r="C26" s="78"/>
      <c r="D26" s="84">
        <f>D17+D25</f>
        <v>7268687.7200000007</v>
      </c>
      <c r="E26" s="85">
        <v>6039795</v>
      </c>
      <c r="F26" s="85">
        <f t="shared" ref="F26:I26" si="8">F25+F17</f>
        <v>1228892.7199999997</v>
      </c>
      <c r="G26" s="85">
        <f t="shared" si="8"/>
        <v>6808</v>
      </c>
      <c r="H26" s="85">
        <f t="shared" si="8"/>
        <v>6046603</v>
      </c>
      <c r="I26" s="86">
        <f t="shared" si="8"/>
        <v>1222084.7199999997</v>
      </c>
      <c r="J26" s="5"/>
      <c r="K26" s="5"/>
      <c r="L26" s="5"/>
      <c r="M26" s="5"/>
      <c r="N26" s="5"/>
      <c r="O26" s="3"/>
    </row>
    <row r="27" spans="1:15" s="9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3"/>
    </row>
    <row r="28" spans="1:15" s="1" customFormat="1" ht="15.75" customHeight="1" thickBot="1" x14ac:dyDescent="0.3">
      <c r="A28" s="4"/>
      <c r="B28" s="213" t="s">
        <v>136</v>
      </c>
      <c r="C28" s="225"/>
      <c r="D28" s="225"/>
      <c r="E28" s="225"/>
      <c r="F28" s="226"/>
      <c r="H28" s="213" t="s">
        <v>137</v>
      </c>
      <c r="I28" s="214"/>
      <c r="J28" s="214"/>
      <c r="K28" s="214"/>
      <c r="L28" s="215"/>
      <c r="M28" s="28"/>
      <c r="N28" s="28"/>
      <c r="O28" s="16"/>
    </row>
    <row r="29" spans="1:15" s="16" customFormat="1" ht="20.25" customHeight="1" thickBot="1" x14ac:dyDescent="0.3">
      <c r="A29" s="19"/>
      <c r="B29" s="227" t="s">
        <v>19</v>
      </c>
      <c r="C29" s="87" t="s">
        <v>21</v>
      </c>
      <c r="D29" s="17" t="s">
        <v>39</v>
      </c>
      <c r="E29" s="17" t="s">
        <v>40</v>
      </c>
      <c r="F29" s="26" t="s">
        <v>41</v>
      </c>
      <c r="G29" s="23"/>
      <c r="H29" s="230" t="s">
        <v>19</v>
      </c>
      <c r="I29" s="87" t="s">
        <v>21</v>
      </c>
      <c r="J29" s="17" t="s">
        <v>39</v>
      </c>
      <c r="K29" s="17" t="s">
        <v>40</v>
      </c>
      <c r="L29" s="17" t="s">
        <v>41</v>
      </c>
      <c r="M29" s="20"/>
      <c r="N29" s="20"/>
      <c r="O29" s="23"/>
    </row>
    <row r="30" spans="1:15" s="1" customFormat="1" ht="15.75" thickBot="1" x14ac:dyDescent="0.3">
      <c r="A30" s="6"/>
      <c r="B30" s="228"/>
      <c r="C30" s="14" t="s">
        <v>23</v>
      </c>
      <c r="D30" s="88">
        <v>177</v>
      </c>
      <c r="E30" s="88">
        <v>177</v>
      </c>
      <c r="F30" s="89">
        <f>D30-E30</f>
        <v>0</v>
      </c>
      <c r="G30" s="15"/>
      <c r="H30" s="231"/>
      <c r="I30" s="14" t="s">
        <v>23</v>
      </c>
      <c r="J30" s="88">
        <f>'IULIE 2023'!J30+'AUGUST 2023 REALIZ'!D30</f>
        <v>2227</v>
      </c>
      <c r="K30" s="88">
        <f>'IULIE 2023'!K30+'AUGUST 2023 REALIZ'!E30</f>
        <v>2227</v>
      </c>
      <c r="L30" s="88">
        <f>'IULIE 2023'!L30+'AUGUST 2023 REALIZ'!F30</f>
        <v>0</v>
      </c>
      <c r="M30" s="5"/>
      <c r="N30" s="5"/>
      <c r="O30" s="15"/>
    </row>
    <row r="31" spans="1:15" s="1" customFormat="1" ht="15.75" thickBot="1" x14ac:dyDescent="0.3">
      <c r="A31" s="6"/>
      <c r="B31" s="229"/>
      <c r="C31" s="90" t="s">
        <v>24</v>
      </c>
      <c r="D31" s="91">
        <v>392133.47</v>
      </c>
      <c r="E31" s="91">
        <v>392133.47</v>
      </c>
      <c r="F31" s="92">
        <f t="shared" ref="F31:F37" si="9">D31-E31</f>
        <v>0</v>
      </c>
      <c r="G31" s="15"/>
      <c r="H31" s="232"/>
      <c r="I31" s="90" t="s">
        <v>24</v>
      </c>
      <c r="J31" s="95">
        <f>'IULIE 2023'!J31+'AUGUST 2023 REALIZ'!D31</f>
        <v>4088047.96</v>
      </c>
      <c r="K31" s="95">
        <f>'IULIE 2023'!K31+'AUGUST 2023 REALIZ'!E31</f>
        <v>3907858.01</v>
      </c>
      <c r="L31" s="95">
        <f>'IULIE 2023'!L31+'AUGUST 2023 REALIZ'!F31</f>
        <v>180189.94999999995</v>
      </c>
      <c r="M31" s="5"/>
      <c r="N31" s="5"/>
      <c r="O31" s="15"/>
    </row>
    <row r="32" spans="1:15" s="1" customFormat="1" ht="15.75" thickBot="1" x14ac:dyDescent="0.3">
      <c r="A32" s="6"/>
      <c r="B32" s="55" t="s">
        <v>50</v>
      </c>
      <c r="C32" s="83" t="s">
        <v>24</v>
      </c>
      <c r="D32" s="85">
        <v>0</v>
      </c>
      <c r="E32" s="85">
        <v>0</v>
      </c>
      <c r="F32" s="89">
        <f t="shared" si="9"/>
        <v>0</v>
      </c>
      <c r="G32" s="15"/>
      <c r="H32" s="55" t="s">
        <v>50</v>
      </c>
      <c r="I32" s="93" t="s">
        <v>24</v>
      </c>
      <c r="J32" s="88">
        <f>'IULIE 2023'!J32+'AUGUST 2023 REALIZ'!D32</f>
        <v>13296.31</v>
      </c>
      <c r="K32" s="88">
        <f>'IULIE 2023'!K32+'AUGUST 2023 REALIZ'!E32</f>
        <v>33367.82</v>
      </c>
      <c r="L32" s="88">
        <f>'IULIE 2023'!L32+'AUGUST 2023 REALIZ'!F32</f>
        <v>-20071.510000000002</v>
      </c>
      <c r="M32" s="5"/>
      <c r="N32" s="5"/>
      <c r="O32" s="15"/>
    </row>
    <row r="33" spans="1:16" s="1" customFormat="1" ht="15.75" thickBot="1" x14ac:dyDescent="0.3">
      <c r="A33" s="6"/>
      <c r="B33" s="55" t="s">
        <v>124</v>
      </c>
      <c r="C33" s="93" t="s">
        <v>24</v>
      </c>
      <c r="D33" s="62">
        <v>0</v>
      </c>
      <c r="E33" s="62">
        <v>0</v>
      </c>
      <c r="F33" s="89">
        <f t="shared" si="9"/>
        <v>0</v>
      </c>
      <c r="G33" s="15"/>
      <c r="H33" s="55" t="s">
        <v>124</v>
      </c>
      <c r="I33" s="93" t="s">
        <v>24</v>
      </c>
      <c r="J33" s="88">
        <f>'IULIE 2023'!J33+'AUGUST 2023 REALIZ'!D33</f>
        <v>18703.810000000001</v>
      </c>
      <c r="K33" s="88">
        <f>'IULIE 2023'!K33+'AUGUST 2023 REALIZ'!E33</f>
        <v>178822.25</v>
      </c>
      <c r="L33" s="88">
        <f>'IULIE 2023'!L33+'AUGUST 2023 REALIZ'!F33</f>
        <v>-160118.44</v>
      </c>
      <c r="M33" s="5"/>
      <c r="N33" s="5"/>
      <c r="O33" s="15"/>
    </row>
    <row r="34" spans="1:16" s="1" customFormat="1" ht="15.75" thickBot="1" x14ac:dyDescent="0.3">
      <c r="A34" s="6"/>
      <c r="B34" s="55" t="s">
        <v>52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15"/>
      <c r="H34" s="55" t="s">
        <v>52</v>
      </c>
      <c r="I34" s="93" t="s">
        <v>24</v>
      </c>
      <c r="J34" s="88">
        <f>'IULIE 2023'!J34+'AUGUST 2023 REALIZ'!D34</f>
        <v>0</v>
      </c>
      <c r="K34" s="88">
        <f>'IULIE 2023'!K34+'AUGUST 2023 REALIZ'!E34</f>
        <v>0</v>
      </c>
      <c r="L34" s="88">
        <f>'IULIE 2023'!L34+'AUGUST 2023 REALIZ'!F34</f>
        <v>0</v>
      </c>
      <c r="M34" s="5"/>
      <c r="N34" s="5"/>
      <c r="O34" s="15"/>
    </row>
    <row r="35" spans="1:16" s="1" customFormat="1" ht="15.75" thickBot="1" x14ac:dyDescent="0.3">
      <c r="A35" s="6"/>
      <c r="B35" s="55" t="s">
        <v>53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15"/>
      <c r="H35" s="55" t="s">
        <v>53</v>
      </c>
      <c r="I35" s="93" t="s">
        <v>24</v>
      </c>
      <c r="J35" s="88">
        <f>'IULIE 2023'!J35+'AUGUST 2023 REALIZ'!D35</f>
        <v>0</v>
      </c>
      <c r="K35" s="88">
        <f>'IULIE 2023'!K35+'AUGUST 2023 REALIZ'!E35</f>
        <v>0</v>
      </c>
      <c r="L35" s="88">
        <f>'IULIE 2023'!L35+'AUGUST 2023 REALIZ'!F35</f>
        <v>0</v>
      </c>
      <c r="M35" s="5"/>
      <c r="N35" s="5"/>
      <c r="O35" s="15"/>
    </row>
    <row r="36" spans="1:16" s="1" customFormat="1" ht="15.75" thickBot="1" x14ac:dyDescent="0.3">
      <c r="A36" s="6"/>
      <c r="B36" s="58" t="s">
        <v>54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15"/>
      <c r="H36" s="58" t="s">
        <v>54</v>
      </c>
      <c r="I36" s="83" t="s">
        <v>24</v>
      </c>
      <c r="J36" s="88">
        <f>'IULIE 2023'!J36+'AUGUST 2023 REALIZ'!D36</f>
        <v>0</v>
      </c>
      <c r="K36" s="88">
        <f>'IULIE 2023'!K36+'AUGUST 2023 REALIZ'!E36</f>
        <v>0</v>
      </c>
      <c r="L36" s="88">
        <f>'IULIE 2023'!L36+'AUGUST 2023 REALIZ'!F36</f>
        <v>0</v>
      </c>
      <c r="M36" s="5"/>
      <c r="N36" s="5"/>
      <c r="O36" s="15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0">SUM(D31:D36)</f>
        <v>392133.47</v>
      </c>
      <c r="E37" s="91">
        <f t="shared" si="10"/>
        <v>392133.47</v>
      </c>
      <c r="F37" s="91">
        <f t="shared" si="9"/>
        <v>0</v>
      </c>
      <c r="G37" s="15"/>
      <c r="H37" s="94" t="s">
        <v>32</v>
      </c>
      <c r="I37" s="90" t="s">
        <v>24</v>
      </c>
      <c r="J37" s="91">
        <f>'IULIE 2023'!J37+'AUGUST 2023 REALIZ'!D37</f>
        <v>4120048.08</v>
      </c>
      <c r="K37" s="91">
        <f>'IULIE 2023'!K37+'AUGUST 2023 REALIZ'!E37</f>
        <v>4120048.08</v>
      </c>
      <c r="L37" s="91">
        <f>'IULIE 2023'!L37+'AUGUST 2023 REALIZ'!F37</f>
        <v>0</v>
      </c>
      <c r="M37" s="5"/>
      <c r="N37" s="5"/>
      <c r="O37" s="15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5"/>
      <c r="L38" s="5"/>
      <c r="M38" s="5"/>
      <c r="N38" s="5"/>
      <c r="O38" s="15"/>
      <c r="P38" s="15"/>
    </row>
    <row r="39" spans="1:16" s="1" customFormat="1" ht="18.75" customHeight="1" thickBot="1" x14ac:dyDescent="0.3">
      <c r="A39" s="6"/>
      <c r="B39" s="189" t="s">
        <v>20</v>
      </c>
      <c r="C39" s="190" t="s">
        <v>21</v>
      </c>
      <c r="D39" s="191" t="s">
        <v>39</v>
      </c>
      <c r="E39" s="191" t="s">
        <v>40</v>
      </c>
      <c r="F39" s="192" t="s">
        <v>22</v>
      </c>
      <c r="G39" s="23"/>
      <c r="H39" s="96" t="s">
        <v>20</v>
      </c>
      <c r="I39" s="17" t="s">
        <v>21</v>
      </c>
      <c r="J39" s="17" t="s">
        <v>39</v>
      </c>
      <c r="K39" s="17" t="s">
        <v>40</v>
      </c>
      <c r="L39" s="26" t="s">
        <v>22</v>
      </c>
      <c r="M39" s="5"/>
      <c r="N39" s="5"/>
      <c r="O39" s="15"/>
      <c r="P39" s="15"/>
    </row>
    <row r="40" spans="1:16" s="1" customFormat="1" ht="15.75" thickBot="1" x14ac:dyDescent="0.3">
      <c r="A40" s="6"/>
      <c r="B40" s="204" t="s">
        <v>20</v>
      </c>
      <c r="C40" s="193" t="s">
        <v>23</v>
      </c>
      <c r="D40" s="194">
        <v>0</v>
      </c>
      <c r="E40" s="194">
        <v>0</v>
      </c>
      <c r="F40" s="195">
        <f>D40-E40</f>
        <v>0</v>
      </c>
      <c r="G40" s="15"/>
      <c r="H40" s="207" t="s">
        <v>20</v>
      </c>
      <c r="I40" s="64" t="s">
        <v>23</v>
      </c>
      <c r="J40" s="98">
        <f>'REGULARIZARE SEM I 2023'!J40+'AUGUST 2023 REALIZ'!D40</f>
        <v>0</v>
      </c>
      <c r="K40" s="98">
        <f>'REGULARIZARE SEM I 2023'!K40+'AUGUST 2023 REALIZ'!E40</f>
        <v>0</v>
      </c>
      <c r="L40" s="98">
        <f>'REGULARIZARE SEM I 2023'!L40+'AUGUST 2023 REALIZ'!F40</f>
        <v>0</v>
      </c>
      <c r="M40" s="5"/>
      <c r="N40" s="5"/>
      <c r="O40" s="15"/>
      <c r="P40" s="15"/>
    </row>
    <row r="41" spans="1:16" s="1" customFormat="1" ht="15.75" thickBot="1" x14ac:dyDescent="0.3">
      <c r="A41" s="6"/>
      <c r="B41" s="205"/>
      <c r="C41" s="175" t="s">
        <v>24</v>
      </c>
      <c r="D41" s="177">
        <v>0</v>
      </c>
      <c r="E41" s="177">
        <v>0</v>
      </c>
      <c r="F41" s="195">
        <f t="shared" ref="F41:F52" si="11">D41-E41</f>
        <v>0</v>
      </c>
      <c r="G41" s="15"/>
      <c r="H41" s="208"/>
      <c r="I41" s="111" t="s">
        <v>24</v>
      </c>
      <c r="J41" s="91">
        <f>'REGULARIZARE SEM I 2023'!J41+'AUGUST 2023 REALIZ'!D41</f>
        <v>0</v>
      </c>
      <c r="K41" s="91">
        <f>'REGULARIZARE SEM I 2023'!K41+'AUGUST 2023 REALIZ'!E41</f>
        <v>0</v>
      </c>
      <c r="L41" s="91">
        <f>'REGULARIZARE SEM I 2023'!L41+'AUGUST 2023 REALIZ'!F41</f>
        <v>0</v>
      </c>
      <c r="M41" s="5"/>
      <c r="N41" s="5"/>
      <c r="O41" s="15"/>
      <c r="P41" s="15"/>
    </row>
    <row r="42" spans="1:16" s="1" customFormat="1" ht="15.75" thickBot="1" x14ac:dyDescent="0.3">
      <c r="A42" s="6"/>
      <c r="B42" s="205"/>
      <c r="C42" s="193" t="s">
        <v>25</v>
      </c>
      <c r="D42" s="194">
        <v>1283</v>
      </c>
      <c r="E42" s="194">
        <v>1283</v>
      </c>
      <c r="F42" s="195">
        <f t="shared" si="11"/>
        <v>0</v>
      </c>
      <c r="G42" s="15"/>
      <c r="H42" s="208"/>
      <c r="I42" s="64" t="s">
        <v>25</v>
      </c>
      <c r="J42" s="98">
        <f>D42+'IULIE 2023'!J42</f>
        <v>8440</v>
      </c>
      <c r="K42" s="98">
        <f>E42+'IULIE 2023'!K42</f>
        <v>8440</v>
      </c>
      <c r="L42" s="98">
        <f>F42+'IULIE 2023'!L42</f>
        <v>0</v>
      </c>
      <c r="M42" s="5"/>
      <c r="N42" s="5"/>
      <c r="O42" s="15"/>
      <c r="P42" s="15"/>
    </row>
    <row r="43" spans="1:16" s="1" customFormat="1" ht="15.75" thickBot="1" x14ac:dyDescent="0.3">
      <c r="A43" s="6"/>
      <c r="B43" s="205"/>
      <c r="C43" s="100" t="s">
        <v>24</v>
      </c>
      <c r="D43" s="101">
        <v>254034</v>
      </c>
      <c r="E43" s="101">
        <v>254034</v>
      </c>
      <c r="F43" s="102">
        <f t="shared" si="11"/>
        <v>0</v>
      </c>
      <c r="G43" s="15"/>
      <c r="H43" s="208"/>
      <c r="I43" s="111" t="s">
        <v>24</v>
      </c>
      <c r="J43" s="91">
        <f>D43+'IULIE 2023'!J43</f>
        <v>1672275.77</v>
      </c>
      <c r="K43" s="91">
        <f>E43+'IULIE 2023'!K43</f>
        <v>1672275.77</v>
      </c>
      <c r="L43" s="91">
        <f>F43+'IULIE 2023'!L43</f>
        <v>0</v>
      </c>
      <c r="M43" s="5"/>
      <c r="N43" s="5"/>
      <c r="O43" s="15"/>
      <c r="P43" s="15"/>
    </row>
    <row r="44" spans="1:16" s="1" customFormat="1" ht="27" thickBot="1" x14ac:dyDescent="0.3">
      <c r="A44" s="6"/>
      <c r="B44" s="205"/>
      <c r="C44" s="196" t="s">
        <v>44</v>
      </c>
      <c r="D44" s="194">
        <v>5</v>
      </c>
      <c r="E44" s="194">
        <v>5</v>
      </c>
      <c r="F44" s="195">
        <f t="shared" si="11"/>
        <v>0</v>
      </c>
      <c r="G44" s="15"/>
      <c r="H44" s="208"/>
      <c r="I44" s="103" t="s">
        <v>44</v>
      </c>
      <c r="J44" s="98">
        <f>D44+'IULIE 2023'!J44</f>
        <v>55</v>
      </c>
      <c r="K44" s="98">
        <f>E44+'IULIE 2023'!K44</f>
        <v>55</v>
      </c>
      <c r="L44" s="98">
        <f>F44+'IULIE 2023'!L44</f>
        <v>0</v>
      </c>
      <c r="M44" s="5"/>
      <c r="N44" s="5"/>
      <c r="O44" s="15"/>
      <c r="P44" s="15"/>
    </row>
    <row r="45" spans="1:16" s="1" customFormat="1" ht="15.75" thickBot="1" x14ac:dyDescent="0.3">
      <c r="A45" s="6"/>
      <c r="B45" s="206"/>
      <c r="C45" s="175" t="s">
        <v>24</v>
      </c>
      <c r="D45" s="177">
        <v>2633</v>
      </c>
      <c r="E45" s="177">
        <v>2633</v>
      </c>
      <c r="F45" s="195">
        <f t="shared" si="11"/>
        <v>0</v>
      </c>
      <c r="G45" s="15"/>
      <c r="H45" s="209"/>
      <c r="I45" s="111" t="s">
        <v>24</v>
      </c>
      <c r="J45" s="91">
        <f>D45+'IULIE 2023'!J45</f>
        <v>13719.8</v>
      </c>
      <c r="K45" s="91">
        <f>E45+'IULIE 2023'!K45</f>
        <v>13719.8</v>
      </c>
      <c r="L45" s="91">
        <f>F45+'IULIE 2023'!L45</f>
        <v>0</v>
      </c>
      <c r="M45" s="5"/>
      <c r="N45" s="5"/>
      <c r="O45" s="15"/>
      <c r="P45" s="15"/>
    </row>
    <row r="46" spans="1:16" s="1" customFormat="1" ht="15.75" thickBot="1" x14ac:dyDescent="0.3">
      <c r="A46" s="4"/>
      <c r="B46" s="197" t="s">
        <v>20</v>
      </c>
      <c r="C46" s="105" t="s">
        <v>24</v>
      </c>
      <c r="D46" s="91">
        <f>D41+D43+D45</f>
        <v>256667</v>
      </c>
      <c r="E46" s="91">
        <f>E41+E43+E45</f>
        <v>256667</v>
      </c>
      <c r="F46" s="91">
        <f t="shared" ref="F46" si="12">F41+F43+F45</f>
        <v>0</v>
      </c>
      <c r="G46" s="15"/>
      <c r="H46" s="104" t="s">
        <v>20</v>
      </c>
      <c r="I46" s="113" t="s">
        <v>24</v>
      </c>
      <c r="J46" s="91">
        <f>D46+'IULIE 2023'!J46</f>
        <v>1687779.2799999998</v>
      </c>
      <c r="K46" s="91">
        <f>E46+'IULIE 2023'!K46</f>
        <v>1687779.2799999998</v>
      </c>
      <c r="L46" s="91">
        <f>F46+'IULIE 2023'!L46</f>
        <v>0</v>
      </c>
      <c r="M46" s="5"/>
      <c r="N46" s="5"/>
      <c r="O46" s="15"/>
      <c r="P46" s="15"/>
    </row>
    <row r="47" spans="1:16" s="1" customFormat="1" ht="15.75" thickBot="1" x14ac:dyDescent="0.3">
      <c r="A47" s="4"/>
      <c r="B47" s="157" t="s">
        <v>50</v>
      </c>
      <c r="C47" s="198" t="s">
        <v>24</v>
      </c>
      <c r="D47" s="194">
        <v>0</v>
      </c>
      <c r="E47" s="194">
        <v>0</v>
      </c>
      <c r="F47" s="195">
        <f t="shared" si="11"/>
        <v>0</v>
      </c>
      <c r="G47" s="15"/>
      <c r="H47" s="55" t="s">
        <v>50</v>
      </c>
      <c r="I47" s="57" t="s">
        <v>24</v>
      </c>
      <c r="J47" s="98">
        <f>D47+'IULIE 2023'!J47</f>
        <v>0</v>
      </c>
      <c r="K47" s="98">
        <f>E47+'IULIE 2023'!K47</f>
        <v>0</v>
      </c>
      <c r="L47" s="98">
        <f>F47+'IULIE 2023'!L47</f>
        <v>0</v>
      </c>
      <c r="M47" s="5"/>
      <c r="N47" s="5"/>
      <c r="O47" s="15"/>
      <c r="P47" s="15"/>
    </row>
    <row r="48" spans="1:16" s="1" customFormat="1" ht="15.75" thickBot="1" x14ac:dyDescent="0.3">
      <c r="A48" s="4"/>
      <c r="B48" s="157" t="s">
        <v>124</v>
      </c>
      <c r="C48" s="198" t="s">
        <v>24</v>
      </c>
      <c r="D48" s="194">
        <v>0</v>
      </c>
      <c r="E48" s="194">
        <v>0</v>
      </c>
      <c r="F48" s="195">
        <f t="shared" si="11"/>
        <v>0</v>
      </c>
      <c r="G48" s="15"/>
      <c r="H48" s="55" t="s">
        <v>124</v>
      </c>
      <c r="I48" s="57" t="s">
        <v>24</v>
      </c>
      <c r="J48" s="98">
        <f>D48+'IULIE 2023'!J48</f>
        <v>-1783.71</v>
      </c>
      <c r="K48" s="98">
        <f>E48+'IULIE 2023'!K48</f>
        <v>-1783.71</v>
      </c>
      <c r="L48" s="98">
        <f>F48+'IULIE 2023'!L48</f>
        <v>0</v>
      </c>
      <c r="M48" s="5"/>
      <c r="N48" s="5"/>
      <c r="O48" s="15"/>
      <c r="P48" s="15"/>
    </row>
    <row r="49" spans="1:16" s="1" customFormat="1" ht="15.75" thickBot="1" x14ac:dyDescent="0.3">
      <c r="A49" s="4"/>
      <c r="B49" s="157" t="s">
        <v>52</v>
      </c>
      <c r="C49" s="198" t="s">
        <v>24</v>
      </c>
      <c r="D49" s="194">
        <v>0</v>
      </c>
      <c r="E49" s="194">
        <v>0</v>
      </c>
      <c r="F49" s="195">
        <f t="shared" si="11"/>
        <v>0</v>
      </c>
      <c r="G49" s="15"/>
      <c r="H49" s="55" t="s">
        <v>52</v>
      </c>
      <c r="I49" s="57" t="s">
        <v>24</v>
      </c>
      <c r="J49" s="98">
        <f>D49+'IULIE 2023'!J49</f>
        <v>0</v>
      </c>
      <c r="K49" s="98">
        <f>E49+'IULIE 2023'!K49</f>
        <v>0</v>
      </c>
      <c r="L49" s="98">
        <f>F49+'IULIE 2023'!L49</f>
        <v>0</v>
      </c>
      <c r="M49" s="5"/>
      <c r="N49" s="5"/>
      <c r="O49" s="15"/>
      <c r="P49" s="15"/>
    </row>
    <row r="50" spans="1:16" s="1" customFormat="1" ht="15.75" thickBot="1" x14ac:dyDescent="0.3">
      <c r="A50" s="4"/>
      <c r="B50" s="157" t="s">
        <v>53</v>
      </c>
      <c r="C50" s="198" t="s">
        <v>24</v>
      </c>
      <c r="D50" s="194">
        <v>0</v>
      </c>
      <c r="E50" s="194">
        <v>0</v>
      </c>
      <c r="F50" s="195">
        <f t="shared" si="11"/>
        <v>0</v>
      </c>
      <c r="G50" s="15"/>
      <c r="H50" s="55" t="s">
        <v>53</v>
      </c>
      <c r="I50" s="57" t="s">
        <v>24</v>
      </c>
      <c r="J50" s="98">
        <f>D50+'IULIE 2023'!J50</f>
        <v>0</v>
      </c>
      <c r="K50" s="98">
        <f>E50+'IULIE 2023'!K50</f>
        <v>0</v>
      </c>
      <c r="L50" s="98">
        <f>F50+'IULIE 2023'!L50</f>
        <v>0</v>
      </c>
      <c r="M50" s="5"/>
      <c r="N50" s="5"/>
      <c r="O50" s="15"/>
      <c r="P50" s="15"/>
    </row>
    <row r="51" spans="1:16" s="1" customFormat="1" ht="15.75" thickBot="1" x14ac:dyDescent="0.3">
      <c r="A51" s="4"/>
      <c r="B51" s="160" t="s">
        <v>54</v>
      </c>
      <c r="C51" s="198" t="s">
        <v>24</v>
      </c>
      <c r="D51" s="194">
        <v>0</v>
      </c>
      <c r="E51" s="194">
        <v>0</v>
      </c>
      <c r="F51" s="195">
        <f t="shared" si="11"/>
        <v>0</v>
      </c>
      <c r="G51" s="15"/>
      <c r="H51" s="58" t="s">
        <v>54</v>
      </c>
      <c r="I51" s="57" t="s">
        <v>24</v>
      </c>
      <c r="J51" s="98">
        <f>D51+'IULIE 2023'!J51</f>
        <v>0</v>
      </c>
      <c r="K51" s="98">
        <f>E51+'IULIE 2023'!K51</f>
        <v>0</v>
      </c>
      <c r="L51" s="98">
        <f>F51+'IULIE 2023'!L51</f>
        <v>0</v>
      </c>
      <c r="M51" s="5"/>
      <c r="N51" s="5"/>
      <c r="O51" s="15"/>
      <c r="P51" s="15"/>
    </row>
    <row r="52" spans="1:16" s="1" customFormat="1" ht="27" thickBot="1" x14ac:dyDescent="0.3">
      <c r="A52" s="4"/>
      <c r="B52" s="196" t="s">
        <v>34</v>
      </c>
      <c r="C52" s="105" t="s">
        <v>24</v>
      </c>
      <c r="D52" s="91">
        <f>SUM(D46:D51)</f>
        <v>256667</v>
      </c>
      <c r="E52" s="91">
        <f t="shared" ref="E52" si="13">SUM(E46:E51)</f>
        <v>256667</v>
      </c>
      <c r="F52" s="102">
        <f t="shared" si="11"/>
        <v>0</v>
      </c>
      <c r="G52" s="15"/>
      <c r="H52" s="94" t="s">
        <v>34</v>
      </c>
      <c r="I52" s="113" t="s">
        <v>24</v>
      </c>
      <c r="J52" s="91">
        <f>D52+'IULIE 2023'!J52</f>
        <v>1685995.5699999998</v>
      </c>
      <c r="K52" s="91">
        <f>E52+'IULIE 2023'!K52</f>
        <v>1685995.5699999998</v>
      </c>
      <c r="L52" s="91">
        <f>F52+'IULIE 2023'!L52</f>
        <v>0</v>
      </c>
      <c r="M52" s="5"/>
      <c r="N52" s="5"/>
      <c r="O52" s="15"/>
      <c r="P52" s="15"/>
    </row>
    <row r="53" spans="1:16" s="1" customFormat="1" ht="15.75" thickBot="1" x14ac:dyDescent="0.3">
      <c r="A53" s="4"/>
      <c r="B53" s="118"/>
      <c r="C53" s="14"/>
      <c r="D53" s="15"/>
      <c r="E53" s="15"/>
      <c r="F53" s="15"/>
      <c r="G53" s="15"/>
      <c r="H53" s="118"/>
      <c r="I53" s="14"/>
      <c r="J53" s="15"/>
      <c r="K53" s="15"/>
      <c r="L53" s="15"/>
      <c r="M53" s="5"/>
      <c r="N53" s="5"/>
      <c r="O53" s="15"/>
      <c r="P53" s="15"/>
    </row>
    <row r="54" spans="1:16" s="1" customFormat="1" ht="15.75" customHeight="1" thickBot="1" x14ac:dyDescent="0.3">
      <c r="A54" s="4"/>
      <c r="B54" s="210" t="s">
        <v>138</v>
      </c>
      <c r="C54" s="211"/>
      <c r="D54" s="211"/>
      <c r="E54" s="211"/>
      <c r="F54" s="212"/>
      <c r="H54" s="213" t="s">
        <v>139</v>
      </c>
      <c r="I54" s="214"/>
      <c r="J54" s="214"/>
      <c r="K54" s="214"/>
      <c r="L54" s="215"/>
      <c r="M54" s="28"/>
      <c r="N54" s="28"/>
      <c r="P54" s="119"/>
    </row>
    <row r="55" spans="1:16" s="1" customFormat="1" ht="18.75" customHeight="1" thickBot="1" x14ac:dyDescent="0.3">
      <c r="A55" s="4"/>
      <c r="B55" s="216" t="s">
        <v>35</v>
      </c>
      <c r="C55" s="191" t="s">
        <v>21</v>
      </c>
      <c r="D55" s="199" t="s">
        <v>39</v>
      </c>
      <c r="E55" s="191" t="s">
        <v>40</v>
      </c>
      <c r="F55" s="192" t="s">
        <v>41</v>
      </c>
      <c r="G55" s="23"/>
      <c r="H55" s="219" t="s">
        <v>35</v>
      </c>
      <c r="I55" s="17" t="s">
        <v>21</v>
      </c>
      <c r="J55" s="108" t="s">
        <v>39</v>
      </c>
      <c r="K55" s="17" t="s">
        <v>40</v>
      </c>
      <c r="L55" s="26" t="s">
        <v>41</v>
      </c>
      <c r="M55" s="20"/>
      <c r="N55" s="20"/>
      <c r="O55" s="23"/>
      <c r="P55" s="14"/>
    </row>
    <row r="56" spans="1:16" s="1" customFormat="1" ht="15.75" thickBot="1" x14ac:dyDescent="0.3">
      <c r="A56" s="4"/>
      <c r="B56" s="217"/>
      <c r="C56" s="166" t="s">
        <v>23</v>
      </c>
      <c r="D56" s="200">
        <f>D44+D42+D40+D30</f>
        <v>1465</v>
      </c>
      <c r="E56" s="200">
        <f>E44+E42+E40+E30</f>
        <v>1465</v>
      </c>
      <c r="F56" s="201">
        <f>D56-E56</f>
        <v>0</v>
      </c>
      <c r="G56" s="120"/>
      <c r="H56" s="220"/>
      <c r="I56" s="64" t="s">
        <v>23</v>
      </c>
      <c r="J56" s="109">
        <f>D56+'IULIE 2023'!J56</f>
        <v>10722</v>
      </c>
      <c r="K56" s="109">
        <f>E56+'IULIE 2023'!K56</f>
        <v>10722</v>
      </c>
      <c r="L56" s="106">
        <f>F56+'IULIE 2023'!L56</f>
        <v>0</v>
      </c>
      <c r="M56" s="24"/>
      <c r="N56" s="24"/>
      <c r="O56" s="120"/>
    </row>
    <row r="57" spans="1:16" s="1" customFormat="1" ht="15.75" thickBot="1" x14ac:dyDescent="0.3">
      <c r="A57" s="4"/>
      <c r="B57" s="218"/>
      <c r="C57" s="111" t="s">
        <v>24</v>
      </c>
      <c r="D57" s="112">
        <f>D52+D37</f>
        <v>648800.47</v>
      </c>
      <c r="E57" s="112">
        <f>E52+E37</f>
        <v>648800.47</v>
      </c>
      <c r="F57" s="107">
        <f>D57-E57</f>
        <v>0</v>
      </c>
      <c r="G57" s="120"/>
      <c r="H57" s="221"/>
      <c r="I57" s="111" t="s">
        <v>24</v>
      </c>
      <c r="J57" s="112">
        <f>D57+'IULIE 2023'!J57</f>
        <v>5806043.6499999985</v>
      </c>
      <c r="K57" s="112">
        <f>E57+'IULIE 2023'!K57</f>
        <v>5806043.6499999994</v>
      </c>
      <c r="L57" s="107">
        <f>F57+'IULIE 2023'!L57</f>
        <v>0</v>
      </c>
      <c r="M57" s="24"/>
      <c r="N57" s="24"/>
      <c r="O57" s="120"/>
    </row>
    <row r="58" spans="1:16" s="1" customFormat="1" x14ac:dyDescent="0.25">
      <c r="A58" s="4"/>
      <c r="B58" s="114" t="s">
        <v>26</v>
      </c>
      <c r="C58" s="4"/>
      <c r="D58" s="5"/>
      <c r="E58" s="5"/>
      <c r="F58" s="5"/>
      <c r="G58" s="5"/>
      <c r="H58" s="5"/>
      <c r="I58" s="5"/>
      <c r="J58" s="5"/>
      <c r="K58" s="5"/>
      <c r="L58" s="5"/>
      <c r="M58" s="4"/>
      <c r="N58" s="4"/>
      <c r="O58" s="14"/>
    </row>
    <row r="59" spans="1:16" s="1" customFormat="1" x14ac:dyDescent="0.25">
      <c r="A59" s="4"/>
      <c r="B59" s="114" t="s">
        <v>29</v>
      </c>
      <c r="C59" s="4"/>
      <c r="D59" s="18"/>
      <c r="E59" s="18"/>
      <c r="F59" s="4"/>
      <c r="G59" s="4"/>
      <c r="H59" s="4"/>
      <c r="I59" s="4"/>
      <c r="J59" s="4"/>
      <c r="K59" s="5"/>
      <c r="L59" s="5"/>
      <c r="M59" s="5"/>
      <c r="N59" s="4"/>
      <c r="O59" s="14"/>
    </row>
    <row r="60" spans="1:16" s="1" customFormat="1" x14ac:dyDescent="0.25">
      <c r="A60" s="4"/>
      <c r="B60" s="18"/>
      <c r="C60" s="4"/>
      <c r="D60" s="18"/>
      <c r="E60" s="18"/>
      <c r="F60" s="4"/>
      <c r="G60" s="4"/>
      <c r="H60" s="4"/>
      <c r="I60" s="4"/>
      <c r="J60" s="4"/>
      <c r="K60" s="5"/>
      <c r="L60" s="5"/>
      <c r="M60" s="5"/>
      <c r="N60" s="4"/>
      <c r="O60" s="121"/>
    </row>
    <row r="61" spans="1:16" s="1" customFormat="1" x14ac:dyDescent="0.25">
      <c r="A61" s="4"/>
      <c r="B61" s="4"/>
      <c r="C61" s="4"/>
      <c r="D61" s="5"/>
      <c r="E61" s="5"/>
      <c r="F61" s="5"/>
      <c r="G61" s="5"/>
      <c r="H61" s="5"/>
      <c r="I61" s="4"/>
      <c r="J61" s="5"/>
      <c r="K61" s="5"/>
      <c r="L61" s="5"/>
      <c r="M61" s="5"/>
      <c r="N61" s="4"/>
      <c r="O61" s="121"/>
    </row>
    <row r="62" spans="1:16" s="1" customFormat="1" x14ac:dyDescent="0.25">
      <c r="A62" s="4"/>
      <c r="B62" s="4"/>
      <c r="C62" s="4"/>
      <c r="D62" s="4"/>
      <c r="E62" s="4"/>
      <c r="F62" s="4"/>
      <c r="G62" s="4"/>
      <c r="H62" s="5"/>
      <c r="I62" s="4"/>
      <c r="J62" s="5"/>
      <c r="K62" s="4"/>
      <c r="L62" s="4"/>
      <c r="M62" s="5"/>
      <c r="N62" s="4"/>
      <c r="O62" s="121"/>
    </row>
    <row r="63" spans="1:16" s="1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4"/>
      <c r="K63" s="4"/>
      <c r="L63" s="4"/>
      <c r="M63" s="5"/>
      <c r="N63" s="4"/>
      <c r="O63" s="121"/>
    </row>
    <row r="64" spans="1:16" s="1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21"/>
    </row>
    <row r="65" spans="1:15" s="1" customFormat="1" x14ac:dyDescent="0.25">
      <c r="A65" s="4"/>
      <c r="B65" s="6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  <c r="N65" s="4"/>
      <c r="O65" s="121"/>
    </row>
    <row r="66" spans="1:15" s="9" customForma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5"/>
      <c r="N66" s="6"/>
      <c r="O66" s="2"/>
    </row>
  </sheetData>
  <mergeCells count="12">
    <mergeCell ref="B5:J5"/>
    <mergeCell ref="B6:K6"/>
    <mergeCell ref="B28:F28"/>
    <mergeCell ref="H28:L28"/>
    <mergeCell ref="B29:B31"/>
    <mergeCell ref="H29:H31"/>
    <mergeCell ref="B40:B45"/>
    <mergeCell ref="H40:H45"/>
    <mergeCell ref="B54:F54"/>
    <mergeCell ref="H54:L54"/>
    <mergeCell ref="B55:B57"/>
    <mergeCell ref="H55:H57"/>
  </mergeCells>
  <pageMargins left="0.19685039370078741" right="0.19685039370078741" top="0" bottom="0" header="0" footer="0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6"/>
  <sheetViews>
    <sheetView topLeftCell="A4" zoomScale="96" zoomScaleNormal="96" workbookViewId="0">
      <selection activeCell="H10" sqref="H10:H26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21.71093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.28515625" style="6" customWidth="1"/>
    <col min="8" max="8" width="23.5703125" style="6" customWidth="1"/>
    <col min="9" max="9" width="18.28515625" style="6" customWidth="1"/>
    <col min="10" max="10" width="15.42578125" style="6" customWidth="1"/>
    <col min="11" max="12" width="18.5703125" style="6" customWidth="1"/>
    <col min="13" max="13" width="13" style="6" customWidth="1"/>
    <col min="14" max="14" width="13.28515625" style="6" customWidth="1"/>
    <col min="15" max="15" width="12.85546875" style="2" customWidth="1"/>
    <col min="16" max="16" width="12.28515625" style="9" customWidth="1"/>
  </cols>
  <sheetData>
    <row r="1" spans="1:15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4"/>
      <c r="N1" s="4"/>
      <c r="O1" s="3"/>
    </row>
    <row r="2" spans="1:15" s="1" customFormat="1" ht="15.75" x14ac:dyDescent="0.25">
      <c r="A2" s="13"/>
      <c r="B2" s="13" t="s">
        <v>36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4"/>
      <c r="N2" s="4"/>
      <c r="O2" s="3"/>
    </row>
    <row r="3" spans="1:15" s="1" customFormat="1" ht="15.75" x14ac:dyDescent="0.25">
      <c r="A3" s="13"/>
      <c r="B3" s="13" t="s">
        <v>3</v>
      </c>
      <c r="C3" s="13"/>
      <c r="D3" s="13"/>
      <c r="E3" s="13"/>
      <c r="F3" s="131" t="s">
        <v>119</v>
      </c>
      <c r="G3" s="13"/>
      <c r="H3" s="13"/>
      <c r="I3" s="13"/>
      <c r="J3" s="13" t="s">
        <v>28</v>
      </c>
      <c r="K3" s="13"/>
      <c r="L3" s="14"/>
      <c r="M3" s="4"/>
      <c r="N3" s="4"/>
      <c r="O3" s="3"/>
    </row>
    <row r="4" spans="1:15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4"/>
      <c r="N4" s="4"/>
      <c r="O4" s="3"/>
    </row>
    <row r="5" spans="1:15" s="1" customFormat="1" x14ac:dyDescent="0.25">
      <c r="A5" s="14"/>
      <c r="B5" s="222" t="s">
        <v>55</v>
      </c>
      <c r="C5" s="223"/>
      <c r="D5" s="223"/>
      <c r="E5" s="223"/>
      <c r="F5" s="223"/>
      <c r="G5" s="223"/>
      <c r="H5" s="223"/>
      <c r="I5" s="223"/>
      <c r="J5" s="223"/>
      <c r="K5" s="14"/>
      <c r="L5" s="14"/>
      <c r="M5" s="4"/>
      <c r="N5" s="4"/>
      <c r="O5" s="3"/>
    </row>
    <row r="6" spans="1:15" s="1" customFormat="1" ht="18.75" customHeight="1" x14ac:dyDescent="0.25">
      <c r="A6" s="14"/>
      <c r="B6" s="222" t="s">
        <v>146</v>
      </c>
      <c r="C6" s="223"/>
      <c r="D6" s="223"/>
      <c r="E6" s="223"/>
      <c r="F6" s="223"/>
      <c r="G6" s="223"/>
      <c r="H6" s="223"/>
      <c r="I6" s="223"/>
      <c r="J6" s="223"/>
      <c r="K6" s="224"/>
      <c r="L6" s="14"/>
      <c r="M6" s="4"/>
      <c r="N6" s="4"/>
      <c r="O6" s="3"/>
    </row>
    <row r="7" spans="1:15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L7" s="14"/>
      <c r="M7" s="4"/>
      <c r="N7" s="4"/>
      <c r="O7" s="3"/>
    </row>
    <row r="8" spans="1:15" s="2" customFormat="1" ht="18" customHeight="1" thickBot="1" x14ac:dyDescent="0.3">
      <c r="A8" s="30" t="s">
        <v>5</v>
      </c>
      <c r="B8" s="31" t="s">
        <v>6</v>
      </c>
      <c r="C8" s="30" t="s">
        <v>7</v>
      </c>
      <c r="D8" s="32" t="s">
        <v>8</v>
      </c>
      <c r="E8" s="33" t="s">
        <v>9</v>
      </c>
      <c r="F8" s="33" t="s">
        <v>42</v>
      </c>
      <c r="G8" s="30" t="s">
        <v>33</v>
      </c>
      <c r="H8" s="33" t="s">
        <v>10</v>
      </c>
      <c r="I8" s="34" t="s">
        <v>11</v>
      </c>
      <c r="J8" s="122"/>
      <c r="K8" s="122"/>
      <c r="L8" s="122"/>
      <c r="M8" s="4"/>
      <c r="N8" s="4"/>
      <c r="O8" s="3"/>
    </row>
    <row r="9" spans="1:15" s="2" customFormat="1" ht="26.25" customHeight="1" thickBot="1" x14ac:dyDescent="0.3">
      <c r="A9" s="35" t="s">
        <v>12</v>
      </c>
      <c r="B9" s="36" t="s">
        <v>13</v>
      </c>
      <c r="C9" s="35" t="s">
        <v>14</v>
      </c>
      <c r="D9" s="37" t="s">
        <v>46</v>
      </c>
      <c r="E9" s="38" t="s">
        <v>15</v>
      </c>
      <c r="F9" s="38" t="s">
        <v>16</v>
      </c>
      <c r="G9" s="202" t="s">
        <v>145</v>
      </c>
      <c r="H9" s="39" t="s">
        <v>17</v>
      </c>
      <c r="I9" s="40" t="s">
        <v>18</v>
      </c>
      <c r="J9" s="122"/>
      <c r="K9" s="122"/>
      <c r="L9" s="122"/>
      <c r="M9" s="4"/>
      <c r="N9" s="5"/>
      <c r="O9" s="3"/>
    </row>
    <row r="10" spans="1:15" s="2" customFormat="1" x14ac:dyDescent="0.25">
      <c r="A10" s="41">
        <v>1</v>
      </c>
      <c r="B10" s="42" t="s">
        <v>38</v>
      </c>
      <c r="C10" s="43" t="s">
        <v>147</v>
      </c>
      <c r="D10" s="44">
        <v>5122213.08</v>
      </c>
      <c r="E10" s="45">
        <v>3906264.37</v>
      </c>
      <c r="F10" s="46">
        <f t="shared" ref="F10:F16" si="0">D10-E10</f>
        <v>1215948.71</v>
      </c>
      <c r="G10" s="46">
        <v>240559.35</v>
      </c>
      <c r="H10" s="46">
        <f t="shared" ref="H10:H16" si="1">E10+G10</f>
        <v>4146823.72</v>
      </c>
      <c r="I10" s="47">
        <f t="shared" ref="I10:I16" si="2">F10-G10</f>
        <v>975389.36</v>
      </c>
      <c r="J10" s="123"/>
      <c r="K10" s="15"/>
      <c r="L10" s="15"/>
      <c r="M10" s="5"/>
      <c r="N10" s="5"/>
      <c r="O10" s="3"/>
    </row>
    <row r="11" spans="1:15" s="1" customFormat="1" x14ac:dyDescent="0.25">
      <c r="A11" s="48"/>
      <c r="B11" s="49" t="s">
        <v>31</v>
      </c>
      <c r="C11" s="50"/>
      <c r="D11" s="51">
        <v>0</v>
      </c>
      <c r="E11" s="52">
        <v>1593.64</v>
      </c>
      <c r="F11" s="53">
        <f t="shared" si="0"/>
        <v>-1593.64</v>
      </c>
      <c r="G11" s="53">
        <v>0</v>
      </c>
      <c r="H11" s="53">
        <f t="shared" si="1"/>
        <v>1593.64</v>
      </c>
      <c r="I11" s="54">
        <f t="shared" si="2"/>
        <v>-1593.64</v>
      </c>
      <c r="J11" s="123"/>
      <c r="K11" s="15"/>
      <c r="L11" s="15"/>
      <c r="M11" s="5"/>
      <c r="N11" s="5"/>
      <c r="O11" s="3"/>
    </row>
    <row r="12" spans="1:15" s="1" customFormat="1" x14ac:dyDescent="0.25">
      <c r="A12" s="48"/>
      <c r="B12" s="55" t="s">
        <v>50</v>
      </c>
      <c r="C12" s="56"/>
      <c r="D12" s="51">
        <v>33367.82</v>
      </c>
      <c r="E12" s="52">
        <v>33367.82</v>
      </c>
      <c r="F12" s="53">
        <f t="shared" si="0"/>
        <v>0</v>
      </c>
      <c r="G12" s="53">
        <v>0</v>
      </c>
      <c r="H12" s="53">
        <f t="shared" si="1"/>
        <v>33367.82</v>
      </c>
      <c r="I12" s="54">
        <f t="shared" si="2"/>
        <v>0</v>
      </c>
      <c r="J12" s="123"/>
      <c r="K12" s="15"/>
      <c r="L12" s="15"/>
      <c r="M12" s="5"/>
      <c r="N12" s="5"/>
      <c r="O12" s="3"/>
    </row>
    <row r="13" spans="1:15" s="1" customFormat="1" x14ac:dyDescent="0.25">
      <c r="A13" s="48"/>
      <c r="B13" s="55" t="s">
        <v>124</v>
      </c>
      <c r="C13" s="50"/>
      <c r="D13" s="51">
        <v>178822.25</v>
      </c>
      <c r="E13" s="52">
        <v>178822.25</v>
      </c>
      <c r="F13" s="53">
        <f t="shared" si="0"/>
        <v>0</v>
      </c>
      <c r="G13" s="53">
        <v>0</v>
      </c>
      <c r="H13" s="53">
        <f t="shared" si="1"/>
        <v>178822.25</v>
      </c>
      <c r="I13" s="54">
        <f t="shared" si="2"/>
        <v>0</v>
      </c>
      <c r="J13" s="123"/>
      <c r="K13" s="15"/>
      <c r="L13" s="15"/>
      <c r="M13" s="5"/>
      <c r="N13" s="5"/>
      <c r="O13" s="3"/>
    </row>
    <row r="14" spans="1:15" s="1" customFormat="1" x14ac:dyDescent="0.25">
      <c r="A14" s="48"/>
      <c r="B14" s="55" t="s">
        <v>52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123"/>
      <c r="K14" s="15"/>
      <c r="L14" s="15"/>
      <c r="M14" s="5"/>
      <c r="N14" s="5"/>
      <c r="O14" s="3"/>
    </row>
    <row r="15" spans="1:15" s="1" customFormat="1" x14ac:dyDescent="0.25">
      <c r="A15" s="48"/>
      <c r="B15" s="55" t="s">
        <v>53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123"/>
      <c r="K15" s="15"/>
      <c r="L15" s="15"/>
      <c r="M15" s="5"/>
      <c r="N15" s="5"/>
      <c r="O15" s="3"/>
    </row>
    <row r="16" spans="1:15" s="1" customFormat="1" ht="15.75" thickBot="1" x14ac:dyDescent="0.3">
      <c r="A16" s="57"/>
      <c r="B16" s="58" t="s">
        <v>54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123"/>
      <c r="K16" s="15"/>
      <c r="L16" s="15"/>
      <c r="M16" s="5"/>
      <c r="N16" s="5"/>
      <c r="O16" s="3"/>
    </row>
    <row r="17" spans="1:15" s="1" customFormat="1" ht="15.75" thickBot="1" x14ac:dyDescent="0.3">
      <c r="A17" s="64"/>
      <c r="B17" s="65" t="s">
        <v>32</v>
      </c>
      <c r="C17" s="66"/>
      <c r="D17" s="67">
        <f t="shared" ref="D17" si="3">SUM(D10:D16)</f>
        <v>5334403.1500000004</v>
      </c>
      <c r="E17" s="68">
        <v>4120048.08</v>
      </c>
      <c r="F17" s="68">
        <f t="shared" ref="F17:I17" si="4">SUM(F10:F16)</f>
        <v>1214355.07</v>
      </c>
      <c r="G17" s="68">
        <f t="shared" si="4"/>
        <v>240559.35</v>
      </c>
      <c r="H17" s="68">
        <f t="shared" si="4"/>
        <v>4360607.43</v>
      </c>
      <c r="I17" s="69">
        <f t="shared" si="4"/>
        <v>973795.72</v>
      </c>
      <c r="J17" s="123"/>
      <c r="K17" s="124"/>
      <c r="L17" s="124"/>
      <c r="M17" s="5"/>
      <c r="N17" s="5"/>
      <c r="O17" s="3"/>
    </row>
    <row r="18" spans="1:15" s="1" customFormat="1" x14ac:dyDescent="0.25">
      <c r="A18" s="70">
        <v>2</v>
      </c>
      <c r="B18" s="71" t="s">
        <v>37</v>
      </c>
      <c r="C18" s="43"/>
      <c r="D18" s="73">
        <v>1900763.48</v>
      </c>
      <c r="E18" s="74">
        <v>1620962.61</v>
      </c>
      <c r="F18" s="75">
        <f>D18-E18</f>
        <v>279800.86999999988</v>
      </c>
      <c r="G18" s="75">
        <v>0</v>
      </c>
      <c r="H18" s="75">
        <f t="shared" ref="H18:H24" si="5">E18+G18</f>
        <v>1620962.61</v>
      </c>
      <c r="I18" s="76">
        <f>F18-G18</f>
        <v>279800.86999999988</v>
      </c>
      <c r="J18" s="123"/>
      <c r="K18" s="15"/>
      <c r="L18" s="15"/>
      <c r="M18" s="4"/>
      <c r="N18" s="5"/>
      <c r="O18" s="3"/>
    </row>
    <row r="19" spans="1:15" s="1" customFormat="1" x14ac:dyDescent="0.25">
      <c r="A19" s="48"/>
      <c r="B19" s="77" t="s">
        <v>30</v>
      </c>
      <c r="C19" s="50"/>
      <c r="D19" s="51">
        <v>0</v>
      </c>
      <c r="E19" s="52">
        <v>47553.06</v>
      </c>
      <c r="F19" s="53">
        <f>D19-E19</f>
        <v>-47553.06</v>
      </c>
      <c r="G19" s="53">
        <v>0</v>
      </c>
      <c r="H19" s="53">
        <f t="shared" si="5"/>
        <v>47553.06</v>
      </c>
      <c r="I19" s="54">
        <f t="shared" ref="I19:I24" si="6">F19-G19</f>
        <v>-47553.06</v>
      </c>
      <c r="J19" s="123"/>
      <c r="K19" s="15"/>
      <c r="L19" s="15"/>
      <c r="M19" s="5"/>
      <c r="N19" s="5"/>
      <c r="O19" s="3"/>
    </row>
    <row r="20" spans="1:15" s="1" customFormat="1" x14ac:dyDescent="0.25">
      <c r="A20" s="48"/>
      <c r="B20" s="77" t="s">
        <v>43</v>
      </c>
      <c r="C20" s="50"/>
      <c r="D20" s="51">
        <v>28496.79</v>
      </c>
      <c r="E20" s="52">
        <v>12653.8</v>
      </c>
      <c r="F20" s="53">
        <f>D20-E20</f>
        <v>15842.990000000002</v>
      </c>
      <c r="G20" s="53">
        <v>0</v>
      </c>
      <c r="H20" s="53">
        <f t="shared" si="5"/>
        <v>12653.8</v>
      </c>
      <c r="I20" s="54">
        <f t="shared" si="6"/>
        <v>15842.990000000002</v>
      </c>
      <c r="J20" s="123"/>
      <c r="K20" s="15"/>
      <c r="L20" s="15"/>
      <c r="M20" s="5"/>
      <c r="N20" s="5"/>
      <c r="O20" s="3"/>
    </row>
    <row r="21" spans="1:15" s="1" customFormat="1" x14ac:dyDescent="0.25">
      <c r="A21" s="48"/>
      <c r="B21" s="55" t="s">
        <v>50</v>
      </c>
      <c r="C21" s="50"/>
      <c r="D21" s="51">
        <v>0</v>
      </c>
      <c r="E21" s="52">
        <v>-198.19</v>
      </c>
      <c r="F21" s="53">
        <f t="shared" ref="F21:F24" si="7">D21-E21</f>
        <v>198.19</v>
      </c>
      <c r="G21" s="53">
        <v>0</v>
      </c>
      <c r="H21" s="53">
        <f t="shared" si="5"/>
        <v>-198.19</v>
      </c>
      <c r="I21" s="54">
        <f t="shared" si="6"/>
        <v>198.19</v>
      </c>
      <c r="J21" s="123"/>
      <c r="K21" s="15"/>
      <c r="L21" s="15"/>
      <c r="M21" s="5"/>
      <c r="N21" s="5"/>
      <c r="O21" s="3"/>
    </row>
    <row r="22" spans="1:15" s="1" customFormat="1" x14ac:dyDescent="0.25">
      <c r="A22" s="48"/>
      <c r="B22" s="55" t="s">
        <v>124</v>
      </c>
      <c r="C22" s="50"/>
      <c r="D22" s="51">
        <v>-1783.71</v>
      </c>
      <c r="E22" s="52">
        <v>-792.76</v>
      </c>
      <c r="F22" s="52">
        <f t="shared" si="7"/>
        <v>-990.95</v>
      </c>
      <c r="G22" s="53">
        <v>0</v>
      </c>
      <c r="H22" s="52">
        <f t="shared" si="5"/>
        <v>-792.76</v>
      </c>
      <c r="I22" s="54">
        <f t="shared" si="6"/>
        <v>-990.95</v>
      </c>
      <c r="J22" s="123"/>
      <c r="K22" s="15"/>
      <c r="L22" s="15"/>
      <c r="M22" s="5"/>
      <c r="N22" s="5"/>
      <c r="O22" s="3"/>
    </row>
    <row r="23" spans="1:15" s="1" customFormat="1" x14ac:dyDescent="0.25">
      <c r="A23" s="48"/>
      <c r="B23" s="55" t="s">
        <v>52</v>
      </c>
      <c r="C23" s="50"/>
      <c r="D23" s="51">
        <v>0</v>
      </c>
      <c r="E23" s="52">
        <v>-990.95</v>
      </c>
      <c r="F23" s="52">
        <f t="shared" si="7"/>
        <v>990.95</v>
      </c>
      <c r="G23" s="53">
        <v>0</v>
      </c>
      <c r="H23" s="52">
        <f t="shared" si="5"/>
        <v>-990.95</v>
      </c>
      <c r="I23" s="54">
        <f t="shared" si="6"/>
        <v>990.95</v>
      </c>
      <c r="J23" s="123"/>
      <c r="K23" s="15"/>
      <c r="L23" s="15"/>
      <c r="M23" s="5"/>
      <c r="N23" s="5"/>
      <c r="O23" s="3"/>
    </row>
    <row r="24" spans="1:15" s="1" customFormat="1" ht="15.75" thickBot="1" x14ac:dyDescent="0.3">
      <c r="A24" s="57"/>
      <c r="B24" s="55" t="s">
        <v>53</v>
      </c>
      <c r="C24" s="59"/>
      <c r="D24" s="60">
        <v>0</v>
      </c>
      <c r="E24" s="61">
        <v>0</v>
      </c>
      <c r="F24" s="61">
        <f t="shared" si="7"/>
        <v>0</v>
      </c>
      <c r="G24" s="62">
        <v>0</v>
      </c>
      <c r="H24" s="61">
        <f t="shared" si="5"/>
        <v>0</v>
      </c>
      <c r="I24" s="63">
        <f t="shared" si="6"/>
        <v>0</v>
      </c>
      <c r="J24" s="123"/>
      <c r="K24" s="15"/>
      <c r="L24" s="15"/>
      <c r="M24" s="5"/>
      <c r="N24" s="5"/>
      <c r="O24" s="3"/>
    </row>
    <row r="25" spans="1:15" s="1" customFormat="1" ht="27" thickBot="1" x14ac:dyDescent="0.3">
      <c r="A25" s="78"/>
      <c r="B25" s="58" t="s">
        <v>34</v>
      </c>
      <c r="C25" s="79"/>
      <c r="D25" s="80">
        <f>SUM(D18:D24)</f>
        <v>1927476.56</v>
      </c>
      <c r="E25" s="81">
        <v>1679187.5700000003</v>
      </c>
      <c r="F25" s="81">
        <f t="shared" ref="F25:I25" si="8">SUM(F18:F24)</f>
        <v>248288.98999999987</v>
      </c>
      <c r="G25" s="81">
        <f t="shared" si="8"/>
        <v>0</v>
      </c>
      <c r="H25" s="81">
        <f t="shared" si="8"/>
        <v>1679187.5700000003</v>
      </c>
      <c r="I25" s="82">
        <f t="shared" si="8"/>
        <v>248288.98999999987</v>
      </c>
      <c r="J25" s="123"/>
      <c r="K25" s="124"/>
      <c r="L25" s="124"/>
      <c r="M25" s="5"/>
      <c r="N25" s="5"/>
      <c r="O25" s="3"/>
    </row>
    <row r="26" spans="1:15" s="1" customFormat="1" ht="15.75" thickBot="1" x14ac:dyDescent="0.3">
      <c r="A26" s="78"/>
      <c r="B26" s="83" t="s">
        <v>8</v>
      </c>
      <c r="C26" s="78"/>
      <c r="D26" s="84">
        <f>D25+D17</f>
        <v>7261879.7100000009</v>
      </c>
      <c r="E26" s="85">
        <v>5799235.6500000004</v>
      </c>
      <c r="F26" s="85">
        <f t="shared" ref="F26:I26" si="9">F25+F17</f>
        <v>1462644.06</v>
      </c>
      <c r="G26" s="85">
        <f t="shared" si="9"/>
        <v>240559.35</v>
      </c>
      <c r="H26" s="85">
        <f t="shared" si="9"/>
        <v>6039795</v>
      </c>
      <c r="I26" s="86">
        <f t="shared" si="9"/>
        <v>1222084.71</v>
      </c>
      <c r="J26" s="15"/>
      <c r="K26" s="15"/>
      <c r="L26" s="15"/>
      <c r="M26" s="5"/>
      <c r="N26" s="5"/>
      <c r="O26" s="3"/>
    </row>
    <row r="27" spans="1:15" s="9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3"/>
    </row>
    <row r="28" spans="1:15" s="1" customFormat="1" ht="15.75" customHeight="1" thickBot="1" x14ac:dyDescent="0.3">
      <c r="A28" s="4"/>
      <c r="B28" s="213" t="s">
        <v>136</v>
      </c>
      <c r="C28" s="225"/>
      <c r="D28" s="225"/>
      <c r="E28" s="225"/>
      <c r="F28" s="226"/>
      <c r="H28" s="213" t="s">
        <v>137</v>
      </c>
      <c r="I28" s="214"/>
      <c r="J28" s="214"/>
      <c r="K28" s="214"/>
      <c r="L28" s="215"/>
      <c r="M28" s="28"/>
      <c r="N28" s="28"/>
      <c r="O28" s="16"/>
    </row>
    <row r="29" spans="1:15" s="16" customFormat="1" ht="20.25" customHeight="1" thickBot="1" x14ac:dyDescent="0.3">
      <c r="A29" s="19"/>
      <c r="B29" s="227" t="s">
        <v>19</v>
      </c>
      <c r="C29" s="87" t="s">
        <v>21</v>
      </c>
      <c r="D29" s="17" t="s">
        <v>39</v>
      </c>
      <c r="E29" s="17" t="s">
        <v>40</v>
      </c>
      <c r="F29" s="26" t="s">
        <v>41</v>
      </c>
      <c r="G29" s="23"/>
      <c r="H29" s="230" t="s">
        <v>19</v>
      </c>
      <c r="I29" s="87" t="s">
        <v>21</v>
      </c>
      <c r="J29" s="17" t="s">
        <v>39</v>
      </c>
      <c r="K29" s="17" t="s">
        <v>40</v>
      </c>
      <c r="L29" s="17" t="s">
        <v>41</v>
      </c>
      <c r="M29" s="20"/>
      <c r="N29" s="20"/>
      <c r="O29" s="23"/>
    </row>
    <row r="30" spans="1:15" s="1" customFormat="1" ht="15.75" thickBot="1" x14ac:dyDescent="0.3">
      <c r="A30" s="6"/>
      <c r="B30" s="228"/>
      <c r="C30" s="14" t="s">
        <v>23</v>
      </c>
      <c r="D30" s="88">
        <v>177</v>
      </c>
      <c r="E30" s="88">
        <v>177</v>
      </c>
      <c r="F30" s="89">
        <f>D30-E30</f>
        <v>0</v>
      </c>
      <c r="G30" s="15"/>
      <c r="H30" s="231"/>
      <c r="I30" s="14" t="s">
        <v>23</v>
      </c>
      <c r="J30" s="88">
        <f>'IULIE 2023'!J30+'01 - 15 SEP 2023 '!D30</f>
        <v>2227</v>
      </c>
      <c r="K30" s="88">
        <f>'IULIE 2023'!K30+'01 - 15 SEP 2023 '!E30</f>
        <v>2227</v>
      </c>
      <c r="L30" s="88">
        <f>'IULIE 2023'!L30+'01 - 15 SEP 2023 '!F30</f>
        <v>0</v>
      </c>
      <c r="M30" s="5"/>
      <c r="N30" s="5"/>
      <c r="O30" s="15"/>
    </row>
    <row r="31" spans="1:15" s="1" customFormat="1" ht="15.75" thickBot="1" x14ac:dyDescent="0.3">
      <c r="A31" s="6"/>
      <c r="B31" s="229"/>
      <c r="C31" s="90" t="s">
        <v>24</v>
      </c>
      <c r="D31" s="91">
        <v>392133.47</v>
      </c>
      <c r="E31" s="91">
        <v>392133.47</v>
      </c>
      <c r="F31" s="92">
        <f t="shared" ref="F31:F37" si="10">D31-E31</f>
        <v>0</v>
      </c>
      <c r="G31" s="15"/>
      <c r="H31" s="232"/>
      <c r="I31" s="90" t="s">
        <v>24</v>
      </c>
      <c r="J31" s="95">
        <f>'IULIE 2023'!J31+'01 - 15 SEP 2023 '!D31</f>
        <v>4088047.96</v>
      </c>
      <c r="K31" s="95">
        <f>'IULIE 2023'!K31+'01 - 15 SEP 2023 '!E31</f>
        <v>3907858.01</v>
      </c>
      <c r="L31" s="95">
        <f>'IULIE 2023'!L31+'01 - 15 SEP 2023 '!F31</f>
        <v>180189.94999999995</v>
      </c>
      <c r="M31" s="5"/>
      <c r="N31" s="5"/>
      <c r="O31" s="15"/>
    </row>
    <row r="32" spans="1:15" s="1" customFormat="1" ht="15.75" thickBot="1" x14ac:dyDescent="0.3">
      <c r="A32" s="6"/>
      <c r="B32" s="55" t="s">
        <v>50</v>
      </c>
      <c r="C32" s="83" t="s">
        <v>24</v>
      </c>
      <c r="D32" s="85">
        <v>0</v>
      </c>
      <c r="E32" s="85">
        <v>0</v>
      </c>
      <c r="F32" s="89">
        <f t="shared" si="10"/>
        <v>0</v>
      </c>
      <c r="G32" s="15"/>
      <c r="H32" s="55" t="s">
        <v>50</v>
      </c>
      <c r="I32" s="93" t="s">
        <v>24</v>
      </c>
      <c r="J32" s="88">
        <f>'IULIE 2023'!J32+'01 - 15 SEP 2023 '!D32</f>
        <v>13296.31</v>
      </c>
      <c r="K32" s="88">
        <f>'IULIE 2023'!K32+'01 - 15 SEP 2023 '!E32</f>
        <v>33367.82</v>
      </c>
      <c r="L32" s="88">
        <f>'IULIE 2023'!L32+'01 - 15 SEP 2023 '!F32</f>
        <v>-20071.510000000002</v>
      </c>
      <c r="M32" s="5"/>
      <c r="N32" s="5"/>
      <c r="O32" s="15"/>
    </row>
    <row r="33" spans="1:16" s="1" customFormat="1" ht="15.75" thickBot="1" x14ac:dyDescent="0.3">
      <c r="A33" s="6"/>
      <c r="B33" s="55" t="s">
        <v>124</v>
      </c>
      <c r="C33" s="93" t="s">
        <v>24</v>
      </c>
      <c r="D33" s="62">
        <v>0</v>
      </c>
      <c r="E33" s="62">
        <v>0</v>
      </c>
      <c r="F33" s="89">
        <f t="shared" si="10"/>
        <v>0</v>
      </c>
      <c r="G33" s="15"/>
      <c r="H33" s="55" t="s">
        <v>124</v>
      </c>
      <c r="I33" s="93" t="s">
        <v>24</v>
      </c>
      <c r="J33" s="88">
        <f>'IULIE 2023'!J33+'01 - 15 SEP 2023 '!D33</f>
        <v>18703.810000000001</v>
      </c>
      <c r="K33" s="88">
        <f>'IULIE 2023'!K33+'01 - 15 SEP 2023 '!E33</f>
        <v>178822.25</v>
      </c>
      <c r="L33" s="88">
        <f>'IULIE 2023'!L33+'01 - 15 SEP 2023 '!F33</f>
        <v>-160118.44</v>
      </c>
      <c r="M33" s="5"/>
      <c r="N33" s="5"/>
      <c r="O33" s="15"/>
    </row>
    <row r="34" spans="1:16" s="1" customFormat="1" ht="15.75" thickBot="1" x14ac:dyDescent="0.3">
      <c r="A34" s="6"/>
      <c r="B34" s="55" t="s">
        <v>52</v>
      </c>
      <c r="C34" s="93" t="s">
        <v>24</v>
      </c>
      <c r="D34" s="62">
        <v>0</v>
      </c>
      <c r="E34" s="62">
        <v>0</v>
      </c>
      <c r="F34" s="89">
        <f t="shared" si="10"/>
        <v>0</v>
      </c>
      <c r="G34" s="15"/>
      <c r="H34" s="55" t="s">
        <v>52</v>
      </c>
      <c r="I34" s="93" t="s">
        <v>24</v>
      </c>
      <c r="J34" s="88">
        <f>'IULIE 2023'!J34+'01 - 15 SEP 2023 '!D34</f>
        <v>0</v>
      </c>
      <c r="K34" s="88">
        <f>'IULIE 2023'!K34+'01 - 15 SEP 2023 '!E34</f>
        <v>0</v>
      </c>
      <c r="L34" s="88">
        <f>'IULIE 2023'!L34+'01 - 15 SEP 2023 '!F34</f>
        <v>0</v>
      </c>
      <c r="M34" s="5"/>
      <c r="N34" s="5"/>
      <c r="O34" s="15"/>
    </row>
    <row r="35" spans="1:16" s="1" customFormat="1" ht="15.75" thickBot="1" x14ac:dyDescent="0.3">
      <c r="A35" s="6"/>
      <c r="B35" s="55" t="s">
        <v>53</v>
      </c>
      <c r="C35" s="93" t="s">
        <v>24</v>
      </c>
      <c r="D35" s="62">
        <v>0</v>
      </c>
      <c r="E35" s="62">
        <v>0</v>
      </c>
      <c r="F35" s="89">
        <f t="shared" si="10"/>
        <v>0</v>
      </c>
      <c r="G35" s="15"/>
      <c r="H35" s="55" t="s">
        <v>53</v>
      </c>
      <c r="I35" s="93" t="s">
        <v>24</v>
      </c>
      <c r="J35" s="88">
        <f>'IULIE 2023'!J35+'01 - 15 SEP 2023 '!D35</f>
        <v>0</v>
      </c>
      <c r="K35" s="88">
        <f>'IULIE 2023'!K35+'01 - 15 SEP 2023 '!E35</f>
        <v>0</v>
      </c>
      <c r="L35" s="88">
        <f>'IULIE 2023'!L35+'01 - 15 SEP 2023 '!F35</f>
        <v>0</v>
      </c>
      <c r="M35" s="5"/>
      <c r="N35" s="5"/>
      <c r="O35" s="15"/>
    </row>
    <row r="36" spans="1:16" s="1" customFormat="1" ht="15.75" thickBot="1" x14ac:dyDescent="0.3">
      <c r="A36" s="6"/>
      <c r="B36" s="58" t="s">
        <v>54</v>
      </c>
      <c r="C36" s="83" t="s">
        <v>24</v>
      </c>
      <c r="D36" s="62">
        <v>0</v>
      </c>
      <c r="E36" s="62">
        <v>0</v>
      </c>
      <c r="F36" s="89">
        <f t="shared" si="10"/>
        <v>0</v>
      </c>
      <c r="G36" s="15"/>
      <c r="H36" s="58" t="s">
        <v>54</v>
      </c>
      <c r="I36" s="83" t="s">
        <v>24</v>
      </c>
      <c r="J36" s="88">
        <f>'IULIE 2023'!J36+'01 - 15 SEP 2023 '!D36</f>
        <v>0</v>
      </c>
      <c r="K36" s="88">
        <f>'IULIE 2023'!K36+'01 - 15 SEP 2023 '!E36</f>
        <v>0</v>
      </c>
      <c r="L36" s="88">
        <f>'IULIE 2023'!L36+'01 - 15 SEP 2023 '!F36</f>
        <v>0</v>
      </c>
      <c r="M36" s="5"/>
      <c r="N36" s="5"/>
      <c r="O36" s="15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1">SUM(D31:D36)</f>
        <v>392133.47</v>
      </c>
      <c r="E37" s="91">
        <f t="shared" si="11"/>
        <v>392133.47</v>
      </c>
      <c r="F37" s="91">
        <f t="shared" si="10"/>
        <v>0</v>
      </c>
      <c r="G37" s="15"/>
      <c r="H37" s="94" t="s">
        <v>32</v>
      </c>
      <c r="I37" s="90" t="s">
        <v>24</v>
      </c>
      <c r="J37" s="91">
        <f>'IULIE 2023'!J37+'01 - 15 SEP 2023 '!D37</f>
        <v>4120048.08</v>
      </c>
      <c r="K37" s="91">
        <f>'IULIE 2023'!K37+'01 - 15 SEP 2023 '!E37</f>
        <v>4120048.08</v>
      </c>
      <c r="L37" s="91">
        <f>'IULIE 2023'!L37+'01 - 15 SEP 2023 '!F37</f>
        <v>0</v>
      </c>
      <c r="M37" s="5"/>
      <c r="N37" s="5"/>
      <c r="O37" s="15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5"/>
      <c r="L38" s="5"/>
      <c r="M38" s="5"/>
      <c r="N38" s="5"/>
      <c r="O38" s="15"/>
      <c r="P38" s="15"/>
    </row>
    <row r="39" spans="1:16" s="1" customFormat="1" ht="18.75" customHeight="1" thickBot="1" x14ac:dyDescent="0.3">
      <c r="A39" s="6"/>
      <c r="B39" s="189" t="s">
        <v>20</v>
      </c>
      <c r="C39" s="190" t="s">
        <v>21</v>
      </c>
      <c r="D39" s="191" t="s">
        <v>39</v>
      </c>
      <c r="E39" s="191" t="s">
        <v>40</v>
      </c>
      <c r="F39" s="192" t="s">
        <v>22</v>
      </c>
      <c r="G39" s="20"/>
      <c r="H39" s="96" t="s">
        <v>20</v>
      </c>
      <c r="I39" s="17" t="s">
        <v>21</v>
      </c>
      <c r="J39" s="17" t="s">
        <v>39</v>
      </c>
      <c r="K39" s="17" t="s">
        <v>40</v>
      </c>
      <c r="L39" s="26" t="s">
        <v>22</v>
      </c>
      <c r="M39" s="5"/>
      <c r="N39" s="5"/>
      <c r="O39" s="15"/>
      <c r="P39" s="15"/>
    </row>
    <row r="40" spans="1:16" s="1" customFormat="1" ht="15.75" thickBot="1" x14ac:dyDescent="0.3">
      <c r="A40" s="6"/>
      <c r="B40" s="204" t="s">
        <v>20</v>
      </c>
      <c r="C40" s="193" t="s">
        <v>23</v>
      </c>
      <c r="D40" s="194">
        <v>0</v>
      </c>
      <c r="E40" s="194">
        <v>0</v>
      </c>
      <c r="F40" s="195">
        <f>D40-E40</f>
        <v>0</v>
      </c>
      <c r="G40" s="5"/>
      <c r="H40" s="207" t="s">
        <v>20</v>
      </c>
      <c r="I40" s="64" t="s">
        <v>23</v>
      </c>
      <c r="J40" s="98">
        <f>'REGULARIZARE SEM I 2023'!J40+'01 - 15 SEP 2023 '!D40</f>
        <v>0</v>
      </c>
      <c r="K40" s="98">
        <f>'REGULARIZARE SEM I 2023'!K40+'01 - 15 SEP 2023 '!E40</f>
        <v>0</v>
      </c>
      <c r="L40" s="98">
        <f>'REGULARIZARE SEM I 2023'!L40+'01 - 15 SEP 2023 '!F40</f>
        <v>0</v>
      </c>
      <c r="M40" s="5"/>
      <c r="N40" s="5"/>
      <c r="O40" s="15"/>
      <c r="P40" s="15"/>
    </row>
    <row r="41" spans="1:16" s="1" customFormat="1" ht="15.75" thickBot="1" x14ac:dyDescent="0.3">
      <c r="A41" s="6"/>
      <c r="B41" s="205"/>
      <c r="C41" s="175" t="s">
        <v>24</v>
      </c>
      <c r="D41" s="177">
        <v>0</v>
      </c>
      <c r="E41" s="177">
        <v>0</v>
      </c>
      <c r="F41" s="195">
        <f t="shared" ref="F41:F52" si="12">D41-E41</f>
        <v>0</v>
      </c>
      <c r="G41" s="5"/>
      <c r="H41" s="208"/>
      <c r="I41" s="111" t="s">
        <v>24</v>
      </c>
      <c r="J41" s="91">
        <f>'REGULARIZARE SEM I 2023'!J41+'01 - 15 SEP 2023 '!D41</f>
        <v>0</v>
      </c>
      <c r="K41" s="91">
        <f>'REGULARIZARE SEM I 2023'!K41+'01 - 15 SEP 2023 '!E41</f>
        <v>0</v>
      </c>
      <c r="L41" s="91">
        <f>'REGULARIZARE SEM I 2023'!L41+'01 - 15 SEP 2023 '!F41</f>
        <v>0</v>
      </c>
      <c r="M41" s="5"/>
      <c r="N41" s="5"/>
      <c r="O41" s="15"/>
      <c r="P41" s="15"/>
    </row>
    <row r="42" spans="1:16" s="1" customFormat="1" ht="15.75" thickBot="1" x14ac:dyDescent="0.3">
      <c r="A42" s="6"/>
      <c r="B42" s="205"/>
      <c r="C42" s="193" t="s">
        <v>25</v>
      </c>
      <c r="D42" s="194">
        <v>1283</v>
      </c>
      <c r="E42" s="194">
        <v>1254</v>
      </c>
      <c r="F42" s="195">
        <f t="shared" si="12"/>
        <v>29</v>
      </c>
      <c r="G42" s="5"/>
      <c r="H42" s="208"/>
      <c r="I42" s="64" t="s">
        <v>25</v>
      </c>
      <c r="J42" s="98">
        <f>D42+'IULIE 2023'!J42</f>
        <v>8440</v>
      </c>
      <c r="K42" s="98">
        <f>E42+'IULIE 2023'!K42</f>
        <v>8411</v>
      </c>
      <c r="L42" s="98">
        <f>F42+'IULIE 2023'!L42</f>
        <v>29</v>
      </c>
      <c r="M42" s="5"/>
      <c r="N42" s="5"/>
      <c r="O42" s="15"/>
      <c r="P42" s="15"/>
    </row>
    <row r="43" spans="1:16" s="1" customFormat="1" ht="15.75" thickBot="1" x14ac:dyDescent="0.3">
      <c r="A43" s="6"/>
      <c r="B43" s="205"/>
      <c r="C43" s="100" t="s">
        <v>24</v>
      </c>
      <c r="D43" s="101">
        <v>254034</v>
      </c>
      <c r="E43" s="101">
        <v>248292</v>
      </c>
      <c r="F43" s="102">
        <f t="shared" si="12"/>
        <v>5742</v>
      </c>
      <c r="G43" s="5"/>
      <c r="H43" s="208"/>
      <c r="I43" s="111" t="s">
        <v>24</v>
      </c>
      <c r="J43" s="91">
        <f>D43+'IULIE 2023'!J43</f>
        <v>1672275.77</v>
      </c>
      <c r="K43" s="91">
        <f>E43+'IULIE 2023'!K43</f>
        <v>1666533.77</v>
      </c>
      <c r="L43" s="91">
        <f>F43+'IULIE 2023'!L43</f>
        <v>5742</v>
      </c>
      <c r="M43" s="5"/>
      <c r="N43" s="5"/>
      <c r="O43" s="15"/>
      <c r="P43" s="15"/>
    </row>
    <row r="44" spans="1:16" s="1" customFormat="1" ht="27" thickBot="1" x14ac:dyDescent="0.3">
      <c r="A44" s="6"/>
      <c r="B44" s="205"/>
      <c r="C44" s="196" t="s">
        <v>44</v>
      </c>
      <c r="D44" s="194">
        <v>5</v>
      </c>
      <c r="E44" s="194">
        <v>3</v>
      </c>
      <c r="F44" s="195">
        <f t="shared" si="12"/>
        <v>2</v>
      </c>
      <c r="G44" s="5"/>
      <c r="H44" s="208"/>
      <c r="I44" s="103" t="s">
        <v>44</v>
      </c>
      <c r="J44" s="98">
        <f>D44+'IULIE 2023'!J44</f>
        <v>55</v>
      </c>
      <c r="K44" s="98">
        <f>E44+'IULIE 2023'!K44</f>
        <v>53</v>
      </c>
      <c r="L44" s="98">
        <f>F44+'IULIE 2023'!L44</f>
        <v>2</v>
      </c>
      <c r="M44" s="5"/>
      <c r="N44" s="5"/>
      <c r="O44" s="15"/>
      <c r="P44" s="15"/>
    </row>
    <row r="45" spans="1:16" s="1" customFormat="1" ht="15.75" thickBot="1" x14ac:dyDescent="0.3">
      <c r="A45" s="6"/>
      <c r="B45" s="206"/>
      <c r="C45" s="175" t="s">
        <v>24</v>
      </c>
      <c r="D45" s="177">
        <v>2633</v>
      </c>
      <c r="E45" s="177">
        <v>1567</v>
      </c>
      <c r="F45" s="195">
        <f t="shared" si="12"/>
        <v>1066</v>
      </c>
      <c r="G45" s="5"/>
      <c r="H45" s="209"/>
      <c r="I45" s="111" t="s">
        <v>24</v>
      </c>
      <c r="J45" s="91">
        <f>D45+'IULIE 2023'!J45</f>
        <v>13719.8</v>
      </c>
      <c r="K45" s="91">
        <f>E45+'IULIE 2023'!K45</f>
        <v>12653.8</v>
      </c>
      <c r="L45" s="91">
        <f>F45+'IULIE 2023'!L45</f>
        <v>1066</v>
      </c>
      <c r="M45" s="5"/>
      <c r="N45" s="5"/>
      <c r="O45" s="15"/>
      <c r="P45" s="15"/>
    </row>
    <row r="46" spans="1:16" s="1" customFormat="1" ht="15.75" thickBot="1" x14ac:dyDescent="0.3">
      <c r="A46" s="4"/>
      <c r="B46" s="197" t="s">
        <v>20</v>
      </c>
      <c r="C46" s="105" t="s">
        <v>24</v>
      </c>
      <c r="D46" s="91">
        <f>D41+D43+D45</f>
        <v>256667</v>
      </c>
      <c r="E46" s="91">
        <f>E41+E43+E45</f>
        <v>249859</v>
      </c>
      <c r="F46" s="91">
        <f t="shared" ref="F46" si="13">F41+F43+F45</f>
        <v>6808</v>
      </c>
      <c r="G46" s="5"/>
      <c r="H46" s="104" t="s">
        <v>20</v>
      </c>
      <c r="I46" s="113" t="s">
        <v>24</v>
      </c>
      <c r="J46" s="91">
        <f>D46+'IULIE 2023'!J46</f>
        <v>1687779.2799999998</v>
      </c>
      <c r="K46" s="91">
        <f>E46+'IULIE 2023'!K46</f>
        <v>1680971.2799999998</v>
      </c>
      <c r="L46" s="91">
        <f>F46+'IULIE 2023'!L46</f>
        <v>6808</v>
      </c>
      <c r="M46" s="5"/>
      <c r="N46" s="5"/>
      <c r="O46" s="15"/>
      <c r="P46" s="15"/>
    </row>
    <row r="47" spans="1:16" s="1" customFormat="1" ht="15.75" thickBot="1" x14ac:dyDescent="0.3">
      <c r="A47" s="4"/>
      <c r="B47" s="157" t="s">
        <v>50</v>
      </c>
      <c r="C47" s="198" t="s">
        <v>24</v>
      </c>
      <c r="D47" s="194">
        <v>0</v>
      </c>
      <c r="E47" s="194">
        <v>0</v>
      </c>
      <c r="F47" s="195">
        <f t="shared" si="12"/>
        <v>0</v>
      </c>
      <c r="G47" s="5"/>
      <c r="H47" s="55" t="s">
        <v>50</v>
      </c>
      <c r="I47" s="57" t="s">
        <v>24</v>
      </c>
      <c r="J47" s="98">
        <f>D47+'IULIE 2023'!J47</f>
        <v>0</v>
      </c>
      <c r="K47" s="98">
        <f>E47+'IULIE 2023'!K47</f>
        <v>0</v>
      </c>
      <c r="L47" s="98">
        <f>F47+'IULIE 2023'!L47</f>
        <v>0</v>
      </c>
      <c r="M47" s="5"/>
      <c r="N47" s="5"/>
      <c r="O47" s="15"/>
      <c r="P47" s="15"/>
    </row>
    <row r="48" spans="1:16" s="1" customFormat="1" ht="15.75" thickBot="1" x14ac:dyDescent="0.3">
      <c r="A48" s="4"/>
      <c r="B48" s="157" t="s">
        <v>124</v>
      </c>
      <c r="C48" s="198" t="s">
        <v>24</v>
      </c>
      <c r="D48" s="194">
        <v>0</v>
      </c>
      <c r="E48" s="194">
        <v>0</v>
      </c>
      <c r="F48" s="195">
        <f t="shared" si="12"/>
        <v>0</v>
      </c>
      <c r="G48" s="5"/>
      <c r="H48" s="55" t="s">
        <v>124</v>
      </c>
      <c r="I48" s="57" t="s">
        <v>24</v>
      </c>
      <c r="J48" s="98">
        <f>D48+'IULIE 2023'!J48</f>
        <v>-1783.71</v>
      </c>
      <c r="K48" s="98">
        <f>E48+'IULIE 2023'!K48</f>
        <v>-1783.71</v>
      </c>
      <c r="L48" s="98">
        <f>F48+'IULIE 2023'!L48</f>
        <v>0</v>
      </c>
      <c r="M48" s="5"/>
      <c r="N48" s="5"/>
      <c r="O48" s="15"/>
      <c r="P48" s="15"/>
    </row>
    <row r="49" spans="1:16" s="1" customFormat="1" ht="15.75" thickBot="1" x14ac:dyDescent="0.3">
      <c r="A49" s="4"/>
      <c r="B49" s="157" t="s">
        <v>52</v>
      </c>
      <c r="C49" s="198" t="s">
        <v>24</v>
      </c>
      <c r="D49" s="194">
        <v>0</v>
      </c>
      <c r="E49" s="194">
        <v>0</v>
      </c>
      <c r="F49" s="195">
        <f t="shared" si="12"/>
        <v>0</v>
      </c>
      <c r="G49" s="5"/>
      <c r="H49" s="55" t="s">
        <v>52</v>
      </c>
      <c r="I49" s="57" t="s">
        <v>24</v>
      </c>
      <c r="J49" s="98">
        <f>D49+'IULIE 2023'!J49</f>
        <v>0</v>
      </c>
      <c r="K49" s="98">
        <f>E49+'IULIE 2023'!K49</f>
        <v>0</v>
      </c>
      <c r="L49" s="98">
        <f>F49+'IULIE 2023'!L49</f>
        <v>0</v>
      </c>
      <c r="M49" s="5"/>
      <c r="N49" s="5"/>
      <c r="O49" s="15"/>
      <c r="P49" s="15"/>
    </row>
    <row r="50" spans="1:16" s="1" customFormat="1" ht="15.75" thickBot="1" x14ac:dyDescent="0.3">
      <c r="A50" s="4"/>
      <c r="B50" s="157" t="s">
        <v>53</v>
      </c>
      <c r="C50" s="198" t="s">
        <v>24</v>
      </c>
      <c r="D50" s="194">
        <v>0</v>
      </c>
      <c r="E50" s="194">
        <v>0</v>
      </c>
      <c r="F50" s="195">
        <f t="shared" si="12"/>
        <v>0</v>
      </c>
      <c r="G50" s="5"/>
      <c r="H50" s="55" t="s">
        <v>53</v>
      </c>
      <c r="I50" s="57" t="s">
        <v>24</v>
      </c>
      <c r="J50" s="98">
        <f>D50+'IULIE 2023'!J50</f>
        <v>0</v>
      </c>
      <c r="K50" s="98">
        <f>E50+'IULIE 2023'!K50</f>
        <v>0</v>
      </c>
      <c r="L50" s="98">
        <f>F50+'IULIE 2023'!L50</f>
        <v>0</v>
      </c>
      <c r="M50" s="5"/>
      <c r="N50" s="5"/>
      <c r="O50" s="15"/>
      <c r="P50" s="15"/>
    </row>
    <row r="51" spans="1:16" s="1" customFormat="1" ht="15.75" thickBot="1" x14ac:dyDescent="0.3">
      <c r="A51" s="4"/>
      <c r="B51" s="160" t="s">
        <v>54</v>
      </c>
      <c r="C51" s="198" t="s">
        <v>24</v>
      </c>
      <c r="D51" s="194">
        <v>0</v>
      </c>
      <c r="E51" s="194">
        <v>0</v>
      </c>
      <c r="F51" s="195">
        <f t="shared" si="12"/>
        <v>0</v>
      </c>
      <c r="G51" s="5"/>
      <c r="H51" s="58" t="s">
        <v>54</v>
      </c>
      <c r="I51" s="57" t="s">
        <v>24</v>
      </c>
      <c r="J51" s="98">
        <f>D51+'IULIE 2023'!J51</f>
        <v>0</v>
      </c>
      <c r="K51" s="98">
        <f>E51+'IULIE 2023'!K51</f>
        <v>0</v>
      </c>
      <c r="L51" s="98">
        <f>F51+'IULIE 2023'!L51</f>
        <v>0</v>
      </c>
      <c r="M51" s="5"/>
      <c r="N51" s="5"/>
      <c r="O51" s="15"/>
      <c r="P51" s="15"/>
    </row>
    <row r="52" spans="1:16" s="1" customFormat="1" ht="27" thickBot="1" x14ac:dyDescent="0.3">
      <c r="A52" s="4"/>
      <c r="B52" s="196" t="s">
        <v>34</v>
      </c>
      <c r="C52" s="105" t="s">
        <v>24</v>
      </c>
      <c r="D52" s="91">
        <f>SUM(D46:D51)</f>
        <v>256667</v>
      </c>
      <c r="E52" s="91">
        <f t="shared" ref="E52" si="14">SUM(E46:E51)</f>
        <v>249859</v>
      </c>
      <c r="F52" s="102">
        <f t="shared" si="12"/>
        <v>6808</v>
      </c>
      <c r="G52" s="5"/>
      <c r="H52" s="94" t="s">
        <v>34</v>
      </c>
      <c r="I52" s="113" t="s">
        <v>24</v>
      </c>
      <c r="J52" s="91">
        <f>D52+'IULIE 2023'!J52</f>
        <v>1685995.5699999998</v>
      </c>
      <c r="K52" s="91">
        <f>E52+'IULIE 2023'!K52</f>
        <v>1679187.5699999998</v>
      </c>
      <c r="L52" s="91">
        <f>F52+'IULIE 2023'!L52</f>
        <v>6808</v>
      </c>
      <c r="M52" s="5"/>
      <c r="N52" s="5"/>
      <c r="O52" s="15"/>
      <c r="P52" s="1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5"/>
      <c r="N53" s="5"/>
      <c r="O53" s="15"/>
      <c r="P53" s="15"/>
    </row>
    <row r="54" spans="1:16" s="1" customFormat="1" ht="15.75" customHeight="1" thickBot="1" x14ac:dyDescent="0.3">
      <c r="A54" s="4"/>
      <c r="B54" s="210" t="s">
        <v>138</v>
      </c>
      <c r="C54" s="211"/>
      <c r="D54" s="211"/>
      <c r="E54" s="211"/>
      <c r="F54" s="212"/>
      <c r="G54" s="9"/>
      <c r="H54" s="213" t="s">
        <v>139</v>
      </c>
      <c r="I54" s="214"/>
      <c r="J54" s="214"/>
      <c r="K54" s="214"/>
      <c r="L54" s="215"/>
      <c r="M54" s="28"/>
      <c r="N54" s="28"/>
      <c r="P54" s="119"/>
    </row>
    <row r="55" spans="1:16" s="1" customFormat="1" ht="18.75" customHeight="1" thickBot="1" x14ac:dyDescent="0.3">
      <c r="A55" s="4"/>
      <c r="B55" s="216" t="s">
        <v>35</v>
      </c>
      <c r="C55" s="191" t="s">
        <v>21</v>
      </c>
      <c r="D55" s="199" t="s">
        <v>39</v>
      </c>
      <c r="E55" s="191" t="s">
        <v>40</v>
      </c>
      <c r="F55" s="192" t="s">
        <v>41</v>
      </c>
      <c r="G55" s="20"/>
      <c r="H55" s="219" t="s">
        <v>35</v>
      </c>
      <c r="I55" s="17" t="s">
        <v>21</v>
      </c>
      <c r="J55" s="108" t="s">
        <v>39</v>
      </c>
      <c r="K55" s="17" t="s">
        <v>40</v>
      </c>
      <c r="L55" s="26" t="s">
        <v>41</v>
      </c>
      <c r="M55" s="20"/>
      <c r="N55" s="20"/>
      <c r="O55" s="23"/>
      <c r="P55" s="14"/>
    </row>
    <row r="56" spans="1:16" s="1" customFormat="1" ht="15.75" thickBot="1" x14ac:dyDescent="0.3">
      <c r="A56" s="4"/>
      <c r="B56" s="217"/>
      <c r="C56" s="166" t="s">
        <v>23</v>
      </c>
      <c r="D56" s="200">
        <f>D44+D42+D40+D30</f>
        <v>1465</v>
      </c>
      <c r="E56" s="200">
        <f>E44+E42+E40+E30</f>
        <v>1434</v>
      </c>
      <c r="F56" s="201">
        <f>D56-E56</f>
        <v>31</v>
      </c>
      <c r="G56" s="24"/>
      <c r="H56" s="220"/>
      <c r="I56" s="64" t="s">
        <v>23</v>
      </c>
      <c r="J56" s="109">
        <f>D56+'IULIE 2023'!J56</f>
        <v>10722</v>
      </c>
      <c r="K56" s="109">
        <f>E56+'IULIE 2023'!K56</f>
        <v>10691</v>
      </c>
      <c r="L56" s="106">
        <f>F56+'IULIE 2023'!L56</f>
        <v>31</v>
      </c>
      <c r="M56" s="24"/>
      <c r="N56" s="24"/>
      <c r="O56" s="120"/>
    </row>
    <row r="57" spans="1:16" s="1" customFormat="1" ht="15.75" thickBot="1" x14ac:dyDescent="0.3">
      <c r="A57" s="4"/>
      <c r="B57" s="218"/>
      <c r="C57" s="111" t="s">
        <v>24</v>
      </c>
      <c r="D57" s="112">
        <f>D52+D37</f>
        <v>648800.47</v>
      </c>
      <c r="E57" s="112">
        <f>E52+E37</f>
        <v>641992.47</v>
      </c>
      <c r="F57" s="107">
        <f>D57-E57</f>
        <v>6808</v>
      </c>
      <c r="G57" s="24"/>
      <c r="H57" s="221"/>
      <c r="I57" s="111" t="s">
        <v>24</v>
      </c>
      <c r="J57" s="112">
        <f>D57+'IULIE 2023'!J57</f>
        <v>5806043.6499999985</v>
      </c>
      <c r="K57" s="112">
        <f>E57+'IULIE 2023'!K57</f>
        <v>5799235.6499999994</v>
      </c>
      <c r="L57" s="107">
        <f>F57+'IULIE 2023'!L57</f>
        <v>6808</v>
      </c>
      <c r="M57" s="24"/>
      <c r="N57" s="24"/>
      <c r="O57" s="120"/>
    </row>
    <row r="58" spans="1:16" s="1" customFormat="1" x14ac:dyDescent="0.25">
      <c r="A58" s="4"/>
      <c r="B58" s="114" t="s">
        <v>26</v>
      </c>
      <c r="C58" s="14"/>
      <c r="D58" s="15"/>
      <c r="E58" s="15"/>
      <c r="F58" s="15"/>
      <c r="G58" s="5"/>
      <c r="H58" s="5"/>
      <c r="I58" s="5"/>
      <c r="J58" s="5"/>
      <c r="K58" s="5"/>
      <c r="L58" s="5"/>
      <c r="M58" s="4"/>
      <c r="N58" s="4"/>
      <c r="O58" s="14"/>
    </row>
    <row r="59" spans="1:16" s="1" customFormat="1" x14ac:dyDescent="0.25">
      <c r="A59" s="4"/>
      <c r="B59" s="114" t="s">
        <v>144</v>
      </c>
      <c r="C59" s="14"/>
      <c r="D59" s="114"/>
      <c r="E59" s="114"/>
      <c r="F59" s="14"/>
      <c r="G59" s="4"/>
      <c r="H59" s="4"/>
      <c r="I59" s="4"/>
      <c r="J59" s="4"/>
      <c r="K59" s="5"/>
      <c r="L59" s="5"/>
      <c r="M59" s="5"/>
      <c r="N59" s="4"/>
      <c r="O59" s="14"/>
    </row>
    <row r="60" spans="1:16" s="1" customFormat="1" x14ac:dyDescent="0.25">
      <c r="A60" s="4"/>
      <c r="B60" s="18"/>
      <c r="C60" s="4"/>
      <c r="D60" s="18"/>
      <c r="E60" s="18"/>
      <c r="F60" s="4"/>
      <c r="G60" s="4"/>
      <c r="H60" s="4"/>
      <c r="I60" s="4"/>
      <c r="J60" s="4"/>
      <c r="K60" s="5"/>
      <c r="L60" s="5"/>
      <c r="M60" s="5"/>
      <c r="N60" s="4"/>
      <c r="O60" s="121"/>
    </row>
    <row r="61" spans="1:16" s="1" customFormat="1" x14ac:dyDescent="0.25">
      <c r="A61" s="4"/>
      <c r="B61" s="4"/>
      <c r="C61" s="4"/>
      <c r="D61" s="5"/>
      <c r="E61" s="5"/>
      <c r="F61" s="5"/>
      <c r="G61" s="5"/>
      <c r="H61" s="5"/>
      <c r="I61" s="4"/>
      <c r="J61" s="5"/>
      <c r="K61" s="5"/>
      <c r="L61" s="5"/>
      <c r="M61" s="5"/>
      <c r="N61" s="4"/>
      <c r="O61" s="121"/>
    </row>
    <row r="62" spans="1:16" s="1" customFormat="1" x14ac:dyDescent="0.25">
      <c r="A62" s="4"/>
      <c r="B62" s="4"/>
      <c r="C62" s="4"/>
      <c r="D62" s="4"/>
      <c r="E62" s="4"/>
      <c r="F62" s="4"/>
      <c r="G62" s="4"/>
      <c r="H62" s="5"/>
      <c r="I62" s="4"/>
      <c r="J62" s="5"/>
      <c r="K62" s="4"/>
      <c r="L62" s="4"/>
      <c r="M62" s="5"/>
      <c r="N62" s="4"/>
      <c r="O62" s="121"/>
    </row>
    <row r="63" spans="1:16" s="1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4"/>
      <c r="K63" s="4"/>
      <c r="L63" s="4"/>
      <c r="M63" s="5"/>
      <c r="N63" s="4"/>
      <c r="O63" s="121"/>
    </row>
    <row r="64" spans="1:16" s="1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21"/>
    </row>
    <row r="65" spans="1:15" s="1" customFormat="1" x14ac:dyDescent="0.25">
      <c r="A65" s="4"/>
      <c r="B65" s="6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  <c r="N65" s="4"/>
      <c r="O65" s="121"/>
    </row>
    <row r="66" spans="1:15" s="9" customForma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5"/>
      <c r="N66" s="6"/>
      <c r="O66" s="2"/>
    </row>
  </sheetData>
  <mergeCells count="12">
    <mergeCell ref="B40:B45"/>
    <mergeCell ref="H40:H45"/>
    <mergeCell ref="B54:F54"/>
    <mergeCell ref="H54:L54"/>
    <mergeCell ref="B55:B57"/>
    <mergeCell ref="H55:H57"/>
    <mergeCell ref="B5:J5"/>
    <mergeCell ref="B28:F28"/>
    <mergeCell ref="H28:L28"/>
    <mergeCell ref="B29:B31"/>
    <mergeCell ref="H29:H31"/>
    <mergeCell ref="B6:K6"/>
  </mergeCells>
  <pageMargins left="0.19685039370078741" right="0.19685039370078741" top="0" bottom="0" header="0" footer="0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6"/>
  <sheetViews>
    <sheetView zoomScale="96" zoomScaleNormal="96" workbookViewId="0">
      <selection activeCell="G9" sqref="G9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21.71093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.28515625" style="6" customWidth="1"/>
    <col min="8" max="8" width="23.5703125" style="6" customWidth="1"/>
    <col min="9" max="9" width="18.28515625" style="6" customWidth="1"/>
    <col min="10" max="10" width="15.42578125" style="6" customWidth="1"/>
    <col min="11" max="12" width="18.5703125" style="6" customWidth="1"/>
    <col min="13" max="13" width="13" style="6" customWidth="1"/>
    <col min="14" max="14" width="13.28515625" style="6" customWidth="1"/>
    <col min="15" max="15" width="12.85546875" style="2" customWidth="1"/>
    <col min="16" max="16" width="12.28515625" style="9" customWidth="1"/>
  </cols>
  <sheetData>
    <row r="1" spans="1:15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4"/>
      <c r="N1" s="4"/>
      <c r="O1" s="3"/>
    </row>
    <row r="2" spans="1:15" s="1" customFormat="1" ht="15.75" x14ac:dyDescent="0.25">
      <c r="A2" s="13"/>
      <c r="B2" s="13" t="s">
        <v>36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4"/>
      <c r="N2" s="4"/>
      <c r="O2" s="3"/>
    </row>
    <row r="3" spans="1:15" s="1" customFormat="1" ht="15.75" x14ac:dyDescent="0.25">
      <c r="A3" s="13"/>
      <c r="B3" s="13" t="s">
        <v>3</v>
      </c>
      <c r="C3" s="13"/>
      <c r="D3" s="13"/>
      <c r="E3" s="13"/>
      <c r="F3" s="131" t="s">
        <v>119</v>
      </c>
      <c r="G3" s="13"/>
      <c r="H3" s="13"/>
      <c r="I3" s="13"/>
      <c r="J3" s="13" t="s">
        <v>28</v>
      </c>
      <c r="K3" s="13"/>
      <c r="L3" s="14"/>
      <c r="M3" s="4"/>
      <c r="N3" s="4"/>
      <c r="O3" s="3"/>
    </row>
    <row r="4" spans="1:15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4"/>
      <c r="N4" s="4"/>
      <c r="O4" s="3"/>
    </row>
    <row r="5" spans="1:15" s="1" customFormat="1" x14ac:dyDescent="0.25">
      <c r="A5" s="14"/>
      <c r="B5" s="222" t="s">
        <v>55</v>
      </c>
      <c r="C5" s="223"/>
      <c r="D5" s="223"/>
      <c r="E5" s="223"/>
      <c r="F5" s="223"/>
      <c r="G5" s="223"/>
      <c r="H5" s="223"/>
      <c r="I5" s="223"/>
      <c r="J5" s="223"/>
      <c r="K5" s="14"/>
      <c r="L5" s="14"/>
      <c r="M5" s="4"/>
      <c r="N5" s="4"/>
      <c r="O5" s="3"/>
    </row>
    <row r="6" spans="1:15" s="1" customFormat="1" ht="18.75" customHeight="1" x14ac:dyDescent="0.25">
      <c r="A6" s="14"/>
      <c r="B6" s="222" t="s">
        <v>135</v>
      </c>
      <c r="C6" s="223"/>
      <c r="D6" s="223"/>
      <c r="E6" s="223"/>
      <c r="F6" s="223"/>
      <c r="G6" s="223"/>
      <c r="H6" s="223"/>
      <c r="I6" s="223"/>
      <c r="J6" s="223"/>
      <c r="K6" s="14"/>
      <c r="L6" s="14"/>
      <c r="M6" s="4"/>
      <c r="N6" s="4"/>
      <c r="O6" s="3"/>
    </row>
    <row r="7" spans="1:15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L7" s="14"/>
      <c r="M7" s="4"/>
      <c r="N7" s="4"/>
      <c r="O7" s="3"/>
    </row>
    <row r="8" spans="1:15" s="2" customFormat="1" ht="18" customHeight="1" thickBot="1" x14ac:dyDescent="0.3">
      <c r="A8" s="132" t="s">
        <v>5</v>
      </c>
      <c r="B8" s="133" t="s">
        <v>6</v>
      </c>
      <c r="C8" s="132" t="s">
        <v>7</v>
      </c>
      <c r="D8" s="134" t="s">
        <v>8</v>
      </c>
      <c r="E8" s="135" t="s">
        <v>9</v>
      </c>
      <c r="F8" s="135" t="s">
        <v>42</v>
      </c>
      <c r="G8" s="132" t="s">
        <v>33</v>
      </c>
      <c r="H8" s="135" t="s">
        <v>10</v>
      </c>
      <c r="I8" s="136" t="s">
        <v>11</v>
      </c>
      <c r="J8" s="122"/>
      <c r="K8" s="122"/>
      <c r="L8" s="122"/>
      <c r="M8" s="4"/>
      <c r="N8" s="4"/>
      <c r="O8" s="3"/>
    </row>
    <row r="9" spans="1:15" s="2" customFormat="1" ht="26.25" customHeight="1" thickBot="1" x14ac:dyDescent="0.3">
      <c r="A9" s="137" t="s">
        <v>12</v>
      </c>
      <c r="B9" s="138" t="s">
        <v>13</v>
      </c>
      <c r="C9" s="137" t="s">
        <v>14</v>
      </c>
      <c r="D9" s="139" t="s">
        <v>46</v>
      </c>
      <c r="E9" s="140" t="s">
        <v>15</v>
      </c>
      <c r="F9" s="140" t="s">
        <v>16</v>
      </c>
      <c r="G9" s="203" t="s">
        <v>149</v>
      </c>
      <c r="H9" s="141" t="s">
        <v>17</v>
      </c>
      <c r="I9" s="142" t="s">
        <v>18</v>
      </c>
      <c r="J9" s="122"/>
      <c r="K9" s="122"/>
      <c r="L9" s="122"/>
      <c r="M9" s="4"/>
      <c r="N9" s="5"/>
      <c r="O9" s="3"/>
    </row>
    <row r="10" spans="1:15" s="2" customFormat="1" x14ac:dyDescent="0.25">
      <c r="A10" s="143">
        <v>1</v>
      </c>
      <c r="B10" s="144" t="s">
        <v>38</v>
      </c>
      <c r="C10" s="145" t="s">
        <v>140</v>
      </c>
      <c r="D10" s="146">
        <v>4439775.2</v>
      </c>
      <c r="E10" s="147">
        <v>3514130.9000000004</v>
      </c>
      <c r="F10" s="148">
        <f t="shared" ref="F10:F16" si="0">D10-E10</f>
        <v>925644.29999999981</v>
      </c>
      <c r="G10" s="148">
        <v>392133.47</v>
      </c>
      <c r="H10" s="148">
        <f t="shared" ref="H10:H16" si="1">E10+G10</f>
        <v>3906264.37</v>
      </c>
      <c r="I10" s="149">
        <f t="shared" ref="I10:I16" si="2">F10-G10</f>
        <v>533510.82999999984</v>
      </c>
      <c r="J10" s="123"/>
      <c r="K10" s="15"/>
      <c r="L10" s="15"/>
      <c r="M10" s="5"/>
      <c r="N10" s="5"/>
      <c r="O10" s="3"/>
    </row>
    <row r="11" spans="1:15" s="1" customFormat="1" x14ac:dyDescent="0.25">
      <c r="A11" s="150"/>
      <c r="B11" s="151" t="s">
        <v>31</v>
      </c>
      <c r="C11" s="152"/>
      <c r="D11" s="153">
        <v>0</v>
      </c>
      <c r="E11" s="154">
        <v>1593.64</v>
      </c>
      <c r="F11" s="155">
        <f t="shared" si="0"/>
        <v>-1593.64</v>
      </c>
      <c r="G11" s="155">
        <v>0</v>
      </c>
      <c r="H11" s="155">
        <f t="shared" si="1"/>
        <v>1593.64</v>
      </c>
      <c r="I11" s="156">
        <f t="shared" si="2"/>
        <v>-1593.64</v>
      </c>
      <c r="J11" s="123"/>
      <c r="K11" s="15"/>
      <c r="L11" s="15"/>
      <c r="M11" s="5"/>
      <c r="N11" s="5"/>
      <c r="O11" s="3"/>
    </row>
    <row r="12" spans="1:15" s="1" customFormat="1" x14ac:dyDescent="0.25">
      <c r="A12" s="150"/>
      <c r="B12" s="157" t="s">
        <v>50</v>
      </c>
      <c r="C12" s="158"/>
      <c r="D12" s="153">
        <v>212190.07</v>
      </c>
      <c r="E12" s="154">
        <v>33367.82</v>
      </c>
      <c r="F12" s="155">
        <f t="shared" si="0"/>
        <v>178822.25</v>
      </c>
      <c r="G12" s="155">
        <v>0</v>
      </c>
      <c r="H12" s="155">
        <f t="shared" si="1"/>
        <v>33367.82</v>
      </c>
      <c r="I12" s="156">
        <f t="shared" si="2"/>
        <v>178822.25</v>
      </c>
      <c r="J12" s="123"/>
      <c r="K12" s="15"/>
      <c r="L12" s="15"/>
      <c r="M12" s="5"/>
      <c r="N12" s="5"/>
      <c r="O12" s="3"/>
    </row>
    <row r="13" spans="1:15" s="1" customFormat="1" x14ac:dyDescent="0.25">
      <c r="A13" s="150"/>
      <c r="B13" s="157" t="s">
        <v>124</v>
      </c>
      <c r="C13" s="152"/>
      <c r="D13" s="153">
        <v>178822.25</v>
      </c>
      <c r="E13" s="154">
        <v>178822.25</v>
      </c>
      <c r="F13" s="155">
        <f t="shared" si="0"/>
        <v>0</v>
      </c>
      <c r="G13" s="155">
        <v>0</v>
      </c>
      <c r="H13" s="155">
        <f t="shared" si="1"/>
        <v>178822.25</v>
      </c>
      <c r="I13" s="156">
        <f t="shared" si="2"/>
        <v>0</v>
      </c>
      <c r="J13" s="123"/>
      <c r="K13" s="15"/>
      <c r="L13" s="15"/>
      <c r="M13" s="5"/>
      <c r="N13" s="5"/>
      <c r="O13" s="3"/>
    </row>
    <row r="14" spans="1:15" s="1" customFormat="1" x14ac:dyDescent="0.25">
      <c r="A14" s="150"/>
      <c r="B14" s="157" t="s">
        <v>52</v>
      </c>
      <c r="C14" s="152"/>
      <c r="D14" s="153">
        <v>0</v>
      </c>
      <c r="E14" s="154">
        <v>0</v>
      </c>
      <c r="F14" s="155">
        <f t="shared" si="0"/>
        <v>0</v>
      </c>
      <c r="G14" s="155">
        <v>0</v>
      </c>
      <c r="H14" s="155">
        <f t="shared" si="1"/>
        <v>0</v>
      </c>
      <c r="I14" s="156">
        <f t="shared" si="2"/>
        <v>0</v>
      </c>
      <c r="J14" s="123"/>
      <c r="K14" s="15"/>
      <c r="L14" s="15"/>
      <c r="M14" s="5"/>
      <c r="N14" s="5"/>
      <c r="O14" s="3"/>
    </row>
    <row r="15" spans="1:15" s="1" customFormat="1" x14ac:dyDescent="0.25">
      <c r="A15" s="150"/>
      <c r="B15" s="157" t="s">
        <v>53</v>
      </c>
      <c r="C15" s="152"/>
      <c r="D15" s="153">
        <v>0</v>
      </c>
      <c r="E15" s="154">
        <v>0</v>
      </c>
      <c r="F15" s="154">
        <f t="shared" si="0"/>
        <v>0</v>
      </c>
      <c r="G15" s="155">
        <v>0</v>
      </c>
      <c r="H15" s="155">
        <f t="shared" si="1"/>
        <v>0</v>
      </c>
      <c r="I15" s="156">
        <f t="shared" si="2"/>
        <v>0</v>
      </c>
      <c r="J15" s="123"/>
      <c r="K15" s="15"/>
      <c r="L15" s="15"/>
      <c r="M15" s="5"/>
      <c r="N15" s="5"/>
      <c r="O15" s="3"/>
    </row>
    <row r="16" spans="1:15" s="1" customFormat="1" ht="15.75" thickBot="1" x14ac:dyDescent="0.3">
      <c r="A16" s="159"/>
      <c r="B16" s="160" t="s">
        <v>54</v>
      </c>
      <c r="C16" s="161"/>
      <c r="D16" s="162">
        <v>0</v>
      </c>
      <c r="E16" s="163">
        <v>0</v>
      </c>
      <c r="F16" s="163">
        <f t="shared" si="0"/>
        <v>0</v>
      </c>
      <c r="G16" s="164">
        <v>0</v>
      </c>
      <c r="H16" s="164">
        <f t="shared" si="1"/>
        <v>0</v>
      </c>
      <c r="I16" s="165">
        <f t="shared" si="2"/>
        <v>0</v>
      </c>
      <c r="J16" s="123"/>
      <c r="K16" s="15"/>
      <c r="L16" s="15"/>
      <c r="M16" s="5"/>
      <c r="N16" s="5"/>
      <c r="O16" s="3"/>
    </row>
    <row r="17" spans="1:15" s="1" customFormat="1" ht="15.75" thickBot="1" x14ac:dyDescent="0.3">
      <c r="A17" s="166"/>
      <c r="B17" s="179" t="s">
        <v>32</v>
      </c>
      <c r="C17" s="180"/>
      <c r="D17" s="181">
        <f t="shared" ref="D17" si="3">SUM(D10:D16)</f>
        <v>4830787.5200000005</v>
      </c>
      <c r="E17" s="182">
        <v>3727914.6100000003</v>
      </c>
      <c r="F17" s="182">
        <f t="shared" ref="F17:I17" si="4">SUM(F10:F16)</f>
        <v>1102872.9099999997</v>
      </c>
      <c r="G17" s="182">
        <f t="shared" si="4"/>
        <v>392133.47</v>
      </c>
      <c r="H17" s="182">
        <f t="shared" si="4"/>
        <v>4120048.08</v>
      </c>
      <c r="I17" s="183">
        <f t="shared" si="4"/>
        <v>710739.43999999983</v>
      </c>
      <c r="J17" s="123"/>
      <c r="K17" s="124"/>
      <c r="L17" s="124"/>
      <c r="M17" s="5"/>
      <c r="N17" s="5"/>
      <c r="O17" s="3"/>
    </row>
    <row r="18" spans="1:15" s="1" customFormat="1" x14ac:dyDescent="0.25">
      <c r="A18" s="167">
        <v>2</v>
      </c>
      <c r="B18" s="168" t="s">
        <v>37</v>
      </c>
      <c r="C18" s="145" t="s">
        <v>141</v>
      </c>
      <c r="D18" s="169">
        <v>1695766.82</v>
      </c>
      <c r="E18" s="170">
        <v>1378016.61</v>
      </c>
      <c r="F18" s="171">
        <f>D18-E18</f>
        <v>317750.20999999996</v>
      </c>
      <c r="G18" s="171">
        <v>242946</v>
      </c>
      <c r="H18" s="171">
        <f t="shared" ref="H18:H24" si="5">E18+G18</f>
        <v>1620962.61</v>
      </c>
      <c r="I18" s="172">
        <f>F18-G18</f>
        <v>74804.209999999963</v>
      </c>
      <c r="J18" s="123"/>
      <c r="K18" s="15"/>
      <c r="L18" s="15"/>
      <c r="M18" s="4"/>
      <c r="N18" s="5"/>
      <c r="O18" s="3"/>
    </row>
    <row r="19" spans="1:15" s="1" customFormat="1" x14ac:dyDescent="0.25">
      <c r="A19" s="150"/>
      <c r="B19" s="173" t="s">
        <v>30</v>
      </c>
      <c r="C19" s="152" t="s">
        <v>142</v>
      </c>
      <c r="D19" s="153">
        <v>0</v>
      </c>
      <c r="E19" s="154">
        <v>42207.06</v>
      </c>
      <c r="F19" s="155">
        <f>D19-E19</f>
        <v>-42207.06</v>
      </c>
      <c r="G19" s="155">
        <v>5346</v>
      </c>
      <c r="H19" s="155">
        <f t="shared" si="5"/>
        <v>47553.06</v>
      </c>
      <c r="I19" s="156">
        <f t="shared" ref="I19:I24" si="6">F19-G19</f>
        <v>-47553.06</v>
      </c>
      <c r="J19" s="123"/>
      <c r="K19" s="15"/>
      <c r="L19" s="15"/>
      <c r="M19" s="5"/>
      <c r="N19" s="5"/>
      <c r="O19" s="3"/>
    </row>
    <row r="20" spans="1:15" s="1" customFormat="1" x14ac:dyDescent="0.25">
      <c r="A20" s="150"/>
      <c r="B20" s="173" t="s">
        <v>43</v>
      </c>
      <c r="C20" s="152" t="s">
        <v>143</v>
      </c>
      <c r="D20" s="153">
        <v>22693.46</v>
      </c>
      <c r="E20" s="154">
        <v>11086.8</v>
      </c>
      <c r="F20" s="155">
        <f>D20-E20</f>
        <v>11606.66</v>
      </c>
      <c r="G20" s="155">
        <v>1567</v>
      </c>
      <c r="H20" s="155">
        <f t="shared" si="5"/>
        <v>12653.8</v>
      </c>
      <c r="I20" s="156">
        <f t="shared" si="6"/>
        <v>10039.66</v>
      </c>
      <c r="J20" s="123"/>
      <c r="K20" s="15"/>
      <c r="L20" s="15"/>
      <c r="M20" s="5"/>
      <c r="N20" s="5"/>
      <c r="O20" s="3"/>
    </row>
    <row r="21" spans="1:15" s="1" customFormat="1" x14ac:dyDescent="0.25">
      <c r="A21" s="150"/>
      <c r="B21" s="157" t="s">
        <v>50</v>
      </c>
      <c r="C21" s="152"/>
      <c r="D21" s="153">
        <v>0</v>
      </c>
      <c r="E21" s="154">
        <v>-198.19</v>
      </c>
      <c r="F21" s="155">
        <f t="shared" ref="F21:F24" si="7">D21-E21</f>
        <v>198.19</v>
      </c>
      <c r="G21" s="155">
        <v>0</v>
      </c>
      <c r="H21" s="155">
        <f t="shared" si="5"/>
        <v>-198.19</v>
      </c>
      <c r="I21" s="156">
        <f t="shared" si="6"/>
        <v>198.19</v>
      </c>
      <c r="J21" s="123"/>
      <c r="K21" s="15"/>
      <c r="L21" s="15"/>
      <c r="M21" s="5"/>
      <c r="N21" s="5"/>
      <c r="O21" s="3"/>
    </row>
    <row r="22" spans="1:15" s="1" customFormat="1" x14ac:dyDescent="0.25">
      <c r="A22" s="150"/>
      <c r="B22" s="157" t="s">
        <v>124</v>
      </c>
      <c r="C22" s="152"/>
      <c r="D22" s="153">
        <v>-1783.71</v>
      </c>
      <c r="E22" s="154">
        <v>-792.76</v>
      </c>
      <c r="F22" s="154">
        <f t="shared" si="7"/>
        <v>-990.95</v>
      </c>
      <c r="G22" s="155">
        <v>0</v>
      </c>
      <c r="H22" s="154">
        <f t="shared" si="5"/>
        <v>-792.76</v>
      </c>
      <c r="I22" s="156">
        <f t="shared" si="6"/>
        <v>-990.95</v>
      </c>
      <c r="J22" s="123"/>
      <c r="K22" s="15"/>
      <c r="L22" s="15"/>
      <c r="M22" s="5"/>
      <c r="N22" s="5"/>
      <c r="O22" s="3"/>
    </row>
    <row r="23" spans="1:15" s="1" customFormat="1" x14ac:dyDescent="0.25">
      <c r="A23" s="150"/>
      <c r="B23" s="157" t="s">
        <v>52</v>
      </c>
      <c r="C23" s="152"/>
      <c r="D23" s="153">
        <v>0</v>
      </c>
      <c r="E23" s="154">
        <v>-990.95</v>
      </c>
      <c r="F23" s="154">
        <f t="shared" si="7"/>
        <v>990.95</v>
      </c>
      <c r="G23" s="155">
        <v>0</v>
      </c>
      <c r="H23" s="154">
        <f t="shared" si="5"/>
        <v>-990.95</v>
      </c>
      <c r="I23" s="156">
        <f t="shared" si="6"/>
        <v>990.95</v>
      </c>
      <c r="J23" s="123"/>
      <c r="K23" s="15"/>
      <c r="L23" s="15"/>
      <c r="M23" s="5"/>
      <c r="N23" s="5"/>
      <c r="O23" s="3"/>
    </row>
    <row r="24" spans="1:15" s="1" customFormat="1" ht="15.75" thickBot="1" x14ac:dyDescent="0.3">
      <c r="A24" s="159"/>
      <c r="B24" s="157" t="s">
        <v>53</v>
      </c>
      <c r="C24" s="161"/>
      <c r="D24" s="162">
        <v>0</v>
      </c>
      <c r="E24" s="163">
        <v>0</v>
      </c>
      <c r="F24" s="163">
        <f t="shared" si="7"/>
        <v>0</v>
      </c>
      <c r="G24" s="164">
        <v>0</v>
      </c>
      <c r="H24" s="163">
        <f t="shared" si="5"/>
        <v>0</v>
      </c>
      <c r="I24" s="165">
        <f t="shared" si="6"/>
        <v>0</v>
      </c>
      <c r="J24" s="123"/>
      <c r="K24" s="15"/>
      <c r="L24" s="15"/>
      <c r="M24" s="5"/>
      <c r="N24" s="5"/>
      <c r="O24" s="3"/>
    </row>
    <row r="25" spans="1:15" s="1" customFormat="1" ht="27" thickBot="1" x14ac:dyDescent="0.3">
      <c r="A25" s="174"/>
      <c r="B25" s="184" t="s">
        <v>34</v>
      </c>
      <c r="C25" s="185"/>
      <c r="D25" s="186">
        <f>SUM(D18:D24)</f>
        <v>1716676.57</v>
      </c>
      <c r="E25" s="187">
        <v>1429328.5700000003</v>
      </c>
      <c r="F25" s="187">
        <f t="shared" ref="F25:I25" si="8">SUM(F18:F24)</f>
        <v>287347.99999999994</v>
      </c>
      <c r="G25" s="187">
        <f t="shared" si="8"/>
        <v>249859</v>
      </c>
      <c r="H25" s="187">
        <f t="shared" si="8"/>
        <v>1679187.5700000003</v>
      </c>
      <c r="I25" s="188">
        <f t="shared" si="8"/>
        <v>37488.999999999971</v>
      </c>
      <c r="J25" s="123"/>
      <c r="K25" s="124"/>
      <c r="L25" s="124"/>
      <c r="M25" s="5"/>
      <c r="N25" s="5"/>
      <c r="O25" s="3"/>
    </row>
    <row r="26" spans="1:15" s="1" customFormat="1" ht="15.75" thickBot="1" x14ac:dyDescent="0.3">
      <c r="A26" s="174"/>
      <c r="B26" s="175" t="s">
        <v>8</v>
      </c>
      <c r="C26" s="174"/>
      <c r="D26" s="176">
        <f>D25+D17</f>
        <v>6547464.0900000008</v>
      </c>
      <c r="E26" s="177">
        <v>5157243.1800000006</v>
      </c>
      <c r="F26" s="177">
        <f t="shared" ref="F26:I26" si="9">F25+F17</f>
        <v>1390220.9099999997</v>
      </c>
      <c r="G26" s="177">
        <f t="shared" si="9"/>
        <v>641992.47</v>
      </c>
      <c r="H26" s="177">
        <f t="shared" si="9"/>
        <v>5799235.6500000004</v>
      </c>
      <c r="I26" s="178">
        <f t="shared" si="9"/>
        <v>748228.43999999983</v>
      </c>
      <c r="J26" s="15"/>
      <c r="K26" s="15"/>
      <c r="L26" s="15"/>
      <c r="M26" s="5"/>
      <c r="N26" s="5"/>
      <c r="O26" s="3"/>
    </row>
    <row r="27" spans="1:15" s="9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3"/>
    </row>
    <row r="28" spans="1:15" s="1" customFormat="1" ht="15.75" customHeight="1" thickBot="1" x14ac:dyDescent="0.3">
      <c r="A28" s="4"/>
      <c r="B28" s="213" t="s">
        <v>136</v>
      </c>
      <c r="C28" s="225"/>
      <c r="D28" s="225"/>
      <c r="E28" s="225"/>
      <c r="F28" s="226"/>
      <c r="H28" s="213" t="s">
        <v>137</v>
      </c>
      <c r="I28" s="214"/>
      <c r="J28" s="214"/>
      <c r="K28" s="214"/>
      <c r="L28" s="215"/>
      <c r="M28" s="28"/>
      <c r="N28" s="28"/>
      <c r="O28" s="16"/>
    </row>
    <row r="29" spans="1:15" s="16" customFormat="1" ht="20.25" customHeight="1" thickBot="1" x14ac:dyDescent="0.3">
      <c r="A29" s="19"/>
      <c r="B29" s="227" t="s">
        <v>19</v>
      </c>
      <c r="C29" s="87" t="s">
        <v>21</v>
      </c>
      <c r="D29" s="17" t="s">
        <v>39</v>
      </c>
      <c r="E29" s="17" t="s">
        <v>40</v>
      </c>
      <c r="F29" s="26" t="s">
        <v>41</v>
      </c>
      <c r="G29" s="23"/>
      <c r="H29" s="230" t="s">
        <v>19</v>
      </c>
      <c r="I29" s="87" t="s">
        <v>21</v>
      </c>
      <c r="J29" s="17" t="s">
        <v>39</v>
      </c>
      <c r="K29" s="17" t="s">
        <v>40</v>
      </c>
      <c r="L29" s="17" t="s">
        <v>41</v>
      </c>
      <c r="M29" s="20"/>
      <c r="N29" s="20"/>
      <c r="O29" s="23"/>
    </row>
    <row r="30" spans="1:15" s="1" customFormat="1" ht="15.75" thickBot="1" x14ac:dyDescent="0.3">
      <c r="A30" s="6"/>
      <c r="B30" s="228"/>
      <c r="C30" s="14" t="s">
        <v>23</v>
      </c>
      <c r="D30" s="88">
        <v>177</v>
      </c>
      <c r="E30" s="88">
        <v>177</v>
      </c>
      <c r="F30" s="89">
        <f>D30-E30</f>
        <v>0</v>
      </c>
      <c r="G30" s="15"/>
      <c r="H30" s="231"/>
      <c r="I30" s="14" t="s">
        <v>23</v>
      </c>
      <c r="J30" s="88">
        <f>'IULIE 2023'!J30+'AUGUST 2023'!D30</f>
        <v>2227</v>
      </c>
      <c r="K30" s="88">
        <f>'IULIE 2023'!K30+'AUGUST 2023'!E30</f>
        <v>2227</v>
      </c>
      <c r="L30" s="88">
        <f>'IULIE 2023'!L30+'AUGUST 2023'!F30</f>
        <v>0</v>
      </c>
      <c r="M30" s="5"/>
      <c r="N30" s="5"/>
      <c r="O30" s="15"/>
    </row>
    <row r="31" spans="1:15" s="1" customFormat="1" ht="15.75" thickBot="1" x14ac:dyDescent="0.3">
      <c r="A31" s="6"/>
      <c r="B31" s="229"/>
      <c r="C31" s="90" t="s">
        <v>24</v>
      </c>
      <c r="D31" s="91">
        <v>392133.47</v>
      </c>
      <c r="E31" s="91">
        <v>392133.47</v>
      </c>
      <c r="F31" s="92">
        <f t="shared" ref="F31:F37" si="10">D31-E31</f>
        <v>0</v>
      </c>
      <c r="G31" s="15"/>
      <c r="H31" s="232"/>
      <c r="I31" s="90" t="s">
        <v>24</v>
      </c>
      <c r="J31" s="95">
        <f>'IULIE 2023'!J31+'AUGUST 2023'!D31</f>
        <v>4088047.96</v>
      </c>
      <c r="K31" s="95">
        <f>'IULIE 2023'!K31+'AUGUST 2023'!E31</f>
        <v>3907858.01</v>
      </c>
      <c r="L31" s="95">
        <f>'IULIE 2023'!L31+'AUGUST 2023'!F31</f>
        <v>180189.94999999995</v>
      </c>
      <c r="M31" s="5"/>
      <c r="N31" s="5"/>
      <c r="O31" s="15"/>
    </row>
    <row r="32" spans="1:15" s="1" customFormat="1" ht="15.75" thickBot="1" x14ac:dyDescent="0.3">
      <c r="A32" s="6"/>
      <c r="B32" s="55" t="s">
        <v>50</v>
      </c>
      <c r="C32" s="83" t="s">
        <v>24</v>
      </c>
      <c r="D32" s="85">
        <v>0</v>
      </c>
      <c r="E32" s="85">
        <v>0</v>
      </c>
      <c r="F32" s="89">
        <f t="shared" si="10"/>
        <v>0</v>
      </c>
      <c r="G32" s="15"/>
      <c r="H32" s="55" t="s">
        <v>50</v>
      </c>
      <c r="I32" s="93" t="s">
        <v>24</v>
      </c>
      <c r="J32" s="88">
        <f>'IULIE 2023'!J32+'AUGUST 2023'!D32</f>
        <v>13296.31</v>
      </c>
      <c r="K32" s="88">
        <f>'IULIE 2023'!K32+'AUGUST 2023'!E32</f>
        <v>33367.82</v>
      </c>
      <c r="L32" s="88">
        <f>'IULIE 2023'!L32+'AUGUST 2023'!F32</f>
        <v>-20071.510000000002</v>
      </c>
      <c r="M32" s="5"/>
      <c r="N32" s="5"/>
      <c r="O32" s="15"/>
    </row>
    <row r="33" spans="1:16" s="1" customFormat="1" ht="15.75" thickBot="1" x14ac:dyDescent="0.3">
      <c r="A33" s="6"/>
      <c r="B33" s="55" t="s">
        <v>124</v>
      </c>
      <c r="C33" s="93" t="s">
        <v>24</v>
      </c>
      <c r="D33" s="62">
        <v>0</v>
      </c>
      <c r="E33" s="62">
        <v>0</v>
      </c>
      <c r="F33" s="89">
        <f t="shared" si="10"/>
        <v>0</v>
      </c>
      <c r="G33" s="15"/>
      <c r="H33" s="55" t="s">
        <v>124</v>
      </c>
      <c r="I33" s="93" t="s">
        <v>24</v>
      </c>
      <c r="J33" s="88">
        <f>'IULIE 2023'!J33+'AUGUST 2023'!D33</f>
        <v>18703.810000000001</v>
      </c>
      <c r="K33" s="88">
        <f>'IULIE 2023'!K33+'AUGUST 2023'!E33</f>
        <v>178822.25</v>
      </c>
      <c r="L33" s="88">
        <f>'IULIE 2023'!L33+'AUGUST 2023'!F33</f>
        <v>-160118.44</v>
      </c>
      <c r="M33" s="5"/>
      <c r="N33" s="5"/>
      <c r="O33" s="15"/>
    </row>
    <row r="34" spans="1:16" s="1" customFormat="1" ht="15.75" thickBot="1" x14ac:dyDescent="0.3">
      <c r="A34" s="6"/>
      <c r="B34" s="55" t="s">
        <v>52</v>
      </c>
      <c r="C34" s="93" t="s">
        <v>24</v>
      </c>
      <c r="D34" s="62">
        <v>0</v>
      </c>
      <c r="E34" s="62">
        <v>0</v>
      </c>
      <c r="F34" s="89">
        <f t="shared" si="10"/>
        <v>0</v>
      </c>
      <c r="G34" s="15"/>
      <c r="H34" s="55" t="s">
        <v>52</v>
      </c>
      <c r="I34" s="93" t="s">
        <v>24</v>
      </c>
      <c r="J34" s="88">
        <f>'IULIE 2023'!J34+'AUGUST 2023'!D34</f>
        <v>0</v>
      </c>
      <c r="K34" s="88">
        <f>'IULIE 2023'!K34+'AUGUST 2023'!E34</f>
        <v>0</v>
      </c>
      <c r="L34" s="88">
        <f>'IULIE 2023'!L34+'AUGUST 2023'!F34</f>
        <v>0</v>
      </c>
      <c r="M34" s="5"/>
      <c r="N34" s="5"/>
      <c r="O34" s="15"/>
    </row>
    <row r="35" spans="1:16" s="1" customFormat="1" ht="15.75" thickBot="1" x14ac:dyDescent="0.3">
      <c r="A35" s="6"/>
      <c r="B35" s="55" t="s">
        <v>53</v>
      </c>
      <c r="C35" s="93" t="s">
        <v>24</v>
      </c>
      <c r="D35" s="62">
        <v>0</v>
      </c>
      <c r="E35" s="62">
        <v>0</v>
      </c>
      <c r="F35" s="89">
        <f t="shared" si="10"/>
        <v>0</v>
      </c>
      <c r="G35" s="15"/>
      <c r="H35" s="55" t="s">
        <v>53</v>
      </c>
      <c r="I35" s="93" t="s">
        <v>24</v>
      </c>
      <c r="J35" s="88">
        <f>'IULIE 2023'!J35+'AUGUST 2023'!D35</f>
        <v>0</v>
      </c>
      <c r="K35" s="88">
        <f>'IULIE 2023'!K35+'AUGUST 2023'!E35</f>
        <v>0</v>
      </c>
      <c r="L35" s="88">
        <f>'IULIE 2023'!L35+'AUGUST 2023'!F35</f>
        <v>0</v>
      </c>
      <c r="M35" s="5"/>
      <c r="N35" s="5"/>
      <c r="O35" s="15"/>
    </row>
    <row r="36" spans="1:16" s="1" customFormat="1" ht="15.75" thickBot="1" x14ac:dyDescent="0.3">
      <c r="A36" s="6"/>
      <c r="B36" s="58" t="s">
        <v>54</v>
      </c>
      <c r="C36" s="83" t="s">
        <v>24</v>
      </c>
      <c r="D36" s="62">
        <v>0</v>
      </c>
      <c r="E36" s="62">
        <v>0</v>
      </c>
      <c r="F36" s="89">
        <f t="shared" si="10"/>
        <v>0</v>
      </c>
      <c r="G36" s="15"/>
      <c r="H36" s="58" t="s">
        <v>54</v>
      </c>
      <c r="I36" s="83" t="s">
        <v>24</v>
      </c>
      <c r="J36" s="88">
        <f>'IULIE 2023'!J36+'AUGUST 2023'!D36</f>
        <v>0</v>
      </c>
      <c r="K36" s="88">
        <f>'IULIE 2023'!K36+'AUGUST 2023'!E36</f>
        <v>0</v>
      </c>
      <c r="L36" s="88">
        <f>'IULIE 2023'!L36+'AUGUST 2023'!F36</f>
        <v>0</v>
      </c>
      <c r="M36" s="5"/>
      <c r="N36" s="5"/>
      <c r="O36" s="15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1">SUM(D31:D36)</f>
        <v>392133.47</v>
      </c>
      <c r="E37" s="91">
        <f t="shared" si="11"/>
        <v>392133.47</v>
      </c>
      <c r="F37" s="91">
        <f t="shared" si="10"/>
        <v>0</v>
      </c>
      <c r="G37" s="15"/>
      <c r="H37" s="94" t="s">
        <v>32</v>
      </c>
      <c r="I37" s="90" t="s">
        <v>24</v>
      </c>
      <c r="J37" s="91">
        <f>'IULIE 2023'!J37+'AUGUST 2023'!D37</f>
        <v>4120048.08</v>
      </c>
      <c r="K37" s="91">
        <f>'IULIE 2023'!K37+'AUGUST 2023'!E37</f>
        <v>4120048.08</v>
      </c>
      <c r="L37" s="91">
        <f>'IULIE 2023'!L37+'AUGUST 2023'!F37</f>
        <v>0</v>
      </c>
      <c r="M37" s="5"/>
      <c r="N37" s="5"/>
      <c r="O37" s="15"/>
    </row>
    <row r="38" spans="1:16" s="1" customFormat="1" ht="15.75" thickBot="1" x14ac:dyDescent="0.3">
      <c r="A38" s="6"/>
      <c r="B38" s="7"/>
      <c r="C38" s="4"/>
      <c r="D38" s="5"/>
      <c r="E38" s="5">
        <f>E37-G17</f>
        <v>0</v>
      </c>
      <c r="F38" s="5"/>
      <c r="G38" s="5"/>
      <c r="H38" s="5"/>
      <c r="I38" s="9"/>
      <c r="J38" s="7"/>
      <c r="K38" s="5">
        <f>K37-H17</f>
        <v>0</v>
      </c>
      <c r="L38" s="5"/>
      <c r="M38" s="5"/>
      <c r="N38" s="5"/>
      <c r="O38" s="15"/>
      <c r="P38" s="15"/>
    </row>
    <row r="39" spans="1:16" s="1" customFormat="1" ht="18.75" customHeight="1" thickBot="1" x14ac:dyDescent="0.3">
      <c r="A39" s="6"/>
      <c r="B39" s="189" t="s">
        <v>20</v>
      </c>
      <c r="C39" s="190" t="s">
        <v>21</v>
      </c>
      <c r="D39" s="191" t="s">
        <v>39</v>
      </c>
      <c r="E39" s="191" t="s">
        <v>40</v>
      </c>
      <c r="F39" s="192" t="s">
        <v>22</v>
      </c>
      <c r="G39" s="20"/>
      <c r="H39" s="96" t="s">
        <v>20</v>
      </c>
      <c r="I39" s="17" t="s">
        <v>21</v>
      </c>
      <c r="J39" s="17" t="s">
        <v>39</v>
      </c>
      <c r="K39" s="17" t="s">
        <v>40</v>
      </c>
      <c r="L39" s="26" t="s">
        <v>22</v>
      </c>
      <c r="M39" s="5"/>
      <c r="N39" s="5"/>
      <c r="O39" s="15"/>
      <c r="P39" s="15"/>
    </row>
    <row r="40" spans="1:16" s="1" customFormat="1" ht="15.75" thickBot="1" x14ac:dyDescent="0.3">
      <c r="A40" s="6"/>
      <c r="B40" s="204" t="s">
        <v>20</v>
      </c>
      <c r="C40" s="193" t="s">
        <v>23</v>
      </c>
      <c r="D40" s="194">
        <v>0</v>
      </c>
      <c r="E40" s="194">
        <v>0</v>
      </c>
      <c r="F40" s="195">
        <f>D40-E40</f>
        <v>0</v>
      </c>
      <c r="G40" s="5"/>
      <c r="H40" s="207" t="s">
        <v>20</v>
      </c>
      <c r="I40" s="64" t="s">
        <v>23</v>
      </c>
      <c r="J40" s="98">
        <f>'REGULARIZARE SEM I 2023'!J40+'AUGUST 2023'!D40</f>
        <v>0</v>
      </c>
      <c r="K40" s="98">
        <f>'REGULARIZARE SEM I 2023'!K40+'AUGUST 2023'!E40</f>
        <v>0</v>
      </c>
      <c r="L40" s="98">
        <f>'REGULARIZARE SEM I 2023'!L40+'AUGUST 2023'!F40</f>
        <v>0</v>
      </c>
      <c r="M40" s="5"/>
      <c r="N40" s="5"/>
      <c r="O40" s="15"/>
      <c r="P40" s="15"/>
    </row>
    <row r="41" spans="1:16" s="1" customFormat="1" ht="15.75" thickBot="1" x14ac:dyDescent="0.3">
      <c r="A41" s="6"/>
      <c r="B41" s="205"/>
      <c r="C41" s="175" t="s">
        <v>24</v>
      </c>
      <c r="D41" s="177">
        <v>0</v>
      </c>
      <c r="E41" s="177">
        <v>0</v>
      </c>
      <c r="F41" s="195">
        <f t="shared" ref="F41:F52" si="12">D41-E41</f>
        <v>0</v>
      </c>
      <c r="G41" s="5"/>
      <c r="H41" s="208"/>
      <c r="I41" s="111" t="s">
        <v>24</v>
      </c>
      <c r="J41" s="91">
        <f>'REGULARIZARE SEM I 2023'!J41+'AUGUST 2023'!D41</f>
        <v>0</v>
      </c>
      <c r="K41" s="91">
        <f>'REGULARIZARE SEM I 2023'!K41+'AUGUST 2023'!E41</f>
        <v>0</v>
      </c>
      <c r="L41" s="91">
        <f>'REGULARIZARE SEM I 2023'!L41+'AUGUST 2023'!F41</f>
        <v>0</v>
      </c>
      <c r="M41" s="5"/>
      <c r="N41" s="5"/>
      <c r="O41" s="15"/>
      <c r="P41" s="15"/>
    </row>
    <row r="42" spans="1:16" s="1" customFormat="1" ht="15.75" thickBot="1" x14ac:dyDescent="0.3">
      <c r="A42" s="6"/>
      <c r="B42" s="205"/>
      <c r="C42" s="193" t="s">
        <v>25</v>
      </c>
      <c r="D42" s="194">
        <v>1283</v>
      </c>
      <c r="E42" s="194">
        <v>1254</v>
      </c>
      <c r="F42" s="195">
        <f t="shared" si="12"/>
        <v>29</v>
      </c>
      <c r="G42" s="5"/>
      <c r="H42" s="208"/>
      <c r="I42" s="64" t="s">
        <v>25</v>
      </c>
      <c r="J42" s="98">
        <f>D42+'IULIE 2023'!J42</f>
        <v>8440</v>
      </c>
      <c r="K42" s="98">
        <f>E42+'IULIE 2023'!K42</f>
        <v>8411</v>
      </c>
      <c r="L42" s="98">
        <f>F42+'IULIE 2023'!L42</f>
        <v>29</v>
      </c>
      <c r="M42" s="5"/>
      <c r="N42" s="5"/>
      <c r="O42" s="15"/>
      <c r="P42" s="15"/>
    </row>
    <row r="43" spans="1:16" s="1" customFormat="1" ht="15.75" thickBot="1" x14ac:dyDescent="0.3">
      <c r="A43" s="6"/>
      <c r="B43" s="205"/>
      <c r="C43" s="100" t="s">
        <v>24</v>
      </c>
      <c r="D43" s="101">
        <v>254034</v>
      </c>
      <c r="E43" s="101">
        <v>248292</v>
      </c>
      <c r="F43" s="102">
        <f t="shared" si="12"/>
        <v>5742</v>
      </c>
      <c r="G43" s="5"/>
      <c r="H43" s="208"/>
      <c r="I43" s="111" t="s">
        <v>24</v>
      </c>
      <c r="J43" s="91">
        <f>D43+'IULIE 2023'!J43</f>
        <v>1672275.77</v>
      </c>
      <c r="K43" s="91">
        <f>E43+'IULIE 2023'!K43</f>
        <v>1666533.77</v>
      </c>
      <c r="L43" s="91">
        <f>F43+'IULIE 2023'!L43</f>
        <v>5742</v>
      </c>
      <c r="M43" s="5"/>
      <c r="N43" s="5"/>
      <c r="O43" s="15"/>
      <c r="P43" s="15"/>
    </row>
    <row r="44" spans="1:16" s="1" customFormat="1" ht="27" thickBot="1" x14ac:dyDescent="0.3">
      <c r="A44" s="6"/>
      <c r="B44" s="205"/>
      <c r="C44" s="196" t="s">
        <v>44</v>
      </c>
      <c r="D44" s="194">
        <v>5</v>
      </c>
      <c r="E44" s="194">
        <v>3</v>
      </c>
      <c r="F44" s="195">
        <f t="shared" si="12"/>
        <v>2</v>
      </c>
      <c r="G44" s="5"/>
      <c r="H44" s="208"/>
      <c r="I44" s="103" t="s">
        <v>44</v>
      </c>
      <c r="J44" s="98">
        <f>D44+'IULIE 2023'!J44</f>
        <v>55</v>
      </c>
      <c r="K44" s="98">
        <f>E44+'IULIE 2023'!K44</f>
        <v>53</v>
      </c>
      <c r="L44" s="98">
        <f>F44+'IULIE 2023'!L44</f>
        <v>2</v>
      </c>
      <c r="M44" s="5"/>
      <c r="N44" s="5"/>
      <c r="O44" s="15"/>
      <c r="P44" s="15"/>
    </row>
    <row r="45" spans="1:16" s="1" customFormat="1" ht="15.75" thickBot="1" x14ac:dyDescent="0.3">
      <c r="A45" s="6"/>
      <c r="B45" s="206"/>
      <c r="C45" s="175" t="s">
        <v>24</v>
      </c>
      <c r="D45" s="177">
        <v>2633</v>
      </c>
      <c r="E45" s="177">
        <v>1567</v>
      </c>
      <c r="F45" s="195">
        <f t="shared" si="12"/>
        <v>1066</v>
      </c>
      <c r="G45" s="5"/>
      <c r="H45" s="209"/>
      <c r="I45" s="111" t="s">
        <v>24</v>
      </c>
      <c r="J45" s="91">
        <f>D45+'IULIE 2023'!J45</f>
        <v>13719.8</v>
      </c>
      <c r="K45" s="91">
        <f>E45+'IULIE 2023'!K45</f>
        <v>12653.8</v>
      </c>
      <c r="L45" s="91">
        <f>F45+'IULIE 2023'!L45</f>
        <v>1066</v>
      </c>
      <c r="M45" s="5"/>
      <c r="N45" s="5"/>
      <c r="O45" s="15"/>
      <c r="P45" s="15"/>
    </row>
    <row r="46" spans="1:16" s="1" customFormat="1" ht="15.75" thickBot="1" x14ac:dyDescent="0.3">
      <c r="A46" s="4"/>
      <c r="B46" s="197" t="s">
        <v>20</v>
      </c>
      <c r="C46" s="105" t="s">
        <v>24</v>
      </c>
      <c r="D46" s="91">
        <f>D41+D43+D45</f>
        <v>256667</v>
      </c>
      <c r="E46" s="91">
        <f>E41+E43+E45</f>
        <v>249859</v>
      </c>
      <c r="F46" s="91">
        <f t="shared" ref="F46" si="13">F41+F43+F45</f>
        <v>6808</v>
      </c>
      <c r="G46" s="5"/>
      <c r="H46" s="104" t="s">
        <v>20</v>
      </c>
      <c r="I46" s="113" t="s">
        <v>24</v>
      </c>
      <c r="J46" s="91">
        <f>D46+'IULIE 2023'!J46</f>
        <v>1687779.2799999998</v>
      </c>
      <c r="K46" s="91">
        <f>E46+'IULIE 2023'!K46</f>
        <v>1680971.2799999998</v>
      </c>
      <c r="L46" s="91">
        <f>F46+'IULIE 2023'!L46</f>
        <v>6808</v>
      </c>
      <c r="M46" s="5"/>
      <c r="N46" s="5"/>
      <c r="O46" s="15"/>
      <c r="P46" s="15"/>
    </row>
    <row r="47" spans="1:16" s="1" customFormat="1" ht="15.75" thickBot="1" x14ac:dyDescent="0.3">
      <c r="A47" s="4"/>
      <c r="B47" s="157" t="s">
        <v>50</v>
      </c>
      <c r="C47" s="198" t="s">
        <v>24</v>
      </c>
      <c r="D47" s="194">
        <v>0</v>
      </c>
      <c r="E47" s="194">
        <v>0</v>
      </c>
      <c r="F47" s="195">
        <f t="shared" si="12"/>
        <v>0</v>
      </c>
      <c r="G47" s="5"/>
      <c r="H47" s="55" t="s">
        <v>50</v>
      </c>
      <c r="I47" s="57" t="s">
        <v>24</v>
      </c>
      <c r="J47" s="98">
        <f>D47+'IULIE 2023'!J47</f>
        <v>0</v>
      </c>
      <c r="K47" s="98">
        <f>E47+'IULIE 2023'!K47</f>
        <v>0</v>
      </c>
      <c r="L47" s="98">
        <f>F47+'IULIE 2023'!L47</f>
        <v>0</v>
      </c>
      <c r="M47" s="5"/>
      <c r="N47" s="5"/>
      <c r="O47" s="15"/>
      <c r="P47" s="15"/>
    </row>
    <row r="48" spans="1:16" s="1" customFormat="1" ht="15.75" thickBot="1" x14ac:dyDescent="0.3">
      <c r="A48" s="4"/>
      <c r="B48" s="157" t="s">
        <v>124</v>
      </c>
      <c r="C48" s="198" t="s">
        <v>24</v>
      </c>
      <c r="D48" s="194">
        <v>0</v>
      </c>
      <c r="E48" s="194">
        <v>0</v>
      </c>
      <c r="F48" s="195">
        <f t="shared" si="12"/>
        <v>0</v>
      </c>
      <c r="G48" s="5"/>
      <c r="H48" s="55" t="s">
        <v>124</v>
      </c>
      <c r="I48" s="57" t="s">
        <v>24</v>
      </c>
      <c r="J48" s="98">
        <f>D48+'IULIE 2023'!J48</f>
        <v>-1783.71</v>
      </c>
      <c r="K48" s="98">
        <f>E48+'IULIE 2023'!K48</f>
        <v>-1783.71</v>
      </c>
      <c r="L48" s="98">
        <f>F48+'IULIE 2023'!L48</f>
        <v>0</v>
      </c>
      <c r="M48" s="5"/>
      <c r="N48" s="5"/>
      <c r="O48" s="15"/>
      <c r="P48" s="15"/>
    </row>
    <row r="49" spans="1:16" s="1" customFormat="1" ht="15.75" thickBot="1" x14ac:dyDescent="0.3">
      <c r="A49" s="4"/>
      <c r="B49" s="157" t="s">
        <v>52</v>
      </c>
      <c r="C49" s="198" t="s">
        <v>24</v>
      </c>
      <c r="D49" s="194">
        <v>0</v>
      </c>
      <c r="E49" s="194">
        <v>0</v>
      </c>
      <c r="F49" s="195">
        <f t="shared" si="12"/>
        <v>0</v>
      </c>
      <c r="G49" s="5"/>
      <c r="H49" s="55" t="s">
        <v>52</v>
      </c>
      <c r="I49" s="57" t="s">
        <v>24</v>
      </c>
      <c r="J49" s="98">
        <f>D49+'IULIE 2023'!J49</f>
        <v>0</v>
      </c>
      <c r="K49" s="98">
        <f>E49+'IULIE 2023'!K49</f>
        <v>0</v>
      </c>
      <c r="L49" s="98">
        <f>F49+'IULIE 2023'!L49</f>
        <v>0</v>
      </c>
      <c r="M49" s="5"/>
      <c r="N49" s="5"/>
      <c r="O49" s="15"/>
      <c r="P49" s="15"/>
    </row>
    <row r="50" spans="1:16" s="1" customFormat="1" ht="15.75" thickBot="1" x14ac:dyDescent="0.3">
      <c r="A50" s="4"/>
      <c r="B50" s="157" t="s">
        <v>53</v>
      </c>
      <c r="C50" s="198" t="s">
        <v>24</v>
      </c>
      <c r="D50" s="194">
        <v>0</v>
      </c>
      <c r="E50" s="194">
        <v>0</v>
      </c>
      <c r="F50" s="195">
        <f t="shared" si="12"/>
        <v>0</v>
      </c>
      <c r="G50" s="5"/>
      <c r="H50" s="55" t="s">
        <v>53</v>
      </c>
      <c r="I50" s="57" t="s">
        <v>24</v>
      </c>
      <c r="J50" s="98">
        <f>D50+'IULIE 2023'!J50</f>
        <v>0</v>
      </c>
      <c r="K50" s="98">
        <f>E50+'IULIE 2023'!K50</f>
        <v>0</v>
      </c>
      <c r="L50" s="98">
        <f>F50+'IULIE 2023'!L50</f>
        <v>0</v>
      </c>
      <c r="M50" s="5"/>
      <c r="N50" s="5"/>
      <c r="O50" s="15"/>
      <c r="P50" s="15"/>
    </row>
    <row r="51" spans="1:16" s="1" customFormat="1" ht="15.75" thickBot="1" x14ac:dyDescent="0.3">
      <c r="A51" s="4"/>
      <c r="B51" s="160" t="s">
        <v>54</v>
      </c>
      <c r="C51" s="198" t="s">
        <v>24</v>
      </c>
      <c r="D51" s="194">
        <v>0</v>
      </c>
      <c r="E51" s="194">
        <v>0</v>
      </c>
      <c r="F51" s="195">
        <f t="shared" si="12"/>
        <v>0</v>
      </c>
      <c r="G51" s="5"/>
      <c r="H51" s="58" t="s">
        <v>54</v>
      </c>
      <c r="I51" s="57" t="s">
        <v>24</v>
      </c>
      <c r="J51" s="98">
        <f>D51+'IULIE 2023'!J51</f>
        <v>0</v>
      </c>
      <c r="K51" s="98">
        <f>E51+'IULIE 2023'!K51</f>
        <v>0</v>
      </c>
      <c r="L51" s="98">
        <f>F51+'IULIE 2023'!L51</f>
        <v>0</v>
      </c>
      <c r="M51" s="5"/>
      <c r="N51" s="5"/>
      <c r="O51" s="15"/>
      <c r="P51" s="15"/>
    </row>
    <row r="52" spans="1:16" s="1" customFormat="1" ht="27" thickBot="1" x14ac:dyDescent="0.3">
      <c r="A52" s="4"/>
      <c r="B52" s="196" t="s">
        <v>34</v>
      </c>
      <c r="C52" s="105" t="s">
        <v>24</v>
      </c>
      <c r="D52" s="91">
        <f>SUM(D46:D51)</f>
        <v>256667</v>
      </c>
      <c r="E52" s="91">
        <f t="shared" ref="E52" si="14">SUM(E46:E51)</f>
        <v>249859</v>
      </c>
      <c r="F52" s="102">
        <f t="shared" si="12"/>
        <v>6808</v>
      </c>
      <c r="G52" s="5"/>
      <c r="H52" s="94" t="s">
        <v>34</v>
      </c>
      <c r="I52" s="113" t="s">
        <v>24</v>
      </c>
      <c r="J52" s="91">
        <f>D52+'IULIE 2023'!J52</f>
        <v>1685995.5699999998</v>
      </c>
      <c r="K52" s="91">
        <f>E52+'IULIE 2023'!K52</f>
        <v>1679187.5699999998</v>
      </c>
      <c r="L52" s="91">
        <f>F52+'IULIE 2023'!L52</f>
        <v>6808</v>
      </c>
      <c r="M52" s="5"/>
      <c r="N52" s="5"/>
      <c r="O52" s="15"/>
      <c r="P52" s="15"/>
    </row>
    <row r="53" spans="1:16" s="1" customFormat="1" ht="15.75" thickBot="1" x14ac:dyDescent="0.3">
      <c r="A53" s="4"/>
      <c r="B53" s="7"/>
      <c r="C53" s="4"/>
      <c r="D53" s="5"/>
      <c r="E53" s="5">
        <f>E52-G25</f>
        <v>0</v>
      </c>
      <c r="F53" s="5"/>
      <c r="G53" s="5"/>
      <c r="H53" s="7"/>
      <c r="I53" s="4"/>
      <c r="J53" s="5"/>
      <c r="K53" s="5">
        <f>K52-H25</f>
        <v>0</v>
      </c>
      <c r="L53" s="5"/>
      <c r="M53" s="5"/>
      <c r="N53" s="5"/>
      <c r="O53" s="15"/>
      <c r="P53" s="15"/>
    </row>
    <row r="54" spans="1:16" s="1" customFormat="1" ht="15.75" customHeight="1" thickBot="1" x14ac:dyDescent="0.3">
      <c r="A54" s="4"/>
      <c r="B54" s="210" t="s">
        <v>138</v>
      </c>
      <c r="C54" s="211"/>
      <c r="D54" s="211"/>
      <c r="E54" s="211"/>
      <c r="F54" s="212"/>
      <c r="G54" s="9"/>
      <c r="H54" s="213" t="s">
        <v>139</v>
      </c>
      <c r="I54" s="214"/>
      <c r="J54" s="214"/>
      <c r="K54" s="214"/>
      <c r="L54" s="215"/>
      <c r="M54" s="28"/>
      <c r="N54" s="28"/>
      <c r="P54" s="119"/>
    </row>
    <row r="55" spans="1:16" s="1" customFormat="1" ht="18.75" customHeight="1" thickBot="1" x14ac:dyDescent="0.3">
      <c r="A55" s="4"/>
      <c r="B55" s="216" t="s">
        <v>35</v>
      </c>
      <c r="C55" s="191" t="s">
        <v>21</v>
      </c>
      <c r="D55" s="199" t="s">
        <v>39</v>
      </c>
      <c r="E55" s="191" t="s">
        <v>40</v>
      </c>
      <c r="F55" s="192" t="s">
        <v>41</v>
      </c>
      <c r="G55" s="20"/>
      <c r="H55" s="219" t="s">
        <v>35</v>
      </c>
      <c r="I55" s="17" t="s">
        <v>21</v>
      </c>
      <c r="J55" s="108" t="s">
        <v>39</v>
      </c>
      <c r="K55" s="17" t="s">
        <v>40</v>
      </c>
      <c r="L55" s="26" t="s">
        <v>41</v>
      </c>
      <c r="M55" s="20"/>
      <c r="N55" s="20"/>
      <c r="O55" s="23"/>
      <c r="P55" s="14"/>
    </row>
    <row r="56" spans="1:16" s="1" customFormat="1" ht="15.75" thickBot="1" x14ac:dyDescent="0.3">
      <c r="A56" s="4"/>
      <c r="B56" s="217"/>
      <c r="C56" s="166" t="s">
        <v>23</v>
      </c>
      <c r="D56" s="200">
        <f>D44+D42+D40+D30</f>
        <v>1465</v>
      </c>
      <c r="E56" s="200">
        <f>E44+E42+E40+E30</f>
        <v>1434</v>
      </c>
      <c r="F56" s="201">
        <f>D56-E56</f>
        <v>31</v>
      </c>
      <c r="G56" s="24"/>
      <c r="H56" s="220"/>
      <c r="I56" s="64" t="s">
        <v>23</v>
      </c>
      <c r="J56" s="109">
        <f>D56+'IULIE 2023'!J56</f>
        <v>10722</v>
      </c>
      <c r="K56" s="109">
        <f>E56+'IULIE 2023'!K56</f>
        <v>10691</v>
      </c>
      <c r="L56" s="106">
        <f>F56+'IULIE 2023'!L56</f>
        <v>31</v>
      </c>
      <c r="M56" s="24"/>
      <c r="N56" s="24"/>
      <c r="O56" s="120"/>
    </row>
    <row r="57" spans="1:16" s="1" customFormat="1" ht="15.75" thickBot="1" x14ac:dyDescent="0.3">
      <c r="A57" s="4"/>
      <c r="B57" s="218"/>
      <c r="C57" s="111" t="s">
        <v>24</v>
      </c>
      <c r="D57" s="112">
        <f>D52+D37</f>
        <v>648800.47</v>
      </c>
      <c r="E57" s="112">
        <f>E52+E37</f>
        <v>641992.47</v>
      </c>
      <c r="F57" s="107">
        <f>D57-E57</f>
        <v>6808</v>
      </c>
      <c r="G57" s="24"/>
      <c r="H57" s="221"/>
      <c r="I57" s="111" t="s">
        <v>24</v>
      </c>
      <c r="J57" s="112">
        <f>D57+'IULIE 2023'!J57</f>
        <v>5806043.6499999985</v>
      </c>
      <c r="K57" s="112">
        <f>E57+'IULIE 2023'!K57</f>
        <v>5799235.6499999994</v>
      </c>
      <c r="L57" s="107">
        <f>F57+'IULIE 2023'!L57</f>
        <v>6808</v>
      </c>
      <c r="M57" s="24"/>
      <c r="N57" s="24"/>
      <c r="O57" s="120"/>
    </row>
    <row r="58" spans="1:16" s="1" customFormat="1" x14ac:dyDescent="0.25">
      <c r="A58" s="4"/>
      <c r="B58" s="114" t="s">
        <v>26</v>
      </c>
      <c r="C58" s="14"/>
      <c r="D58" s="15"/>
      <c r="E58" s="15">
        <f>E57-G26</f>
        <v>0</v>
      </c>
      <c r="F58" s="15"/>
      <c r="G58" s="5"/>
      <c r="H58" s="5"/>
      <c r="I58" s="5"/>
      <c r="J58" s="5"/>
      <c r="K58" s="5">
        <f>K57-H26</f>
        <v>0</v>
      </c>
      <c r="L58" s="5"/>
      <c r="M58" s="4"/>
      <c r="N58" s="4"/>
      <c r="O58" s="14"/>
    </row>
    <row r="59" spans="1:16" s="1" customFormat="1" x14ac:dyDescent="0.25">
      <c r="A59" s="4"/>
      <c r="B59" s="114" t="s">
        <v>144</v>
      </c>
      <c r="C59" s="14"/>
      <c r="D59" s="114"/>
      <c r="E59" s="114"/>
      <c r="F59" s="14"/>
      <c r="G59" s="4"/>
      <c r="H59" s="4"/>
      <c r="I59" s="4"/>
      <c r="J59" s="4"/>
      <c r="K59" s="5"/>
      <c r="L59" s="5"/>
      <c r="M59" s="5"/>
      <c r="N59" s="4"/>
      <c r="O59" s="14"/>
    </row>
    <row r="60" spans="1:16" s="1" customFormat="1" x14ac:dyDescent="0.25">
      <c r="A60" s="4"/>
      <c r="B60" s="18"/>
      <c r="C60" s="4"/>
      <c r="D60" s="18"/>
      <c r="E60" s="18"/>
      <c r="F60" s="4"/>
      <c r="G60" s="4"/>
      <c r="H60" s="4"/>
      <c r="I60" s="4"/>
      <c r="J60" s="4"/>
      <c r="K60" s="5"/>
      <c r="L60" s="5"/>
      <c r="M60" s="5"/>
      <c r="N60" s="4"/>
      <c r="O60" s="121"/>
    </row>
    <row r="61" spans="1:16" s="1" customFormat="1" x14ac:dyDescent="0.25">
      <c r="A61" s="4"/>
      <c r="B61" s="4"/>
      <c r="C61" s="4"/>
      <c r="D61" s="5"/>
      <c r="E61" s="5"/>
      <c r="F61" s="5"/>
      <c r="G61" s="5"/>
      <c r="H61" s="5"/>
      <c r="I61" s="4"/>
      <c r="J61" s="5"/>
      <c r="K61" s="5"/>
      <c r="L61" s="5"/>
      <c r="M61" s="5"/>
      <c r="N61" s="4"/>
      <c r="O61" s="121"/>
    </row>
    <row r="62" spans="1:16" s="1" customFormat="1" x14ac:dyDescent="0.25">
      <c r="A62" s="4"/>
      <c r="B62" s="4"/>
      <c r="C62" s="4"/>
      <c r="D62" s="4"/>
      <c r="E62" s="4"/>
      <c r="F62" s="4"/>
      <c r="G62" s="4"/>
      <c r="H62" s="5"/>
      <c r="I62" s="4"/>
      <c r="J62" s="5"/>
      <c r="K62" s="4"/>
      <c r="L62" s="4"/>
      <c r="M62" s="5"/>
      <c r="N62" s="4"/>
      <c r="O62" s="121"/>
    </row>
    <row r="63" spans="1:16" s="1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4"/>
      <c r="K63" s="4"/>
      <c r="L63" s="4"/>
      <c r="M63" s="5"/>
      <c r="N63" s="4"/>
      <c r="O63" s="121"/>
    </row>
    <row r="64" spans="1:16" s="1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21"/>
    </row>
    <row r="65" spans="1:15" s="1" customFormat="1" x14ac:dyDescent="0.25">
      <c r="A65" s="4"/>
      <c r="B65" s="6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  <c r="N65" s="4"/>
      <c r="O65" s="121"/>
    </row>
    <row r="66" spans="1:15" s="9" customForma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5"/>
      <c r="N66" s="6"/>
      <c r="O66" s="2"/>
    </row>
  </sheetData>
  <mergeCells count="12">
    <mergeCell ref="B5:J5"/>
    <mergeCell ref="B6:J6"/>
    <mergeCell ref="B28:F28"/>
    <mergeCell ref="H28:L28"/>
    <mergeCell ref="B29:B31"/>
    <mergeCell ref="H29:H31"/>
    <mergeCell ref="B40:B45"/>
    <mergeCell ref="H40:H45"/>
    <mergeCell ref="B54:F54"/>
    <mergeCell ref="H54:L54"/>
    <mergeCell ref="B55:B57"/>
    <mergeCell ref="H55:H57"/>
  </mergeCells>
  <pageMargins left="0.19685039370078741" right="0.19685039370078741" top="0" bottom="0" header="0" footer="0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6"/>
  <sheetViews>
    <sheetView topLeftCell="A40" zoomScale="96" zoomScaleNormal="96" workbookViewId="0">
      <selection activeCell="B58" sqref="B58:B59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21.71093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.28515625" style="6" customWidth="1"/>
    <col min="8" max="8" width="23.5703125" style="6" customWidth="1"/>
    <col min="9" max="9" width="18.28515625" style="6" customWidth="1"/>
    <col min="10" max="10" width="15.42578125" style="6" customWidth="1"/>
    <col min="11" max="12" width="18.5703125" style="6" customWidth="1"/>
    <col min="13" max="13" width="13" style="6" customWidth="1"/>
    <col min="14" max="14" width="13.28515625" style="6" customWidth="1"/>
    <col min="15" max="15" width="12.85546875" style="2" customWidth="1"/>
    <col min="16" max="16" width="12.28515625" style="9" customWidth="1"/>
  </cols>
  <sheetData>
    <row r="1" spans="1:15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4"/>
      <c r="N1" s="4"/>
      <c r="O1" s="3"/>
    </row>
    <row r="2" spans="1:15" s="1" customFormat="1" ht="15.75" x14ac:dyDescent="0.25">
      <c r="A2" s="13"/>
      <c r="B2" s="13" t="s">
        <v>36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4"/>
      <c r="N2" s="4"/>
      <c r="O2" s="3"/>
    </row>
    <row r="3" spans="1:15" s="1" customFormat="1" ht="15.75" x14ac:dyDescent="0.25">
      <c r="A3" s="13"/>
      <c r="B3" s="13" t="s">
        <v>3</v>
      </c>
      <c r="C3" s="13"/>
      <c r="D3" s="13"/>
      <c r="E3" s="13"/>
      <c r="F3" s="131" t="s">
        <v>119</v>
      </c>
      <c r="G3" s="13"/>
      <c r="H3" s="13"/>
      <c r="I3" s="13"/>
      <c r="J3" s="13" t="s">
        <v>28</v>
      </c>
      <c r="K3" s="13"/>
      <c r="L3" s="14"/>
      <c r="M3" s="4"/>
      <c r="N3" s="4"/>
      <c r="O3" s="3"/>
    </row>
    <row r="4" spans="1:15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4"/>
      <c r="N4" s="4"/>
      <c r="O4" s="3"/>
    </row>
    <row r="5" spans="1:15" s="1" customFormat="1" x14ac:dyDescent="0.25">
      <c r="A5" s="14"/>
      <c r="B5" s="222" t="s">
        <v>55</v>
      </c>
      <c r="C5" s="223"/>
      <c r="D5" s="223"/>
      <c r="E5" s="223"/>
      <c r="F5" s="223"/>
      <c r="G5" s="223"/>
      <c r="H5" s="223"/>
      <c r="I5" s="223"/>
      <c r="J5" s="223"/>
      <c r="K5" s="14"/>
      <c r="L5" s="14"/>
      <c r="M5" s="4"/>
      <c r="N5" s="4"/>
      <c r="O5" s="3"/>
    </row>
    <row r="6" spans="1:15" s="1" customFormat="1" ht="18.75" customHeight="1" x14ac:dyDescent="0.25">
      <c r="A6" s="14"/>
      <c r="B6" s="222" t="s">
        <v>128</v>
      </c>
      <c r="C6" s="223"/>
      <c r="D6" s="223"/>
      <c r="E6" s="223"/>
      <c r="F6" s="223"/>
      <c r="G6" s="223"/>
      <c r="H6" s="223"/>
      <c r="I6" s="223"/>
      <c r="J6" s="223"/>
      <c r="K6" s="14"/>
      <c r="L6" s="14"/>
      <c r="M6" s="4"/>
      <c r="N6" s="4"/>
      <c r="O6" s="3"/>
    </row>
    <row r="7" spans="1:15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L7" s="14"/>
      <c r="M7" s="4"/>
      <c r="N7" s="4"/>
      <c r="O7" s="3"/>
    </row>
    <row r="8" spans="1:15" s="2" customFormat="1" ht="18" customHeight="1" thickBot="1" x14ac:dyDescent="0.3">
      <c r="A8" s="30" t="s">
        <v>5</v>
      </c>
      <c r="B8" s="31" t="s">
        <v>6</v>
      </c>
      <c r="C8" s="30" t="s">
        <v>7</v>
      </c>
      <c r="D8" s="32" t="s">
        <v>8</v>
      </c>
      <c r="E8" s="33" t="s">
        <v>9</v>
      </c>
      <c r="F8" s="33" t="s">
        <v>42</v>
      </c>
      <c r="G8" s="30" t="s">
        <v>33</v>
      </c>
      <c r="H8" s="33" t="s">
        <v>10</v>
      </c>
      <c r="I8" s="34" t="s">
        <v>11</v>
      </c>
      <c r="J8" s="122"/>
      <c r="K8" s="122"/>
      <c r="L8" s="122"/>
      <c r="M8" s="4"/>
      <c r="N8" s="4"/>
      <c r="O8" s="3"/>
    </row>
    <row r="9" spans="1:15" s="2" customFormat="1" ht="26.25" customHeight="1" thickBot="1" x14ac:dyDescent="0.3">
      <c r="A9" s="35" t="s">
        <v>12</v>
      </c>
      <c r="B9" s="36" t="s">
        <v>13</v>
      </c>
      <c r="C9" s="35" t="s">
        <v>14</v>
      </c>
      <c r="D9" s="37" t="s">
        <v>46</v>
      </c>
      <c r="E9" s="38" t="s">
        <v>15</v>
      </c>
      <c r="F9" s="38" t="s">
        <v>16</v>
      </c>
      <c r="G9" s="115" t="s">
        <v>129</v>
      </c>
      <c r="H9" s="39" t="s">
        <v>17</v>
      </c>
      <c r="I9" s="40" t="s">
        <v>18</v>
      </c>
      <c r="J9" s="122"/>
      <c r="K9" s="122"/>
      <c r="L9" s="122"/>
      <c r="M9" s="4"/>
      <c r="N9" s="5"/>
      <c r="O9" s="3"/>
    </row>
    <row r="10" spans="1:15" s="2" customFormat="1" x14ac:dyDescent="0.25">
      <c r="A10" s="41">
        <v>1</v>
      </c>
      <c r="B10" s="42" t="s">
        <v>38</v>
      </c>
      <c r="C10" s="43" t="s">
        <v>132</v>
      </c>
      <c r="D10" s="44">
        <v>3757337.32</v>
      </c>
      <c r="E10" s="45">
        <v>3073305.8000000003</v>
      </c>
      <c r="F10" s="46">
        <f t="shared" ref="F10:F16" si="0">D10-E10</f>
        <v>684031.51999999955</v>
      </c>
      <c r="G10" s="46">
        <v>440825.1</v>
      </c>
      <c r="H10" s="46">
        <f t="shared" ref="H10:H16" si="1">E10+G10</f>
        <v>3514130.9000000004</v>
      </c>
      <c r="I10" s="47">
        <f t="shared" ref="I10:I16" si="2">F10-G10</f>
        <v>243206.41999999958</v>
      </c>
      <c r="J10" s="123"/>
      <c r="K10" s="15"/>
      <c r="L10" s="15"/>
      <c r="M10" s="5"/>
      <c r="N10" s="5"/>
      <c r="O10" s="3"/>
    </row>
    <row r="11" spans="1:15" s="1" customFormat="1" x14ac:dyDescent="0.25">
      <c r="A11" s="48"/>
      <c r="B11" s="49" t="s">
        <v>31</v>
      </c>
      <c r="C11" s="50"/>
      <c r="D11" s="51">
        <v>0</v>
      </c>
      <c r="E11" s="52">
        <v>1593.64</v>
      </c>
      <c r="F11" s="53">
        <f t="shared" si="0"/>
        <v>-1593.64</v>
      </c>
      <c r="G11" s="53">
        <v>0</v>
      </c>
      <c r="H11" s="53">
        <f t="shared" si="1"/>
        <v>1593.64</v>
      </c>
      <c r="I11" s="54">
        <f t="shared" si="2"/>
        <v>-1593.64</v>
      </c>
      <c r="J11" s="123"/>
      <c r="K11" s="15"/>
      <c r="L11" s="15"/>
      <c r="M11" s="5"/>
      <c r="N11" s="5"/>
      <c r="O11" s="3"/>
    </row>
    <row r="12" spans="1:15" s="1" customFormat="1" x14ac:dyDescent="0.25">
      <c r="A12" s="48"/>
      <c r="B12" s="55" t="s">
        <v>50</v>
      </c>
      <c r="C12" s="56"/>
      <c r="D12" s="51">
        <v>212190.07</v>
      </c>
      <c r="E12" s="52">
        <v>33367.82</v>
      </c>
      <c r="F12" s="53">
        <f t="shared" si="0"/>
        <v>178822.25</v>
      </c>
      <c r="G12" s="53">
        <v>0</v>
      </c>
      <c r="H12" s="53">
        <f t="shared" si="1"/>
        <v>33367.82</v>
      </c>
      <c r="I12" s="54">
        <f t="shared" si="2"/>
        <v>178822.25</v>
      </c>
      <c r="J12" s="123"/>
      <c r="K12" s="15"/>
      <c r="L12" s="15"/>
      <c r="M12" s="5"/>
      <c r="N12" s="5"/>
      <c r="O12" s="3"/>
    </row>
    <row r="13" spans="1:15" s="1" customFormat="1" x14ac:dyDescent="0.25">
      <c r="A13" s="48"/>
      <c r="B13" s="55" t="s">
        <v>124</v>
      </c>
      <c r="C13" s="50"/>
      <c r="D13" s="51">
        <v>178822.25</v>
      </c>
      <c r="E13" s="52">
        <v>178822.25</v>
      </c>
      <c r="F13" s="53">
        <f t="shared" si="0"/>
        <v>0</v>
      </c>
      <c r="G13" s="53">
        <v>0</v>
      </c>
      <c r="H13" s="53">
        <f t="shared" si="1"/>
        <v>178822.25</v>
      </c>
      <c r="I13" s="54">
        <f t="shared" si="2"/>
        <v>0</v>
      </c>
      <c r="J13" s="123"/>
      <c r="K13" s="15"/>
      <c r="L13" s="15"/>
      <c r="M13" s="5"/>
      <c r="N13" s="5"/>
      <c r="O13" s="3"/>
    </row>
    <row r="14" spans="1:15" s="1" customFormat="1" x14ac:dyDescent="0.25">
      <c r="A14" s="48"/>
      <c r="B14" s="55" t="s">
        <v>52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123"/>
      <c r="K14" s="15"/>
      <c r="L14" s="15"/>
      <c r="M14" s="5"/>
      <c r="N14" s="5"/>
      <c r="O14" s="3"/>
    </row>
    <row r="15" spans="1:15" s="1" customFormat="1" x14ac:dyDescent="0.25">
      <c r="A15" s="48"/>
      <c r="B15" s="55" t="s">
        <v>53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123"/>
      <c r="K15" s="15"/>
      <c r="L15" s="15"/>
      <c r="M15" s="5"/>
      <c r="N15" s="5"/>
      <c r="O15" s="3"/>
    </row>
    <row r="16" spans="1:15" s="1" customFormat="1" ht="15.75" thickBot="1" x14ac:dyDescent="0.3">
      <c r="A16" s="57"/>
      <c r="B16" s="58" t="s">
        <v>54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123"/>
      <c r="K16" s="15"/>
      <c r="L16" s="15"/>
      <c r="M16" s="5"/>
      <c r="N16" s="5"/>
      <c r="O16" s="3"/>
    </row>
    <row r="17" spans="1:15" s="1" customFormat="1" ht="15.75" thickBot="1" x14ac:dyDescent="0.3">
      <c r="A17" s="64"/>
      <c r="B17" s="65" t="s">
        <v>32</v>
      </c>
      <c r="C17" s="66"/>
      <c r="D17" s="67">
        <f t="shared" ref="D17" si="3">SUM(D10:D16)</f>
        <v>4148349.6399999997</v>
      </c>
      <c r="E17" s="68">
        <v>3287089.5100000002</v>
      </c>
      <c r="F17" s="68">
        <f t="shared" ref="F17:I17" si="4">SUM(F10:F16)</f>
        <v>861260.12999999954</v>
      </c>
      <c r="G17" s="68">
        <f t="shared" ref="G17" si="5">SUM(G10:G16)</f>
        <v>440825.1</v>
      </c>
      <c r="H17" s="68">
        <f t="shared" si="4"/>
        <v>3727914.6100000003</v>
      </c>
      <c r="I17" s="69">
        <f t="shared" si="4"/>
        <v>420435.02999999956</v>
      </c>
      <c r="J17" s="123"/>
      <c r="K17" s="124"/>
      <c r="L17" s="124"/>
      <c r="M17" s="5"/>
      <c r="N17" s="5"/>
      <c r="O17" s="3"/>
    </row>
    <row r="18" spans="1:15" s="1" customFormat="1" x14ac:dyDescent="0.25">
      <c r="A18" s="70">
        <v>2</v>
      </c>
      <c r="B18" s="71" t="s">
        <v>37</v>
      </c>
      <c r="C18" s="43" t="s">
        <v>133</v>
      </c>
      <c r="D18" s="73">
        <v>1451570.15</v>
      </c>
      <c r="E18" s="74">
        <v>1173086.6100000001</v>
      </c>
      <c r="F18" s="75">
        <f>D18-E18</f>
        <v>278483.5399999998</v>
      </c>
      <c r="G18" s="75">
        <v>204930</v>
      </c>
      <c r="H18" s="75">
        <f t="shared" ref="H18:H24" si="6">E18+G18</f>
        <v>1378016.61</v>
      </c>
      <c r="I18" s="76">
        <f>F18-G18</f>
        <v>73553.539999999804</v>
      </c>
      <c r="J18" s="123"/>
      <c r="K18" s="15"/>
      <c r="L18" s="15"/>
      <c r="M18" s="4"/>
      <c r="N18" s="5"/>
      <c r="O18" s="3"/>
    </row>
    <row r="19" spans="1:15" s="1" customFormat="1" x14ac:dyDescent="0.25">
      <c r="A19" s="48"/>
      <c r="B19" s="77" t="s">
        <v>30</v>
      </c>
      <c r="C19" s="50" t="s">
        <v>134</v>
      </c>
      <c r="D19" s="51">
        <v>0</v>
      </c>
      <c r="E19" s="52">
        <v>34485.06</v>
      </c>
      <c r="F19" s="53">
        <f>D19-E19</f>
        <v>-34485.06</v>
      </c>
      <c r="G19" s="53">
        <v>7722</v>
      </c>
      <c r="H19" s="53">
        <f t="shared" si="6"/>
        <v>42207.06</v>
      </c>
      <c r="I19" s="54">
        <f t="shared" ref="I19:I24" si="7">F19-G19</f>
        <v>-42207.06</v>
      </c>
      <c r="J19" s="123"/>
      <c r="K19" s="15"/>
      <c r="L19" s="15"/>
      <c r="M19" s="5"/>
      <c r="N19" s="5"/>
      <c r="O19" s="3"/>
    </row>
    <row r="20" spans="1:15" s="1" customFormat="1" x14ac:dyDescent="0.25">
      <c r="A20" s="48"/>
      <c r="B20" s="77" t="s">
        <v>43</v>
      </c>
      <c r="C20" s="50"/>
      <c r="D20" s="51">
        <v>16890.13</v>
      </c>
      <c r="E20" s="52">
        <v>11086.8</v>
      </c>
      <c r="F20" s="53">
        <f>D20-E20</f>
        <v>5803.3300000000017</v>
      </c>
      <c r="G20" s="53">
        <v>0</v>
      </c>
      <c r="H20" s="53">
        <f t="shared" si="6"/>
        <v>11086.8</v>
      </c>
      <c r="I20" s="54">
        <f t="shared" si="7"/>
        <v>5803.3300000000017</v>
      </c>
      <c r="J20" s="123"/>
      <c r="K20" s="15"/>
      <c r="L20" s="15"/>
      <c r="M20" s="5"/>
      <c r="N20" s="5"/>
      <c r="O20" s="3"/>
    </row>
    <row r="21" spans="1:15" s="1" customFormat="1" x14ac:dyDescent="0.25">
      <c r="A21" s="48"/>
      <c r="B21" s="55" t="s">
        <v>50</v>
      </c>
      <c r="C21" s="50"/>
      <c r="D21" s="51">
        <v>0</v>
      </c>
      <c r="E21" s="52">
        <v>-198.19</v>
      </c>
      <c r="F21" s="53">
        <f t="shared" ref="F21:F24" si="8">D21-E21</f>
        <v>198.19</v>
      </c>
      <c r="G21" s="53">
        <v>0</v>
      </c>
      <c r="H21" s="53">
        <f t="shared" si="6"/>
        <v>-198.19</v>
      </c>
      <c r="I21" s="54">
        <f t="shared" si="7"/>
        <v>198.19</v>
      </c>
      <c r="J21" s="123"/>
      <c r="K21" s="15"/>
      <c r="L21" s="15"/>
      <c r="M21" s="5"/>
      <c r="N21" s="5"/>
      <c r="O21" s="3"/>
    </row>
    <row r="22" spans="1:15" s="1" customFormat="1" x14ac:dyDescent="0.25">
      <c r="A22" s="48"/>
      <c r="B22" s="55" t="s">
        <v>124</v>
      </c>
      <c r="C22" s="50"/>
      <c r="D22" s="51">
        <v>-1783.71</v>
      </c>
      <c r="E22" s="52">
        <v>-792.76</v>
      </c>
      <c r="F22" s="52">
        <f t="shared" si="8"/>
        <v>-990.95</v>
      </c>
      <c r="G22" s="53">
        <v>0</v>
      </c>
      <c r="H22" s="52">
        <f t="shared" si="6"/>
        <v>-792.76</v>
      </c>
      <c r="I22" s="54">
        <f t="shared" si="7"/>
        <v>-990.95</v>
      </c>
      <c r="J22" s="123"/>
      <c r="K22" s="15"/>
      <c r="L22" s="15"/>
      <c r="M22" s="5"/>
      <c r="N22" s="5"/>
      <c r="O22" s="3"/>
    </row>
    <row r="23" spans="1:15" s="1" customFormat="1" x14ac:dyDescent="0.25">
      <c r="A23" s="48"/>
      <c r="B23" s="55" t="s">
        <v>52</v>
      </c>
      <c r="C23" s="50"/>
      <c r="D23" s="51">
        <v>0</v>
      </c>
      <c r="E23" s="52">
        <v>-990.95</v>
      </c>
      <c r="F23" s="52">
        <f t="shared" si="8"/>
        <v>990.95</v>
      </c>
      <c r="G23" s="53">
        <v>0</v>
      </c>
      <c r="H23" s="52">
        <f t="shared" si="6"/>
        <v>-990.95</v>
      </c>
      <c r="I23" s="54">
        <f t="shared" si="7"/>
        <v>990.95</v>
      </c>
      <c r="J23" s="123"/>
      <c r="K23" s="15"/>
      <c r="L23" s="15"/>
      <c r="M23" s="5"/>
      <c r="N23" s="5"/>
      <c r="O23" s="3"/>
    </row>
    <row r="24" spans="1:15" s="1" customFormat="1" ht="15.75" thickBot="1" x14ac:dyDescent="0.3">
      <c r="A24" s="57"/>
      <c r="B24" s="55" t="s">
        <v>53</v>
      </c>
      <c r="C24" s="59"/>
      <c r="D24" s="60">
        <v>0</v>
      </c>
      <c r="E24" s="61">
        <v>0</v>
      </c>
      <c r="F24" s="61">
        <f t="shared" si="8"/>
        <v>0</v>
      </c>
      <c r="G24" s="62">
        <v>0</v>
      </c>
      <c r="H24" s="61">
        <f t="shared" si="6"/>
        <v>0</v>
      </c>
      <c r="I24" s="63">
        <f t="shared" si="7"/>
        <v>0</v>
      </c>
      <c r="J24" s="123"/>
      <c r="K24" s="15"/>
      <c r="L24" s="15"/>
      <c r="M24" s="5"/>
      <c r="N24" s="5"/>
      <c r="O24" s="3"/>
    </row>
    <row r="25" spans="1:15" s="1" customFormat="1" ht="27" thickBot="1" x14ac:dyDescent="0.3">
      <c r="A25" s="78"/>
      <c r="B25" s="58" t="s">
        <v>34</v>
      </c>
      <c r="C25" s="79"/>
      <c r="D25" s="80">
        <f>SUM(D18:D24)</f>
        <v>1466676.5699999998</v>
      </c>
      <c r="E25" s="81">
        <v>1216676.5700000003</v>
      </c>
      <c r="F25" s="81">
        <f t="shared" ref="F25:I25" si="9">SUM(F18:F24)</f>
        <v>249999.99999999983</v>
      </c>
      <c r="G25" s="81">
        <f t="shared" ref="G25" si="10">SUM(G18:G24)</f>
        <v>212652</v>
      </c>
      <c r="H25" s="81">
        <f t="shared" si="9"/>
        <v>1429328.5700000003</v>
      </c>
      <c r="I25" s="82">
        <f t="shared" si="9"/>
        <v>37347.999999999811</v>
      </c>
      <c r="J25" s="123"/>
      <c r="K25" s="124"/>
      <c r="L25" s="124"/>
      <c r="M25" s="5"/>
      <c r="N25" s="5"/>
      <c r="O25" s="3"/>
    </row>
    <row r="26" spans="1:15" s="1" customFormat="1" ht="15.75" thickBot="1" x14ac:dyDescent="0.3">
      <c r="A26" s="78"/>
      <c r="B26" s="83" t="s">
        <v>8</v>
      </c>
      <c r="C26" s="78"/>
      <c r="D26" s="84">
        <f>D25+D17</f>
        <v>5615026.209999999</v>
      </c>
      <c r="E26" s="85">
        <v>4503766.08</v>
      </c>
      <c r="F26" s="85">
        <f t="shared" ref="F26:I26" si="11">F25+F17</f>
        <v>1111260.1299999994</v>
      </c>
      <c r="G26" s="85">
        <f t="shared" si="11"/>
        <v>653477.1</v>
      </c>
      <c r="H26" s="85">
        <f t="shared" si="11"/>
        <v>5157243.1800000006</v>
      </c>
      <c r="I26" s="86">
        <f t="shared" si="11"/>
        <v>457783.02999999939</v>
      </c>
      <c r="J26" s="15"/>
      <c r="K26" s="15"/>
      <c r="L26" s="15"/>
      <c r="M26" s="5"/>
      <c r="N26" s="5"/>
      <c r="O26" s="3"/>
    </row>
    <row r="27" spans="1:15" s="9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3"/>
    </row>
    <row r="28" spans="1:15" s="1" customFormat="1" ht="15.75" customHeight="1" thickBot="1" x14ac:dyDescent="0.3">
      <c r="A28" s="4"/>
      <c r="B28" s="213" t="s">
        <v>130</v>
      </c>
      <c r="C28" s="225"/>
      <c r="D28" s="225"/>
      <c r="E28" s="225"/>
      <c r="F28" s="226"/>
      <c r="H28" s="213" t="s">
        <v>131</v>
      </c>
      <c r="I28" s="214"/>
      <c r="J28" s="214"/>
      <c r="K28" s="214"/>
      <c r="L28" s="215"/>
      <c r="M28" s="28"/>
      <c r="N28" s="28"/>
      <c r="O28" s="16"/>
    </row>
    <row r="29" spans="1:15" s="16" customFormat="1" ht="20.25" customHeight="1" thickBot="1" x14ac:dyDescent="0.3">
      <c r="A29" s="19"/>
      <c r="B29" s="227" t="s">
        <v>19</v>
      </c>
      <c r="C29" s="87" t="s">
        <v>21</v>
      </c>
      <c r="D29" s="17" t="s">
        <v>39</v>
      </c>
      <c r="E29" s="17" t="s">
        <v>40</v>
      </c>
      <c r="F29" s="26" t="s">
        <v>41</v>
      </c>
      <c r="G29" s="23"/>
      <c r="H29" s="230" t="s">
        <v>19</v>
      </c>
      <c r="I29" s="87" t="s">
        <v>21</v>
      </c>
      <c r="J29" s="17" t="s">
        <v>39</v>
      </c>
      <c r="K29" s="17" t="s">
        <v>40</v>
      </c>
      <c r="L29" s="17" t="s">
        <v>41</v>
      </c>
      <c r="M29" s="20"/>
      <c r="N29" s="20"/>
      <c r="O29" s="23"/>
    </row>
    <row r="30" spans="1:15" s="1" customFormat="1" ht="15.75" thickBot="1" x14ac:dyDescent="0.3">
      <c r="A30" s="6"/>
      <c r="B30" s="228"/>
      <c r="C30" s="14" t="s">
        <v>23</v>
      </c>
      <c r="D30" s="88">
        <v>285</v>
      </c>
      <c r="E30" s="88">
        <v>285</v>
      </c>
      <c r="F30" s="89">
        <f>D30-E30</f>
        <v>0</v>
      </c>
      <c r="G30" s="15"/>
      <c r="H30" s="231"/>
      <c r="I30" s="14" t="s">
        <v>23</v>
      </c>
      <c r="J30" s="88">
        <f>'REGULARIZARE SEM I 2023'!J30+'IULIE 2023'!D30</f>
        <v>2050</v>
      </c>
      <c r="K30" s="88">
        <f>'REGULARIZARE SEM I 2023'!K30+'IULIE 2023'!E30</f>
        <v>2050</v>
      </c>
      <c r="L30" s="88">
        <f>'REGULARIZARE SEM I 2023'!L30+'IULIE 2023'!F30</f>
        <v>0</v>
      </c>
      <c r="M30" s="5"/>
      <c r="N30" s="5"/>
      <c r="O30" s="15"/>
    </row>
    <row r="31" spans="1:15" s="1" customFormat="1" ht="15.75" thickBot="1" x14ac:dyDescent="0.3">
      <c r="A31" s="6"/>
      <c r="B31" s="229"/>
      <c r="C31" s="90" t="s">
        <v>24</v>
      </c>
      <c r="D31" s="91">
        <v>440825.1</v>
      </c>
      <c r="E31" s="91">
        <v>440825.1</v>
      </c>
      <c r="F31" s="92">
        <f t="shared" ref="F31:F37" si="12">D31-E31</f>
        <v>0</v>
      </c>
      <c r="G31" s="15"/>
      <c r="H31" s="232"/>
      <c r="I31" s="90" t="s">
        <v>24</v>
      </c>
      <c r="J31" s="95">
        <f>'REGULARIZARE SEM I 2023'!J31+'IULIE 2023'!D31</f>
        <v>3695914.49</v>
      </c>
      <c r="K31" s="95">
        <f>'REGULARIZARE SEM I 2023'!K31+'IULIE 2023'!E31</f>
        <v>3515724.54</v>
      </c>
      <c r="L31" s="95">
        <f>'REGULARIZARE SEM I 2023'!L31+'IULIE 2023'!F31</f>
        <v>180189.94999999995</v>
      </c>
      <c r="M31" s="5"/>
      <c r="N31" s="5"/>
      <c r="O31" s="15"/>
    </row>
    <row r="32" spans="1:15" s="1" customFormat="1" ht="15.75" thickBot="1" x14ac:dyDescent="0.3">
      <c r="A32" s="6"/>
      <c r="B32" s="55" t="s">
        <v>50</v>
      </c>
      <c r="C32" s="83" t="s">
        <v>24</v>
      </c>
      <c r="D32" s="85">
        <v>0</v>
      </c>
      <c r="E32" s="85">
        <v>0</v>
      </c>
      <c r="F32" s="89">
        <f t="shared" si="12"/>
        <v>0</v>
      </c>
      <c r="G32" s="15"/>
      <c r="H32" s="55" t="s">
        <v>50</v>
      </c>
      <c r="I32" s="93" t="s">
        <v>24</v>
      </c>
      <c r="J32" s="88">
        <f>'REGULARIZARE SEM I 2023'!J32+'IULIE 2023'!D32</f>
        <v>13296.31</v>
      </c>
      <c r="K32" s="88">
        <f>'REGULARIZARE SEM I 2023'!K32+'IULIE 2023'!E32</f>
        <v>33367.82</v>
      </c>
      <c r="L32" s="88">
        <f>'REGULARIZARE SEM I 2023'!L32+'IULIE 2023'!F32</f>
        <v>-20071.510000000002</v>
      </c>
      <c r="M32" s="5"/>
      <c r="N32" s="5"/>
      <c r="O32" s="15"/>
    </row>
    <row r="33" spans="1:16" s="1" customFormat="1" ht="15.75" thickBot="1" x14ac:dyDescent="0.3">
      <c r="A33" s="6"/>
      <c r="B33" s="55" t="s">
        <v>124</v>
      </c>
      <c r="C33" s="93" t="s">
        <v>24</v>
      </c>
      <c r="D33" s="62">
        <v>0</v>
      </c>
      <c r="E33" s="62">
        <v>0</v>
      </c>
      <c r="F33" s="89">
        <f t="shared" si="12"/>
        <v>0</v>
      </c>
      <c r="G33" s="15"/>
      <c r="H33" s="55" t="s">
        <v>124</v>
      </c>
      <c r="I33" s="93" t="s">
        <v>24</v>
      </c>
      <c r="J33" s="88">
        <f>'REGULARIZARE SEM I 2023'!J33+'IULIE 2023'!D33</f>
        <v>18703.810000000001</v>
      </c>
      <c r="K33" s="88">
        <f>'REGULARIZARE SEM I 2023'!K33+'IULIE 2023'!E33</f>
        <v>178822.25</v>
      </c>
      <c r="L33" s="88">
        <f>'REGULARIZARE SEM I 2023'!L33+'IULIE 2023'!F33</f>
        <v>-160118.44</v>
      </c>
      <c r="M33" s="5"/>
      <c r="N33" s="5"/>
      <c r="O33" s="15"/>
    </row>
    <row r="34" spans="1:16" s="1" customFormat="1" ht="15.75" thickBot="1" x14ac:dyDescent="0.3">
      <c r="A34" s="6"/>
      <c r="B34" s="55" t="s">
        <v>52</v>
      </c>
      <c r="C34" s="93" t="s">
        <v>24</v>
      </c>
      <c r="D34" s="62">
        <v>0</v>
      </c>
      <c r="E34" s="62">
        <v>0</v>
      </c>
      <c r="F34" s="89">
        <f t="shared" si="12"/>
        <v>0</v>
      </c>
      <c r="G34" s="15"/>
      <c r="H34" s="55" t="s">
        <v>52</v>
      </c>
      <c r="I34" s="93" t="s">
        <v>24</v>
      </c>
      <c r="J34" s="88">
        <f>'REGULARIZARE SEM I 2023'!J34+'IULIE 2023'!D34</f>
        <v>0</v>
      </c>
      <c r="K34" s="88">
        <f>'REGULARIZARE SEM I 2023'!K34+'IULIE 2023'!E34</f>
        <v>0</v>
      </c>
      <c r="L34" s="88">
        <f>'REGULARIZARE SEM I 2023'!L34+'IULIE 2023'!F34</f>
        <v>0</v>
      </c>
      <c r="M34" s="5"/>
      <c r="N34" s="5"/>
      <c r="O34" s="15"/>
    </row>
    <row r="35" spans="1:16" s="1" customFormat="1" ht="15.75" thickBot="1" x14ac:dyDescent="0.3">
      <c r="A35" s="6"/>
      <c r="B35" s="55" t="s">
        <v>53</v>
      </c>
      <c r="C35" s="93" t="s">
        <v>24</v>
      </c>
      <c r="D35" s="62">
        <v>0</v>
      </c>
      <c r="E35" s="62">
        <v>0</v>
      </c>
      <c r="F35" s="89">
        <f t="shared" si="12"/>
        <v>0</v>
      </c>
      <c r="G35" s="15"/>
      <c r="H35" s="55" t="s">
        <v>53</v>
      </c>
      <c r="I35" s="93" t="s">
        <v>24</v>
      </c>
      <c r="J35" s="88">
        <f>'REGULARIZARE SEM I 2023'!J35+'IULIE 2023'!D35</f>
        <v>0</v>
      </c>
      <c r="K35" s="88">
        <f>'REGULARIZARE SEM I 2023'!K35+'IULIE 2023'!E35</f>
        <v>0</v>
      </c>
      <c r="L35" s="88">
        <f>'REGULARIZARE SEM I 2023'!L35+'IULIE 2023'!F35</f>
        <v>0</v>
      </c>
      <c r="M35" s="5"/>
      <c r="N35" s="5"/>
      <c r="O35" s="15"/>
    </row>
    <row r="36" spans="1:16" s="1" customFormat="1" ht="15.75" thickBot="1" x14ac:dyDescent="0.3">
      <c r="A36" s="6"/>
      <c r="B36" s="58" t="s">
        <v>54</v>
      </c>
      <c r="C36" s="83" t="s">
        <v>24</v>
      </c>
      <c r="D36" s="62">
        <v>0</v>
      </c>
      <c r="E36" s="62">
        <v>0</v>
      </c>
      <c r="F36" s="89">
        <f t="shared" si="12"/>
        <v>0</v>
      </c>
      <c r="G36" s="15"/>
      <c r="H36" s="58" t="s">
        <v>54</v>
      </c>
      <c r="I36" s="83" t="s">
        <v>24</v>
      </c>
      <c r="J36" s="88">
        <f>'REGULARIZARE SEM I 2023'!J36+'IULIE 2023'!D36</f>
        <v>0</v>
      </c>
      <c r="K36" s="88">
        <f>'REGULARIZARE SEM I 2023'!K36+'IULIE 2023'!E36</f>
        <v>0</v>
      </c>
      <c r="L36" s="88">
        <f>'REGULARIZARE SEM I 2023'!L36+'IULIE 2023'!F36</f>
        <v>0</v>
      </c>
      <c r="M36" s="5"/>
      <c r="N36" s="5"/>
      <c r="O36" s="15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3">SUM(D31:D36)</f>
        <v>440825.1</v>
      </c>
      <c r="E37" s="91">
        <f t="shared" si="13"/>
        <v>440825.1</v>
      </c>
      <c r="F37" s="91">
        <f t="shared" si="12"/>
        <v>0</v>
      </c>
      <c r="G37" s="15"/>
      <c r="H37" s="94" t="s">
        <v>32</v>
      </c>
      <c r="I37" s="90" t="s">
        <v>24</v>
      </c>
      <c r="J37" s="91">
        <f>'REGULARIZARE SEM I 2023'!J37+'IULIE 2023'!D37</f>
        <v>3727914.61</v>
      </c>
      <c r="K37" s="91">
        <f>'REGULARIZARE SEM I 2023'!K37+'IULIE 2023'!E37</f>
        <v>3727914.6100000003</v>
      </c>
      <c r="L37" s="91">
        <f>'REGULARIZARE SEM I 2023'!L37+'IULIE 2023'!F37</f>
        <v>0</v>
      </c>
      <c r="M37" s="5"/>
      <c r="N37" s="5"/>
      <c r="O37" s="15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4"/>
      <c r="L38" s="5"/>
      <c r="M38" s="5"/>
      <c r="N38" s="5"/>
      <c r="O38" s="15"/>
      <c r="P38" s="15"/>
    </row>
    <row r="39" spans="1:16" s="1" customFormat="1" ht="18.75" customHeight="1" thickBot="1" x14ac:dyDescent="0.3">
      <c r="A39" s="6"/>
      <c r="B39" s="96" t="s">
        <v>20</v>
      </c>
      <c r="C39" s="87" t="s">
        <v>21</v>
      </c>
      <c r="D39" s="17" t="s">
        <v>39</v>
      </c>
      <c r="E39" s="17" t="s">
        <v>40</v>
      </c>
      <c r="F39" s="26" t="s">
        <v>22</v>
      </c>
      <c r="G39" s="20"/>
      <c r="H39" s="96" t="s">
        <v>20</v>
      </c>
      <c r="I39" s="17" t="s">
        <v>21</v>
      </c>
      <c r="J39" s="17" t="s">
        <v>39</v>
      </c>
      <c r="K39" s="17" t="s">
        <v>40</v>
      </c>
      <c r="L39" s="26" t="s">
        <v>22</v>
      </c>
      <c r="M39" s="5"/>
      <c r="N39" s="5"/>
      <c r="O39" s="15"/>
      <c r="P39" s="15"/>
    </row>
    <row r="40" spans="1:16" s="1" customFormat="1" ht="15.75" thickBot="1" x14ac:dyDescent="0.3">
      <c r="A40" s="6"/>
      <c r="B40" s="207" t="s">
        <v>20</v>
      </c>
      <c r="C40" s="97" t="s">
        <v>23</v>
      </c>
      <c r="D40" s="98">
        <v>0</v>
      </c>
      <c r="E40" s="98">
        <v>0</v>
      </c>
      <c r="F40" s="99">
        <f>D40-E40</f>
        <v>0</v>
      </c>
      <c r="G40" s="5"/>
      <c r="H40" s="207" t="s">
        <v>20</v>
      </c>
      <c r="I40" s="64" t="s">
        <v>23</v>
      </c>
      <c r="J40" s="98">
        <f>'REGULARIZARE SEM I 2023'!J40+'IULIE 2023'!D40</f>
        <v>0</v>
      </c>
      <c r="K40" s="98">
        <f>'REGULARIZARE SEM I 2023'!K40+'IULIE 2023'!E40</f>
        <v>0</v>
      </c>
      <c r="L40" s="98">
        <f>'REGULARIZARE SEM I 2023'!L40+'IULIE 2023'!F40</f>
        <v>0</v>
      </c>
      <c r="M40" s="5"/>
      <c r="N40" s="5"/>
      <c r="O40" s="15"/>
      <c r="P40" s="15"/>
    </row>
    <row r="41" spans="1:16" s="1" customFormat="1" ht="15.75" thickBot="1" x14ac:dyDescent="0.3">
      <c r="A41" s="6"/>
      <c r="B41" s="208"/>
      <c r="C41" s="100" t="s">
        <v>24</v>
      </c>
      <c r="D41" s="101">
        <v>0</v>
      </c>
      <c r="E41" s="101">
        <v>0</v>
      </c>
      <c r="F41" s="102">
        <f t="shared" ref="F41:F52" si="14">D41-E41</f>
        <v>0</v>
      </c>
      <c r="G41" s="5"/>
      <c r="H41" s="208"/>
      <c r="I41" s="111" t="s">
        <v>24</v>
      </c>
      <c r="J41" s="91">
        <f>'REGULARIZARE SEM I 2023'!J41+'IULIE 2023'!D41</f>
        <v>0</v>
      </c>
      <c r="K41" s="91">
        <f>'REGULARIZARE SEM I 2023'!K41+'IULIE 2023'!E41</f>
        <v>0</v>
      </c>
      <c r="L41" s="91">
        <f>'REGULARIZARE SEM I 2023'!L41+'IULIE 2023'!F41</f>
        <v>0</v>
      </c>
      <c r="M41" s="5"/>
      <c r="N41" s="5"/>
      <c r="O41" s="15"/>
      <c r="P41" s="15"/>
    </row>
    <row r="42" spans="1:16" s="1" customFormat="1" ht="15.75" thickBot="1" x14ac:dyDescent="0.3">
      <c r="A42" s="6"/>
      <c r="B42" s="208"/>
      <c r="C42" s="97" t="s">
        <v>25</v>
      </c>
      <c r="D42" s="98">
        <v>1074</v>
      </c>
      <c r="E42" s="98">
        <v>1074</v>
      </c>
      <c r="F42" s="99">
        <f t="shared" si="14"/>
        <v>0</v>
      </c>
      <c r="G42" s="5"/>
      <c r="H42" s="208"/>
      <c r="I42" s="64" t="s">
        <v>25</v>
      </c>
      <c r="J42" s="98">
        <f>'REGULARIZARE SEM I 2023'!J42+'IULIE 2023'!D42</f>
        <v>7157</v>
      </c>
      <c r="K42" s="98">
        <f>'REGULARIZARE SEM I 2023'!K42+'IULIE 2023'!E42</f>
        <v>7157</v>
      </c>
      <c r="L42" s="98">
        <f>'REGULARIZARE SEM I 2023'!L42+'IULIE 2023'!F42</f>
        <v>0</v>
      </c>
      <c r="M42" s="5"/>
      <c r="N42" s="5"/>
      <c r="O42" s="15"/>
      <c r="P42" s="15"/>
    </row>
    <row r="43" spans="1:16" s="1" customFormat="1" ht="15.75" thickBot="1" x14ac:dyDescent="0.3">
      <c r="A43" s="6"/>
      <c r="B43" s="208"/>
      <c r="C43" s="100" t="s">
        <v>24</v>
      </c>
      <c r="D43" s="101">
        <v>212652</v>
      </c>
      <c r="E43" s="101">
        <v>212652</v>
      </c>
      <c r="F43" s="102">
        <f t="shared" si="14"/>
        <v>0</v>
      </c>
      <c r="G43" s="5"/>
      <c r="H43" s="208"/>
      <c r="I43" s="111" t="s">
        <v>24</v>
      </c>
      <c r="J43" s="91">
        <f>'REGULARIZARE SEM I 2023'!J43+'IULIE 2023'!D43</f>
        <v>1418241.77</v>
      </c>
      <c r="K43" s="91">
        <f>'REGULARIZARE SEM I 2023'!K43+'IULIE 2023'!E43</f>
        <v>1418241.77</v>
      </c>
      <c r="L43" s="91">
        <f>'REGULARIZARE SEM I 2023'!L43+'IULIE 2023'!F43</f>
        <v>0</v>
      </c>
      <c r="M43" s="5"/>
      <c r="N43" s="5"/>
      <c r="O43" s="15"/>
      <c r="P43" s="15"/>
    </row>
    <row r="44" spans="1:16" s="1" customFormat="1" ht="27" thickBot="1" x14ac:dyDescent="0.3">
      <c r="A44" s="6"/>
      <c r="B44" s="208"/>
      <c r="C44" s="103" t="s">
        <v>44</v>
      </c>
      <c r="D44" s="98">
        <v>0</v>
      </c>
      <c r="E44" s="98">
        <v>0</v>
      </c>
      <c r="F44" s="99">
        <f t="shared" si="14"/>
        <v>0</v>
      </c>
      <c r="G44" s="5"/>
      <c r="H44" s="208"/>
      <c r="I44" s="103" t="s">
        <v>44</v>
      </c>
      <c r="J44" s="98">
        <f>'REGULARIZARE SEM I 2023'!J44+'IULIE 2023'!D44</f>
        <v>50</v>
      </c>
      <c r="K44" s="98">
        <f>'REGULARIZARE SEM I 2023'!K44+'IULIE 2023'!E44</f>
        <v>50</v>
      </c>
      <c r="L44" s="98">
        <f>'REGULARIZARE SEM I 2023'!L44+'IULIE 2023'!F44</f>
        <v>0</v>
      </c>
      <c r="M44" s="5"/>
      <c r="N44" s="5"/>
      <c r="O44" s="15"/>
      <c r="P44" s="15"/>
    </row>
    <row r="45" spans="1:16" s="1" customFormat="1" ht="15.75" thickBot="1" x14ac:dyDescent="0.3">
      <c r="A45" s="6"/>
      <c r="B45" s="209"/>
      <c r="C45" s="100" t="s">
        <v>24</v>
      </c>
      <c r="D45" s="101">
        <v>0</v>
      </c>
      <c r="E45" s="101">
        <v>0</v>
      </c>
      <c r="F45" s="102">
        <f t="shared" si="14"/>
        <v>0</v>
      </c>
      <c r="G45" s="5"/>
      <c r="H45" s="209"/>
      <c r="I45" s="111" t="s">
        <v>24</v>
      </c>
      <c r="J45" s="91">
        <f>'REGULARIZARE SEM I 2023'!J45+'IULIE 2023'!D45</f>
        <v>11086.8</v>
      </c>
      <c r="K45" s="91">
        <f>'REGULARIZARE SEM I 2023'!K45+'IULIE 2023'!E45</f>
        <v>11086.8</v>
      </c>
      <c r="L45" s="91">
        <f>'REGULARIZARE SEM I 2023'!L45+'IULIE 2023'!F45</f>
        <v>0</v>
      </c>
      <c r="M45" s="5"/>
      <c r="N45" s="5"/>
      <c r="O45" s="15"/>
      <c r="P45" s="1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f>D41+D43+D45</f>
        <v>212652</v>
      </c>
      <c r="E46" s="91">
        <f>E41+E43+E45</f>
        <v>212652</v>
      </c>
      <c r="F46" s="91">
        <f t="shared" ref="F46" si="15">F41+F43+F45</f>
        <v>0</v>
      </c>
      <c r="G46" s="5"/>
      <c r="H46" s="104" t="s">
        <v>20</v>
      </c>
      <c r="I46" s="113" t="s">
        <v>24</v>
      </c>
      <c r="J46" s="91">
        <f>'REGULARIZARE SEM I 2023'!J46+'IULIE 2023'!D46</f>
        <v>1431112.2799999998</v>
      </c>
      <c r="K46" s="91">
        <f>'REGULARIZARE SEM I 2023'!K46+'IULIE 2023'!E46</f>
        <v>1431112.2799999998</v>
      </c>
      <c r="L46" s="91">
        <f>'REGULARIZARE SEM I 2023'!L46+'IULIE 2023'!F46</f>
        <v>0</v>
      </c>
      <c r="M46" s="5"/>
      <c r="N46" s="5"/>
      <c r="O46" s="15"/>
      <c r="P46" s="15"/>
    </row>
    <row r="47" spans="1:16" s="1" customFormat="1" ht="15.75" thickBot="1" x14ac:dyDescent="0.3">
      <c r="A47" s="4"/>
      <c r="B47" s="55" t="s">
        <v>50</v>
      </c>
      <c r="C47" s="93" t="s">
        <v>24</v>
      </c>
      <c r="D47" s="98">
        <v>0</v>
      </c>
      <c r="E47" s="98">
        <v>0</v>
      </c>
      <c r="F47" s="99">
        <f t="shared" si="14"/>
        <v>0</v>
      </c>
      <c r="G47" s="5"/>
      <c r="H47" s="55" t="s">
        <v>50</v>
      </c>
      <c r="I47" s="57" t="s">
        <v>24</v>
      </c>
      <c r="J47" s="98">
        <f>'REGULARIZARE SEM I 2023'!J47+'IULIE 2023'!D47</f>
        <v>0</v>
      </c>
      <c r="K47" s="98">
        <f>'REGULARIZARE SEM I 2023'!K47+'IULIE 2023'!E47</f>
        <v>0</v>
      </c>
      <c r="L47" s="98">
        <f>'REGULARIZARE SEM I 2023'!L47+'IULIE 2023'!F47</f>
        <v>0</v>
      </c>
      <c r="M47" s="5"/>
      <c r="N47" s="5"/>
      <c r="O47" s="15"/>
      <c r="P47" s="15"/>
    </row>
    <row r="48" spans="1:16" s="1" customFormat="1" ht="15.75" thickBot="1" x14ac:dyDescent="0.3">
      <c r="A48" s="4"/>
      <c r="B48" s="55" t="s">
        <v>124</v>
      </c>
      <c r="C48" s="93" t="s">
        <v>24</v>
      </c>
      <c r="D48" s="98">
        <v>0</v>
      </c>
      <c r="E48" s="98">
        <v>0</v>
      </c>
      <c r="F48" s="99">
        <f t="shared" si="14"/>
        <v>0</v>
      </c>
      <c r="G48" s="5"/>
      <c r="H48" s="55" t="s">
        <v>124</v>
      </c>
      <c r="I48" s="57" t="s">
        <v>24</v>
      </c>
      <c r="J48" s="98">
        <f>'REGULARIZARE SEM I 2023'!J48+'IULIE 2023'!D48</f>
        <v>-1783.71</v>
      </c>
      <c r="K48" s="98">
        <f>'REGULARIZARE SEM I 2023'!K48+'IULIE 2023'!E48</f>
        <v>-1783.71</v>
      </c>
      <c r="L48" s="98">
        <f>'REGULARIZARE SEM I 2023'!L48+'IULIE 2023'!F48</f>
        <v>0</v>
      </c>
      <c r="M48" s="5"/>
      <c r="N48" s="5"/>
      <c r="O48" s="15"/>
      <c r="P48" s="15"/>
    </row>
    <row r="49" spans="1:16" s="1" customFormat="1" ht="15.75" thickBot="1" x14ac:dyDescent="0.3">
      <c r="A49" s="4"/>
      <c r="B49" s="55" t="s">
        <v>52</v>
      </c>
      <c r="C49" s="93" t="s">
        <v>24</v>
      </c>
      <c r="D49" s="98">
        <v>0</v>
      </c>
      <c r="E49" s="98">
        <v>0</v>
      </c>
      <c r="F49" s="99">
        <f t="shared" si="14"/>
        <v>0</v>
      </c>
      <c r="G49" s="5"/>
      <c r="H49" s="55" t="s">
        <v>52</v>
      </c>
      <c r="I49" s="57" t="s">
        <v>24</v>
      </c>
      <c r="J49" s="98">
        <f>'REGULARIZARE SEM I 2023'!J49+'IULIE 2023'!D49</f>
        <v>0</v>
      </c>
      <c r="K49" s="98">
        <f>'REGULARIZARE SEM I 2023'!K49+'IULIE 2023'!E49</f>
        <v>0</v>
      </c>
      <c r="L49" s="98">
        <f>'REGULARIZARE SEM I 2023'!L49+'IULIE 2023'!F49</f>
        <v>0</v>
      </c>
      <c r="M49" s="5"/>
      <c r="N49" s="5"/>
      <c r="O49" s="15"/>
      <c r="P49" s="15"/>
    </row>
    <row r="50" spans="1:16" s="1" customFormat="1" ht="15.75" thickBot="1" x14ac:dyDescent="0.3">
      <c r="A50" s="4"/>
      <c r="B50" s="55" t="s">
        <v>53</v>
      </c>
      <c r="C50" s="93" t="s">
        <v>24</v>
      </c>
      <c r="D50" s="98">
        <v>0</v>
      </c>
      <c r="E50" s="98">
        <v>0</v>
      </c>
      <c r="F50" s="99">
        <f t="shared" si="14"/>
        <v>0</v>
      </c>
      <c r="G50" s="5"/>
      <c r="H50" s="55" t="s">
        <v>53</v>
      </c>
      <c r="I50" s="57" t="s">
        <v>24</v>
      </c>
      <c r="J50" s="98">
        <f>'REGULARIZARE SEM I 2023'!J50+'IULIE 2023'!D50</f>
        <v>0</v>
      </c>
      <c r="K50" s="98">
        <f>'REGULARIZARE SEM I 2023'!K50+'IULIE 2023'!E50</f>
        <v>0</v>
      </c>
      <c r="L50" s="98">
        <f>'REGULARIZARE SEM I 2023'!L50+'IULIE 2023'!F50</f>
        <v>0</v>
      </c>
      <c r="M50" s="5"/>
      <c r="N50" s="5"/>
      <c r="O50" s="15"/>
      <c r="P50" s="15"/>
    </row>
    <row r="51" spans="1:16" s="1" customFormat="1" ht="15.75" thickBot="1" x14ac:dyDescent="0.3">
      <c r="A51" s="4"/>
      <c r="B51" s="58" t="s">
        <v>54</v>
      </c>
      <c r="C51" s="93" t="s">
        <v>24</v>
      </c>
      <c r="D51" s="98">
        <v>0</v>
      </c>
      <c r="E51" s="98">
        <v>0</v>
      </c>
      <c r="F51" s="99">
        <f t="shared" si="14"/>
        <v>0</v>
      </c>
      <c r="G51" s="5"/>
      <c r="H51" s="58" t="s">
        <v>54</v>
      </c>
      <c r="I51" s="57" t="s">
        <v>24</v>
      </c>
      <c r="J51" s="98">
        <f>'REGULARIZARE SEM I 2023'!J51+'IULIE 2023'!D51</f>
        <v>0</v>
      </c>
      <c r="K51" s="98">
        <f>'REGULARIZARE SEM I 2023'!K51+'IULIE 2023'!E51</f>
        <v>0</v>
      </c>
      <c r="L51" s="98">
        <f>'REGULARIZARE SEM I 2023'!L51+'IULIE 2023'!F51</f>
        <v>0</v>
      </c>
      <c r="M51" s="5"/>
      <c r="N51" s="5"/>
      <c r="O51" s="15"/>
      <c r="P51" s="1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212652</v>
      </c>
      <c r="E52" s="91">
        <f t="shared" ref="E52" si="16">SUM(E46:E51)</f>
        <v>212652</v>
      </c>
      <c r="F52" s="102">
        <f t="shared" si="14"/>
        <v>0</v>
      </c>
      <c r="G52" s="5"/>
      <c r="H52" s="94" t="s">
        <v>34</v>
      </c>
      <c r="I52" s="113" t="s">
        <v>24</v>
      </c>
      <c r="J52" s="91">
        <f>'REGULARIZARE SEM I 2023'!J52+'IULIE 2023'!D52</f>
        <v>1429328.5699999998</v>
      </c>
      <c r="K52" s="91">
        <f>'REGULARIZARE SEM I 2023'!K52+'IULIE 2023'!E52</f>
        <v>1429328.5699999998</v>
      </c>
      <c r="L52" s="91">
        <f>'REGULARIZARE SEM I 2023'!L52+'IULIE 2023'!F52</f>
        <v>0</v>
      </c>
      <c r="M52" s="5"/>
      <c r="N52" s="5"/>
      <c r="O52" s="15"/>
      <c r="P52" s="1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5"/>
      <c r="N53" s="5"/>
      <c r="O53" s="15"/>
      <c r="P53" s="15"/>
    </row>
    <row r="54" spans="1:16" s="1" customFormat="1" ht="15.75" customHeight="1" thickBot="1" x14ac:dyDescent="0.3">
      <c r="A54" s="4"/>
      <c r="B54" s="213" t="s">
        <v>130</v>
      </c>
      <c r="C54" s="225"/>
      <c r="D54" s="225"/>
      <c r="E54" s="225"/>
      <c r="F54" s="226"/>
      <c r="G54" s="9"/>
      <c r="H54" s="213" t="s">
        <v>131</v>
      </c>
      <c r="I54" s="214"/>
      <c r="J54" s="214"/>
      <c r="K54" s="214"/>
      <c r="L54" s="215"/>
      <c r="M54" s="28"/>
      <c r="N54" s="28"/>
      <c r="P54" s="119"/>
    </row>
    <row r="55" spans="1:16" s="1" customFormat="1" ht="18.75" customHeight="1" thickBot="1" x14ac:dyDescent="0.3">
      <c r="A55" s="4"/>
      <c r="B55" s="219" t="s">
        <v>35</v>
      </c>
      <c r="C55" s="17" t="s">
        <v>21</v>
      </c>
      <c r="D55" s="108" t="s">
        <v>39</v>
      </c>
      <c r="E55" s="17" t="s">
        <v>40</v>
      </c>
      <c r="F55" s="26" t="s">
        <v>41</v>
      </c>
      <c r="G55" s="20"/>
      <c r="H55" s="219" t="s">
        <v>35</v>
      </c>
      <c r="I55" s="17" t="s">
        <v>21</v>
      </c>
      <c r="J55" s="108" t="s">
        <v>39</v>
      </c>
      <c r="K55" s="17" t="s">
        <v>40</v>
      </c>
      <c r="L55" s="26" t="s">
        <v>41</v>
      </c>
      <c r="M55" s="20"/>
      <c r="N55" s="20"/>
      <c r="O55" s="23"/>
      <c r="P55" s="14"/>
    </row>
    <row r="56" spans="1:16" s="1" customFormat="1" ht="15.75" thickBot="1" x14ac:dyDescent="0.3">
      <c r="A56" s="4"/>
      <c r="B56" s="220"/>
      <c r="C56" s="64" t="s">
        <v>23</v>
      </c>
      <c r="D56" s="109">
        <f>D44+D42+D40+D30</f>
        <v>1359</v>
      </c>
      <c r="E56" s="109">
        <f>E44+E42+E40+E30</f>
        <v>1359</v>
      </c>
      <c r="F56" s="110">
        <f>D56-E56</f>
        <v>0</v>
      </c>
      <c r="G56" s="24"/>
      <c r="H56" s="220"/>
      <c r="I56" s="64" t="s">
        <v>23</v>
      </c>
      <c r="J56" s="109">
        <f>'REGULARIZARE SEM I 2023'!J56+'IULIE 2023'!D56</f>
        <v>9257</v>
      </c>
      <c r="K56" s="109">
        <f>'REGULARIZARE SEM I 2023'!K56+'IULIE 2023'!E56</f>
        <v>9257</v>
      </c>
      <c r="L56" s="106">
        <f>'REGULARIZARE SEM I 2023'!L56+'IULIE 2023'!F56</f>
        <v>0</v>
      </c>
      <c r="M56" s="24"/>
      <c r="N56" s="24"/>
      <c r="O56" s="120"/>
    </row>
    <row r="57" spans="1:16" s="1" customFormat="1" ht="15.75" thickBot="1" x14ac:dyDescent="0.3">
      <c r="A57" s="4"/>
      <c r="B57" s="221"/>
      <c r="C57" s="111" t="s">
        <v>24</v>
      </c>
      <c r="D57" s="112">
        <f>D52+D37</f>
        <v>653477.1</v>
      </c>
      <c r="E57" s="112">
        <f>E52+E37</f>
        <v>653477.1</v>
      </c>
      <c r="F57" s="107">
        <f>D57-E57</f>
        <v>0</v>
      </c>
      <c r="G57" s="24"/>
      <c r="H57" s="221"/>
      <c r="I57" s="111" t="s">
        <v>24</v>
      </c>
      <c r="J57" s="112">
        <f>'REGULARIZARE SEM I 2023'!J57+'IULIE 2023'!D57</f>
        <v>5157243.1799999988</v>
      </c>
      <c r="K57" s="112">
        <f>'REGULARIZARE SEM I 2023'!K57+'IULIE 2023'!E57</f>
        <v>5157243.18</v>
      </c>
      <c r="L57" s="107">
        <f>'REGULARIZARE SEM I 2023'!L57+'IULIE 2023'!F57</f>
        <v>0</v>
      </c>
      <c r="M57" s="24"/>
      <c r="N57" s="24"/>
      <c r="O57" s="120"/>
    </row>
    <row r="58" spans="1:16" s="1" customFormat="1" x14ac:dyDescent="0.25">
      <c r="A58" s="4"/>
      <c r="B58" s="114" t="s">
        <v>26</v>
      </c>
      <c r="C58" s="14"/>
      <c r="D58" s="15"/>
      <c r="E58" s="15"/>
      <c r="F58" s="15"/>
      <c r="G58" s="5"/>
      <c r="H58" s="5"/>
      <c r="I58" s="5"/>
      <c r="J58" s="5"/>
      <c r="K58" s="5"/>
      <c r="L58" s="5"/>
      <c r="M58" s="4"/>
      <c r="N58" s="4"/>
      <c r="O58" s="14"/>
    </row>
    <row r="59" spans="1:16" s="1" customFormat="1" x14ac:dyDescent="0.25">
      <c r="A59" s="4"/>
      <c r="B59" s="114" t="s">
        <v>29</v>
      </c>
      <c r="C59" s="14"/>
      <c r="D59" s="114"/>
      <c r="E59" s="114"/>
      <c r="F59" s="14"/>
      <c r="G59" s="4"/>
      <c r="H59" s="4"/>
      <c r="I59" s="4"/>
      <c r="J59" s="4"/>
      <c r="K59" s="5"/>
      <c r="L59" s="5"/>
      <c r="M59" s="5"/>
      <c r="N59" s="4"/>
      <c r="O59" s="14"/>
    </row>
    <row r="60" spans="1:16" s="1" customFormat="1" x14ac:dyDescent="0.25">
      <c r="A60" s="4"/>
      <c r="B60" s="18"/>
      <c r="C60" s="4"/>
      <c r="D60" s="18"/>
      <c r="E60" s="18"/>
      <c r="F60" s="4"/>
      <c r="G60" s="4"/>
      <c r="H60" s="4"/>
      <c r="I60" s="4"/>
      <c r="J60" s="4"/>
      <c r="K60" s="5"/>
      <c r="L60" s="5"/>
      <c r="M60" s="5"/>
      <c r="N60" s="4"/>
      <c r="O60" s="121"/>
    </row>
    <row r="61" spans="1:16" s="1" customFormat="1" x14ac:dyDescent="0.25">
      <c r="A61" s="4"/>
      <c r="B61" s="4"/>
      <c r="C61" s="4"/>
      <c r="D61" s="5"/>
      <c r="E61" s="5"/>
      <c r="F61" s="5"/>
      <c r="G61" s="5"/>
      <c r="H61" s="5"/>
      <c r="I61" s="4"/>
      <c r="J61" s="5"/>
      <c r="K61" s="5"/>
      <c r="L61" s="5"/>
      <c r="M61" s="5"/>
      <c r="N61" s="4"/>
      <c r="O61" s="121"/>
    </row>
    <row r="62" spans="1:16" s="1" customFormat="1" x14ac:dyDescent="0.25">
      <c r="A62" s="4"/>
      <c r="B62" s="4"/>
      <c r="C62" s="4"/>
      <c r="D62" s="4"/>
      <c r="E62" s="4"/>
      <c r="F62" s="4"/>
      <c r="G62" s="4"/>
      <c r="H62" s="5"/>
      <c r="I62" s="4"/>
      <c r="J62" s="5"/>
      <c r="K62" s="4"/>
      <c r="L62" s="4"/>
      <c r="M62" s="5"/>
      <c r="N62" s="4"/>
      <c r="O62" s="121"/>
    </row>
    <row r="63" spans="1:16" s="1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4"/>
      <c r="K63" s="4"/>
      <c r="L63" s="4"/>
      <c r="M63" s="5"/>
      <c r="N63" s="4"/>
      <c r="O63" s="121"/>
    </row>
    <row r="64" spans="1:16" s="1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21"/>
    </row>
    <row r="65" spans="1:15" s="1" customFormat="1" x14ac:dyDescent="0.25">
      <c r="A65" s="4"/>
      <c r="B65" s="6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  <c r="N65" s="4"/>
      <c r="O65" s="121"/>
    </row>
    <row r="66" spans="1:15" s="9" customForma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5"/>
      <c r="N66" s="6"/>
      <c r="O66" s="2"/>
    </row>
  </sheetData>
  <mergeCells count="12">
    <mergeCell ref="B5:J5"/>
    <mergeCell ref="B6:J6"/>
    <mergeCell ref="B28:F28"/>
    <mergeCell ref="H28:L28"/>
    <mergeCell ref="B29:B31"/>
    <mergeCell ref="H29:H31"/>
    <mergeCell ref="B40:B45"/>
    <mergeCell ref="H40:H45"/>
    <mergeCell ref="B54:F54"/>
    <mergeCell ref="H54:L54"/>
    <mergeCell ref="B55:B57"/>
    <mergeCell ref="H55:H57"/>
  </mergeCells>
  <pageMargins left="0.19685039370078741" right="0.19685039370078741" top="0" bottom="0" header="0" footer="0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6"/>
  <sheetViews>
    <sheetView zoomScale="96" zoomScaleNormal="96" workbookViewId="0">
      <selection activeCell="H10" sqref="H10:H26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21.71093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.28515625" style="6" customWidth="1"/>
    <col min="8" max="8" width="23.5703125" style="6" customWidth="1"/>
    <col min="9" max="9" width="18.28515625" style="6" customWidth="1"/>
    <col min="10" max="10" width="15.42578125" style="6" customWidth="1"/>
    <col min="11" max="12" width="18.5703125" style="6" customWidth="1"/>
    <col min="13" max="13" width="13" style="6" customWidth="1"/>
    <col min="14" max="14" width="13.28515625" style="6" customWidth="1"/>
    <col min="15" max="15" width="12.85546875" style="2" customWidth="1"/>
    <col min="16" max="16" width="12.28515625" style="9" customWidth="1"/>
  </cols>
  <sheetData>
    <row r="1" spans="1:15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5" s="1" customFormat="1" ht="15.75" x14ac:dyDescent="0.25">
      <c r="A2" s="13"/>
      <c r="B2" s="13" t="s">
        <v>36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5" s="1" customFormat="1" ht="15.75" x14ac:dyDescent="0.25">
      <c r="A3" s="13"/>
      <c r="B3" s="13" t="s">
        <v>3</v>
      </c>
      <c r="C3" s="13"/>
      <c r="D3" s="13"/>
      <c r="E3" s="13"/>
      <c r="F3" s="131" t="s">
        <v>119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5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5" s="1" customFormat="1" x14ac:dyDescent="0.25">
      <c r="A5" s="14"/>
      <c r="B5" s="222" t="s">
        <v>55</v>
      </c>
      <c r="C5" s="223"/>
      <c r="D5" s="223"/>
      <c r="E5" s="223"/>
      <c r="F5" s="223"/>
      <c r="G5" s="223"/>
      <c r="H5" s="223"/>
      <c r="I5" s="223"/>
      <c r="J5" s="223"/>
      <c r="K5" s="14"/>
      <c r="L5" s="14"/>
      <c r="M5" s="14"/>
      <c r="N5" s="14"/>
      <c r="O5" s="3"/>
    </row>
    <row r="6" spans="1:15" s="1" customFormat="1" ht="18.75" customHeight="1" x14ac:dyDescent="0.25">
      <c r="A6" s="14"/>
      <c r="B6" s="222" t="s">
        <v>120</v>
      </c>
      <c r="C6" s="223"/>
      <c r="D6" s="223"/>
      <c r="E6" s="223"/>
      <c r="F6" s="223"/>
      <c r="G6" s="223"/>
      <c r="H6" s="223"/>
      <c r="I6" s="223"/>
      <c r="J6" s="223"/>
      <c r="K6" s="14"/>
      <c r="L6" s="14"/>
      <c r="M6" s="14"/>
      <c r="N6" s="14"/>
      <c r="O6" s="3"/>
    </row>
    <row r="7" spans="1:15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L7" s="14"/>
      <c r="M7" s="14"/>
      <c r="N7" s="14"/>
      <c r="O7" s="3"/>
    </row>
    <row r="8" spans="1:15" s="2" customFormat="1" ht="18" customHeight="1" thickBot="1" x14ac:dyDescent="0.3">
      <c r="A8" s="30" t="s">
        <v>5</v>
      </c>
      <c r="B8" s="31" t="s">
        <v>6</v>
      </c>
      <c r="C8" s="30" t="s">
        <v>7</v>
      </c>
      <c r="D8" s="32" t="s">
        <v>8</v>
      </c>
      <c r="E8" s="33" t="s">
        <v>9</v>
      </c>
      <c r="F8" s="33" t="s">
        <v>42</v>
      </c>
      <c r="G8" s="30" t="s">
        <v>33</v>
      </c>
      <c r="H8" s="33" t="s">
        <v>10</v>
      </c>
      <c r="I8" s="34" t="s">
        <v>11</v>
      </c>
      <c r="J8" s="122"/>
      <c r="K8" s="122"/>
      <c r="L8" s="122"/>
      <c r="M8" s="14"/>
      <c r="N8" s="14"/>
      <c r="O8" s="3"/>
    </row>
    <row r="9" spans="1:15" s="2" customFormat="1" ht="26.25" customHeight="1" thickBot="1" x14ac:dyDescent="0.3">
      <c r="A9" s="35" t="s">
        <v>12</v>
      </c>
      <c r="B9" s="36" t="s">
        <v>13</v>
      </c>
      <c r="C9" s="35" t="s">
        <v>14</v>
      </c>
      <c r="D9" s="37" t="s">
        <v>46</v>
      </c>
      <c r="E9" s="38" t="s">
        <v>15</v>
      </c>
      <c r="F9" s="38" t="s">
        <v>16</v>
      </c>
      <c r="G9" s="115" t="s">
        <v>123</v>
      </c>
      <c r="H9" s="39" t="s">
        <v>17</v>
      </c>
      <c r="I9" s="40" t="s">
        <v>18</v>
      </c>
      <c r="J9" s="122"/>
      <c r="K9" s="122"/>
      <c r="L9" s="122"/>
      <c r="M9" s="14"/>
      <c r="N9" s="15"/>
      <c r="O9" s="3"/>
    </row>
    <row r="10" spans="1:15" s="2" customFormat="1" x14ac:dyDescent="0.25">
      <c r="A10" s="41">
        <v>1</v>
      </c>
      <c r="B10" s="42" t="s">
        <v>38</v>
      </c>
      <c r="C10" s="43"/>
      <c r="D10" s="44">
        <v>3074899.44</v>
      </c>
      <c r="E10" s="45">
        <v>3073305.8000000003</v>
      </c>
      <c r="F10" s="46">
        <f t="shared" ref="F10:F16" si="0">D10-E10</f>
        <v>1593.6399999996647</v>
      </c>
      <c r="G10" s="46">
        <v>0</v>
      </c>
      <c r="H10" s="46">
        <f t="shared" ref="H10:H16" si="1">E10+G10</f>
        <v>3073305.8000000003</v>
      </c>
      <c r="I10" s="47">
        <f t="shared" ref="I10:I16" si="2">F10-G10</f>
        <v>1593.6399999996647</v>
      </c>
      <c r="J10" s="123"/>
      <c r="K10" s="15"/>
      <c r="L10" s="15"/>
      <c r="M10" s="15"/>
      <c r="N10" s="15"/>
      <c r="O10" s="3"/>
    </row>
    <row r="11" spans="1:15" s="1" customFormat="1" x14ac:dyDescent="0.25">
      <c r="A11" s="48"/>
      <c r="B11" s="49" t="s">
        <v>31</v>
      </c>
      <c r="C11" s="50"/>
      <c r="D11" s="51">
        <v>0</v>
      </c>
      <c r="E11" s="52">
        <v>1593.64</v>
      </c>
      <c r="F11" s="53">
        <f t="shared" si="0"/>
        <v>-1593.64</v>
      </c>
      <c r="G11" s="53">
        <v>0</v>
      </c>
      <c r="H11" s="53">
        <f t="shared" si="1"/>
        <v>1593.64</v>
      </c>
      <c r="I11" s="54">
        <f t="shared" si="2"/>
        <v>-1593.64</v>
      </c>
      <c r="J11" s="123"/>
      <c r="K11" s="15"/>
      <c r="L11" s="15"/>
      <c r="M11" s="15"/>
      <c r="N11" s="15"/>
      <c r="O11" s="3"/>
    </row>
    <row r="12" spans="1:15" s="1" customFormat="1" x14ac:dyDescent="0.25">
      <c r="A12" s="48"/>
      <c r="B12" s="55" t="s">
        <v>50</v>
      </c>
      <c r="C12" s="56"/>
      <c r="D12" s="51">
        <v>33367.82</v>
      </c>
      <c r="E12" s="52">
        <v>33367.82</v>
      </c>
      <c r="F12" s="53">
        <f t="shared" si="0"/>
        <v>0</v>
      </c>
      <c r="G12" s="53">
        <v>0</v>
      </c>
      <c r="H12" s="53">
        <f t="shared" si="1"/>
        <v>33367.82</v>
      </c>
      <c r="I12" s="54">
        <f t="shared" si="2"/>
        <v>0</v>
      </c>
      <c r="J12" s="123"/>
      <c r="K12" s="15"/>
      <c r="L12" s="15"/>
      <c r="M12" s="15"/>
      <c r="N12" s="15"/>
      <c r="O12" s="3"/>
    </row>
    <row r="13" spans="1:15" s="1" customFormat="1" x14ac:dyDescent="0.25">
      <c r="A13" s="48"/>
      <c r="B13" s="55" t="s">
        <v>124</v>
      </c>
      <c r="C13" s="50" t="s">
        <v>125</v>
      </c>
      <c r="D13" s="51">
        <v>178822.25</v>
      </c>
      <c r="E13" s="52">
        <v>0</v>
      </c>
      <c r="F13" s="53">
        <f t="shared" si="0"/>
        <v>178822.25</v>
      </c>
      <c r="G13" s="53">
        <v>178822.25</v>
      </c>
      <c r="H13" s="53">
        <f t="shared" si="1"/>
        <v>178822.25</v>
      </c>
      <c r="I13" s="54">
        <f t="shared" si="2"/>
        <v>0</v>
      </c>
      <c r="J13" s="123"/>
      <c r="K13" s="15"/>
      <c r="L13" s="15"/>
      <c r="M13" s="15"/>
      <c r="N13" s="15"/>
      <c r="O13" s="3"/>
    </row>
    <row r="14" spans="1:15" s="1" customFormat="1" x14ac:dyDescent="0.25">
      <c r="A14" s="48"/>
      <c r="B14" s="55" t="s">
        <v>52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123"/>
      <c r="K14" s="15"/>
      <c r="L14" s="15"/>
      <c r="M14" s="15"/>
      <c r="N14" s="15"/>
      <c r="O14" s="3"/>
    </row>
    <row r="15" spans="1:15" s="1" customFormat="1" x14ac:dyDescent="0.25">
      <c r="A15" s="48"/>
      <c r="B15" s="55" t="s">
        <v>53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123"/>
      <c r="K15" s="15"/>
      <c r="L15" s="15"/>
      <c r="M15" s="15"/>
      <c r="N15" s="15"/>
      <c r="O15" s="3"/>
    </row>
    <row r="16" spans="1:15" s="1" customFormat="1" ht="15.75" thickBot="1" x14ac:dyDescent="0.3">
      <c r="A16" s="57"/>
      <c r="B16" s="58" t="s">
        <v>54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123"/>
      <c r="K16" s="15"/>
      <c r="L16" s="15"/>
      <c r="M16" s="15"/>
      <c r="N16" s="15"/>
      <c r="O16" s="3"/>
    </row>
    <row r="17" spans="1:15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3287089.51</v>
      </c>
      <c r="E17" s="68">
        <v>3108267.2600000002</v>
      </c>
      <c r="F17" s="68">
        <f t="shared" si="3"/>
        <v>178822.24999999965</v>
      </c>
      <c r="G17" s="68">
        <f t="shared" si="3"/>
        <v>178822.25</v>
      </c>
      <c r="H17" s="68">
        <f t="shared" si="3"/>
        <v>3287089.5100000002</v>
      </c>
      <c r="I17" s="69">
        <f t="shared" si="3"/>
        <v>-3.3537617127876729E-10</v>
      </c>
      <c r="J17" s="123"/>
      <c r="K17" s="124"/>
      <c r="L17" s="124"/>
      <c r="M17" s="15"/>
      <c r="N17" s="15"/>
      <c r="O17" s="3"/>
    </row>
    <row r="18" spans="1:15" s="1" customFormat="1" x14ac:dyDescent="0.25">
      <c r="A18" s="70">
        <v>2</v>
      </c>
      <c r="B18" s="71" t="s">
        <v>37</v>
      </c>
      <c r="C18" s="43"/>
      <c r="D18" s="73">
        <v>1207373.48</v>
      </c>
      <c r="E18" s="74">
        <v>1173086.6100000001</v>
      </c>
      <c r="F18" s="75">
        <f>D18-E18</f>
        <v>34286.869999999879</v>
      </c>
      <c r="G18" s="75">
        <v>0</v>
      </c>
      <c r="H18" s="75">
        <f t="shared" ref="H18:H24" si="4">E18+G18</f>
        <v>1173086.6100000001</v>
      </c>
      <c r="I18" s="76">
        <f>F18-G18</f>
        <v>34286.869999999879</v>
      </c>
      <c r="J18" s="123"/>
      <c r="K18" s="15"/>
      <c r="L18" s="15"/>
      <c r="M18" s="14"/>
      <c r="N18" s="15"/>
      <c r="O18" s="3"/>
    </row>
    <row r="19" spans="1:15" s="1" customFormat="1" x14ac:dyDescent="0.25">
      <c r="A19" s="48"/>
      <c r="B19" s="77" t="s">
        <v>30</v>
      </c>
      <c r="C19" s="50"/>
      <c r="D19" s="51">
        <v>0</v>
      </c>
      <c r="E19" s="52">
        <v>34485.06</v>
      </c>
      <c r="F19" s="53">
        <f>D19-E19</f>
        <v>-34485.06</v>
      </c>
      <c r="G19" s="53">
        <v>0</v>
      </c>
      <c r="H19" s="53">
        <f t="shared" si="4"/>
        <v>34485.06</v>
      </c>
      <c r="I19" s="54">
        <f t="shared" ref="I19:I24" si="5">F19-G19</f>
        <v>-34485.06</v>
      </c>
      <c r="J19" s="123"/>
      <c r="K19" s="15"/>
      <c r="L19" s="15"/>
      <c r="M19" s="15"/>
      <c r="N19" s="15"/>
      <c r="O19" s="3"/>
    </row>
    <row r="20" spans="1:15" s="1" customFormat="1" x14ac:dyDescent="0.25">
      <c r="A20" s="48"/>
      <c r="B20" s="77" t="s">
        <v>43</v>
      </c>
      <c r="C20" s="50"/>
      <c r="D20" s="51">
        <v>11086.8</v>
      </c>
      <c r="E20" s="52">
        <v>11086.8</v>
      </c>
      <c r="F20" s="53">
        <f>D20-E20</f>
        <v>0</v>
      </c>
      <c r="G20" s="53">
        <v>0</v>
      </c>
      <c r="H20" s="53">
        <f t="shared" si="4"/>
        <v>11086.8</v>
      </c>
      <c r="I20" s="54">
        <f t="shared" si="5"/>
        <v>0</v>
      </c>
      <c r="J20" s="123"/>
      <c r="K20" s="15"/>
      <c r="L20" s="15"/>
      <c r="M20" s="15"/>
      <c r="N20" s="15"/>
      <c r="O20" s="3"/>
    </row>
    <row r="21" spans="1:15" s="1" customFormat="1" x14ac:dyDescent="0.25">
      <c r="A21" s="48"/>
      <c r="B21" s="55" t="s">
        <v>50</v>
      </c>
      <c r="C21" s="50"/>
      <c r="D21" s="51">
        <v>0</v>
      </c>
      <c r="E21" s="52">
        <v>-198.19</v>
      </c>
      <c r="F21" s="53">
        <f t="shared" ref="F21:F24" si="6">D21-E21</f>
        <v>198.19</v>
      </c>
      <c r="G21" s="53">
        <v>0</v>
      </c>
      <c r="H21" s="53">
        <f t="shared" si="4"/>
        <v>-198.19</v>
      </c>
      <c r="I21" s="54">
        <f t="shared" si="5"/>
        <v>198.19</v>
      </c>
      <c r="J21" s="123"/>
      <c r="K21" s="15"/>
      <c r="L21" s="15"/>
      <c r="M21" s="15"/>
      <c r="N21" s="15"/>
      <c r="O21" s="3"/>
    </row>
    <row r="22" spans="1:15" s="1" customFormat="1" x14ac:dyDescent="0.25">
      <c r="A22" s="48"/>
      <c r="B22" s="55" t="s">
        <v>124</v>
      </c>
      <c r="C22" s="50" t="s">
        <v>126</v>
      </c>
      <c r="D22" s="51">
        <v>-1783.71</v>
      </c>
      <c r="E22" s="52">
        <v>0</v>
      </c>
      <c r="F22" s="52">
        <f t="shared" si="6"/>
        <v>-1783.71</v>
      </c>
      <c r="G22" s="53">
        <v>-792.76</v>
      </c>
      <c r="H22" s="52">
        <f t="shared" si="4"/>
        <v>-792.76</v>
      </c>
      <c r="I22" s="54">
        <f t="shared" si="5"/>
        <v>-990.95</v>
      </c>
      <c r="J22" s="123"/>
      <c r="K22" s="15"/>
      <c r="L22" s="15"/>
      <c r="M22" s="15"/>
      <c r="N22" s="15"/>
      <c r="O22" s="3"/>
    </row>
    <row r="23" spans="1:15" s="1" customFormat="1" x14ac:dyDescent="0.25">
      <c r="A23" s="48"/>
      <c r="B23" s="55" t="s">
        <v>52</v>
      </c>
      <c r="C23" s="50" t="s">
        <v>127</v>
      </c>
      <c r="D23" s="51">
        <v>0</v>
      </c>
      <c r="E23" s="52">
        <v>0</v>
      </c>
      <c r="F23" s="52">
        <f t="shared" si="6"/>
        <v>0</v>
      </c>
      <c r="G23" s="53">
        <v>-990.95</v>
      </c>
      <c r="H23" s="52">
        <f t="shared" si="4"/>
        <v>-990.95</v>
      </c>
      <c r="I23" s="54">
        <f t="shared" si="5"/>
        <v>990.95</v>
      </c>
      <c r="J23" s="123"/>
      <c r="K23" s="15"/>
      <c r="L23" s="15"/>
      <c r="M23" s="15"/>
      <c r="N23" s="15"/>
      <c r="O23" s="3"/>
    </row>
    <row r="24" spans="1:15" s="1" customFormat="1" ht="15.75" thickBot="1" x14ac:dyDescent="0.3">
      <c r="A24" s="57"/>
      <c r="B24" s="55" t="s">
        <v>53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123"/>
      <c r="K24" s="15"/>
      <c r="L24" s="15"/>
      <c r="M24" s="15"/>
      <c r="N24" s="15"/>
      <c r="O24" s="3"/>
    </row>
    <row r="25" spans="1:15" s="1" customFormat="1" ht="27" thickBot="1" x14ac:dyDescent="0.3">
      <c r="A25" s="78"/>
      <c r="B25" s="58" t="s">
        <v>34</v>
      </c>
      <c r="C25" s="79"/>
      <c r="D25" s="80">
        <f>SUM(D18:D24)</f>
        <v>1216676.57</v>
      </c>
      <c r="E25" s="81">
        <v>1218460.2800000003</v>
      </c>
      <c r="F25" s="81">
        <f t="shared" ref="F25:I25" si="7">SUM(F18:F24)</f>
        <v>-1783.7100000001187</v>
      </c>
      <c r="G25" s="81">
        <f t="shared" si="7"/>
        <v>-1783.71</v>
      </c>
      <c r="H25" s="81">
        <f t="shared" si="7"/>
        <v>1216676.5700000003</v>
      </c>
      <c r="I25" s="82">
        <f t="shared" si="7"/>
        <v>-1.1868905858136714E-10</v>
      </c>
      <c r="J25" s="123"/>
      <c r="K25" s="124"/>
      <c r="L25" s="124"/>
      <c r="M25" s="15"/>
      <c r="N25" s="15"/>
      <c r="O25" s="3"/>
    </row>
    <row r="26" spans="1:15" s="1" customFormat="1" ht="15.75" thickBot="1" x14ac:dyDescent="0.3">
      <c r="A26" s="78"/>
      <c r="B26" s="83" t="s">
        <v>8</v>
      </c>
      <c r="C26" s="78"/>
      <c r="D26" s="84">
        <f>D25+D17</f>
        <v>4503766.08</v>
      </c>
      <c r="E26" s="85">
        <v>4326727.540000001</v>
      </c>
      <c r="F26" s="85">
        <f t="shared" ref="F26:I26" si="8">F25+F17</f>
        <v>177038.53999999954</v>
      </c>
      <c r="G26" s="85">
        <f t="shared" si="8"/>
        <v>177038.54</v>
      </c>
      <c r="H26" s="85">
        <f t="shared" si="8"/>
        <v>4503766.08</v>
      </c>
      <c r="I26" s="86">
        <f t="shared" si="8"/>
        <v>-4.5406522986013442E-10</v>
      </c>
      <c r="J26" s="15"/>
      <c r="K26" s="15"/>
      <c r="L26" s="15"/>
      <c r="M26" s="15"/>
      <c r="N26" s="15"/>
      <c r="O26" s="3"/>
    </row>
    <row r="27" spans="1:15" s="9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3"/>
    </row>
    <row r="28" spans="1:15" s="1" customFormat="1" ht="15.75" customHeight="1" thickBot="1" x14ac:dyDescent="0.3">
      <c r="A28" s="4"/>
      <c r="B28" s="213" t="s">
        <v>121</v>
      </c>
      <c r="C28" s="225"/>
      <c r="D28" s="225"/>
      <c r="E28" s="225"/>
      <c r="F28" s="226"/>
      <c r="H28" s="213" t="s">
        <v>122</v>
      </c>
      <c r="I28" s="214"/>
      <c r="J28" s="214"/>
      <c r="K28" s="214"/>
      <c r="L28" s="215"/>
      <c r="M28" s="28"/>
      <c r="N28" s="28"/>
      <c r="O28" s="16"/>
    </row>
    <row r="29" spans="1:15" s="16" customFormat="1" ht="20.25" customHeight="1" thickBot="1" x14ac:dyDescent="0.3">
      <c r="A29" s="19"/>
      <c r="B29" s="227" t="s">
        <v>19</v>
      </c>
      <c r="C29" s="87" t="s">
        <v>21</v>
      </c>
      <c r="D29" s="17" t="s">
        <v>39</v>
      </c>
      <c r="E29" s="17" t="s">
        <v>40</v>
      </c>
      <c r="F29" s="26" t="s">
        <v>41</v>
      </c>
      <c r="G29" s="23"/>
      <c r="H29" s="230" t="s">
        <v>19</v>
      </c>
      <c r="I29" s="87" t="s">
        <v>21</v>
      </c>
      <c r="J29" s="17" t="s">
        <v>39</v>
      </c>
      <c r="K29" s="17" t="s">
        <v>40</v>
      </c>
      <c r="L29" s="17" t="s">
        <v>41</v>
      </c>
      <c r="M29" s="20"/>
      <c r="N29" s="20"/>
      <c r="O29" s="23"/>
    </row>
    <row r="30" spans="1:15" s="1" customFormat="1" ht="15.75" thickBot="1" x14ac:dyDescent="0.3">
      <c r="A30" s="6"/>
      <c r="B30" s="228"/>
      <c r="C30" s="14" t="s">
        <v>23</v>
      </c>
      <c r="D30" s="88">
        <v>9</v>
      </c>
      <c r="E30" s="88">
        <v>83</v>
      </c>
      <c r="F30" s="89">
        <f>D30-E30</f>
        <v>-74</v>
      </c>
      <c r="G30" s="15"/>
      <c r="H30" s="231"/>
      <c r="I30" s="14" t="s">
        <v>23</v>
      </c>
      <c r="J30" s="88">
        <f>'IUNIE 2023 LIMVALCTR'!J30+'REGULARIZARE SEM I 2023'!D30</f>
        <v>1765</v>
      </c>
      <c r="K30" s="88">
        <f>'IUNIE 2023 LIMVALCTR'!K30+'REGULARIZARE SEM I 2023'!E30</f>
        <v>1765</v>
      </c>
      <c r="L30" s="88">
        <f>'IUNIE 2023 LIMVALCTR'!L30+'REGULARIZARE SEM I 2023'!F30</f>
        <v>0</v>
      </c>
      <c r="M30" s="5"/>
      <c r="N30" s="5"/>
      <c r="O30" s="15"/>
    </row>
    <row r="31" spans="1:15" s="1" customFormat="1" ht="15.75" thickBot="1" x14ac:dyDescent="0.3">
      <c r="A31" s="6"/>
      <c r="B31" s="229"/>
      <c r="C31" s="90" t="s">
        <v>24</v>
      </c>
      <c r="D31" s="91">
        <v>0</v>
      </c>
      <c r="E31" s="91">
        <v>0</v>
      </c>
      <c r="F31" s="92">
        <f t="shared" ref="F31:F37" si="9">D31-E31</f>
        <v>0</v>
      </c>
      <c r="G31" s="15"/>
      <c r="H31" s="232"/>
      <c r="I31" s="90" t="s">
        <v>24</v>
      </c>
      <c r="J31" s="95">
        <f>'IUNIE 2023 LIMVALCTR'!J31+'REGULARIZARE SEM I 2023'!D31</f>
        <v>3255089.39</v>
      </c>
      <c r="K31" s="95">
        <f>'IUNIE 2023 LIMVALCTR'!K31+'REGULARIZARE SEM I 2023'!E31</f>
        <v>3074899.44</v>
      </c>
      <c r="L31" s="95">
        <f>'IUNIE 2023 LIMVALCTR'!L31+'REGULARIZARE SEM I 2023'!F31</f>
        <v>180189.94999999995</v>
      </c>
      <c r="M31" s="5"/>
      <c r="N31" s="5"/>
      <c r="O31" s="15"/>
    </row>
    <row r="32" spans="1:15" s="1" customFormat="1" ht="15.75" thickBot="1" x14ac:dyDescent="0.3">
      <c r="A32" s="6"/>
      <c r="B32" s="55" t="s">
        <v>50</v>
      </c>
      <c r="C32" s="83" t="s">
        <v>24</v>
      </c>
      <c r="D32" s="85">
        <v>0</v>
      </c>
      <c r="E32" s="85">
        <v>0</v>
      </c>
      <c r="F32" s="89">
        <f t="shared" si="9"/>
        <v>0</v>
      </c>
      <c r="G32" s="15"/>
      <c r="H32" s="55" t="s">
        <v>50</v>
      </c>
      <c r="I32" s="93" t="s">
        <v>24</v>
      </c>
      <c r="J32" s="88">
        <f>'IUNIE 2023 LIMVALCTR'!J32+'REGULARIZARE SEM I 2023'!D32</f>
        <v>13296.31</v>
      </c>
      <c r="K32" s="88">
        <f>'IUNIE 2023 LIMVALCTR'!K32+'REGULARIZARE SEM I 2023'!E32</f>
        <v>33367.82</v>
      </c>
      <c r="L32" s="88">
        <f>'IUNIE 2023 LIMVALCTR'!L32+'REGULARIZARE SEM I 2023'!F32</f>
        <v>-20071.510000000002</v>
      </c>
      <c r="M32" s="5"/>
      <c r="N32" s="5"/>
      <c r="O32" s="15"/>
    </row>
    <row r="33" spans="1:16" s="1" customFormat="1" ht="15.75" thickBot="1" x14ac:dyDescent="0.3">
      <c r="A33" s="6"/>
      <c r="B33" s="55" t="s">
        <v>124</v>
      </c>
      <c r="C33" s="93" t="s">
        <v>24</v>
      </c>
      <c r="D33" s="62">
        <v>18703.810000000001</v>
      </c>
      <c r="E33" s="62">
        <v>178822.25</v>
      </c>
      <c r="F33" s="89">
        <f t="shared" si="9"/>
        <v>-160118.44</v>
      </c>
      <c r="G33" s="15"/>
      <c r="H33" s="55" t="s">
        <v>124</v>
      </c>
      <c r="I33" s="93" t="s">
        <v>24</v>
      </c>
      <c r="J33" s="88">
        <f>'IUNIE 2023 LIMVALCTR'!J33+'REGULARIZARE SEM I 2023'!D33</f>
        <v>18703.810000000001</v>
      </c>
      <c r="K33" s="88">
        <f>'IUNIE 2023 LIMVALCTR'!K33+'REGULARIZARE SEM I 2023'!E33</f>
        <v>178822.25</v>
      </c>
      <c r="L33" s="88">
        <f>'IUNIE 2023 LIMVALCTR'!L33+'REGULARIZARE SEM I 2023'!F33</f>
        <v>-160118.44</v>
      </c>
      <c r="M33" s="5"/>
      <c r="N33" s="5"/>
      <c r="O33" s="15"/>
    </row>
    <row r="34" spans="1:16" s="1" customFormat="1" ht="15.75" thickBot="1" x14ac:dyDescent="0.3">
      <c r="A34" s="6"/>
      <c r="B34" s="55" t="s">
        <v>52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15"/>
      <c r="H34" s="55" t="s">
        <v>52</v>
      </c>
      <c r="I34" s="93" t="s">
        <v>24</v>
      </c>
      <c r="J34" s="88">
        <f>'IUNIE 2023 LIMVALCTR'!J34+'REGULARIZARE SEM I 2023'!D34</f>
        <v>0</v>
      </c>
      <c r="K34" s="88">
        <f>'IUNIE 2023 LIMVALCTR'!K34+'REGULARIZARE SEM I 2023'!E34</f>
        <v>0</v>
      </c>
      <c r="L34" s="88">
        <f>'IUNIE 2023 LIMVALCTR'!L34+'REGULARIZARE SEM I 2023'!F34</f>
        <v>0</v>
      </c>
      <c r="M34" s="5"/>
      <c r="N34" s="5"/>
      <c r="O34" s="15"/>
    </row>
    <row r="35" spans="1:16" s="1" customFormat="1" ht="15.75" thickBot="1" x14ac:dyDescent="0.3">
      <c r="A35" s="6"/>
      <c r="B35" s="55" t="s">
        <v>53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15"/>
      <c r="H35" s="55" t="s">
        <v>53</v>
      </c>
      <c r="I35" s="93" t="s">
        <v>24</v>
      </c>
      <c r="J35" s="88">
        <f>'IUNIE 2023 LIMVALCTR'!J35+'REGULARIZARE SEM I 2023'!D35</f>
        <v>0</v>
      </c>
      <c r="K35" s="88">
        <f>'IUNIE 2023 LIMVALCTR'!K35+'REGULARIZARE SEM I 2023'!E35</f>
        <v>0</v>
      </c>
      <c r="L35" s="88">
        <f>'IUNIE 2023 LIMVALCTR'!L35+'REGULARIZARE SEM I 2023'!F35</f>
        <v>0</v>
      </c>
      <c r="M35" s="5"/>
      <c r="N35" s="5"/>
      <c r="O35" s="15"/>
    </row>
    <row r="36" spans="1:16" s="1" customFormat="1" ht="15.75" thickBot="1" x14ac:dyDescent="0.3">
      <c r="A36" s="6"/>
      <c r="B36" s="58" t="s">
        <v>54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15"/>
      <c r="H36" s="58" t="s">
        <v>54</v>
      </c>
      <c r="I36" s="83" t="s">
        <v>24</v>
      </c>
      <c r="J36" s="88">
        <f>'IUNIE 2023 LIMVALCTR'!J36+'REGULARIZARE SEM I 2023'!D36</f>
        <v>0</v>
      </c>
      <c r="K36" s="88">
        <f>'IUNIE 2023 LIMVALCTR'!K36+'REGULARIZARE SEM I 2023'!E36</f>
        <v>0</v>
      </c>
      <c r="L36" s="88">
        <f>'IUNIE 2023 LIMVALCTR'!L36+'REGULARIZARE SEM I 2023'!F36</f>
        <v>0</v>
      </c>
      <c r="M36" s="5"/>
      <c r="N36" s="5"/>
      <c r="O36" s="15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0">SUM(D31:D36)</f>
        <v>18703.810000000001</v>
      </c>
      <c r="E37" s="91">
        <f t="shared" si="10"/>
        <v>178822.25</v>
      </c>
      <c r="F37" s="91">
        <f t="shared" si="9"/>
        <v>-160118.44</v>
      </c>
      <c r="G37" s="15"/>
      <c r="H37" s="94" t="s">
        <v>32</v>
      </c>
      <c r="I37" s="90" t="s">
        <v>24</v>
      </c>
      <c r="J37" s="91">
        <f>'IUNIE 2023 LIMVALCTR'!J37+'REGULARIZARE SEM I 2023'!D37</f>
        <v>3287089.51</v>
      </c>
      <c r="K37" s="91">
        <f>'IUNIE 2023 LIMVALCTR'!K37+'REGULARIZARE SEM I 2023'!E37</f>
        <v>3287089.5100000002</v>
      </c>
      <c r="L37" s="91">
        <f>'IUNIE 2023 LIMVALCTR'!L37+'REGULARIZARE SEM I 2023'!F37</f>
        <v>0</v>
      </c>
      <c r="M37" s="5"/>
      <c r="N37" s="5"/>
      <c r="O37" s="15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4"/>
      <c r="L38" s="5"/>
      <c r="M38" s="5"/>
      <c r="N38" s="5"/>
      <c r="O38" s="15"/>
      <c r="P38" s="15"/>
    </row>
    <row r="39" spans="1:16" s="1" customFormat="1" ht="18.75" customHeight="1" thickBot="1" x14ac:dyDescent="0.3">
      <c r="A39" s="6"/>
      <c r="B39" s="96" t="s">
        <v>20</v>
      </c>
      <c r="C39" s="87" t="s">
        <v>21</v>
      </c>
      <c r="D39" s="17" t="s">
        <v>39</v>
      </c>
      <c r="E39" s="17" t="s">
        <v>40</v>
      </c>
      <c r="F39" s="26" t="s">
        <v>22</v>
      </c>
      <c r="G39" s="23"/>
      <c r="H39" s="96" t="s">
        <v>20</v>
      </c>
      <c r="I39" s="17" t="s">
        <v>21</v>
      </c>
      <c r="J39" s="17" t="s">
        <v>39</v>
      </c>
      <c r="K39" s="17" t="s">
        <v>40</v>
      </c>
      <c r="L39" s="26" t="s">
        <v>22</v>
      </c>
      <c r="M39" s="5"/>
      <c r="N39" s="5"/>
      <c r="O39" s="15"/>
      <c r="P39" s="15"/>
    </row>
    <row r="40" spans="1:16" s="1" customFormat="1" ht="15.75" thickBot="1" x14ac:dyDescent="0.3">
      <c r="A40" s="6"/>
      <c r="B40" s="207" t="s">
        <v>20</v>
      </c>
      <c r="C40" s="97" t="s">
        <v>23</v>
      </c>
      <c r="D40" s="98">
        <v>0</v>
      </c>
      <c r="E40" s="98">
        <v>0</v>
      </c>
      <c r="F40" s="99">
        <f>D40-E40</f>
        <v>0</v>
      </c>
      <c r="G40" s="15"/>
      <c r="H40" s="207" t="s">
        <v>20</v>
      </c>
      <c r="I40" s="64" t="s">
        <v>23</v>
      </c>
      <c r="J40" s="98">
        <f>'IUNIE 2023 LIMVALCTR'!J40+'REGULARIZARE SEM I 2023'!D40</f>
        <v>0</v>
      </c>
      <c r="K40" s="98">
        <f>'IUNIE 2023 LIMVALCTR'!K40+'REGULARIZARE SEM I 2023'!E40</f>
        <v>0</v>
      </c>
      <c r="L40" s="98">
        <f>'IUNIE 2023 LIMVALCTR'!L40+'REGULARIZARE SEM I 2023'!F40</f>
        <v>0</v>
      </c>
      <c r="M40" s="5"/>
      <c r="N40" s="5"/>
      <c r="O40" s="15"/>
      <c r="P40" s="15"/>
    </row>
    <row r="41" spans="1:16" s="1" customFormat="1" ht="15.75" thickBot="1" x14ac:dyDescent="0.3">
      <c r="A41" s="6"/>
      <c r="B41" s="208"/>
      <c r="C41" s="100" t="s">
        <v>24</v>
      </c>
      <c r="D41" s="101">
        <v>0</v>
      </c>
      <c r="E41" s="101">
        <v>0</v>
      </c>
      <c r="F41" s="102">
        <f t="shared" ref="F41:F52" si="11">D41-E41</f>
        <v>0</v>
      </c>
      <c r="G41" s="15"/>
      <c r="H41" s="208"/>
      <c r="I41" s="111" t="s">
        <v>24</v>
      </c>
      <c r="J41" s="91">
        <f>'IUNIE 2023 LIMVALCTR'!J41+'REGULARIZARE SEM I 2023'!D41</f>
        <v>0</v>
      </c>
      <c r="K41" s="91">
        <f>'IUNIE 2023 LIMVALCTR'!K41+'REGULARIZARE SEM I 2023'!E41</f>
        <v>0</v>
      </c>
      <c r="L41" s="91">
        <f>'IUNIE 2023 LIMVALCTR'!L41+'REGULARIZARE SEM I 2023'!F41</f>
        <v>0</v>
      </c>
      <c r="M41" s="5"/>
      <c r="N41" s="5"/>
      <c r="O41" s="15"/>
      <c r="P41" s="15"/>
    </row>
    <row r="42" spans="1:16" s="1" customFormat="1" ht="15.75" thickBot="1" x14ac:dyDescent="0.3">
      <c r="A42" s="6"/>
      <c r="B42" s="208"/>
      <c r="C42" s="97" t="s">
        <v>25</v>
      </c>
      <c r="D42" s="98">
        <v>-9</v>
      </c>
      <c r="E42" s="98">
        <v>-9</v>
      </c>
      <c r="F42" s="99">
        <f t="shared" si="11"/>
        <v>0</v>
      </c>
      <c r="G42" s="15"/>
      <c r="H42" s="208"/>
      <c r="I42" s="64" t="s">
        <v>25</v>
      </c>
      <c r="J42" s="98">
        <f>'IUNIE 2023 LIMVALCTR'!J42+'REGULARIZARE SEM I 2023'!D42</f>
        <v>6083</v>
      </c>
      <c r="K42" s="98">
        <f>'IUNIE 2023 LIMVALCTR'!K42+'REGULARIZARE SEM I 2023'!E42</f>
        <v>6083</v>
      </c>
      <c r="L42" s="98">
        <f>'IUNIE 2023 LIMVALCTR'!L42+'REGULARIZARE SEM I 2023'!F42</f>
        <v>0</v>
      </c>
      <c r="M42" s="5"/>
      <c r="N42" s="5"/>
      <c r="O42" s="15"/>
      <c r="P42" s="15"/>
    </row>
    <row r="43" spans="1:16" s="1" customFormat="1" ht="15.75" thickBot="1" x14ac:dyDescent="0.3">
      <c r="A43" s="6"/>
      <c r="B43" s="208"/>
      <c r="C43" s="100" t="s">
        <v>24</v>
      </c>
      <c r="D43" s="101">
        <v>-1783.71</v>
      </c>
      <c r="E43" s="101">
        <v>-1783.71</v>
      </c>
      <c r="F43" s="102">
        <f t="shared" si="11"/>
        <v>0</v>
      </c>
      <c r="G43" s="15"/>
      <c r="H43" s="208"/>
      <c r="I43" s="111" t="s">
        <v>24</v>
      </c>
      <c r="J43" s="91">
        <f>'IUNIE 2023 LIMVALCTR'!J43+'REGULARIZARE SEM I 2023'!D43</f>
        <v>1205589.77</v>
      </c>
      <c r="K43" s="91">
        <f>'IUNIE 2023 LIMVALCTR'!K43+'REGULARIZARE SEM I 2023'!E43</f>
        <v>1205589.77</v>
      </c>
      <c r="L43" s="91">
        <f>'IUNIE 2023 LIMVALCTR'!L43+'REGULARIZARE SEM I 2023'!F43</f>
        <v>0</v>
      </c>
      <c r="M43" s="5"/>
      <c r="N43" s="5"/>
      <c r="O43" s="15"/>
      <c r="P43" s="15"/>
    </row>
    <row r="44" spans="1:16" s="1" customFormat="1" ht="27" thickBot="1" x14ac:dyDescent="0.3">
      <c r="A44" s="6"/>
      <c r="B44" s="208"/>
      <c r="C44" s="103" t="s">
        <v>44</v>
      </c>
      <c r="D44" s="98">
        <v>0</v>
      </c>
      <c r="E44" s="98">
        <v>0</v>
      </c>
      <c r="F44" s="99">
        <f t="shared" si="11"/>
        <v>0</v>
      </c>
      <c r="G44" s="15"/>
      <c r="H44" s="208"/>
      <c r="I44" s="103" t="s">
        <v>44</v>
      </c>
      <c r="J44" s="98">
        <f>'IUNIE 2023 LIMVALCTR'!J44+'REGULARIZARE SEM I 2023'!D44</f>
        <v>50</v>
      </c>
      <c r="K44" s="98">
        <f>'IUNIE 2023 LIMVALCTR'!K44+'REGULARIZARE SEM I 2023'!E44</f>
        <v>50</v>
      </c>
      <c r="L44" s="98">
        <f>'IUNIE 2023 LIMVALCTR'!L44+'REGULARIZARE SEM I 2023'!F44</f>
        <v>0</v>
      </c>
      <c r="M44" s="5"/>
      <c r="N44" s="5"/>
      <c r="O44" s="15"/>
      <c r="P44" s="15"/>
    </row>
    <row r="45" spans="1:16" s="1" customFormat="1" ht="15.75" thickBot="1" x14ac:dyDescent="0.3">
      <c r="A45" s="6"/>
      <c r="B45" s="209"/>
      <c r="C45" s="100" t="s">
        <v>24</v>
      </c>
      <c r="D45" s="101">
        <v>0</v>
      </c>
      <c r="E45" s="101">
        <v>0</v>
      </c>
      <c r="F45" s="102">
        <f t="shared" si="11"/>
        <v>0</v>
      </c>
      <c r="G45" s="15"/>
      <c r="H45" s="209"/>
      <c r="I45" s="111" t="s">
        <v>24</v>
      </c>
      <c r="J45" s="91">
        <f>'IUNIE 2023 LIMVALCTR'!J45+'REGULARIZARE SEM I 2023'!D45</f>
        <v>11086.8</v>
      </c>
      <c r="K45" s="91">
        <f>'IUNIE 2023 LIMVALCTR'!K45+'REGULARIZARE SEM I 2023'!E45</f>
        <v>11086.8</v>
      </c>
      <c r="L45" s="91">
        <f>'IUNIE 2023 LIMVALCTR'!L45+'REGULARIZARE SEM I 2023'!F45</f>
        <v>0</v>
      </c>
      <c r="M45" s="5"/>
      <c r="N45" s="5"/>
      <c r="O45" s="15"/>
      <c r="P45" s="1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v>0</v>
      </c>
      <c r="E46" s="91">
        <v>0</v>
      </c>
      <c r="F46" s="91">
        <f t="shared" ref="F46" si="12">F41+F43+F45</f>
        <v>0</v>
      </c>
      <c r="G46" s="15"/>
      <c r="H46" s="104" t="s">
        <v>20</v>
      </c>
      <c r="I46" s="113" t="s">
        <v>24</v>
      </c>
      <c r="J46" s="91">
        <f>'IUNIE 2023 LIMVALCTR'!J46+'REGULARIZARE SEM I 2023'!D46</f>
        <v>1218460.2799999998</v>
      </c>
      <c r="K46" s="91">
        <f>'IUNIE 2023 LIMVALCTR'!K46+'REGULARIZARE SEM I 2023'!E46</f>
        <v>1218460.2799999998</v>
      </c>
      <c r="L46" s="91">
        <f>'IUNIE 2023 LIMVALCTR'!L46+'REGULARIZARE SEM I 2023'!F46</f>
        <v>0</v>
      </c>
      <c r="M46" s="5"/>
      <c r="N46" s="5"/>
      <c r="O46" s="15"/>
      <c r="P46" s="15"/>
    </row>
    <row r="47" spans="1:16" s="1" customFormat="1" ht="15.75" thickBot="1" x14ac:dyDescent="0.3">
      <c r="A47" s="4"/>
      <c r="B47" s="55" t="s">
        <v>50</v>
      </c>
      <c r="C47" s="93" t="s">
        <v>24</v>
      </c>
      <c r="D47" s="98">
        <v>0</v>
      </c>
      <c r="E47" s="98">
        <v>0</v>
      </c>
      <c r="F47" s="99">
        <f t="shared" si="11"/>
        <v>0</v>
      </c>
      <c r="G47" s="15"/>
      <c r="H47" s="55" t="s">
        <v>50</v>
      </c>
      <c r="I47" s="57" t="s">
        <v>24</v>
      </c>
      <c r="J47" s="98">
        <f>'IUNIE 2023 LIMVALCTR'!J47+'REGULARIZARE SEM I 2023'!D47</f>
        <v>0</v>
      </c>
      <c r="K47" s="98">
        <f>'IUNIE 2023 LIMVALCTR'!K47+'REGULARIZARE SEM I 2023'!E47</f>
        <v>0</v>
      </c>
      <c r="L47" s="98">
        <f>'IUNIE 2023 LIMVALCTR'!L47+'REGULARIZARE SEM I 2023'!F47</f>
        <v>0</v>
      </c>
      <c r="M47" s="5"/>
      <c r="N47" s="5"/>
      <c r="O47" s="15"/>
      <c r="P47" s="15"/>
    </row>
    <row r="48" spans="1:16" s="1" customFormat="1" ht="15.75" thickBot="1" x14ac:dyDescent="0.3">
      <c r="A48" s="4"/>
      <c r="B48" s="55" t="s">
        <v>124</v>
      </c>
      <c r="C48" s="93" t="s">
        <v>24</v>
      </c>
      <c r="D48" s="98">
        <f>D41+D43+D45</f>
        <v>-1783.71</v>
      </c>
      <c r="E48" s="98">
        <f>E41+E43+E45</f>
        <v>-1783.71</v>
      </c>
      <c r="F48" s="99">
        <f t="shared" si="11"/>
        <v>0</v>
      </c>
      <c r="G48" s="15"/>
      <c r="H48" s="55" t="s">
        <v>124</v>
      </c>
      <c r="I48" s="57" t="s">
        <v>24</v>
      </c>
      <c r="J48" s="98">
        <f>'IUNIE 2023 LIMVALCTR'!J48+'REGULARIZARE SEM I 2023'!D48</f>
        <v>-1783.71</v>
      </c>
      <c r="K48" s="98">
        <f>'IUNIE 2023 LIMVALCTR'!K48+'REGULARIZARE SEM I 2023'!E48</f>
        <v>-1783.71</v>
      </c>
      <c r="L48" s="98">
        <f>'IUNIE 2023 LIMVALCTR'!L48+'REGULARIZARE SEM I 2023'!F48</f>
        <v>0</v>
      </c>
      <c r="M48" s="5"/>
      <c r="N48" s="5"/>
      <c r="O48" s="15"/>
      <c r="P48" s="15"/>
    </row>
    <row r="49" spans="1:16" s="1" customFormat="1" ht="15.75" thickBot="1" x14ac:dyDescent="0.3">
      <c r="A49" s="4"/>
      <c r="B49" s="55" t="s">
        <v>52</v>
      </c>
      <c r="C49" s="93" t="s">
        <v>24</v>
      </c>
      <c r="D49" s="98">
        <v>0</v>
      </c>
      <c r="E49" s="98">
        <v>0</v>
      </c>
      <c r="F49" s="99">
        <f t="shared" si="11"/>
        <v>0</v>
      </c>
      <c r="G49" s="15"/>
      <c r="H49" s="55" t="s">
        <v>52</v>
      </c>
      <c r="I49" s="57" t="s">
        <v>24</v>
      </c>
      <c r="J49" s="98">
        <f>'IUNIE 2023 LIMVALCTR'!J49+'REGULARIZARE SEM I 2023'!D49</f>
        <v>0</v>
      </c>
      <c r="K49" s="98">
        <f>'IUNIE 2023 LIMVALCTR'!K49+'REGULARIZARE SEM I 2023'!E49</f>
        <v>0</v>
      </c>
      <c r="L49" s="98">
        <f>'IUNIE 2023 LIMVALCTR'!L49+'REGULARIZARE SEM I 2023'!F49</f>
        <v>0</v>
      </c>
      <c r="M49" s="5"/>
      <c r="N49" s="5"/>
      <c r="O49" s="15"/>
      <c r="P49" s="15"/>
    </row>
    <row r="50" spans="1:16" s="1" customFormat="1" ht="15.75" thickBot="1" x14ac:dyDescent="0.3">
      <c r="A50" s="4"/>
      <c r="B50" s="55" t="s">
        <v>53</v>
      </c>
      <c r="C50" s="93" t="s">
        <v>24</v>
      </c>
      <c r="D50" s="98">
        <v>0</v>
      </c>
      <c r="E50" s="98">
        <v>0</v>
      </c>
      <c r="F50" s="99">
        <f t="shared" si="11"/>
        <v>0</v>
      </c>
      <c r="G50" s="15"/>
      <c r="H50" s="55" t="s">
        <v>53</v>
      </c>
      <c r="I50" s="57" t="s">
        <v>24</v>
      </c>
      <c r="J50" s="98">
        <f>'IUNIE 2023 LIMVALCTR'!J50+'REGULARIZARE SEM I 2023'!D50</f>
        <v>0</v>
      </c>
      <c r="K50" s="98">
        <f>'IUNIE 2023 LIMVALCTR'!K50+'REGULARIZARE SEM I 2023'!E50</f>
        <v>0</v>
      </c>
      <c r="L50" s="98">
        <f>'IUNIE 2023 LIMVALCTR'!L50+'REGULARIZARE SEM I 2023'!F50</f>
        <v>0</v>
      </c>
      <c r="M50" s="5"/>
      <c r="N50" s="5"/>
      <c r="O50" s="15"/>
      <c r="P50" s="15"/>
    </row>
    <row r="51" spans="1:16" s="1" customFormat="1" ht="15.75" thickBot="1" x14ac:dyDescent="0.3">
      <c r="A51" s="4"/>
      <c r="B51" s="58" t="s">
        <v>54</v>
      </c>
      <c r="C51" s="93" t="s">
        <v>24</v>
      </c>
      <c r="D51" s="98">
        <v>0</v>
      </c>
      <c r="E51" s="98">
        <v>0</v>
      </c>
      <c r="F51" s="99">
        <f t="shared" si="11"/>
        <v>0</v>
      </c>
      <c r="G51" s="15"/>
      <c r="H51" s="58" t="s">
        <v>54</v>
      </c>
      <c r="I51" s="57" t="s">
        <v>24</v>
      </c>
      <c r="J51" s="98">
        <f>'IUNIE 2023 LIMVALCTR'!J51+'REGULARIZARE SEM I 2023'!D51</f>
        <v>0</v>
      </c>
      <c r="K51" s="98">
        <f>'IUNIE 2023 LIMVALCTR'!K51+'REGULARIZARE SEM I 2023'!E51</f>
        <v>0</v>
      </c>
      <c r="L51" s="98">
        <f>'IUNIE 2023 LIMVALCTR'!L51+'REGULARIZARE SEM I 2023'!F51</f>
        <v>0</v>
      </c>
      <c r="M51" s="5"/>
      <c r="N51" s="5"/>
      <c r="O51" s="15"/>
      <c r="P51" s="1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-1783.71</v>
      </c>
      <c r="E52" s="91">
        <f t="shared" ref="E52" si="13">SUM(E46:E51)</f>
        <v>-1783.71</v>
      </c>
      <c r="F52" s="102">
        <f t="shared" si="11"/>
        <v>0</v>
      </c>
      <c r="G52" s="15"/>
      <c r="H52" s="94" t="s">
        <v>34</v>
      </c>
      <c r="I52" s="113" t="s">
        <v>24</v>
      </c>
      <c r="J52" s="91">
        <f>'IUNIE 2023 LIMVALCTR'!J52+'REGULARIZARE SEM I 2023'!D52</f>
        <v>1216676.5699999998</v>
      </c>
      <c r="K52" s="91">
        <f>'IUNIE 2023 LIMVALCTR'!K52+'REGULARIZARE SEM I 2023'!E52</f>
        <v>1216676.5699999998</v>
      </c>
      <c r="L52" s="91">
        <f>'IUNIE 2023 LIMVALCTR'!L52+'REGULARIZARE SEM I 2023'!F52</f>
        <v>0</v>
      </c>
      <c r="M52" s="5"/>
      <c r="N52" s="5"/>
      <c r="O52" s="15"/>
      <c r="P52" s="1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5"/>
      <c r="N53" s="5"/>
      <c r="O53" s="15"/>
      <c r="P53" s="15"/>
    </row>
    <row r="54" spans="1:16" s="1" customFormat="1" ht="15.75" customHeight="1" thickBot="1" x14ac:dyDescent="0.3">
      <c r="A54" s="4"/>
      <c r="B54" s="213" t="s">
        <v>121</v>
      </c>
      <c r="C54" s="225"/>
      <c r="D54" s="225"/>
      <c r="E54" s="225"/>
      <c r="F54" s="226"/>
      <c r="H54" s="213" t="s">
        <v>122</v>
      </c>
      <c r="I54" s="214"/>
      <c r="J54" s="214"/>
      <c r="K54" s="214"/>
      <c r="L54" s="215"/>
      <c r="M54" s="28"/>
      <c r="N54" s="28"/>
      <c r="P54" s="119"/>
    </row>
    <row r="55" spans="1:16" s="1" customFormat="1" ht="18.75" customHeight="1" thickBot="1" x14ac:dyDescent="0.3">
      <c r="A55" s="4"/>
      <c r="B55" s="219" t="s">
        <v>35</v>
      </c>
      <c r="C55" s="17" t="s">
        <v>21</v>
      </c>
      <c r="D55" s="108" t="s">
        <v>39</v>
      </c>
      <c r="E55" s="17" t="s">
        <v>40</v>
      </c>
      <c r="F55" s="26" t="s">
        <v>41</v>
      </c>
      <c r="G55" s="20"/>
      <c r="H55" s="219" t="s">
        <v>35</v>
      </c>
      <c r="I55" s="17" t="s">
        <v>21</v>
      </c>
      <c r="J55" s="108" t="s">
        <v>39</v>
      </c>
      <c r="K55" s="17" t="s">
        <v>40</v>
      </c>
      <c r="L55" s="26" t="s">
        <v>41</v>
      </c>
      <c r="M55" s="20"/>
      <c r="N55" s="20"/>
      <c r="O55" s="23"/>
      <c r="P55" s="14"/>
    </row>
    <row r="56" spans="1:16" s="1" customFormat="1" ht="15.75" thickBot="1" x14ac:dyDescent="0.3">
      <c r="A56" s="4"/>
      <c r="B56" s="220"/>
      <c r="C56" s="64" t="s">
        <v>23</v>
      </c>
      <c r="D56" s="109">
        <f>D44+D42+D40+D30</f>
        <v>0</v>
      </c>
      <c r="E56" s="109">
        <f>E44+E42+E40+E30</f>
        <v>74</v>
      </c>
      <c r="F56" s="110">
        <f>D56-E56</f>
        <v>-74</v>
      </c>
      <c r="G56" s="24"/>
      <c r="H56" s="220"/>
      <c r="I56" s="64" t="s">
        <v>23</v>
      </c>
      <c r="J56" s="109">
        <f>'IUNIE 2023 LIMVALCTR'!J56+'REGULARIZARE SEM I 2023'!D56</f>
        <v>7898</v>
      </c>
      <c r="K56" s="109">
        <f>'IUNIE 2023 LIMVALCTR'!K56+'REGULARIZARE SEM I 2023'!E56</f>
        <v>7898</v>
      </c>
      <c r="L56" s="106">
        <f>'IUNIE 2023 LIMVALCTR'!L56+'REGULARIZARE SEM I 2023'!F56</f>
        <v>0</v>
      </c>
      <c r="M56" s="24"/>
      <c r="N56" s="24"/>
      <c r="O56" s="120"/>
    </row>
    <row r="57" spans="1:16" s="1" customFormat="1" ht="15.75" thickBot="1" x14ac:dyDescent="0.3">
      <c r="A57" s="4"/>
      <c r="B57" s="221"/>
      <c r="C57" s="111" t="s">
        <v>24</v>
      </c>
      <c r="D57" s="112">
        <f>D52+D37</f>
        <v>16920.100000000002</v>
      </c>
      <c r="E57" s="112">
        <f>E52+E37</f>
        <v>177038.54</v>
      </c>
      <c r="F57" s="107">
        <f>D57-E57</f>
        <v>-160118.44</v>
      </c>
      <c r="G57" s="24"/>
      <c r="H57" s="221"/>
      <c r="I57" s="111" t="s">
        <v>24</v>
      </c>
      <c r="J57" s="112">
        <f>'IUNIE 2023 LIMVALCTR'!J57+'REGULARIZARE SEM I 2023'!D57</f>
        <v>4503766.0799999991</v>
      </c>
      <c r="K57" s="112">
        <f>'IUNIE 2023 LIMVALCTR'!K57+'REGULARIZARE SEM I 2023'!E57</f>
        <v>4503766.08</v>
      </c>
      <c r="L57" s="107">
        <f>'IUNIE 2023 LIMVALCTR'!L57+'REGULARIZARE SEM I 2023'!F57</f>
        <v>0</v>
      </c>
      <c r="M57" s="24"/>
      <c r="N57" s="24"/>
      <c r="O57" s="120"/>
    </row>
    <row r="58" spans="1:16" s="1" customFormat="1" x14ac:dyDescent="0.25">
      <c r="A58" s="4"/>
      <c r="B58" s="114" t="s">
        <v>26</v>
      </c>
      <c r="C58" s="14"/>
      <c r="D58" s="15"/>
      <c r="E58" s="15"/>
      <c r="F58" s="15"/>
      <c r="G58" s="5"/>
      <c r="H58" s="5"/>
      <c r="I58" s="5"/>
      <c r="J58" s="5"/>
      <c r="K58" s="5"/>
      <c r="L58" s="5"/>
      <c r="M58" s="4"/>
      <c r="N58" s="4"/>
      <c r="O58" s="14"/>
    </row>
    <row r="59" spans="1:16" s="1" customFormat="1" x14ac:dyDescent="0.25">
      <c r="A59" s="4"/>
      <c r="B59" s="114" t="s">
        <v>29</v>
      </c>
      <c r="C59" s="14"/>
      <c r="D59" s="114"/>
      <c r="E59" s="114"/>
      <c r="F59" s="14"/>
      <c r="G59" s="4"/>
      <c r="H59" s="4"/>
      <c r="I59" s="4"/>
      <c r="J59" s="4"/>
      <c r="K59" s="5"/>
      <c r="L59" s="5"/>
      <c r="M59" s="5"/>
      <c r="N59" s="4"/>
      <c r="O59" s="14"/>
    </row>
    <row r="60" spans="1:16" s="1" customFormat="1" x14ac:dyDescent="0.25">
      <c r="A60" s="4"/>
      <c r="B60" s="18"/>
      <c r="C60" s="4"/>
      <c r="D60" s="18"/>
      <c r="E60" s="18"/>
      <c r="F60" s="4"/>
      <c r="G60" s="4"/>
      <c r="H60" s="4"/>
      <c r="I60" s="4"/>
      <c r="J60" s="4"/>
      <c r="K60" s="5"/>
      <c r="L60" s="5"/>
      <c r="M60" s="5"/>
      <c r="N60" s="4"/>
      <c r="O60" s="121"/>
    </row>
    <row r="61" spans="1:16" s="1" customFormat="1" x14ac:dyDescent="0.25">
      <c r="A61" s="4"/>
      <c r="B61" s="4"/>
      <c r="C61" s="4"/>
      <c r="D61" s="5"/>
      <c r="E61" s="5"/>
      <c r="F61" s="5"/>
      <c r="G61" s="5"/>
      <c r="H61" s="5"/>
      <c r="I61" s="4"/>
      <c r="J61" s="5"/>
      <c r="K61" s="5"/>
      <c r="L61" s="5"/>
      <c r="M61" s="5"/>
      <c r="N61" s="4"/>
      <c r="O61" s="121"/>
    </row>
    <row r="62" spans="1:16" s="1" customFormat="1" x14ac:dyDescent="0.25">
      <c r="A62" s="4"/>
      <c r="B62" s="4"/>
      <c r="C62" s="4"/>
      <c r="D62" s="4"/>
      <c r="E62" s="4"/>
      <c r="F62" s="4"/>
      <c r="G62" s="4"/>
      <c r="H62" s="5"/>
      <c r="I62" s="4"/>
      <c r="J62" s="5"/>
      <c r="K62" s="4"/>
      <c r="L62" s="4"/>
      <c r="M62" s="5"/>
      <c r="N62" s="4"/>
      <c r="O62" s="121"/>
    </row>
    <row r="63" spans="1:16" s="1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4"/>
      <c r="K63" s="4"/>
      <c r="L63" s="4"/>
      <c r="M63" s="5"/>
      <c r="N63" s="4"/>
      <c r="O63" s="121"/>
    </row>
    <row r="64" spans="1:16" s="1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21"/>
    </row>
    <row r="65" spans="1:15" s="1" customFormat="1" x14ac:dyDescent="0.25">
      <c r="A65" s="4"/>
      <c r="B65" s="6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  <c r="N65" s="4"/>
      <c r="O65" s="121"/>
    </row>
    <row r="66" spans="1:15" s="9" customForma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5"/>
      <c r="N66" s="6"/>
      <c r="O66" s="2"/>
    </row>
  </sheetData>
  <mergeCells count="12">
    <mergeCell ref="B5:J5"/>
    <mergeCell ref="B6:J6"/>
    <mergeCell ref="B28:F28"/>
    <mergeCell ref="H28:L28"/>
    <mergeCell ref="B29:B31"/>
    <mergeCell ref="H29:H31"/>
    <mergeCell ref="B40:B45"/>
    <mergeCell ref="H40:H45"/>
    <mergeCell ref="B54:F54"/>
    <mergeCell ref="H54:L54"/>
    <mergeCell ref="B55:B57"/>
    <mergeCell ref="H55:H57"/>
  </mergeCells>
  <pageMargins left="0.19685039370078741" right="0.19685039370078741" top="0" bottom="0" header="0" footer="0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6"/>
  <sheetViews>
    <sheetView topLeftCell="A25" zoomScale="96" zoomScaleNormal="96" workbookViewId="0">
      <selection activeCell="J30" sqref="J30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21.71093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.28515625" style="6" customWidth="1"/>
    <col min="8" max="8" width="23.5703125" style="6" customWidth="1"/>
    <col min="9" max="9" width="18.28515625" style="6" customWidth="1"/>
    <col min="10" max="10" width="15.42578125" style="6" customWidth="1"/>
    <col min="11" max="12" width="18.5703125" style="6" customWidth="1"/>
    <col min="13" max="13" width="13" style="6" customWidth="1"/>
    <col min="14" max="14" width="13.28515625" style="6" customWidth="1"/>
    <col min="15" max="15" width="12.85546875" style="2" customWidth="1"/>
    <col min="16" max="16" width="12.28515625" style="9" customWidth="1"/>
  </cols>
  <sheetData>
    <row r="1" spans="1:15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5" s="1" customFormat="1" ht="15.75" x14ac:dyDescent="0.25">
      <c r="A2" s="13"/>
      <c r="B2" s="13" t="s">
        <v>36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5" s="1" customFormat="1" ht="15.75" x14ac:dyDescent="0.25">
      <c r="A3" s="13"/>
      <c r="B3" s="13" t="s">
        <v>3</v>
      </c>
      <c r="C3" s="13"/>
      <c r="D3" s="13"/>
      <c r="E3" s="13"/>
      <c r="F3" s="131" t="s">
        <v>119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5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5" s="1" customFormat="1" x14ac:dyDescent="0.25">
      <c r="A5" s="14"/>
      <c r="B5" s="222" t="s">
        <v>55</v>
      </c>
      <c r="C5" s="223"/>
      <c r="D5" s="223"/>
      <c r="E5" s="223"/>
      <c r="F5" s="223"/>
      <c r="G5" s="223"/>
      <c r="H5" s="223"/>
      <c r="I5" s="223"/>
      <c r="J5" s="223"/>
      <c r="K5" s="14"/>
      <c r="L5" s="14"/>
      <c r="M5" s="14"/>
      <c r="N5" s="14"/>
      <c r="O5" s="3"/>
    </row>
    <row r="6" spans="1:15" s="1" customFormat="1" ht="18.75" customHeight="1" x14ac:dyDescent="0.25">
      <c r="A6" s="14"/>
      <c r="B6" s="222" t="s">
        <v>110</v>
      </c>
      <c r="C6" s="223"/>
      <c r="D6" s="223"/>
      <c r="E6" s="223"/>
      <c r="F6" s="223"/>
      <c r="G6" s="223"/>
      <c r="H6" s="223"/>
      <c r="I6" s="223"/>
      <c r="J6" s="223"/>
      <c r="K6" s="14"/>
      <c r="L6" s="14"/>
      <c r="M6" s="14"/>
      <c r="N6" s="14"/>
      <c r="O6" s="3"/>
    </row>
    <row r="7" spans="1:15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L7" s="14"/>
      <c r="M7" s="14"/>
      <c r="N7" s="14"/>
      <c r="O7" s="3"/>
    </row>
    <row r="8" spans="1:15" s="2" customFormat="1" ht="18" customHeight="1" thickBot="1" x14ac:dyDescent="0.3">
      <c r="A8" s="30" t="s">
        <v>5</v>
      </c>
      <c r="B8" s="31" t="s">
        <v>6</v>
      </c>
      <c r="C8" s="30" t="s">
        <v>7</v>
      </c>
      <c r="D8" s="32" t="s">
        <v>8</v>
      </c>
      <c r="E8" s="33" t="s">
        <v>9</v>
      </c>
      <c r="F8" s="33" t="s">
        <v>42</v>
      </c>
      <c r="G8" s="30" t="s">
        <v>33</v>
      </c>
      <c r="H8" s="33" t="s">
        <v>10</v>
      </c>
      <c r="I8" s="34" t="s">
        <v>11</v>
      </c>
      <c r="J8" s="25"/>
      <c r="K8" s="25"/>
      <c r="L8" s="25"/>
      <c r="M8" s="4"/>
      <c r="N8" s="14"/>
      <c r="O8" s="3"/>
    </row>
    <row r="9" spans="1:15" s="2" customFormat="1" ht="26.25" customHeight="1" thickBot="1" x14ac:dyDescent="0.3">
      <c r="A9" s="35" t="s">
        <v>12</v>
      </c>
      <c r="B9" s="36" t="s">
        <v>13</v>
      </c>
      <c r="C9" s="35" t="s">
        <v>14</v>
      </c>
      <c r="D9" s="37" t="s">
        <v>46</v>
      </c>
      <c r="E9" s="38" t="s">
        <v>15</v>
      </c>
      <c r="F9" s="38" t="s">
        <v>16</v>
      </c>
      <c r="G9" s="115" t="s">
        <v>111</v>
      </c>
      <c r="H9" s="39" t="s">
        <v>17</v>
      </c>
      <c r="I9" s="40" t="s">
        <v>18</v>
      </c>
      <c r="J9" s="25"/>
      <c r="K9" s="25"/>
      <c r="L9" s="25"/>
      <c r="M9" s="4"/>
      <c r="N9" s="15"/>
      <c r="O9" s="3"/>
    </row>
    <row r="10" spans="1:15" s="2" customFormat="1" x14ac:dyDescent="0.25">
      <c r="A10" s="41">
        <v>1</v>
      </c>
      <c r="B10" s="42" t="s">
        <v>38</v>
      </c>
      <c r="C10" s="43" t="s">
        <v>114</v>
      </c>
      <c r="D10" s="44">
        <v>3475575.57</v>
      </c>
      <c r="E10" s="45">
        <v>2745376.4400000004</v>
      </c>
      <c r="F10" s="46">
        <f t="shared" ref="F10:F16" si="0">D10-E10</f>
        <v>730199.12999999942</v>
      </c>
      <c r="G10" s="46">
        <v>327929.36</v>
      </c>
      <c r="H10" s="46">
        <f t="shared" ref="H10:H16" si="1">E10+G10</f>
        <v>3073305.8000000003</v>
      </c>
      <c r="I10" s="47">
        <f t="shared" ref="I10:I16" si="2">F10-G10</f>
        <v>402269.76999999944</v>
      </c>
      <c r="J10" s="29"/>
      <c r="K10" s="5"/>
      <c r="L10" s="5"/>
      <c r="M10" s="5"/>
      <c r="N10" s="15"/>
      <c r="O10" s="3"/>
    </row>
    <row r="11" spans="1:15" s="1" customFormat="1" x14ac:dyDescent="0.25">
      <c r="A11" s="48"/>
      <c r="B11" s="49" t="s">
        <v>31</v>
      </c>
      <c r="C11" s="50"/>
      <c r="D11" s="51">
        <v>0</v>
      </c>
      <c r="E11" s="52">
        <v>1593.64</v>
      </c>
      <c r="F11" s="53">
        <f t="shared" si="0"/>
        <v>-1593.64</v>
      </c>
      <c r="G11" s="53">
        <v>0</v>
      </c>
      <c r="H11" s="53">
        <f t="shared" si="1"/>
        <v>1593.64</v>
      </c>
      <c r="I11" s="54">
        <f t="shared" si="2"/>
        <v>-1593.64</v>
      </c>
      <c r="J11" s="29"/>
      <c r="K11" s="5"/>
      <c r="L11" s="5"/>
      <c r="M11" s="5"/>
      <c r="N11" s="15"/>
      <c r="O11" s="3"/>
    </row>
    <row r="12" spans="1:15" s="1" customFormat="1" x14ac:dyDescent="0.25">
      <c r="A12" s="48"/>
      <c r="B12" s="55" t="s">
        <v>50</v>
      </c>
      <c r="C12" s="56"/>
      <c r="D12" s="51">
        <v>33367.82</v>
      </c>
      <c r="E12" s="52">
        <v>33367.82</v>
      </c>
      <c r="F12" s="53">
        <f t="shared" si="0"/>
        <v>0</v>
      </c>
      <c r="G12" s="53">
        <v>0</v>
      </c>
      <c r="H12" s="53">
        <f t="shared" si="1"/>
        <v>33367.82</v>
      </c>
      <c r="I12" s="54">
        <f t="shared" si="2"/>
        <v>0</v>
      </c>
      <c r="J12" s="29"/>
      <c r="K12" s="5"/>
      <c r="L12" s="5"/>
      <c r="M12" s="5"/>
      <c r="N12" s="15"/>
      <c r="O12" s="3"/>
    </row>
    <row r="13" spans="1:15" s="1" customFormat="1" x14ac:dyDescent="0.25">
      <c r="A13" s="48"/>
      <c r="B13" s="55" t="s">
        <v>51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29"/>
      <c r="K13" s="5"/>
      <c r="L13" s="5"/>
      <c r="M13" s="5"/>
      <c r="N13" s="15"/>
      <c r="O13" s="3"/>
    </row>
    <row r="14" spans="1:15" s="1" customFormat="1" x14ac:dyDescent="0.25">
      <c r="A14" s="48"/>
      <c r="B14" s="55" t="s">
        <v>52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29"/>
      <c r="K14" s="5"/>
      <c r="L14" s="5"/>
      <c r="M14" s="5"/>
      <c r="N14" s="15"/>
      <c r="O14" s="3"/>
    </row>
    <row r="15" spans="1:15" s="1" customFormat="1" x14ac:dyDescent="0.25">
      <c r="A15" s="48"/>
      <c r="B15" s="55" t="s">
        <v>53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5"/>
      <c r="M15" s="5"/>
      <c r="N15" s="15"/>
      <c r="O15" s="3"/>
    </row>
    <row r="16" spans="1:15" s="1" customFormat="1" ht="15.75" thickBot="1" x14ac:dyDescent="0.3">
      <c r="A16" s="57"/>
      <c r="B16" s="58" t="s">
        <v>54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5"/>
      <c r="M16" s="5"/>
      <c r="N16" s="15"/>
      <c r="O16" s="3"/>
    </row>
    <row r="17" spans="1:15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3508943.3899999997</v>
      </c>
      <c r="E17" s="68">
        <v>2780337.9000000004</v>
      </c>
      <c r="F17" s="68">
        <f t="shared" si="3"/>
        <v>728605.48999999941</v>
      </c>
      <c r="G17" s="68">
        <f t="shared" si="3"/>
        <v>327929.36</v>
      </c>
      <c r="H17" s="68">
        <f t="shared" si="3"/>
        <v>3108267.2600000002</v>
      </c>
      <c r="I17" s="69">
        <f t="shared" si="3"/>
        <v>400676.12999999942</v>
      </c>
      <c r="J17" s="29"/>
      <c r="K17" s="12"/>
      <c r="L17" s="12"/>
      <c r="M17" s="5"/>
      <c r="N17" s="15"/>
      <c r="O17" s="3"/>
    </row>
    <row r="18" spans="1:15" s="1" customFormat="1" x14ac:dyDescent="0.25">
      <c r="A18" s="70">
        <v>2</v>
      </c>
      <c r="B18" s="71" t="s">
        <v>37</v>
      </c>
      <c r="C18" s="43" t="s">
        <v>115</v>
      </c>
      <c r="D18" s="73">
        <v>1307307.55</v>
      </c>
      <c r="E18" s="74">
        <v>976680.32000000007</v>
      </c>
      <c r="F18" s="75">
        <f>D18-E18</f>
        <v>330627.23</v>
      </c>
      <c r="G18" s="75">
        <v>196406.29</v>
      </c>
      <c r="H18" s="75">
        <f t="shared" ref="H18:H24" si="4">E18+G18</f>
        <v>1173086.6100000001</v>
      </c>
      <c r="I18" s="76">
        <f>F18-G18</f>
        <v>134220.93999999997</v>
      </c>
      <c r="J18" s="29"/>
      <c r="K18" s="5"/>
      <c r="L18" s="5"/>
      <c r="M18" s="4"/>
      <c r="N18" s="15"/>
      <c r="O18" s="3"/>
    </row>
    <row r="19" spans="1:15" s="1" customFormat="1" x14ac:dyDescent="0.25">
      <c r="A19" s="48"/>
      <c r="B19" s="77" t="s">
        <v>30</v>
      </c>
      <c r="C19" s="50" t="s">
        <v>116</v>
      </c>
      <c r="D19" s="51">
        <v>0</v>
      </c>
      <c r="E19" s="52">
        <v>27746.6</v>
      </c>
      <c r="F19" s="53">
        <f>D19-E19</f>
        <v>-27746.6</v>
      </c>
      <c r="G19" s="53">
        <v>6738.46</v>
      </c>
      <c r="H19" s="53">
        <f t="shared" si="4"/>
        <v>34485.06</v>
      </c>
      <c r="I19" s="54">
        <f t="shared" ref="I19:I24" si="5">F19-G19</f>
        <v>-34485.06</v>
      </c>
      <c r="J19" s="29"/>
      <c r="K19" s="5"/>
      <c r="L19" s="5"/>
      <c r="M19" s="5"/>
      <c r="N19" s="15"/>
      <c r="O19" s="3"/>
    </row>
    <row r="20" spans="1:15" s="1" customFormat="1" x14ac:dyDescent="0.25">
      <c r="A20" s="48"/>
      <c r="B20" s="77" t="s">
        <v>43</v>
      </c>
      <c r="C20" s="50" t="s">
        <v>117</v>
      </c>
      <c r="D20" s="51">
        <v>11599.62</v>
      </c>
      <c r="E20" s="52">
        <v>9691.65</v>
      </c>
      <c r="F20" s="53">
        <f>D20-E20</f>
        <v>1907.9700000000012</v>
      </c>
      <c r="G20" s="53">
        <v>1395.15</v>
      </c>
      <c r="H20" s="53">
        <f t="shared" si="4"/>
        <v>11086.8</v>
      </c>
      <c r="I20" s="54">
        <f t="shared" si="5"/>
        <v>512.82000000000107</v>
      </c>
      <c r="J20" s="29"/>
      <c r="K20" s="5"/>
      <c r="L20" s="5"/>
      <c r="M20" s="5"/>
      <c r="N20" s="15"/>
      <c r="O20" s="3"/>
    </row>
    <row r="21" spans="1:15" s="1" customFormat="1" x14ac:dyDescent="0.25">
      <c r="A21" s="48"/>
      <c r="B21" s="55" t="s">
        <v>50</v>
      </c>
      <c r="C21" s="50"/>
      <c r="D21" s="51">
        <v>0</v>
      </c>
      <c r="E21" s="52">
        <v>-198.19</v>
      </c>
      <c r="F21" s="53">
        <f t="shared" ref="F21:F24" si="6">D21-E21</f>
        <v>198.19</v>
      </c>
      <c r="G21" s="53">
        <v>0</v>
      </c>
      <c r="H21" s="53">
        <f t="shared" si="4"/>
        <v>-198.19</v>
      </c>
      <c r="I21" s="54">
        <f t="shared" si="5"/>
        <v>198.19</v>
      </c>
      <c r="J21" s="29"/>
      <c r="K21" s="5"/>
      <c r="L21" s="5"/>
      <c r="M21" s="5"/>
      <c r="N21" s="15"/>
      <c r="O21" s="3"/>
    </row>
    <row r="22" spans="1:15" s="1" customFormat="1" x14ac:dyDescent="0.25">
      <c r="A22" s="48"/>
      <c r="B22" s="55" t="s">
        <v>51</v>
      </c>
      <c r="C22" s="50"/>
      <c r="D22" s="51">
        <v>0</v>
      </c>
      <c r="E22" s="52">
        <v>0</v>
      </c>
      <c r="F22" s="52">
        <f t="shared" si="6"/>
        <v>0</v>
      </c>
      <c r="G22" s="53">
        <v>0</v>
      </c>
      <c r="H22" s="52">
        <f t="shared" si="4"/>
        <v>0</v>
      </c>
      <c r="I22" s="54">
        <f t="shared" si="5"/>
        <v>0</v>
      </c>
      <c r="J22" s="29"/>
      <c r="K22" s="5"/>
      <c r="L22" s="5"/>
      <c r="M22" s="5"/>
      <c r="N22" s="15"/>
      <c r="O22" s="3"/>
    </row>
    <row r="23" spans="1:15" s="1" customFormat="1" x14ac:dyDescent="0.25">
      <c r="A23" s="48"/>
      <c r="B23" s="55" t="s">
        <v>52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29"/>
      <c r="K23" s="5"/>
      <c r="L23" s="5"/>
      <c r="M23" s="5"/>
      <c r="N23" s="15"/>
      <c r="O23" s="3"/>
    </row>
    <row r="24" spans="1:15" s="1" customFormat="1" ht="15.75" thickBot="1" x14ac:dyDescent="0.3">
      <c r="A24" s="57"/>
      <c r="B24" s="55" t="s">
        <v>53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29"/>
      <c r="K24" s="5"/>
      <c r="L24" s="5"/>
      <c r="M24" s="5"/>
      <c r="N24" s="15"/>
      <c r="O24" s="3"/>
    </row>
    <row r="25" spans="1:15" s="1" customFormat="1" ht="27" thickBot="1" x14ac:dyDescent="0.3">
      <c r="A25" s="78"/>
      <c r="B25" s="58" t="s">
        <v>34</v>
      </c>
      <c r="C25" s="79"/>
      <c r="D25" s="80">
        <f>SUM(D18:D24)</f>
        <v>1318907.1700000002</v>
      </c>
      <c r="E25" s="81">
        <v>1013920.3800000001</v>
      </c>
      <c r="F25" s="81">
        <f t="shared" ref="F25:I25" si="7">SUM(F18:F24)</f>
        <v>304986.78999999998</v>
      </c>
      <c r="G25" s="81">
        <f t="shared" si="7"/>
        <v>204539.9</v>
      </c>
      <c r="H25" s="81">
        <f t="shared" si="7"/>
        <v>1218460.2800000003</v>
      </c>
      <c r="I25" s="82">
        <f t="shared" si="7"/>
        <v>100446.88999999998</v>
      </c>
      <c r="J25" s="29"/>
      <c r="K25" s="12"/>
      <c r="L25" s="12"/>
      <c r="M25" s="5"/>
      <c r="N25" s="15"/>
      <c r="O25" s="3"/>
    </row>
    <row r="26" spans="1:15" s="1" customFormat="1" ht="15.75" thickBot="1" x14ac:dyDescent="0.3">
      <c r="A26" s="78"/>
      <c r="B26" s="83" t="s">
        <v>8</v>
      </c>
      <c r="C26" s="78"/>
      <c r="D26" s="84">
        <f>D25+D17</f>
        <v>4827850.5599999996</v>
      </c>
      <c r="E26" s="85">
        <v>3794258.2800000003</v>
      </c>
      <c r="F26" s="85">
        <f t="shared" ref="F26:I26" si="8">F25+F17</f>
        <v>1033592.2799999993</v>
      </c>
      <c r="G26" s="85">
        <f t="shared" si="8"/>
        <v>532469.26</v>
      </c>
      <c r="H26" s="85">
        <f t="shared" si="8"/>
        <v>4326727.540000001</v>
      </c>
      <c r="I26" s="86">
        <f t="shared" si="8"/>
        <v>501123.01999999944</v>
      </c>
      <c r="J26" s="5"/>
      <c r="K26" s="5"/>
      <c r="L26" s="5"/>
      <c r="M26" s="5"/>
      <c r="N26" s="15"/>
      <c r="O26" s="3"/>
    </row>
    <row r="27" spans="1:15" s="9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3"/>
    </row>
    <row r="28" spans="1:15" s="1" customFormat="1" ht="15.75" customHeight="1" thickBot="1" x14ac:dyDescent="0.3">
      <c r="A28" s="4"/>
      <c r="B28" s="213" t="s">
        <v>112</v>
      </c>
      <c r="C28" s="225"/>
      <c r="D28" s="225"/>
      <c r="E28" s="225"/>
      <c r="F28" s="226"/>
      <c r="G28" s="9"/>
      <c r="H28" s="213" t="s">
        <v>113</v>
      </c>
      <c r="I28" s="225"/>
      <c r="J28" s="225"/>
      <c r="K28" s="225"/>
      <c r="L28" s="226"/>
      <c r="M28" s="28"/>
      <c r="N28" s="16"/>
      <c r="O28" s="16"/>
    </row>
    <row r="29" spans="1:15" s="16" customFormat="1" ht="20.25" customHeight="1" thickBot="1" x14ac:dyDescent="0.3">
      <c r="A29" s="19"/>
      <c r="B29" s="227" t="s">
        <v>19</v>
      </c>
      <c r="C29" s="87" t="s">
        <v>21</v>
      </c>
      <c r="D29" s="17" t="s">
        <v>39</v>
      </c>
      <c r="E29" s="17" t="s">
        <v>40</v>
      </c>
      <c r="F29" s="26" t="s">
        <v>41</v>
      </c>
      <c r="G29" s="20"/>
      <c r="H29" s="230" t="s">
        <v>19</v>
      </c>
      <c r="I29" s="87" t="s">
        <v>21</v>
      </c>
      <c r="J29" s="17" t="s">
        <v>39</v>
      </c>
      <c r="K29" s="17" t="s">
        <v>40</v>
      </c>
      <c r="L29" s="17" t="s">
        <v>41</v>
      </c>
      <c r="M29" s="20"/>
      <c r="N29" s="23"/>
      <c r="O29" s="23"/>
    </row>
    <row r="30" spans="1:15" s="1" customFormat="1" ht="15.75" thickBot="1" x14ac:dyDescent="0.3">
      <c r="A30" s="6"/>
      <c r="B30" s="228"/>
      <c r="C30" s="14" t="s">
        <v>23</v>
      </c>
      <c r="D30" s="88">
        <v>204</v>
      </c>
      <c r="E30" s="88">
        <v>204</v>
      </c>
      <c r="F30" s="89">
        <f>D30-E30</f>
        <v>0</v>
      </c>
      <c r="G30" s="5"/>
      <c r="H30" s="231"/>
      <c r="I30" s="14" t="s">
        <v>23</v>
      </c>
      <c r="J30" s="88">
        <f>'MAI 2023 LIMVALCTR'!J30+'IUNIE 2023 LIMVALCTR'!D30</f>
        <v>1756</v>
      </c>
      <c r="K30" s="88">
        <f>'MAI 2023 LIMVALCTR'!K30+'IUNIE 2023 LIMVALCTR'!E30</f>
        <v>1682</v>
      </c>
      <c r="L30" s="88">
        <f>'MAI 2023 LIMVALCTR'!L30+'IUNIE 2023 LIMVALCTR'!F30</f>
        <v>74</v>
      </c>
      <c r="M30" s="5"/>
      <c r="N30" s="15"/>
      <c r="O30" s="15"/>
    </row>
    <row r="31" spans="1:15" s="1" customFormat="1" ht="15.75" thickBot="1" x14ac:dyDescent="0.3">
      <c r="A31" s="6"/>
      <c r="B31" s="229"/>
      <c r="C31" s="90" t="s">
        <v>24</v>
      </c>
      <c r="D31" s="91">
        <v>327929.36</v>
      </c>
      <c r="E31" s="91">
        <v>327929.36</v>
      </c>
      <c r="F31" s="92">
        <f t="shared" ref="F31:F37" si="9">D31-E31</f>
        <v>0</v>
      </c>
      <c r="G31" s="5"/>
      <c r="H31" s="232"/>
      <c r="I31" s="90" t="s">
        <v>24</v>
      </c>
      <c r="J31" s="95">
        <f>'MAI 2023 LIMVALCTR'!J31+'IUNIE 2023 LIMVALCTR'!D31</f>
        <v>3255089.39</v>
      </c>
      <c r="K31" s="95">
        <f>'MAI 2023 LIMVALCTR'!K31+'IUNIE 2023 LIMVALCTR'!E31</f>
        <v>3074899.44</v>
      </c>
      <c r="L31" s="95">
        <f>'MAI 2023 LIMVALCTR'!L31+'IUNIE 2023 LIMVALCTR'!F31</f>
        <v>180189.94999999995</v>
      </c>
      <c r="M31" s="5"/>
      <c r="N31" s="15"/>
      <c r="O31" s="15"/>
    </row>
    <row r="32" spans="1:15" s="1" customFormat="1" ht="15.75" thickBot="1" x14ac:dyDescent="0.3">
      <c r="A32" s="6"/>
      <c r="B32" s="55" t="s">
        <v>50</v>
      </c>
      <c r="C32" s="83" t="s">
        <v>24</v>
      </c>
      <c r="D32" s="85">
        <v>0</v>
      </c>
      <c r="E32" s="85">
        <v>0</v>
      </c>
      <c r="F32" s="89">
        <f t="shared" si="9"/>
        <v>0</v>
      </c>
      <c r="G32" s="5"/>
      <c r="H32" s="55" t="s">
        <v>50</v>
      </c>
      <c r="I32" s="93" t="s">
        <v>24</v>
      </c>
      <c r="J32" s="88">
        <f>'MAI 2023 LIMVALCTR'!J32+'IUNIE 2023 LIMVALCTR'!D32</f>
        <v>13296.31</v>
      </c>
      <c r="K32" s="88">
        <f>'MAI 2023 LIMVALCTR'!K32+'IUNIE 2023 LIMVALCTR'!E32</f>
        <v>33367.82</v>
      </c>
      <c r="L32" s="88">
        <f>'MAI 2023 LIMVALCTR'!L32+'IUNIE 2023 LIMVALCTR'!F32</f>
        <v>-20071.510000000002</v>
      </c>
      <c r="M32" s="5"/>
      <c r="N32" s="15"/>
      <c r="O32" s="15"/>
    </row>
    <row r="33" spans="1:16" s="1" customFormat="1" ht="15.75" thickBot="1" x14ac:dyDescent="0.3">
      <c r="A33" s="6"/>
      <c r="B33" s="55" t="s">
        <v>51</v>
      </c>
      <c r="C33" s="93" t="s">
        <v>24</v>
      </c>
      <c r="D33" s="62">
        <v>0</v>
      </c>
      <c r="E33" s="62">
        <v>0</v>
      </c>
      <c r="F33" s="89">
        <f t="shared" si="9"/>
        <v>0</v>
      </c>
      <c r="G33" s="5"/>
      <c r="H33" s="55" t="s">
        <v>51</v>
      </c>
      <c r="I33" s="93" t="s">
        <v>24</v>
      </c>
      <c r="J33" s="88">
        <f>'MAI 2023 LIMVALCTR'!J33+'IUNIE 2023 LIMVALCTR'!D33</f>
        <v>0</v>
      </c>
      <c r="K33" s="88">
        <f>'MAI 2023 LIMVALCTR'!K33+'IUNIE 2023 LIMVALCTR'!E33</f>
        <v>0</v>
      </c>
      <c r="L33" s="88">
        <f>'MAI 2023 LIMVALCTR'!L33+'IUNIE 2023 LIMVALCTR'!F33</f>
        <v>0</v>
      </c>
      <c r="M33" s="5"/>
      <c r="N33" s="15"/>
      <c r="O33" s="15"/>
    </row>
    <row r="34" spans="1:16" s="1" customFormat="1" ht="15.75" thickBot="1" x14ac:dyDescent="0.3">
      <c r="A34" s="6"/>
      <c r="B34" s="55" t="s">
        <v>52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5"/>
      <c r="H34" s="55" t="s">
        <v>52</v>
      </c>
      <c r="I34" s="93" t="s">
        <v>24</v>
      </c>
      <c r="J34" s="88">
        <f>'MAI 2023 LIMVALCTR'!J34+'IUNIE 2023 LIMVALCTR'!D34</f>
        <v>0</v>
      </c>
      <c r="K34" s="88">
        <f>'MAI 2023 LIMVALCTR'!K34+'IUNIE 2023 LIMVALCTR'!E34</f>
        <v>0</v>
      </c>
      <c r="L34" s="88">
        <f>'MAI 2023 LIMVALCTR'!L34+'IUNIE 2023 LIMVALCTR'!F34</f>
        <v>0</v>
      </c>
      <c r="M34" s="5"/>
      <c r="N34" s="15"/>
      <c r="O34" s="15"/>
    </row>
    <row r="35" spans="1:16" s="1" customFormat="1" ht="15.75" thickBot="1" x14ac:dyDescent="0.3">
      <c r="A35" s="6"/>
      <c r="B35" s="55" t="s">
        <v>53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5"/>
      <c r="H35" s="55" t="s">
        <v>53</v>
      </c>
      <c r="I35" s="93" t="s">
        <v>24</v>
      </c>
      <c r="J35" s="88">
        <f>'MAI 2023 LIMVALCTR'!J35+'IUNIE 2023 LIMVALCTR'!D35</f>
        <v>0</v>
      </c>
      <c r="K35" s="88">
        <f>'MAI 2023 LIMVALCTR'!K35+'IUNIE 2023 LIMVALCTR'!E35</f>
        <v>0</v>
      </c>
      <c r="L35" s="88">
        <f>'MAI 2023 LIMVALCTR'!L35+'IUNIE 2023 LIMVALCTR'!F35</f>
        <v>0</v>
      </c>
      <c r="M35" s="5"/>
      <c r="N35" s="15"/>
      <c r="O35" s="15"/>
    </row>
    <row r="36" spans="1:16" s="1" customFormat="1" ht="15.75" thickBot="1" x14ac:dyDescent="0.3">
      <c r="A36" s="6"/>
      <c r="B36" s="58" t="s">
        <v>54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5"/>
      <c r="H36" s="58" t="s">
        <v>54</v>
      </c>
      <c r="I36" s="83" t="s">
        <v>24</v>
      </c>
      <c r="J36" s="88">
        <f>'MAI 2023 LIMVALCTR'!J36+'IUNIE 2023 LIMVALCTR'!D36</f>
        <v>0</v>
      </c>
      <c r="K36" s="88">
        <f>'MAI 2023 LIMVALCTR'!K36+'IUNIE 2023 LIMVALCTR'!E36</f>
        <v>0</v>
      </c>
      <c r="L36" s="88">
        <f>'MAI 2023 LIMVALCTR'!L36+'IUNIE 2023 LIMVALCTR'!F36</f>
        <v>0</v>
      </c>
      <c r="M36" s="5"/>
      <c r="N36" s="15"/>
      <c r="O36" s="15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0">SUM(D31:D36)</f>
        <v>327929.36</v>
      </c>
      <c r="E37" s="91">
        <f t="shared" si="10"/>
        <v>327929.36</v>
      </c>
      <c r="F37" s="91">
        <f t="shared" si="9"/>
        <v>0</v>
      </c>
      <c r="G37" s="5"/>
      <c r="H37" s="94" t="s">
        <v>32</v>
      </c>
      <c r="I37" s="90" t="s">
        <v>24</v>
      </c>
      <c r="J37" s="91">
        <f>'MAI 2023 LIMVALCTR'!J37+'IUNIE 2023 LIMVALCTR'!D37</f>
        <v>3268385.6999999997</v>
      </c>
      <c r="K37" s="91">
        <f>'MAI 2023 LIMVALCTR'!K37+'IUNIE 2023 LIMVALCTR'!E37</f>
        <v>3108267.2600000002</v>
      </c>
      <c r="L37" s="91">
        <f>'MAI 2023 LIMVALCTR'!L37+'IUNIE 2023 LIMVALCTR'!F37</f>
        <v>160118.43999999994</v>
      </c>
      <c r="M37" s="5"/>
      <c r="N37" s="15"/>
      <c r="O37" s="15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4"/>
      <c r="L38" s="5"/>
      <c r="M38" s="5"/>
      <c r="N38" s="15"/>
      <c r="O38" s="15"/>
      <c r="P38" s="15"/>
    </row>
    <row r="39" spans="1:16" s="1" customFormat="1" ht="18.75" customHeight="1" thickBot="1" x14ac:dyDescent="0.3">
      <c r="A39" s="6"/>
      <c r="B39" s="96" t="s">
        <v>20</v>
      </c>
      <c r="C39" s="87" t="s">
        <v>21</v>
      </c>
      <c r="D39" s="17" t="s">
        <v>39</v>
      </c>
      <c r="E39" s="17" t="s">
        <v>40</v>
      </c>
      <c r="F39" s="26" t="s">
        <v>22</v>
      </c>
      <c r="G39" s="20"/>
      <c r="H39" s="96" t="s">
        <v>20</v>
      </c>
      <c r="I39" s="17" t="s">
        <v>21</v>
      </c>
      <c r="J39" s="17" t="s">
        <v>39</v>
      </c>
      <c r="K39" s="17" t="s">
        <v>40</v>
      </c>
      <c r="L39" s="26" t="s">
        <v>22</v>
      </c>
      <c r="M39" s="5"/>
      <c r="N39" s="15"/>
      <c r="O39" s="15"/>
      <c r="P39" s="15"/>
    </row>
    <row r="40" spans="1:16" s="1" customFormat="1" ht="15.75" thickBot="1" x14ac:dyDescent="0.3">
      <c r="A40" s="6"/>
      <c r="B40" s="207" t="s">
        <v>20</v>
      </c>
      <c r="C40" s="97" t="s">
        <v>23</v>
      </c>
      <c r="D40" s="98">
        <v>0</v>
      </c>
      <c r="E40" s="98">
        <v>0</v>
      </c>
      <c r="F40" s="99">
        <f>D40-E40</f>
        <v>0</v>
      </c>
      <c r="G40" s="5"/>
      <c r="H40" s="207" t="s">
        <v>20</v>
      </c>
      <c r="I40" s="64" t="s">
        <v>23</v>
      </c>
      <c r="J40" s="98">
        <f>'MAI 2023 LIMVALCTR'!J40+'IUNIE 2023 LIMVALCTR'!D40</f>
        <v>0</v>
      </c>
      <c r="K40" s="98">
        <f>'MAI 2023 LIMVALCTR'!K40+'IUNIE 2023 LIMVALCTR'!E40</f>
        <v>0</v>
      </c>
      <c r="L40" s="98">
        <f>'MAI 2023 LIMVALCTR'!L40+'IUNIE 2023 LIMVALCTR'!F40</f>
        <v>0</v>
      </c>
      <c r="M40" s="5"/>
      <c r="N40" s="15"/>
      <c r="O40" s="15"/>
      <c r="P40" s="15"/>
    </row>
    <row r="41" spans="1:16" s="1" customFormat="1" ht="15.75" thickBot="1" x14ac:dyDescent="0.3">
      <c r="A41" s="6"/>
      <c r="B41" s="208"/>
      <c r="C41" s="100" t="s">
        <v>24</v>
      </c>
      <c r="D41" s="101">
        <v>0</v>
      </c>
      <c r="E41" s="101">
        <v>0</v>
      </c>
      <c r="F41" s="102">
        <f t="shared" ref="F41:F52" si="11">D41-E41</f>
        <v>0</v>
      </c>
      <c r="G41" s="5"/>
      <c r="H41" s="208"/>
      <c r="I41" s="111" t="s">
        <v>24</v>
      </c>
      <c r="J41" s="91">
        <f>'MAI 2023 LIMVALCTR'!J41+'IUNIE 2023 LIMVALCTR'!D41</f>
        <v>0</v>
      </c>
      <c r="K41" s="91">
        <f>'MAI 2023 LIMVALCTR'!K41+'IUNIE 2023 LIMVALCTR'!E41</f>
        <v>0</v>
      </c>
      <c r="L41" s="91">
        <f>'MAI 2023 LIMVALCTR'!L41+'IUNIE 2023 LIMVALCTR'!F41</f>
        <v>0</v>
      </c>
      <c r="M41" s="5"/>
      <c r="N41" s="15"/>
      <c r="O41" s="15"/>
      <c r="P41" s="15"/>
    </row>
    <row r="42" spans="1:16" s="1" customFormat="1" ht="15.75" thickBot="1" x14ac:dyDescent="0.3">
      <c r="A42" s="6"/>
      <c r="B42" s="208"/>
      <c r="C42" s="97" t="s">
        <v>25</v>
      </c>
      <c r="D42" s="98">
        <v>1025</v>
      </c>
      <c r="E42" s="98">
        <v>1025</v>
      </c>
      <c r="F42" s="99">
        <f t="shared" si="11"/>
        <v>0</v>
      </c>
      <c r="G42" s="5"/>
      <c r="H42" s="208"/>
      <c r="I42" s="64" t="s">
        <v>25</v>
      </c>
      <c r="J42" s="98">
        <f>'MAI 2023 LIMVALCTR'!J42+'IUNIE 2023 LIMVALCTR'!D42</f>
        <v>6092</v>
      </c>
      <c r="K42" s="98">
        <f>'MAI 2023 LIMVALCTR'!K42+'IUNIE 2023 LIMVALCTR'!E42</f>
        <v>6092</v>
      </c>
      <c r="L42" s="98">
        <f>'MAI 2023 LIMVALCTR'!L42+'IUNIE 2023 LIMVALCTR'!F42</f>
        <v>0</v>
      </c>
      <c r="M42" s="5"/>
      <c r="N42" s="15"/>
      <c r="O42" s="15"/>
      <c r="P42" s="15"/>
    </row>
    <row r="43" spans="1:16" s="1" customFormat="1" ht="15.75" thickBot="1" x14ac:dyDescent="0.3">
      <c r="A43" s="6"/>
      <c r="B43" s="208"/>
      <c r="C43" s="100" t="s">
        <v>24</v>
      </c>
      <c r="D43" s="101">
        <v>203144.75</v>
      </c>
      <c r="E43" s="101">
        <v>203144.75</v>
      </c>
      <c r="F43" s="102">
        <f t="shared" si="11"/>
        <v>0</v>
      </c>
      <c r="G43" s="5"/>
      <c r="H43" s="208"/>
      <c r="I43" s="111" t="s">
        <v>24</v>
      </c>
      <c r="J43" s="91">
        <f>'MAI 2023 LIMVALCTR'!J43+'IUNIE 2023 LIMVALCTR'!D43</f>
        <v>1207373.48</v>
      </c>
      <c r="K43" s="91">
        <f>'MAI 2023 LIMVALCTR'!K43+'IUNIE 2023 LIMVALCTR'!E43</f>
        <v>1207373.48</v>
      </c>
      <c r="L43" s="91">
        <f>'MAI 2023 LIMVALCTR'!L43+'IUNIE 2023 LIMVALCTR'!F43</f>
        <v>0</v>
      </c>
      <c r="M43" s="5"/>
      <c r="N43" s="15"/>
      <c r="O43" s="15"/>
      <c r="P43" s="15"/>
    </row>
    <row r="44" spans="1:16" s="1" customFormat="1" ht="27" thickBot="1" x14ac:dyDescent="0.3">
      <c r="A44" s="6"/>
      <c r="B44" s="208"/>
      <c r="C44" s="103" t="s">
        <v>44</v>
      </c>
      <c r="D44" s="98">
        <v>5</v>
      </c>
      <c r="E44" s="98">
        <v>5</v>
      </c>
      <c r="F44" s="99">
        <f t="shared" si="11"/>
        <v>0</v>
      </c>
      <c r="G44" s="5"/>
      <c r="H44" s="208"/>
      <c r="I44" s="103" t="s">
        <v>44</v>
      </c>
      <c r="J44" s="98">
        <f>'MAI 2023 LIMVALCTR'!J44+'IUNIE 2023 LIMVALCTR'!D44</f>
        <v>50</v>
      </c>
      <c r="K44" s="98">
        <f>'MAI 2023 LIMVALCTR'!K44+'IUNIE 2023 LIMVALCTR'!E44</f>
        <v>50</v>
      </c>
      <c r="L44" s="98">
        <f>'MAI 2023 LIMVALCTR'!L44+'IUNIE 2023 LIMVALCTR'!F44</f>
        <v>0</v>
      </c>
      <c r="M44" s="5"/>
      <c r="N44" s="15"/>
      <c r="O44" s="15"/>
      <c r="P44" s="15"/>
    </row>
    <row r="45" spans="1:16" s="1" customFormat="1" ht="15.75" thickBot="1" x14ac:dyDescent="0.3">
      <c r="A45" s="6"/>
      <c r="B45" s="209"/>
      <c r="C45" s="100" t="s">
        <v>24</v>
      </c>
      <c r="D45" s="101">
        <v>1395.15</v>
      </c>
      <c r="E45" s="101">
        <v>1395.15</v>
      </c>
      <c r="F45" s="102">
        <f t="shared" si="11"/>
        <v>0</v>
      </c>
      <c r="G45" s="5"/>
      <c r="H45" s="209"/>
      <c r="I45" s="111" t="s">
        <v>24</v>
      </c>
      <c r="J45" s="91">
        <f>'MAI 2023 LIMVALCTR'!J45+'IUNIE 2023 LIMVALCTR'!D45</f>
        <v>11086.8</v>
      </c>
      <c r="K45" s="91">
        <f>'MAI 2023 LIMVALCTR'!K45+'IUNIE 2023 LIMVALCTR'!E45</f>
        <v>11086.8</v>
      </c>
      <c r="L45" s="91">
        <f>'MAI 2023 LIMVALCTR'!L45+'IUNIE 2023 LIMVALCTR'!F45</f>
        <v>0</v>
      </c>
      <c r="M45" s="5"/>
      <c r="N45" s="15"/>
      <c r="O45" s="15"/>
      <c r="P45" s="1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f>D41+D43+D45</f>
        <v>204539.9</v>
      </c>
      <c r="E46" s="91">
        <f>E41+E43+E45</f>
        <v>204539.9</v>
      </c>
      <c r="F46" s="91">
        <f t="shared" ref="F46" si="12">F41+F43+F45</f>
        <v>0</v>
      </c>
      <c r="G46" s="5"/>
      <c r="H46" s="104" t="s">
        <v>20</v>
      </c>
      <c r="I46" s="113" t="s">
        <v>24</v>
      </c>
      <c r="J46" s="91">
        <f>'MAI 2023 LIMVALCTR'!J46+'IUNIE 2023 LIMVALCTR'!D46</f>
        <v>1218460.2799999998</v>
      </c>
      <c r="K46" s="91">
        <f>'MAI 2023 LIMVALCTR'!K46+'IUNIE 2023 LIMVALCTR'!E46</f>
        <v>1218460.2799999998</v>
      </c>
      <c r="L46" s="91">
        <f>'MAI 2023 LIMVALCTR'!L46+'IUNIE 2023 LIMVALCTR'!F46</f>
        <v>0</v>
      </c>
      <c r="M46" s="5"/>
      <c r="N46" s="15"/>
      <c r="O46" s="15"/>
      <c r="P46" s="15"/>
    </row>
    <row r="47" spans="1:16" s="1" customFormat="1" ht="15.75" thickBot="1" x14ac:dyDescent="0.3">
      <c r="A47" s="4"/>
      <c r="B47" s="55" t="s">
        <v>50</v>
      </c>
      <c r="C47" s="93" t="s">
        <v>24</v>
      </c>
      <c r="D47" s="98">
        <v>0</v>
      </c>
      <c r="E47" s="98">
        <v>0</v>
      </c>
      <c r="F47" s="99">
        <f t="shared" si="11"/>
        <v>0</v>
      </c>
      <c r="G47" s="5"/>
      <c r="H47" s="55" t="s">
        <v>50</v>
      </c>
      <c r="I47" s="57" t="s">
        <v>24</v>
      </c>
      <c r="J47" s="98">
        <f>'MAI 2023 LIMVALCTR'!J47+'IUNIE 2023 LIMVALCTR'!D47</f>
        <v>0</v>
      </c>
      <c r="K47" s="98">
        <f>'MAI 2023 LIMVALCTR'!K47+'IUNIE 2023 LIMVALCTR'!E47</f>
        <v>0</v>
      </c>
      <c r="L47" s="98">
        <f>'MAI 2023 LIMVALCTR'!L47+'IUNIE 2023 LIMVALCTR'!F47</f>
        <v>0</v>
      </c>
      <c r="M47" s="5"/>
      <c r="N47" s="15"/>
      <c r="O47" s="15"/>
      <c r="P47" s="15"/>
    </row>
    <row r="48" spans="1:16" s="1" customFormat="1" ht="15.75" thickBot="1" x14ac:dyDescent="0.3">
      <c r="A48" s="4"/>
      <c r="B48" s="55" t="s">
        <v>51</v>
      </c>
      <c r="C48" s="93" t="s">
        <v>24</v>
      </c>
      <c r="D48" s="98">
        <v>0</v>
      </c>
      <c r="E48" s="98">
        <v>0</v>
      </c>
      <c r="F48" s="99">
        <f t="shared" si="11"/>
        <v>0</v>
      </c>
      <c r="G48" s="5"/>
      <c r="H48" s="55" t="s">
        <v>51</v>
      </c>
      <c r="I48" s="57" t="s">
        <v>24</v>
      </c>
      <c r="J48" s="98">
        <f>'MAI 2023 LIMVALCTR'!J48+'IUNIE 2023 LIMVALCTR'!D48</f>
        <v>0</v>
      </c>
      <c r="K48" s="98">
        <f>'MAI 2023 LIMVALCTR'!K48+'IUNIE 2023 LIMVALCTR'!E48</f>
        <v>0</v>
      </c>
      <c r="L48" s="98">
        <f>'MAI 2023 LIMVALCTR'!L48+'IUNIE 2023 LIMVALCTR'!F48</f>
        <v>0</v>
      </c>
      <c r="M48" s="5"/>
      <c r="N48" s="15"/>
      <c r="O48" s="15"/>
      <c r="P48" s="15"/>
    </row>
    <row r="49" spans="1:16" s="1" customFormat="1" ht="15.75" thickBot="1" x14ac:dyDescent="0.3">
      <c r="A49" s="4"/>
      <c r="B49" s="55" t="s">
        <v>52</v>
      </c>
      <c r="C49" s="93" t="s">
        <v>24</v>
      </c>
      <c r="D49" s="98">
        <v>0</v>
      </c>
      <c r="E49" s="98">
        <v>0</v>
      </c>
      <c r="F49" s="99">
        <f t="shared" si="11"/>
        <v>0</v>
      </c>
      <c r="G49" s="5"/>
      <c r="H49" s="55" t="s">
        <v>52</v>
      </c>
      <c r="I49" s="57" t="s">
        <v>24</v>
      </c>
      <c r="J49" s="98">
        <f>'MAI 2023 LIMVALCTR'!J49+'IUNIE 2023 LIMVALCTR'!D49</f>
        <v>0</v>
      </c>
      <c r="K49" s="98">
        <f>'MAI 2023 LIMVALCTR'!K49+'IUNIE 2023 LIMVALCTR'!E49</f>
        <v>0</v>
      </c>
      <c r="L49" s="98">
        <f>'MAI 2023 LIMVALCTR'!L49+'IUNIE 2023 LIMVALCTR'!F49</f>
        <v>0</v>
      </c>
      <c r="M49" s="5"/>
      <c r="N49" s="15"/>
      <c r="O49" s="15"/>
      <c r="P49" s="15"/>
    </row>
    <row r="50" spans="1:16" s="1" customFormat="1" ht="15.75" thickBot="1" x14ac:dyDescent="0.3">
      <c r="A50" s="4"/>
      <c r="B50" s="55" t="s">
        <v>53</v>
      </c>
      <c r="C50" s="93" t="s">
        <v>24</v>
      </c>
      <c r="D50" s="98">
        <v>0</v>
      </c>
      <c r="E50" s="98">
        <v>0</v>
      </c>
      <c r="F50" s="99">
        <f t="shared" si="11"/>
        <v>0</v>
      </c>
      <c r="G50" s="5"/>
      <c r="H50" s="55" t="s">
        <v>53</v>
      </c>
      <c r="I50" s="57" t="s">
        <v>24</v>
      </c>
      <c r="J50" s="98">
        <f>'MAI 2023 LIMVALCTR'!J50+'IUNIE 2023 LIMVALCTR'!D50</f>
        <v>0</v>
      </c>
      <c r="K50" s="98">
        <f>'MAI 2023 LIMVALCTR'!K50+'IUNIE 2023 LIMVALCTR'!E50</f>
        <v>0</v>
      </c>
      <c r="L50" s="98">
        <f>'MAI 2023 LIMVALCTR'!L50+'IUNIE 2023 LIMVALCTR'!F50</f>
        <v>0</v>
      </c>
      <c r="M50" s="5"/>
      <c r="N50" s="15"/>
      <c r="O50" s="15"/>
      <c r="P50" s="15"/>
    </row>
    <row r="51" spans="1:16" s="1" customFormat="1" ht="15.75" thickBot="1" x14ac:dyDescent="0.3">
      <c r="A51" s="4"/>
      <c r="B51" s="58" t="s">
        <v>54</v>
      </c>
      <c r="C51" s="93" t="s">
        <v>24</v>
      </c>
      <c r="D51" s="98">
        <v>0</v>
      </c>
      <c r="E51" s="98">
        <v>0</v>
      </c>
      <c r="F51" s="99">
        <f t="shared" si="11"/>
        <v>0</v>
      </c>
      <c r="G51" s="5"/>
      <c r="H51" s="58" t="s">
        <v>54</v>
      </c>
      <c r="I51" s="57" t="s">
        <v>24</v>
      </c>
      <c r="J51" s="98">
        <f>'MAI 2023 LIMVALCTR'!J51+'IUNIE 2023 LIMVALCTR'!D51</f>
        <v>0</v>
      </c>
      <c r="K51" s="98">
        <f>'MAI 2023 LIMVALCTR'!K51+'IUNIE 2023 LIMVALCTR'!E51</f>
        <v>0</v>
      </c>
      <c r="L51" s="98">
        <f>'MAI 2023 LIMVALCTR'!L51+'IUNIE 2023 LIMVALCTR'!F51</f>
        <v>0</v>
      </c>
      <c r="M51" s="5"/>
      <c r="N51" s="15"/>
      <c r="O51" s="15"/>
      <c r="P51" s="1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204539.9</v>
      </c>
      <c r="E52" s="91">
        <f t="shared" ref="E52" si="13">SUM(E46:E51)</f>
        <v>204539.9</v>
      </c>
      <c r="F52" s="102">
        <f t="shared" si="11"/>
        <v>0</v>
      </c>
      <c r="G52" s="5"/>
      <c r="H52" s="94" t="s">
        <v>34</v>
      </c>
      <c r="I52" s="113" t="s">
        <v>24</v>
      </c>
      <c r="J52" s="91">
        <f>'MAI 2023 LIMVALCTR'!J52+'IUNIE 2023 LIMVALCTR'!D52</f>
        <v>1218460.2799999998</v>
      </c>
      <c r="K52" s="91">
        <f>'MAI 2023 LIMVALCTR'!K52+'IUNIE 2023 LIMVALCTR'!E52</f>
        <v>1218460.2799999998</v>
      </c>
      <c r="L52" s="91">
        <f>'MAI 2023 LIMVALCTR'!L52+'IUNIE 2023 LIMVALCTR'!F52</f>
        <v>0</v>
      </c>
      <c r="M52" s="5"/>
      <c r="N52" s="15"/>
      <c r="O52" s="15"/>
      <c r="P52" s="1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5"/>
      <c r="N53" s="15"/>
      <c r="O53" s="15"/>
      <c r="P53" s="15"/>
    </row>
    <row r="54" spans="1:16" s="1" customFormat="1" ht="15.75" customHeight="1" thickBot="1" x14ac:dyDescent="0.3">
      <c r="A54" s="4"/>
      <c r="B54" s="213" t="s">
        <v>112</v>
      </c>
      <c r="C54" s="225"/>
      <c r="D54" s="225"/>
      <c r="E54" s="225"/>
      <c r="F54" s="226"/>
      <c r="G54" s="9"/>
      <c r="H54" s="213" t="s">
        <v>113</v>
      </c>
      <c r="I54" s="225"/>
      <c r="J54" s="225"/>
      <c r="K54" s="225"/>
      <c r="L54" s="226"/>
      <c r="M54" s="28"/>
      <c r="N54" s="16"/>
      <c r="P54" s="119"/>
    </row>
    <row r="55" spans="1:16" s="1" customFormat="1" ht="18.75" customHeight="1" thickBot="1" x14ac:dyDescent="0.3">
      <c r="A55" s="4"/>
      <c r="B55" s="219" t="s">
        <v>35</v>
      </c>
      <c r="C55" s="17" t="s">
        <v>21</v>
      </c>
      <c r="D55" s="108" t="s">
        <v>39</v>
      </c>
      <c r="E55" s="17" t="s">
        <v>40</v>
      </c>
      <c r="F55" s="26" t="s">
        <v>41</v>
      </c>
      <c r="G55" s="20"/>
      <c r="H55" s="219" t="s">
        <v>35</v>
      </c>
      <c r="I55" s="17" t="s">
        <v>21</v>
      </c>
      <c r="J55" s="108" t="s">
        <v>39</v>
      </c>
      <c r="K55" s="17" t="s">
        <v>40</v>
      </c>
      <c r="L55" s="26" t="s">
        <v>41</v>
      </c>
      <c r="M55" s="20"/>
      <c r="N55" s="23"/>
      <c r="O55" s="23"/>
      <c r="P55" s="14"/>
    </row>
    <row r="56" spans="1:16" s="1" customFormat="1" ht="15.75" thickBot="1" x14ac:dyDescent="0.3">
      <c r="A56" s="4"/>
      <c r="B56" s="220"/>
      <c r="C56" s="64" t="s">
        <v>23</v>
      </c>
      <c r="D56" s="109">
        <f>D44+D42+D40+D30</f>
        <v>1234</v>
      </c>
      <c r="E56" s="109">
        <f>E44+E42+E40+E30</f>
        <v>1234</v>
      </c>
      <c r="F56" s="110">
        <f>D56-E56</f>
        <v>0</v>
      </c>
      <c r="G56" s="24"/>
      <c r="H56" s="220"/>
      <c r="I56" s="64" t="s">
        <v>23</v>
      </c>
      <c r="J56" s="109">
        <f>'MAI 2023 LIMVALCTR'!J56+'IUNIE 2023 LIMVALCTR'!D56</f>
        <v>7898</v>
      </c>
      <c r="K56" s="109">
        <f>'MAI 2023 LIMVALCTR'!K56+'IUNIE 2023 LIMVALCTR'!E56</f>
        <v>7824</v>
      </c>
      <c r="L56" s="106">
        <f>'MAI 2023 LIMVALCTR'!L56+'IUNIE 2023 LIMVALCTR'!F56</f>
        <v>74</v>
      </c>
      <c r="M56" s="24"/>
      <c r="N56" s="120"/>
      <c r="O56" s="120"/>
    </row>
    <row r="57" spans="1:16" s="1" customFormat="1" ht="15.75" thickBot="1" x14ac:dyDescent="0.3">
      <c r="A57" s="4"/>
      <c r="B57" s="221"/>
      <c r="C57" s="111" t="s">
        <v>24</v>
      </c>
      <c r="D57" s="112">
        <f>D52+D37</f>
        <v>532469.26</v>
      </c>
      <c r="E57" s="112">
        <f>E52+E37</f>
        <v>532469.26</v>
      </c>
      <c r="F57" s="107">
        <f>D57-E57</f>
        <v>0</v>
      </c>
      <c r="G57" s="24"/>
      <c r="H57" s="221"/>
      <c r="I57" s="111" t="s">
        <v>24</v>
      </c>
      <c r="J57" s="112">
        <f>'MAI 2023 LIMVALCTR'!J57+'IUNIE 2023 LIMVALCTR'!D57</f>
        <v>4486845.9799999995</v>
      </c>
      <c r="K57" s="112">
        <f>'MAI 2023 LIMVALCTR'!K57+'IUNIE 2023 LIMVALCTR'!E57</f>
        <v>4326727.54</v>
      </c>
      <c r="L57" s="107">
        <f>'MAI 2023 LIMVALCTR'!L57+'IUNIE 2023 LIMVALCTR'!F57</f>
        <v>160118.43999999994</v>
      </c>
      <c r="M57" s="24"/>
      <c r="N57" s="120"/>
      <c r="O57" s="120"/>
    </row>
    <row r="58" spans="1:16" s="1" customFormat="1" x14ac:dyDescent="0.25">
      <c r="A58" s="4"/>
      <c r="B58" s="114" t="s">
        <v>26</v>
      </c>
      <c r="C58" s="14"/>
      <c r="D58" s="15"/>
      <c r="E58" s="15"/>
      <c r="F58" s="15"/>
      <c r="G58" s="5"/>
      <c r="H58" s="5"/>
      <c r="I58" s="5"/>
      <c r="J58" s="5"/>
      <c r="K58" s="5"/>
      <c r="L58" s="5"/>
      <c r="M58" s="4"/>
      <c r="N58" s="14"/>
      <c r="O58" s="14"/>
    </row>
    <row r="59" spans="1:16" s="1" customFormat="1" x14ac:dyDescent="0.25">
      <c r="A59" s="4"/>
      <c r="B59" s="114" t="s">
        <v>29</v>
      </c>
      <c r="C59" s="14"/>
      <c r="D59" s="114"/>
      <c r="E59" s="114"/>
      <c r="F59" s="14"/>
      <c r="G59" s="4"/>
      <c r="H59" s="4"/>
      <c r="I59" s="4"/>
      <c r="J59" s="4"/>
      <c r="K59" s="5"/>
      <c r="L59" s="5"/>
      <c r="M59" s="5"/>
      <c r="N59" s="14"/>
      <c r="O59" s="14"/>
    </row>
    <row r="60" spans="1:16" s="1" customFormat="1" x14ac:dyDescent="0.25">
      <c r="A60" s="4"/>
      <c r="B60" s="18"/>
      <c r="C60" s="4"/>
      <c r="D60" s="18"/>
      <c r="E60" s="18"/>
      <c r="F60" s="4"/>
      <c r="G60" s="4"/>
      <c r="H60" s="4"/>
      <c r="I60" s="4"/>
      <c r="J60" s="4"/>
      <c r="K60" s="5"/>
      <c r="L60" s="5"/>
      <c r="M60" s="5"/>
      <c r="N60" s="14"/>
      <c r="O60" s="121"/>
    </row>
    <row r="61" spans="1:16" s="1" customFormat="1" x14ac:dyDescent="0.25">
      <c r="A61" s="4"/>
      <c r="B61" s="4"/>
      <c r="C61" s="4"/>
      <c r="D61" s="5"/>
      <c r="E61" s="5"/>
      <c r="F61" s="5"/>
      <c r="G61" s="5"/>
      <c r="H61" s="5"/>
      <c r="I61" s="4"/>
      <c r="J61" s="5"/>
      <c r="K61" s="5"/>
      <c r="L61" s="5"/>
      <c r="M61" s="5"/>
      <c r="N61" s="14"/>
      <c r="O61" s="121"/>
    </row>
    <row r="62" spans="1:16" s="1" customFormat="1" x14ac:dyDescent="0.25">
      <c r="A62" s="4"/>
      <c r="B62" s="4"/>
      <c r="C62" s="4"/>
      <c r="D62" s="4"/>
      <c r="E62" s="4"/>
      <c r="F62" s="4"/>
      <c r="G62" s="4"/>
      <c r="H62" s="5"/>
      <c r="I62" s="4"/>
      <c r="J62" s="5"/>
      <c r="K62" s="4"/>
      <c r="L62" s="4"/>
      <c r="M62" s="5"/>
      <c r="N62" s="14"/>
      <c r="O62" s="121"/>
    </row>
    <row r="63" spans="1:16" s="1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4"/>
      <c r="K63" s="4"/>
      <c r="L63" s="4"/>
      <c r="M63" s="5"/>
      <c r="N63" s="4"/>
      <c r="O63" s="121"/>
    </row>
    <row r="64" spans="1:16" s="1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21"/>
    </row>
    <row r="65" spans="1:15" s="1" customFormat="1" x14ac:dyDescent="0.25">
      <c r="A65" s="4"/>
      <c r="B65" s="6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  <c r="N65" s="4"/>
      <c r="O65" s="121"/>
    </row>
    <row r="66" spans="1:15" s="9" customForma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5"/>
      <c r="N66" s="6"/>
      <c r="O66" s="2"/>
    </row>
  </sheetData>
  <mergeCells count="12">
    <mergeCell ref="B40:B45"/>
    <mergeCell ref="H40:H45"/>
    <mergeCell ref="B54:F54"/>
    <mergeCell ref="H54:L54"/>
    <mergeCell ref="B55:B57"/>
    <mergeCell ref="H55:H57"/>
    <mergeCell ref="B5:J5"/>
    <mergeCell ref="B6:J6"/>
    <mergeCell ref="B28:F28"/>
    <mergeCell ref="H28:L28"/>
    <mergeCell ref="B29:B31"/>
    <mergeCell ref="H29:H31"/>
  </mergeCells>
  <pageMargins left="0.19685039370078741" right="0.19685039370078741" top="0" bottom="0" header="0" footer="0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67"/>
  <sheetViews>
    <sheetView zoomScale="96" zoomScaleNormal="96" workbookViewId="0">
      <selection activeCell="B25" sqref="B25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21.71093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.28515625" style="6" customWidth="1"/>
    <col min="8" max="8" width="23.5703125" style="6" customWidth="1"/>
    <col min="9" max="9" width="18.28515625" style="6" customWidth="1"/>
    <col min="10" max="10" width="15.42578125" style="6" customWidth="1"/>
    <col min="11" max="12" width="18.5703125" style="6" customWidth="1"/>
    <col min="13" max="13" width="13" style="6" customWidth="1"/>
    <col min="14" max="14" width="13.28515625" style="6" customWidth="1"/>
    <col min="15" max="15" width="12.85546875" style="2" customWidth="1"/>
    <col min="16" max="16" width="12.28515625" style="9" customWidth="1"/>
  </cols>
  <sheetData>
    <row r="1" spans="1:15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5" s="1" customFormat="1" ht="15.75" x14ac:dyDescent="0.25">
      <c r="A2" s="13"/>
      <c r="B2" s="13" t="s">
        <v>36</v>
      </c>
      <c r="C2" s="13"/>
      <c r="D2" s="13"/>
      <c r="E2" s="13"/>
      <c r="F2" s="13" t="s">
        <v>118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5" s="1" customFormat="1" ht="15.75" x14ac:dyDescent="0.25">
      <c r="A3" s="13"/>
      <c r="B3" s="13" t="s">
        <v>3</v>
      </c>
      <c r="C3" s="13"/>
      <c r="D3" s="13"/>
      <c r="E3" s="13"/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5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5" s="1" customFormat="1" x14ac:dyDescent="0.25">
      <c r="A5" s="14"/>
      <c r="B5" s="222" t="s">
        <v>55</v>
      </c>
      <c r="C5" s="223"/>
      <c r="D5" s="223"/>
      <c r="E5" s="223"/>
      <c r="F5" s="223"/>
      <c r="G5" s="223"/>
      <c r="H5" s="223"/>
      <c r="I5" s="223"/>
      <c r="J5" s="223"/>
      <c r="K5" s="14"/>
      <c r="L5" s="14"/>
      <c r="M5" s="14"/>
      <c r="N5" s="14"/>
      <c r="O5" s="3"/>
    </row>
    <row r="6" spans="1:15" s="1" customFormat="1" ht="18.75" customHeight="1" x14ac:dyDescent="0.25">
      <c r="A6" s="14"/>
      <c r="B6" s="222" t="s">
        <v>102</v>
      </c>
      <c r="C6" s="223"/>
      <c r="D6" s="223"/>
      <c r="E6" s="223"/>
      <c r="F6" s="223"/>
      <c r="G6" s="223"/>
      <c r="H6" s="223"/>
      <c r="I6" s="223"/>
      <c r="J6" s="223"/>
      <c r="K6" s="14"/>
      <c r="L6" s="14"/>
      <c r="M6" s="14"/>
      <c r="N6" s="14"/>
      <c r="O6" s="3"/>
    </row>
    <row r="7" spans="1:15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L7" s="14"/>
      <c r="M7" s="14"/>
      <c r="N7" s="14"/>
      <c r="O7" s="3"/>
    </row>
    <row r="8" spans="1:15" s="2" customFormat="1" ht="18" customHeight="1" thickBot="1" x14ac:dyDescent="0.3">
      <c r="A8" s="30" t="s">
        <v>5</v>
      </c>
      <c r="B8" s="31" t="s">
        <v>6</v>
      </c>
      <c r="C8" s="30" t="s">
        <v>7</v>
      </c>
      <c r="D8" s="32" t="s">
        <v>8</v>
      </c>
      <c r="E8" s="33" t="s">
        <v>9</v>
      </c>
      <c r="F8" s="33" t="s">
        <v>42</v>
      </c>
      <c r="G8" s="30" t="s">
        <v>33</v>
      </c>
      <c r="H8" s="33" t="s">
        <v>10</v>
      </c>
      <c r="I8" s="34" t="s">
        <v>11</v>
      </c>
      <c r="J8" s="122"/>
      <c r="K8" s="122"/>
      <c r="L8" s="122"/>
      <c r="M8" s="14"/>
      <c r="N8" s="14"/>
      <c r="O8" s="3"/>
    </row>
    <row r="9" spans="1:15" s="2" customFormat="1" ht="25.5" customHeight="1" thickBot="1" x14ac:dyDescent="0.3">
      <c r="A9" s="35" t="s">
        <v>12</v>
      </c>
      <c r="B9" s="36" t="s">
        <v>13</v>
      </c>
      <c r="C9" s="35" t="s">
        <v>14</v>
      </c>
      <c r="D9" s="37" t="s">
        <v>46</v>
      </c>
      <c r="E9" s="38" t="s">
        <v>15</v>
      </c>
      <c r="F9" s="38" t="s">
        <v>16</v>
      </c>
      <c r="G9" s="115" t="s">
        <v>103</v>
      </c>
      <c r="H9" s="39" t="s">
        <v>17</v>
      </c>
      <c r="I9" s="40" t="s">
        <v>18</v>
      </c>
      <c r="J9" s="122"/>
      <c r="K9" s="122"/>
      <c r="L9" s="122"/>
      <c r="M9" s="14"/>
      <c r="N9" s="15"/>
      <c r="O9" s="3"/>
    </row>
    <row r="10" spans="1:15" s="2" customFormat="1" x14ac:dyDescent="0.25">
      <c r="A10" s="41">
        <v>1</v>
      </c>
      <c r="B10" s="42" t="s">
        <v>38</v>
      </c>
      <c r="C10" s="43" t="s">
        <v>104</v>
      </c>
      <c r="D10" s="44">
        <v>3073615.87</v>
      </c>
      <c r="E10" s="45">
        <v>2407971.9900000002</v>
      </c>
      <c r="F10" s="46">
        <f t="shared" ref="F10:F16" si="0">D10-E10</f>
        <v>665643.87999999989</v>
      </c>
      <c r="G10" s="46">
        <v>337404.45</v>
      </c>
      <c r="H10" s="46">
        <f t="shared" ref="H10:H16" si="1">E10+G10</f>
        <v>2745376.4400000004</v>
      </c>
      <c r="I10" s="47">
        <f t="shared" ref="I10:I16" si="2">F10-G10</f>
        <v>328239.42999999988</v>
      </c>
      <c r="J10" s="123"/>
      <c r="K10" s="15"/>
      <c r="L10" s="15"/>
      <c r="M10" s="15"/>
      <c r="N10" s="15"/>
      <c r="O10" s="3"/>
    </row>
    <row r="11" spans="1:15" s="1" customFormat="1" x14ac:dyDescent="0.25">
      <c r="A11" s="48"/>
      <c r="B11" s="49" t="s">
        <v>31</v>
      </c>
      <c r="C11" s="50"/>
      <c r="D11" s="51">
        <v>0</v>
      </c>
      <c r="E11" s="52">
        <v>1593.64</v>
      </c>
      <c r="F11" s="53">
        <f t="shared" si="0"/>
        <v>-1593.64</v>
      </c>
      <c r="G11" s="53">
        <v>0</v>
      </c>
      <c r="H11" s="53">
        <f t="shared" si="1"/>
        <v>1593.64</v>
      </c>
      <c r="I11" s="54">
        <f t="shared" si="2"/>
        <v>-1593.64</v>
      </c>
      <c r="J11" s="123"/>
      <c r="K11" s="15"/>
      <c r="L11" s="15"/>
      <c r="M11" s="15"/>
      <c r="N11" s="15"/>
      <c r="O11" s="3"/>
    </row>
    <row r="12" spans="1:15" s="1" customFormat="1" x14ac:dyDescent="0.25">
      <c r="A12" s="48"/>
      <c r="B12" s="55" t="s">
        <v>50</v>
      </c>
      <c r="C12" s="56"/>
      <c r="D12" s="51">
        <v>33367.82</v>
      </c>
      <c r="E12" s="52">
        <v>33367.82</v>
      </c>
      <c r="F12" s="53">
        <f t="shared" si="0"/>
        <v>0</v>
      </c>
      <c r="G12" s="53">
        <v>0</v>
      </c>
      <c r="H12" s="53">
        <f t="shared" si="1"/>
        <v>33367.82</v>
      </c>
      <c r="I12" s="54">
        <f t="shared" si="2"/>
        <v>0</v>
      </c>
      <c r="J12" s="123"/>
      <c r="K12" s="15"/>
      <c r="L12" s="15"/>
      <c r="M12" s="15"/>
      <c r="N12" s="15"/>
      <c r="O12" s="3"/>
    </row>
    <row r="13" spans="1:15" s="1" customFormat="1" x14ac:dyDescent="0.25">
      <c r="A13" s="48"/>
      <c r="B13" s="55" t="s">
        <v>51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123"/>
      <c r="K13" s="15"/>
      <c r="L13" s="15"/>
      <c r="M13" s="15"/>
      <c r="N13" s="15"/>
      <c r="O13" s="3"/>
    </row>
    <row r="14" spans="1:15" s="1" customFormat="1" x14ac:dyDescent="0.25">
      <c r="A14" s="48"/>
      <c r="B14" s="55" t="s">
        <v>52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123"/>
      <c r="K14" s="15"/>
      <c r="L14" s="15"/>
      <c r="M14" s="15"/>
      <c r="N14" s="15"/>
      <c r="O14" s="3"/>
    </row>
    <row r="15" spans="1:15" s="1" customFormat="1" x14ac:dyDescent="0.25">
      <c r="A15" s="48"/>
      <c r="B15" s="55" t="s">
        <v>53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123"/>
      <c r="K15" s="15"/>
      <c r="L15" s="15"/>
      <c r="M15" s="15"/>
      <c r="N15" s="15"/>
      <c r="O15" s="3"/>
    </row>
    <row r="16" spans="1:15" s="1" customFormat="1" ht="15.75" thickBot="1" x14ac:dyDescent="0.3">
      <c r="A16" s="57"/>
      <c r="B16" s="58" t="s">
        <v>54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123"/>
      <c r="K16" s="15"/>
      <c r="L16" s="15"/>
      <c r="M16" s="15"/>
      <c r="N16" s="15"/>
      <c r="O16" s="3"/>
    </row>
    <row r="17" spans="1:15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3106983.69</v>
      </c>
      <c r="E17" s="68">
        <v>2442933.4500000002</v>
      </c>
      <c r="F17" s="68">
        <f t="shared" si="3"/>
        <v>664050.23999999987</v>
      </c>
      <c r="G17" s="68">
        <f t="shared" si="3"/>
        <v>337404.45</v>
      </c>
      <c r="H17" s="68">
        <f t="shared" si="3"/>
        <v>2780337.9000000004</v>
      </c>
      <c r="I17" s="69">
        <f t="shared" si="3"/>
        <v>326645.78999999986</v>
      </c>
      <c r="J17" s="123"/>
      <c r="K17" s="124"/>
      <c r="L17" s="124"/>
      <c r="M17" s="15"/>
      <c r="N17" s="15"/>
      <c r="O17" s="3"/>
    </row>
    <row r="18" spans="1:15" s="1" customFormat="1" x14ac:dyDescent="0.25">
      <c r="A18" s="70">
        <v>2</v>
      </c>
      <c r="B18" s="71" t="s">
        <v>37</v>
      </c>
      <c r="C18" s="43" t="s">
        <v>105</v>
      </c>
      <c r="D18" s="73">
        <v>1079307.55</v>
      </c>
      <c r="E18" s="74">
        <v>782850.5</v>
      </c>
      <c r="F18" s="75">
        <f>D18-E18</f>
        <v>296457.05000000005</v>
      </c>
      <c r="G18" s="75">
        <v>193829.82</v>
      </c>
      <c r="H18" s="75">
        <f t="shared" ref="H18:H24" si="4">E18+G18</f>
        <v>976680.32000000007</v>
      </c>
      <c r="I18" s="76">
        <f>F18-G18</f>
        <v>102627.23000000004</v>
      </c>
      <c r="J18" s="123"/>
      <c r="K18" s="15"/>
      <c r="L18" s="15"/>
      <c r="M18" s="14"/>
      <c r="N18" s="15"/>
      <c r="O18" s="3"/>
    </row>
    <row r="19" spans="1:15" s="1" customFormat="1" x14ac:dyDescent="0.25">
      <c r="A19" s="48"/>
      <c r="B19" s="77" t="s">
        <v>30</v>
      </c>
      <c r="C19" s="50" t="s">
        <v>106</v>
      </c>
      <c r="D19" s="51">
        <v>0</v>
      </c>
      <c r="E19" s="52">
        <v>21206.329999999998</v>
      </c>
      <c r="F19" s="53">
        <f>D19-E19</f>
        <v>-21206.329999999998</v>
      </c>
      <c r="G19" s="53">
        <v>6540.27</v>
      </c>
      <c r="H19" s="53">
        <f t="shared" si="4"/>
        <v>27746.6</v>
      </c>
      <c r="I19" s="54">
        <f t="shared" ref="I19:I24" si="5">F19-G19</f>
        <v>-27746.6</v>
      </c>
      <c r="J19" s="123"/>
      <c r="K19" s="15"/>
      <c r="L19" s="15"/>
      <c r="M19" s="15"/>
      <c r="N19" s="15"/>
      <c r="O19" s="3"/>
    </row>
    <row r="20" spans="1:15" s="1" customFormat="1" x14ac:dyDescent="0.25">
      <c r="A20" s="48"/>
      <c r="B20" s="77" t="s">
        <v>43</v>
      </c>
      <c r="C20" s="50" t="s">
        <v>107</v>
      </c>
      <c r="D20" s="51">
        <v>9599.6200000000008</v>
      </c>
      <c r="E20" s="52">
        <v>7107.21</v>
      </c>
      <c r="F20" s="53">
        <f>D20-E20</f>
        <v>2492.4100000000008</v>
      </c>
      <c r="G20" s="53">
        <v>2584.44</v>
      </c>
      <c r="H20" s="53">
        <f t="shared" si="4"/>
        <v>9691.65</v>
      </c>
      <c r="I20" s="54">
        <f t="shared" si="5"/>
        <v>-92.029999999999291</v>
      </c>
      <c r="J20" s="123"/>
      <c r="K20" s="15"/>
      <c r="L20" s="15"/>
      <c r="M20" s="15"/>
      <c r="N20" s="15"/>
      <c r="O20" s="3"/>
    </row>
    <row r="21" spans="1:15" s="1" customFormat="1" x14ac:dyDescent="0.25">
      <c r="A21" s="48"/>
      <c r="B21" s="55" t="s">
        <v>50</v>
      </c>
      <c r="C21" s="50"/>
      <c r="D21" s="51">
        <v>0</v>
      </c>
      <c r="E21" s="52">
        <v>-198.19</v>
      </c>
      <c r="F21" s="53">
        <f t="shared" ref="F21:F24" si="6">D21-E21</f>
        <v>198.19</v>
      </c>
      <c r="G21" s="53">
        <v>0</v>
      </c>
      <c r="H21" s="53">
        <f t="shared" si="4"/>
        <v>-198.19</v>
      </c>
      <c r="I21" s="54">
        <f t="shared" si="5"/>
        <v>198.19</v>
      </c>
      <c r="J21" s="123"/>
      <c r="K21" s="15"/>
      <c r="L21" s="15"/>
      <c r="M21" s="15"/>
      <c r="N21" s="15"/>
      <c r="O21" s="3"/>
    </row>
    <row r="22" spans="1:15" s="1" customFormat="1" x14ac:dyDescent="0.25">
      <c r="A22" s="48"/>
      <c r="B22" s="55" t="s">
        <v>51</v>
      </c>
      <c r="C22" s="50"/>
      <c r="D22" s="51">
        <v>0</v>
      </c>
      <c r="E22" s="52">
        <v>0</v>
      </c>
      <c r="F22" s="52">
        <f t="shared" si="6"/>
        <v>0</v>
      </c>
      <c r="G22" s="53">
        <v>0</v>
      </c>
      <c r="H22" s="52">
        <f t="shared" si="4"/>
        <v>0</v>
      </c>
      <c r="I22" s="54">
        <f t="shared" si="5"/>
        <v>0</v>
      </c>
      <c r="J22" s="123"/>
      <c r="K22" s="15"/>
      <c r="L22" s="15"/>
      <c r="M22" s="15"/>
      <c r="N22" s="15"/>
      <c r="O22" s="3"/>
    </row>
    <row r="23" spans="1:15" s="1" customFormat="1" x14ac:dyDescent="0.25">
      <c r="A23" s="48"/>
      <c r="B23" s="55" t="s">
        <v>52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123"/>
      <c r="K23" s="15"/>
      <c r="L23" s="15"/>
      <c r="M23" s="15"/>
      <c r="N23" s="15"/>
      <c r="O23" s="3"/>
    </row>
    <row r="24" spans="1:15" s="1" customFormat="1" ht="15.75" thickBot="1" x14ac:dyDescent="0.3">
      <c r="A24" s="57"/>
      <c r="B24" s="55" t="s">
        <v>53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123"/>
      <c r="K24" s="15"/>
      <c r="L24" s="15"/>
      <c r="M24" s="15"/>
      <c r="N24" s="15"/>
      <c r="O24" s="3"/>
    </row>
    <row r="25" spans="1:15" s="1" customFormat="1" ht="27" thickBot="1" x14ac:dyDescent="0.3">
      <c r="A25" s="78"/>
      <c r="B25" s="58" t="s">
        <v>34</v>
      </c>
      <c r="C25" s="79"/>
      <c r="D25" s="80">
        <f>SUM(D18:D24)</f>
        <v>1088907.1700000002</v>
      </c>
      <c r="E25" s="81">
        <v>810965.85</v>
      </c>
      <c r="F25" s="81">
        <f t="shared" ref="F25:I25" si="7">SUM(F18:F24)</f>
        <v>277941.32</v>
      </c>
      <c r="G25" s="81">
        <f t="shared" si="7"/>
        <v>202954.53</v>
      </c>
      <c r="H25" s="81">
        <f t="shared" si="7"/>
        <v>1013920.3800000001</v>
      </c>
      <c r="I25" s="82">
        <f t="shared" si="7"/>
        <v>74986.790000000037</v>
      </c>
      <c r="J25" s="123"/>
      <c r="K25" s="124"/>
      <c r="L25" s="124"/>
      <c r="M25" s="15"/>
      <c r="N25" s="15"/>
      <c r="O25" s="3"/>
    </row>
    <row r="26" spans="1:15" s="1" customFormat="1" ht="15.75" thickBot="1" x14ac:dyDescent="0.3">
      <c r="A26" s="78"/>
      <c r="B26" s="83" t="s">
        <v>8</v>
      </c>
      <c r="C26" s="78"/>
      <c r="D26" s="84">
        <f>D25+D17</f>
        <v>4195890.8600000003</v>
      </c>
      <c r="E26" s="85">
        <v>3253899.3000000003</v>
      </c>
      <c r="F26" s="85">
        <f t="shared" ref="F26:I26" si="8">F25+F17</f>
        <v>941991.55999999982</v>
      </c>
      <c r="G26" s="85">
        <f t="shared" si="8"/>
        <v>540358.98</v>
      </c>
      <c r="H26" s="85">
        <f t="shared" si="8"/>
        <v>3794258.2800000003</v>
      </c>
      <c r="I26" s="86">
        <f t="shared" si="8"/>
        <v>401632.5799999999</v>
      </c>
      <c r="J26" s="15"/>
      <c r="K26" s="15"/>
      <c r="L26" s="15"/>
      <c r="M26" s="15"/>
      <c r="N26" s="15"/>
      <c r="O26" s="3"/>
    </row>
    <row r="27" spans="1:15" s="9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3"/>
    </row>
    <row r="28" spans="1:15" s="1" customFormat="1" ht="15.75" customHeight="1" thickBot="1" x14ac:dyDescent="0.3">
      <c r="A28" s="4"/>
      <c r="B28" s="213" t="s">
        <v>108</v>
      </c>
      <c r="C28" s="225"/>
      <c r="D28" s="225"/>
      <c r="E28" s="225"/>
      <c r="F28" s="226"/>
      <c r="H28" s="213" t="s">
        <v>109</v>
      </c>
      <c r="I28" s="225"/>
      <c r="J28" s="225"/>
      <c r="K28" s="225"/>
      <c r="L28" s="226"/>
      <c r="M28" s="16"/>
      <c r="N28" s="16"/>
      <c r="O28" s="16"/>
    </row>
    <row r="29" spans="1:15" s="16" customFormat="1" ht="20.25" customHeight="1" thickBot="1" x14ac:dyDescent="0.3">
      <c r="A29" s="19"/>
      <c r="B29" s="227" t="s">
        <v>19</v>
      </c>
      <c r="C29" s="87" t="s">
        <v>21</v>
      </c>
      <c r="D29" s="17" t="s">
        <v>39</v>
      </c>
      <c r="E29" s="17" t="s">
        <v>40</v>
      </c>
      <c r="F29" s="26" t="s">
        <v>41</v>
      </c>
      <c r="G29" s="20"/>
      <c r="H29" s="230" t="s">
        <v>19</v>
      </c>
      <c r="I29" s="87" t="s">
        <v>21</v>
      </c>
      <c r="J29" s="17" t="s">
        <v>39</v>
      </c>
      <c r="K29" s="17" t="s">
        <v>40</v>
      </c>
      <c r="L29" s="17" t="s">
        <v>41</v>
      </c>
      <c r="M29" s="23"/>
      <c r="N29" s="23"/>
      <c r="O29" s="23"/>
    </row>
    <row r="30" spans="1:15" s="1" customFormat="1" ht="15.75" thickBot="1" x14ac:dyDescent="0.3">
      <c r="A30" s="6"/>
      <c r="B30" s="228"/>
      <c r="C30" s="14" t="s">
        <v>23</v>
      </c>
      <c r="D30" s="88">
        <v>326</v>
      </c>
      <c r="E30" s="88">
        <v>326</v>
      </c>
      <c r="F30" s="89">
        <f>D30-E30</f>
        <v>0</v>
      </c>
      <c r="G30" s="5"/>
      <c r="H30" s="231"/>
      <c r="I30" s="14" t="s">
        <v>23</v>
      </c>
      <c r="J30" s="88">
        <f>'01-15 MAI 2023 DRG'!J30+'MAI 2023 LIMVALCTR'!D30</f>
        <v>1552</v>
      </c>
      <c r="K30" s="88">
        <f>'01-15 MAI 2023 DRG'!K30+'MAI 2023 LIMVALCTR'!E30</f>
        <v>1478</v>
      </c>
      <c r="L30" s="88">
        <f>'01-15 MAI 2023 DRG'!L30+'MAI 2023 LIMVALCTR'!F30</f>
        <v>74</v>
      </c>
      <c r="M30" s="15"/>
      <c r="N30" s="15"/>
      <c r="O30" s="15"/>
    </row>
    <row r="31" spans="1:15" s="1" customFormat="1" ht="15.75" thickBot="1" x14ac:dyDescent="0.3">
      <c r="A31" s="6"/>
      <c r="B31" s="229"/>
      <c r="C31" s="90" t="s">
        <v>24</v>
      </c>
      <c r="D31" s="91">
        <v>598392.51</v>
      </c>
      <c r="E31" s="91">
        <v>598392.51</v>
      </c>
      <c r="F31" s="92">
        <f t="shared" ref="F31:F37" si="9">D31-E31</f>
        <v>0</v>
      </c>
      <c r="G31" s="5"/>
      <c r="H31" s="232"/>
      <c r="I31" s="90" t="s">
        <v>24</v>
      </c>
      <c r="J31" s="95">
        <f>'01-15 MAI 2023 DRG'!J31+'MAI 2023 LIMVALCTR'!D31</f>
        <v>2927160.0300000003</v>
      </c>
      <c r="K31" s="95">
        <f>'01-15 MAI 2023 DRG'!K31+'MAI 2023 LIMVALCTR'!E31</f>
        <v>2746970.08</v>
      </c>
      <c r="L31" s="95">
        <f>'01-15 MAI 2023 DRG'!L31+'MAI 2023 LIMVALCTR'!F31</f>
        <v>180189.94999999995</v>
      </c>
      <c r="M31" s="15"/>
      <c r="N31" s="15"/>
      <c r="O31" s="15"/>
    </row>
    <row r="32" spans="1:15" s="1" customFormat="1" ht="15.75" thickBot="1" x14ac:dyDescent="0.3">
      <c r="A32" s="6"/>
      <c r="B32" s="55" t="s">
        <v>50</v>
      </c>
      <c r="C32" s="83" t="s">
        <v>24</v>
      </c>
      <c r="D32" s="85">
        <v>0</v>
      </c>
      <c r="E32" s="85">
        <v>0</v>
      </c>
      <c r="F32" s="89">
        <f t="shared" si="9"/>
        <v>0</v>
      </c>
      <c r="G32" s="5"/>
      <c r="H32" s="55" t="s">
        <v>50</v>
      </c>
      <c r="I32" s="93" t="s">
        <v>24</v>
      </c>
      <c r="J32" s="88">
        <f>'01-15 MAI 2023 DRG'!J32+'MAI 2023 LIMVALCTR'!D32</f>
        <v>13296.31</v>
      </c>
      <c r="K32" s="88">
        <f>'01-15 MAI 2023 DRG'!K32+'MAI 2023 LIMVALCTR'!E32</f>
        <v>33367.82</v>
      </c>
      <c r="L32" s="88">
        <f>'01-15 MAI 2023 DRG'!L32+'MAI 2023 LIMVALCTR'!F32</f>
        <v>-20071.510000000002</v>
      </c>
      <c r="M32" s="15"/>
      <c r="N32" s="15"/>
      <c r="O32" s="15"/>
    </row>
    <row r="33" spans="1:16" s="1" customFormat="1" ht="15.75" thickBot="1" x14ac:dyDescent="0.3">
      <c r="A33" s="6"/>
      <c r="B33" s="55" t="s">
        <v>51</v>
      </c>
      <c r="C33" s="93" t="s">
        <v>24</v>
      </c>
      <c r="D33" s="62">
        <v>0</v>
      </c>
      <c r="E33" s="62">
        <v>0</v>
      </c>
      <c r="F33" s="89">
        <f t="shared" si="9"/>
        <v>0</v>
      </c>
      <c r="G33" s="5"/>
      <c r="H33" s="55" t="s">
        <v>51</v>
      </c>
      <c r="I33" s="93" t="s">
        <v>24</v>
      </c>
      <c r="J33" s="88">
        <f>'01-15 MAI 2023 DRG'!J33+'MAI 2023 LIMVALCTR'!D33</f>
        <v>0</v>
      </c>
      <c r="K33" s="88">
        <f>'01-15 MAI 2023 DRG'!K33+'MAI 2023 LIMVALCTR'!E33</f>
        <v>0</v>
      </c>
      <c r="L33" s="88">
        <f>'01-15 MAI 2023 DRG'!L33+'MAI 2023 LIMVALCTR'!F33</f>
        <v>0</v>
      </c>
      <c r="M33" s="15"/>
      <c r="N33" s="15"/>
      <c r="O33" s="15"/>
    </row>
    <row r="34" spans="1:16" s="1" customFormat="1" ht="15.75" thickBot="1" x14ac:dyDescent="0.3">
      <c r="A34" s="6"/>
      <c r="B34" s="55" t="s">
        <v>52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5"/>
      <c r="H34" s="55" t="s">
        <v>52</v>
      </c>
      <c r="I34" s="93" t="s">
        <v>24</v>
      </c>
      <c r="J34" s="88">
        <f>'01-15 MAI 2023 DRG'!J34+'MAI 2023 LIMVALCTR'!D34</f>
        <v>0</v>
      </c>
      <c r="K34" s="88">
        <f>'01-15 MAI 2023 DRG'!K34+'MAI 2023 LIMVALCTR'!E34</f>
        <v>0</v>
      </c>
      <c r="L34" s="88">
        <f>'01-15 MAI 2023 DRG'!L34+'MAI 2023 LIMVALCTR'!F34</f>
        <v>0</v>
      </c>
      <c r="M34" s="15"/>
      <c r="N34" s="15"/>
      <c r="O34" s="15"/>
    </row>
    <row r="35" spans="1:16" s="1" customFormat="1" ht="15.75" thickBot="1" x14ac:dyDescent="0.3">
      <c r="A35" s="6"/>
      <c r="B35" s="55" t="s">
        <v>53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5"/>
      <c r="H35" s="55" t="s">
        <v>53</v>
      </c>
      <c r="I35" s="93" t="s">
        <v>24</v>
      </c>
      <c r="J35" s="88">
        <f>'01-15 MAI 2023 DRG'!J35+'MAI 2023 LIMVALCTR'!D35</f>
        <v>0</v>
      </c>
      <c r="K35" s="88">
        <f>'01-15 MAI 2023 DRG'!K35+'MAI 2023 LIMVALCTR'!E35</f>
        <v>0</v>
      </c>
      <c r="L35" s="88">
        <f>'01-15 MAI 2023 DRG'!L35+'MAI 2023 LIMVALCTR'!F35</f>
        <v>0</v>
      </c>
      <c r="M35" s="15"/>
      <c r="N35" s="15"/>
      <c r="O35" s="15"/>
    </row>
    <row r="36" spans="1:16" s="1" customFormat="1" ht="15.75" thickBot="1" x14ac:dyDescent="0.3">
      <c r="A36" s="6"/>
      <c r="B36" s="58" t="s">
        <v>54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5"/>
      <c r="H36" s="58" t="s">
        <v>54</v>
      </c>
      <c r="I36" s="83" t="s">
        <v>24</v>
      </c>
      <c r="J36" s="88">
        <f>'01-15 MAI 2023 DRG'!J36+'MAI 2023 LIMVALCTR'!D36</f>
        <v>0</v>
      </c>
      <c r="K36" s="88">
        <f>'01-15 MAI 2023 DRG'!K36+'MAI 2023 LIMVALCTR'!E36</f>
        <v>0</v>
      </c>
      <c r="L36" s="88">
        <f>'01-15 MAI 2023 DRG'!L36+'MAI 2023 LIMVALCTR'!F36</f>
        <v>0</v>
      </c>
      <c r="M36" s="15"/>
      <c r="N36" s="15"/>
      <c r="O36" s="15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0">SUM(D31:D36)</f>
        <v>598392.51</v>
      </c>
      <c r="E37" s="91">
        <f t="shared" si="10"/>
        <v>598392.51</v>
      </c>
      <c r="F37" s="91">
        <f t="shared" si="9"/>
        <v>0</v>
      </c>
      <c r="G37" s="5"/>
      <c r="H37" s="94" t="s">
        <v>32</v>
      </c>
      <c r="I37" s="90" t="s">
        <v>24</v>
      </c>
      <c r="J37" s="91">
        <f>'01-15 MAI 2023 DRG'!J37+'MAI 2023 LIMVALCTR'!D37</f>
        <v>2940456.34</v>
      </c>
      <c r="K37" s="91">
        <f>'01-15 MAI 2023 DRG'!K37+'MAI 2023 LIMVALCTR'!E37</f>
        <v>2780337.9000000004</v>
      </c>
      <c r="L37" s="91">
        <f>'01-15 MAI 2023 DRG'!L37+'MAI 2023 LIMVALCTR'!F37</f>
        <v>160118.43999999994</v>
      </c>
      <c r="M37" s="15"/>
      <c r="N37" s="15"/>
      <c r="O37" s="15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15"/>
      <c r="J38" s="118"/>
      <c r="K38" s="14"/>
      <c r="L38" s="15"/>
      <c r="M38" s="15"/>
      <c r="N38" s="15"/>
      <c r="O38" s="15"/>
      <c r="P38" s="15"/>
    </row>
    <row r="39" spans="1:16" s="1" customFormat="1" ht="18.75" customHeight="1" thickBot="1" x14ac:dyDescent="0.3">
      <c r="A39" s="6"/>
      <c r="B39" s="96" t="s">
        <v>20</v>
      </c>
      <c r="C39" s="87" t="s">
        <v>21</v>
      </c>
      <c r="D39" s="17" t="s">
        <v>39</v>
      </c>
      <c r="E39" s="17" t="s">
        <v>40</v>
      </c>
      <c r="F39" s="26" t="s">
        <v>22</v>
      </c>
      <c r="G39" s="20"/>
      <c r="H39" s="96" t="s">
        <v>20</v>
      </c>
      <c r="I39" s="17" t="s">
        <v>21</v>
      </c>
      <c r="J39" s="17" t="s">
        <v>39</v>
      </c>
      <c r="K39" s="17" t="s">
        <v>40</v>
      </c>
      <c r="L39" s="26" t="s">
        <v>22</v>
      </c>
      <c r="M39" s="15"/>
      <c r="N39" s="15"/>
      <c r="O39" s="15"/>
      <c r="P39" s="15"/>
    </row>
    <row r="40" spans="1:16" s="1" customFormat="1" ht="15.75" thickBot="1" x14ac:dyDescent="0.3">
      <c r="A40" s="6"/>
      <c r="B40" s="207" t="s">
        <v>20</v>
      </c>
      <c r="C40" s="97" t="s">
        <v>23</v>
      </c>
      <c r="D40" s="98">
        <v>0</v>
      </c>
      <c r="E40" s="98">
        <v>0</v>
      </c>
      <c r="F40" s="99">
        <f>D40-E40</f>
        <v>0</v>
      </c>
      <c r="G40" s="5"/>
      <c r="H40" s="207" t="s">
        <v>20</v>
      </c>
      <c r="I40" s="64" t="s">
        <v>23</v>
      </c>
      <c r="J40" s="98">
        <f>'01-15 MAI 2023 DRG'!J40+'MAI 2023 LIMVALCTR'!D40</f>
        <v>0</v>
      </c>
      <c r="K40" s="98">
        <f>'01-15 MAI 2023 DRG'!K40+'MAI 2023 LIMVALCTR'!E40</f>
        <v>0</v>
      </c>
      <c r="L40" s="98">
        <f>'01-15 MAI 2023 DRG'!L40+'MAI 2023 LIMVALCTR'!F40</f>
        <v>0</v>
      </c>
      <c r="M40" s="15"/>
      <c r="N40" s="15"/>
      <c r="O40" s="15"/>
      <c r="P40" s="15"/>
    </row>
    <row r="41" spans="1:16" s="1" customFormat="1" ht="15.75" thickBot="1" x14ac:dyDescent="0.3">
      <c r="A41" s="6"/>
      <c r="B41" s="208"/>
      <c r="C41" s="100" t="s">
        <v>24</v>
      </c>
      <c r="D41" s="101">
        <v>0</v>
      </c>
      <c r="E41" s="101">
        <v>0</v>
      </c>
      <c r="F41" s="102">
        <f t="shared" ref="F41:F52" si="11">D41-E41</f>
        <v>0</v>
      </c>
      <c r="G41" s="5"/>
      <c r="H41" s="208"/>
      <c r="I41" s="111" t="s">
        <v>24</v>
      </c>
      <c r="J41" s="91">
        <f>'01-15 MAI 2023 DRG'!J41+'MAI 2023 LIMVALCTR'!D41</f>
        <v>0</v>
      </c>
      <c r="K41" s="91">
        <f>'01-15 MAI 2023 DRG'!K41+'MAI 2023 LIMVALCTR'!E41</f>
        <v>0</v>
      </c>
      <c r="L41" s="91">
        <f>'01-15 MAI 2023 DRG'!L41+'MAI 2023 LIMVALCTR'!F41</f>
        <v>0</v>
      </c>
      <c r="M41" s="15"/>
      <c r="N41" s="15"/>
      <c r="O41" s="15"/>
      <c r="P41" s="15"/>
    </row>
    <row r="42" spans="1:16" s="1" customFormat="1" ht="15.75" thickBot="1" x14ac:dyDescent="0.3">
      <c r="A42" s="6"/>
      <c r="B42" s="208"/>
      <c r="C42" s="97" t="s">
        <v>25</v>
      </c>
      <c r="D42" s="98">
        <v>1011</v>
      </c>
      <c r="E42" s="98">
        <v>1011</v>
      </c>
      <c r="F42" s="99">
        <f t="shared" si="11"/>
        <v>0</v>
      </c>
      <c r="G42" s="5"/>
      <c r="H42" s="208"/>
      <c r="I42" s="64" t="s">
        <v>25</v>
      </c>
      <c r="J42" s="98">
        <f>'01-15 MAI 2023 DRG'!J42+'MAI 2023 LIMVALCTR'!D42</f>
        <v>5067</v>
      </c>
      <c r="K42" s="98">
        <f>'01-15 MAI 2023 DRG'!K42+'MAI 2023 LIMVALCTR'!E42</f>
        <v>5067</v>
      </c>
      <c r="L42" s="98">
        <f>'01-15 MAI 2023 DRG'!L42+'MAI 2023 LIMVALCTR'!F42</f>
        <v>0</v>
      </c>
      <c r="M42" s="15"/>
      <c r="N42" s="15"/>
      <c r="O42" s="15"/>
      <c r="P42" s="15"/>
    </row>
    <row r="43" spans="1:16" s="1" customFormat="1" ht="15.75" thickBot="1" x14ac:dyDescent="0.3">
      <c r="A43" s="6"/>
      <c r="B43" s="208"/>
      <c r="C43" s="100" t="s">
        <v>24</v>
      </c>
      <c r="D43" s="101">
        <v>200370.09</v>
      </c>
      <c r="E43" s="101">
        <v>200370.09</v>
      </c>
      <c r="F43" s="102">
        <f t="shared" si="11"/>
        <v>0</v>
      </c>
      <c r="G43" s="5"/>
      <c r="H43" s="208"/>
      <c r="I43" s="111" t="s">
        <v>24</v>
      </c>
      <c r="J43" s="91">
        <f>'01-15 MAI 2023 DRG'!J43+'MAI 2023 LIMVALCTR'!D43</f>
        <v>1004228.73</v>
      </c>
      <c r="K43" s="91">
        <f>'01-15 MAI 2023 DRG'!K43+'MAI 2023 LIMVALCTR'!E43</f>
        <v>1004228.73</v>
      </c>
      <c r="L43" s="91">
        <f>'01-15 MAI 2023 DRG'!L43+'MAI 2023 LIMVALCTR'!F43</f>
        <v>0</v>
      </c>
      <c r="M43" s="15"/>
      <c r="N43" s="15"/>
      <c r="O43" s="15"/>
      <c r="P43" s="15"/>
    </row>
    <row r="44" spans="1:16" s="1" customFormat="1" ht="27" thickBot="1" x14ac:dyDescent="0.3">
      <c r="A44" s="6"/>
      <c r="B44" s="208"/>
      <c r="C44" s="103" t="s">
        <v>44</v>
      </c>
      <c r="D44" s="98">
        <v>12</v>
      </c>
      <c r="E44" s="98">
        <v>12</v>
      </c>
      <c r="F44" s="99">
        <f t="shared" si="11"/>
        <v>0</v>
      </c>
      <c r="G44" s="5"/>
      <c r="H44" s="208"/>
      <c r="I44" s="103" t="s">
        <v>44</v>
      </c>
      <c r="J44" s="98">
        <f>'01-15 MAI 2023 DRG'!J44+'MAI 2023 LIMVALCTR'!D44</f>
        <v>45</v>
      </c>
      <c r="K44" s="98">
        <f>'01-15 MAI 2023 DRG'!K44+'MAI 2023 LIMVALCTR'!E44</f>
        <v>45</v>
      </c>
      <c r="L44" s="98">
        <f>'01-15 MAI 2023 DRG'!L44+'MAI 2023 LIMVALCTR'!F44</f>
        <v>0</v>
      </c>
      <c r="M44" s="15"/>
      <c r="N44" s="15"/>
      <c r="O44" s="15"/>
      <c r="P44" s="15"/>
    </row>
    <row r="45" spans="1:16" s="1" customFormat="1" ht="15.75" thickBot="1" x14ac:dyDescent="0.3">
      <c r="A45" s="6"/>
      <c r="B45" s="209"/>
      <c r="C45" s="100" t="s">
        <v>24</v>
      </c>
      <c r="D45" s="101">
        <v>2584.44</v>
      </c>
      <c r="E45" s="101">
        <v>2584.44</v>
      </c>
      <c r="F45" s="102">
        <f t="shared" si="11"/>
        <v>0</v>
      </c>
      <c r="G45" s="5"/>
      <c r="H45" s="209"/>
      <c r="I45" s="111" t="s">
        <v>24</v>
      </c>
      <c r="J45" s="91">
        <f>'01-15 MAI 2023 DRG'!J45+'MAI 2023 LIMVALCTR'!D45</f>
        <v>9691.65</v>
      </c>
      <c r="K45" s="91">
        <f>'01-15 MAI 2023 DRG'!K45+'MAI 2023 LIMVALCTR'!E45</f>
        <v>9691.65</v>
      </c>
      <c r="L45" s="91">
        <f>'01-15 MAI 2023 DRG'!L45+'MAI 2023 LIMVALCTR'!F45</f>
        <v>0</v>
      </c>
      <c r="M45" s="15"/>
      <c r="N45" s="15"/>
      <c r="O45" s="15"/>
      <c r="P45" s="1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f>D41+D43+D45</f>
        <v>202954.53</v>
      </c>
      <c r="E46" s="91">
        <f>E41+E43+E45</f>
        <v>202954.53</v>
      </c>
      <c r="F46" s="91">
        <f t="shared" ref="F46" si="12">F41+F43+F45</f>
        <v>0</v>
      </c>
      <c r="G46" s="5"/>
      <c r="H46" s="104" t="s">
        <v>20</v>
      </c>
      <c r="I46" s="113" t="s">
        <v>24</v>
      </c>
      <c r="J46" s="91">
        <f>'01-15 MAI 2023 DRG'!J46+'MAI 2023 LIMVALCTR'!D46</f>
        <v>1013920.3799999999</v>
      </c>
      <c r="K46" s="91">
        <f>'01-15 MAI 2023 DRG'!K46+'MAI 2023 LIMVALCTR'!E46</f>
        <v>1013920.3799999999</v>
      </c>
      <c r="L46" s="91">
        <f>'01-15 MAI 2023 DRG'!L46+'MAI 2023 LIMVALCTR'!F46</f>
        <v>0</v>
      </c>
      <c r="M46" s="15"/>
      <c r="N46" s="15"/>
      <c r="O46" s="15"/>
      <c r="P46" s="15"/>
    </row>
    <row r="47" spans="1:16" s="1" customFormat="1" ht="15.75" thickBot="1" x14ac:dyDescent="0.3">
      <c r="A47" s="4"/>
      <c r="B47" s="55" t="s">
        <v>50</v>
      </c>
      <c r="C47" s="93" t="s">
        <v>24</v>
      </c>
      <c r="D47" s="98">
        <v>0</v>
      </c>
      <c r="E47" s="98">
        <v>0</v>
      </c>
      <c r="F47" s="99">
        <f t="shared" si="11"/>
        <v>0</v>
      </c>
      <c r="G47" s="5"/>
      <c r="H47" s="55" t="s">
        <v>50</v>
      </c>
      <c r="I47" s="57" t="s">
        <v>24</v>
      </c>
      <c r="J47" s="98">
        <f>'01-15 MAI 2023 DRG'!J47+'MAI 2023 LIMVALCTR'!D47</f>
        <v>0</v>
      </c>
      <c r="K47" s="98">
        <f>'01-15 MAI 2023 DRG'!K47+'MAI 2023 LIMVALCTR'!E47</f>
        <v>0</v>
      </c>
      <c r="L47" s="98">
        <f>'01-15 MAI 2023 DRG'!L47+'MAI 2023 LIMVALCTR'!F47</f>
        <v>0</v>
      </c>
      <c r="M47" s="15"/>
      <c r="N47" s="15"/>
      <c r="O47" s="15"/>
      <c r="P47" s="15"/>
    </row>
    <row r="48" spans="1:16" s="1" customFormat="1" ht="15.75" thickBot="1" x14ac:dyDescent="0.3">
      <c r="A48" s="4"/>
      <c r="B48" s="55" t="s">
        <v>51</v>
      </c>
      <c r="C48" s="93" t="s">
        <v>24</v>
      </c>
      <c r="D48" s="98">
        <v>0</v>
      </c>
      <c r="E48" s="98">
        <v>0</v>
      </c>
      <c r="F48" s="99">
        <f t="shared" si="11"/>
        <v>0</v>
      </c>
      <c r="G48" s="5"/>
      <c r="H48" s="55" t="s">
        <v>51</v>
      </c>
      <c r="I48" s="57" t="s">
        <v>24</v>
      </c>
      <c r="J48" s="98">
        <f>'01-15 MAI 2023 DRG'!J48+'MAI 2023 LIMVALCTR'!D48</f>
        <v>0</v>
      </c>
      <c r="K48" s="98">
        <f>'01-15 MAI 2023 DRG'!K48+'MAI 2023 LIMVALCTR'!E48</f>
        <v>0</v>
      </c>
      <c r="L48" s="98">
        <f>'01-15 MAI 2023 DRG'!L48+'MAI 2023 LIMVALCTR'!F48</f>
        <v>0</v>
      </c>
      <c r="M48" s="15"/>
      <c r="N48" s="15"/>
      <c r="O48" s="15"/>
      <c r="P48" s="15"/>
    </row>
    <row r="49" spans="1:16" s="1" customFormat="1" ht="15.75" thickBot="1" x14ac:dyDescent="0.3">
      <c r="A49" s="4"/>
      <c r="B49" s="55" t="s">
        <v>52</v>
      </c>
      <c r="C49" s="93" t="s">
        <v>24</v>
      </c>
      <c r="D49" s="98">
        <v>0</v>
      </c>
      <c r="E49" s="98">
        <v>0</v>
      </c>
      <c r="F49" s="99">
        <f t="shared" si="11"/>
        <v>0</v>
      </c>
      <c r="G49" s="5"/>
      <c r="H49" s="55" t="s">
        <v>52</v>
      </c>
      <c r="I49" s="57" t="s">
        <v>24</v>
      </c>
      <c r="J49" s="98">
        <f>'01-15 MAI 2023 DRG'!J49+'MAI 2023 LIMVALCTR'!D49</f>
        <v>0</v>
      </c>
      <c r="K49" s="98">
        <f>'01-15 MAI 2023 DRG'!K49+'MAI 2023 LIMVALCTR'!E49</f>
        <v>0</v>
      </c>
      <c r="L49" s="98">
        <f>'01-15 MAI 2023 DRG'!L49+'MAI 2023 LIMVALCTR'!F49</f>
        <v>0</v>
      </c>
      <c r="M49" s="15"/>
      <c r="N49" s="15"/>
      <c r="O49" s="15"/>
      <c r="P49" s="15"/>
    </row>
    <row r="50" spans="1:16" s="1" customFormat="1" ht="15.75" thickBot="1" x14ac:dyDescent="0.3">
      <c r="A50" s="4"/>
      <c r="B50" s="55" t="s">
        <v>53</v>
      </c>
      <c r="C50" s="93" t="s">
        <v>24</v>
      </c>
      <c r="D50" s="98">
        <v>0</v>
      </c>
      <c r="E50" s="98">
        <v>0</v>
      </c>
      <c r="F50" s="99">
        <f t="shared" si="11"/>
        <v>0</v>
      </c>
      <c r="G50" s="5"/>
      <c r="H50" s="55" t="s">
        <v>53</v>
      </c>
      <c r="I50" s="57" t="s">
        <v>24</v>
      </c>
      <c r="J50" s="98">
        <f>'01-15 MAI 2023 DRG'!J50+'MAI 2023 LIMVALCTR'!D50</f>
        <v>0</v>
      </c>
      <c r="K50" s="98">
        <f>'01-15 MAI 2023 DRG'!K50+'MAI 2023 LIMVALCTR'!E50</f>
        <v>0</v>
      </c>
      <c r="L50" s="98">
        <f>'01-15 MAI 2023 DRG'!L50+'MAI 2023 LIMVALCTR'!F50</f>
        <v>0</v>
      </c>
      <c r="M50" s="15"/>
      <c r="N50" s="15"/>
      <c r="O50" s="15"/>
      <c r="P50" s="15"/>
    </row>
    <row r="51" spans="1:16" s="1" customFormat="1" ht="15.75" thickBot="1" x14ac:dyDescent="0.3">
      <c r="A51" s="4"/>
      <c r="B51" s="58" t="s">
        <v>54</v>
      </c>
      <c r="C51" s="93" t="s">
        <v>24</v>
      </c>
      <c r="D51" s="98">
        <v>0</v>
      </c>
      <c r="E51" s="98">
        <v>0</v>
      </c>
      <c r="F51" s="99">
        <f t="shared" si="11"/>
        <v>0</v>
      </c>
      <c r="G51" s="5"/>
      <c r="H51" s="58" t="s">
        <v>54</v>
      </c>
      <c r="I51" s="57" t="s">
        <v>24</v>
      </c>
      <c r="J51" s="98">
        <f>'01-15 MAI 2023 DRG'!J51+'MAI 2023 LIMVALCTR'!D51</f>
        <v>0</v>
      </c>
      <c r="K51" s="98">
        <f>'01-15 MAI 2023 DRG'!K51+'MAI 2023 LIMVALCTR'!E51</f>
        <v>0</v>
      </c>
      <c r="L51" s="98">
        <f>'01-15 MAI 2023 DRG'!L51+'MAI 2023 LIMVALCTR'!F51</f>
        <v>0</v>
      </c>
      <c r="M51" s="15"/>
      <c r="N51" s="15"/>
      <c r="O51" s="15"/>
      <c r="P51" s="1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202954.53</v>
      </c>
      <c r="E52" s="91">
        <f t="shared" ref="E52" si="13">SUM(E46:E51)</f>
        <v>202954.53</v>
      </c>
      <c r="F52" s="102">
        <f t="shared" si="11"/>
        <v>0</v>
      </c>
      <c r="G52" s="5"/>
      <c r="H52" s="94" t="s">
        <v>34</v>
      </c>
      <c r="I52" s="113" t="s">
        <v>24</v>
      </c>
      <c r="J52" s="91">
        <f>'01-15 MAI 2023 DRG'!J52+'MAI 2023 LIMVALCTR'!D52</f>
        <v>1013920.3799999999</v>
      </c>
      <c r="K52" s="91">
        <f>'01-15 MAI 2023 DRG'!K52+'MAI 2023 LIMVALCTR'!E52</f>
        <v>1013920.3799999999</v>
      </c>
      <c r="L52" s="91">
        <f>'01-15 MAI 2023 DRG'!L52+'MAI 2023 LIMVALCTR'!F52</f>
        <v>0</v>
      </c>
      <c r="M52" s="15"/>
      <c r="N52" s="15"/>
      <c r="O52" s="15"/>
      <c r="P52" s="1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15"/>
      <c r="N53" s="15"/>
      <c r="O53" s="15"/>
      <c r="P53" s="15"/>
    </row>
    <row r="54" spans="1:16" s="1" customFormat="1" ht="15.75" customHeight="1" thickBot="1" x14ac:dyDescent="0.3">
      <c r="A54" s="4"/>
      <c r="B54" s="213" t="s">
        <v>108</v>
      </c>
      <c r="C54" s="225"/>
      <c r="D54" s="225"/>
      <c r="E54" s="225"/>
      <c r="F54" s="226"/>
      <c r="H54" s="213" t="s">
        <v>109</v>
      </c>
      <c r="I54" s="225"/>
      <c r="J54" s="225"/>
      <c r="K54" s="225"/>
      <c r="L54" s="226"/>
      <c r="M54" s="16"/>
      <c r="N54" s="16"/>
      <c r="P54" s="119"/>
    </row>
    <row r="55" spans="1:16" s="1" customFormat="1" ht="18.75" customHeight="1" thickBot="1" x14ac:dyDescent="0.3">
      <c r="A55" s="4"/>
      <c r="B55" s="219" t="s">
        <v>35</v>
      </c>
      <c r="C55" s="17" t="s">
        <v>21</v>
      </c>
      <c r="D55" s="108" t="s">
        <v>39</v>
      </c>
      <c r="E55" s="17" t="s">
        <v>40</v>
      </c>
      <c r="F55" s="26" t="s">
        <v>41</v>
      </c>
      <c r="G55" s="20"/>
      <c r="H55" s="219" t="s">
        <v>35</v>
      </c>
      <c r="I55" s="17" t="s">
        <v>21</v>
      </c>
      <c r="J55" s="108" t="s">
        <v>39</v>
      </c>
      <c r="K55" s="17" t="s">
        <v>40</v>
      </c>
      <c r="L55" s="26" t="s">
        <v>41</v>
      </c>
      <c r="M55" s="23"/>
      <c r="N55" s="23"/>
      <c r="O55" s="23"/>
      <c r="P55" s="14"/>
    </row>
    <row r="56" spans="1:16" s="1" customFormat="1" ht="15.75" thickBot="1" x14ac:dyDescent="0.3">
      <c r="A56" s="4"/>
      <c r="B56" s="220"/>
      <c r="C56" s="64" t="s">
        <v>23</v>
      </c>
      <c r="D56" s="109">
        <f>D44+D42+D40+D30</f>
        <v>1349</v>
      </c>
      <c r="E56" s="109">
        <f>E44+E42+E40+E30</f>
        <v>1349</v>
      </c>
      <c r="F56" s="110">
        <f>D56-E56</f>
        <v>0</v>
      </c>
      <c r="G56" s="24"/>
      <c r="H56" s="220"/>
      <c r="I56" s="64" t="s">
        <v>23</v>
      </c>
      <c r="J56" s="109">
        <f>'01-15 MAI 2023 DRG'!J56+'MAI 2023 LIMVALCTR'!D56</f>
        <v>6664</v>
      </c>
      <c r="K56" s="109">
        <f>'01-15 MAI 2023 DRG'!K56+'MAI 2023 LIMVALCTR'!E56</f>
        <v>6590</v>
      </c>
      <c r="L56" s="106">
        <f>'01-15 MAI 2023 DRG'!L56+'MAI 2023 LIMVALCTR'!F56</f>
        <v>74</v>
      </c>
      <c r="M56" s="120"/>
      <c r="N56" s="120"/>
      <c r="O56" s="120"/>
    </row>
    <row r="57" spans="1:16" s="1" customFormat="1" ht="15.75" thickBot="1" x14ac:dyDescent="0.3">
      <c r="A57" s="4"/>
      <c r="B57" s="221"/>
      <c r="C57" s="111" t="s">
        <v>24</v>
      </c>
      <c r="D57" s="112">
        <f>D52+D37</f>
        <v>801347.04</v>
      </c>
      <c r="E57" s="112">
        <f>E52+E37</f>
        <v>801347.04</v>
      </c>
      <c r="F57" s="107">
        <f>D57-E57</f>
        <v>0</v>
      </c>
      <c r="G57" s="24"/>
      <c r="H57" s="221"/>
      <c r="I57" s="111" t="s">
        <v>24</v>
      </c>
      <c r="J57" s="112">
        <f>'01-15 MAI 2023 DRG'!J57+'MAI 2023 LIMVALCTR'!D57</f>
        <v>3954376.7199999997</v>
      </c>
      <c r="K57" s="112">
        <f>'01-15 MAI 2023 DRG'!K57+'MAI 2023 LIMVALCTR'!E57</f>
        <v>3794258.2800000003</v>
      </c>
      <c r="L57" s="107">
        <f>'01-15 MAI 2023 DRG'!L57+'MAI 2023 LIMVALCTR'!F57</f>
        <v>160118.43999999994</v>
      </c>
      <c r="M57" s="120"/>
      <c r="N57" s="120"/>
      <c r="O57" s="120"/>
    </row>
    <row r="58" spans="1:16" s="1" customFormat="1" x14ac:dyDescent="0.25">
      <c r="A58" s="4"/>
      <c r="B58" s="118"/>
      <c r="C58" s="23"/>
      <c r="D58" s="23"/>
      <c r="E58" s="23"/>
      <c r="F58" s="23"/>
      <c r="G58" s="20"/>
      <c r="H58" s="20"/>
      <c r="I58" s="7"/>
      <c r="J58" s="9"/>
      <c r="K58" s="20"/>
      <c r="L58" s="20"/>
      <c r="M58" s="120"/>
      <c r="N58" s="120"/>
      <c r="O58" s="120"/>
      <c r="P58" s="120"/>
    </row>
    <row r="59" spans="1:16" s="1" customFormat="1" x14ac:dyDescent="0.25">
      <c r="A59" s="4"/>
      <c r="B59" s="114" t="s">
        <v>26</v>
      </c>
      <c r="C59" s="14"/>
      <c r="D59" s="15"/>
      <c r="E59" s="15"/>
      <c r="F59" s="15"/>
      <c r="G59" s="5"/>
      <c r="H59" s="5"/>
      <c r="I59" s="5"/>
      <c r="J59" s="5"/>
      <c r="K59" s="5"/>
      <c r="L59" s="5"/>
      <c r="M59" s="14"/>
      <c r="N59" s="14"/>
      <c r="O59" s="14"/>
    </row>
    <row r="60" spans="1:16" s="1" customFormat="1" x14ac:dyDescent="0.25">
      <c r="A60" s="4"/>
      <c r="B60" s="114" t="s">
        <v>29</v>
      </c>
      <c r="C60" s="14"/>
      <c r="D60" s="114"/>
      <c r="E60" s="114"/>
      <c r="F60" s="14"/>
      <c r="G60" s="4"/>
      <c r="H60" s="4"/>
      <c r="I60" s="4"/>
      <c r="J60" s="4"/>
      <c r="K60" s="5"/>
      <c r="L60" s="5"/>
      <c r="M60" s="15"/>
      <c r="N60" s="14"/>
      <c r="O60" s="14"/>
    </row>
    <row r="61" spans="1:16" s="1" customFormat="1" x14ac:dyDescent="0.25">
      <c r="A61" s="4"/>
      <c r="B61" s="18"/>
      <c r="C61" s="4"/>
      <c r="D61" s="18"/>
      <c r="E61" s="18"/>
      <c r="F61" s="4"/>
      <c r="G61" s="4"/>
      <c r="H61" s="4"/>
      <c r="I61" s="4"/>
      <c r="J61" s="4"/>
      <c r="K61" s="5"/>
      <c r="L61" s="5"/>
      <c r="M61" s="15"/>
      <c r="N61" s="14"/>
      <c r="O61" s="121"/>
    </row>
    <row r="62" spans="1:16" s="1" customFormat="1" x14ac:dyDescent="0.25">
      <c r="A62" s="4"/>
      <c r="B62" s="4"/>
      <c r="C62" s="4"/>
      <c r="D62" s="5"/>
      <c r="E62" s="5"/>
      <c r="F62" s="5"/>
      <c r="G62" s="5"/>
      <c r="H62" s="5"/>
      <c r="I62" s="4"/>
      <c r="J62" s="5"/>
      <c r="K62" s="5"/>
      <c r="L62" s="5"/>
      <c r="M62" s="15"/>
      <c r="N62" s="14"/>
      <c r="O62" s="121"/>
    </row>
    <row r="63" spans="1:16" s="1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5"/>
      <c r="K63" s="4"/>
      <c r="L63" s="4"/>
      <c r="M63" s="15"/>
      <c r="N63" s="14"/>
      <c r="O63" s="121"/>
    </row>
    <row r="64" spans="1:16" s="1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21"/>
    </row>
    <row r="65" spans="1:15" s="1" customFormat="1" x14ac:dyDescent="0.25">
      <c r="A65" s="4"/>
      <c r="B65" s="4"/>
      <c r="C65" s="4"/>
      <c r="D65" s="4"/>
      <c r="E65" s="4"/>
      <c r="F65" s="4"/>
      <c r="G65" s="4"/>
      <c r="H65" s="5"/>
      <c r="I65" s="4"/>
      <c r="J65" s="4"/>
      <c r="K65" s="4"/>
      <c r="L65" s="4"/>
      <c r="M65" s="5"/>
      <c r="N65" s="4"/>
      <c r="O65" s="121"/>
    </row>
    <row r="66" spans="1:15" s="1" customFormat="1" x14ac:dyDescent="0.25">
      <c r="A66" s="4"/>
      <c r="B66" s="6"/>
      <c r="C66" s="4"/>
      <c r="D66" s="4"/>
      <c r="E66" s="4"/>
      <c r="F66" s="4"/>
      <c r="G66" s="4"/>
      <c r="H66" s="4"/>
      <c r="I66" s="4"/>
      <c r="J66" s="4"/>
      <c r="K66" s="4"/>
      <c r="L66" s="4"/>
      <c r="M66" s="5"/>
      <c r="N66" s="4"/>
      <c r="O66" s="121"/>
    </row>
    <row r="67" spans="1:15" s="9" customForma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5"/>
      <c r="N67" s="6"/>
      <c r="O67" s="2"/>
    </row>
  </sheetData>
  <mergeCells count="12">
    <mergeCell ref="B40:B45"/>
    <mergeCell ref="H40:H45"/>
    <mergeCell ref="B54:F54"/>
    <mergeCell ref="H54:L54"/>
    <mergeCell ref="B55:B57"/>
    <mergeCell ref="H55:H57"/>
    <mergeCell ref="B5:J5"/>
    <mergeCell ref="B6:J6"/>
    <mergeCell ref="B28:F28"/>
    <mergeCell ref="H28:L28"/>
    <mergeCell ref="B29:B31"/>
    <mergeCell ref="H29:H31"/>
  </mergeCells>
  <phoneticPr fontId="15" type="noConversion"/>
  <pageMargins left="0.19685039370078741" right="0.19685039370078741" top="0" bottom="0" header="0" footer="0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67"/>
  <sheetViews>
    <sheetView topLeftCell="A25" zoomScale="96" zoomScaleNormal="96" workbookViewId="0">
      <selection activeCell="B25" sqref="B25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21.71093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.28515625" style="6" customWidth="1"/>
    <col min="8" max="8" width="23.5703125" style="6" customWidth="1"/>
    <col min="9" max="9" width="18.28515625" style="6" customWidth="1"/>
    <col min="10" max="10" width="15.42578125" style="6" customWidth="1"/>
    <col min="11" max="12" width="18.5703125" style="6" customWidth="1"/>
    <col min="13" max="13" width="13" style="6" customWidth="1"/>
    <col min="14" max="14" width="13.28515625" style="6" customWidth="1"/>
    <col min="15" max="15" width="12.85546875" style="2" customWidth="1"/>
    <col min="16" max="16" width="12.28515625" style="9" customWidth="1"/>
  </cols>
  <sheetData>
    <row r="1" spans="1:15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5" s="1" customFormat="1" ht="15.75" x14ac:dyDescent="0.25">
      <c r="A2" s="13"/>
      <c r="B2" s="13" t="s">
        <v>36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5" s="1" customFormat="1" ht="15.75" x14ac:dyDescent="0.25">
      <c r="A3" s="13"/>
      <c r="B3" s="13" t="s">
        <v>3</v>
      </c>
      <c r="C3" s="13"/>
      <c r="D3" s="13"/>
      <c r="E3" s="13"/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5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5" s="1" customFormat="1" x14ac:dyDescent="0.25">
      <c r="A5" s="14"/>
      <c r="B5" s="222" t="s">
        <v>55</v>
      </c>
      <c r="C5" s="223"/>
      <c r="D5" s="223"/>
      <c r="E5" s="223"/>
      <c r="F5" s="223"/>
      <c r="G5" s="223"/>
      <c r="H5" s="223"/>
      <c r="I5" s="223"/>
      <c r="J5" s="223"/>
      <c r="K5" s="14"/>
      <c r="L5" s="14"/>
      <c r="M5" s="14"/>
      <c r="N5" s="14"/>
      <c r="O5" s="3"/>
    </row>
    <row r="6" spans="1:15" s="1" customFormat="1" ht="18.75" customHeight="1" x14ac:dyDescent="0.25">
      <c r="A6" s="14"/>
      <c r="B6" s="222" t="s">
        <v>99</v>
      </c>
      <c r="C6" s="223"/>
      <c r="D6" s="223"/>
      <c r="E6" s="223"/>
      <c r="F6" s="223"/>
      <c r="G6" s="223"/>
      <c r="H6" s="223"/>
      <c r="I6" s="223"/>
      <c r="J6" s="223"/>
      <c r="K6" s="14"/>
      <c r="L6" s="14"/>
      <c r="M6" s="14"/>
      <c r="N6" s="14"/>
      <c r="O6" s="3"/>
    </row>
    <row r="7" spans="1:15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L7" s="14"/>
      <c r="M7" s="14"/>
      <c r="N7" s="14"/>
      <c r="O7" s="3"/>
    </row>
    <row r="8" spans="1:15" s="2" customFormat="1" ht="18" customHeight="1" thickBot="1" x14ac:dyDescent="0.3">
      <c r="A8" s="30" t="s">
        <v>5</v>
      </c>
      <c r="B8" s="31" t="s">
        <v>6</v>
      </c>
      <c r="C8" s="30" t="s">
        <v>7</v>
      </c>
      <c r="D8" s="32" t="s">
        <v>8</v>
      </c>
      <c r="E8" s="33" t="s">
        <v>9</v>
      </c>
      <c r="F8" s="33" t="s">
        <v>42</v>
      </c>
      <c r="G8" s="30" t="s">
        <v>33</v>
      </c>
      <c r="H8" s="33" t="s">
        <v>10</v>
      </c>
      <c r="I8" s="34" t="s">
        <v>11</v>
      </c>
      <c r="J8" s="122"/>
      <c r="K8" s="122"/>
      <c r="L8" s="122"/>
      <c r="M8" s="14"/>
      <c r="N8" s="14"/>
      <c r="O8" s="3"/>
    </row>
    <row r="9" spans="1:15" s="2" customFormat="1" ht="25.5" customHeight="1" thickBot="1" x14ac:dyDescent="0.3">
      <c r="A9" s="35" t="s">
        <v>12</v>
      </c>
      <c r="B9" s="36" t="s">
        <v>13</v>
      </c>
      <c r="C9" s="35" t="s">
        <v>14</v>
      </c>
      <c r="D9" s="37" t="s">
        <v>46</v>
      </c>
      <c r="E9" s="38" t="s">
        <v>15</v>
      </c>
      <c r="F9" s="38" t="s">
        <v>16</v>
      </c>
      <c r="G9" s="115" t="s">
        <v>100</v>
      </c>
      <c r="H9" s="39" t="s">
        <v>17</v>
      </c>
      <c r="I9" s="40" t="s">
        <v>18</v>
      </c>
      <c r="J9" s="122"/>
      <c r="K9" s="122"/>
      <c r="L9" s="122"/>
      <c r="M9" s="14"/>
      <c r="N9" s="15"/>
      <c r="O9" s="3"/>
    </row>
    <row r="10" spans="1:15" s="2" customFormat="1" x14ac:dyDescent="0.25">
      <c r="A10" s="41">
        <v>1</v>
      </c>
      <c r="B10" s="42" t="s">
        <v>38</v>
      </c>
      <c r="C10" s="43" t="s">
        <v>101</v>
      </c>
      <c r="D10" s="44">
        <v>3073615.87</v>
      </c>
      <c r="E10" s="45">
        <v>2146983.9300000002</v>
      </c>
      <c r="F10" s="46">
        <f t="shared" ref="F10:F16" si="0">D10-E10</f>
        <v>926631.94</v>
      </c>
      <c r="G10" s="46">
        <v>260988.06</v>
      </c>
      <c r="H10" s="46">
        <f t="shared" ref="H10:H16" si="1">E10+G10</f>
        <v>2407971.9900000002</v>
      </c>
      <c r="I10" s="47">
        <f t="shared" ref="I10:I16" si="2">F10-G10</f>
        <v>665643.87999999989</v>
      </c>
      <c r="J10" s="123"/>
      <c r="K10" s="15"/>
      <c r="L10" s="15"/>
      <c r="M10" s="15"/>
      <c r="N10" s="15"/>
      <c r="O10" s="3"/>
    </row>
    <row r="11" spans="1:15" s="1" customFormat="1" x14ac:dyDescent="0.25">
      <c r="A11" s="48"/>
      <c r="B11" s="49" t="s">
        <v>31</v>
      </c>
      <c r="C11" s="50"/>
      <c r="D11" s="51">
        <v>0</v>
      </c>
      <c r="E11" s="52">
        <v>1593.64</v>
      </c>
      <c r="F11" s="53">
        <f t="shared" si="0"/>
        <v>-1593.64</v>
      </c>
      <c r="G11" s="53">
        <v>0</v>
      </c>
      <c r="H11" s="53">
        <f t="shared" si="1"/>
        <v>1593.64</v>
      </c>
      <c r="I11" s="54">
        <f t="shared" si="2"/>
        <v>-1593.64</v>
      </c>
      <c r="J11" s="123"/>
      <c r="K11" s="15"/>
      <c r="L11" s="15"/>
      <c r="M11" s="15"/>
      <c r="N11" s="15"/>
      <c r="O11" s="3"/>
    </row>
    <row r="12" spans="1:15" s="1" customFormat="1" x14ac:dyDescent="0.25">
      <c r="A12" s="48"/>
      <c r="B12" s="55" t="s">
        <v>50</v>
      </c>
      <c r="C12" s="56"/>
      <c r="D12" s="51">
        <v>33367.82</v>
      </c>
      <c r="E12" s="52">
        <v>33367.82</v>
      </c>
      <c r="F12" s="53">
        <f t="shared" si="0"/>
        <v>0</v>
      </c>
      <c r="G12" s="53">
        <v>0</v>
      </c>
      <c r="H12" s="53">
        <f t="shared" si="1"/>
        <v>33367.82</v>
      </c>
      <c r="I12" s="54">
        <f t="shared" si="2"/>
        <v>0</v>
      </c>
      <c r="J12" s="123"/>
      <c r="K12" s="15"/>
      <c r="L12" s="15"/>
      <c r="M12" s="15"/>
      <c r="N12" s="15"/>
      <c r="O12" s="3"/>
    </row>
    <row r="13" spans="1:15" s="1" customFormat="1" x14ac:dyDescent="0.25">
      <c r="A13" s="48"/>
      <c r="B13" s="55" t="s">
        <v>51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123"/>
      <c r="K13" s="15"/>
      <c r="L13" s="15"/>
      <c r="M13" s="15"/>
      <c r="N13" s="15"/>
      <c r="O13" s="3"/>
    </row>
    <row r="14" spans="1:15" s="1" customFormat="1" x14ac:dyDescent="0.25">
      <c r="A14" s="48"/>
      <c r="B14" s="55" t="s">
        <v>52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123"/>
      <c r="K14" s="15"/>
      <c r="L14" s="15"/>
      <c r="M14" s="15"/>
      <c r="N14" s="15"/>
      <c r="O14" s="3"/>
    </row>
    <row r="15" spans="1:15" s="1" customFormat="1" x14ac:dyDescent="0.25">
      <c r="A15" s="48"/>
      <c r="B15" s="55" t="s">
        <v>53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123"/>
      <c r="K15" s="15"/>
      <c r="L15" s="15"/>
      <c r="M15" s="15"/>
      <c r="N15" s="15"/>
      <c r="O15" s="3"/>
    </row>
    <row r="16" spans="1:15" s="1" customFormat="1" ht="15.75" thickBot="1" x14ac:dyDescent="0.3">
      <c r="A16" s="57"/>
      <c r="B16" s="58" t="s">
        <v>54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123"/>
      <c r="K16" s="15"/>
      <c r="L16" s="15"/>
      <c r="M16" s="15"/>
      <c r="N16" s="15"/>
      <c r="O16" s="3"/>
    </row>
    <row r="17" spans="1:15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3106983.69</v>
      </c>
      <c r="E17" s="68">
        <v>2181945.39</v>
      </c>
      <c r="F17" s="68">
        <f t="shared" si="3"/>
        <v>925038.29999999993</v>
      </c>
      <c r="G17" s="68">
        <f t="shared" si="3"/>
        <v>260988.06</v>
      </c>
      <c r="H17" s="68">
        <f t="shared" si="3"/>
        <v>2442933.4500000002</v>
      </c>
      <c r="I17" s="69">
        <f t="shared" si="3"/>
        <v>664050.23999999987</v>
      </c>
      <c r="J17" s="123"/>
      <c r="K17" s="124"/>
      <c r="L17" s="124"/>
      <c r="M17" s="15"/>
      <c r="N17" s="15"/>
      <c r="O17" s="3"/>
    </row>
    <row r="18" spans="1:15" s="1" customFormat="1" x14ac:dyDescent="0.25">
      <c r="A18" s="70">
        <v>2</v>
      </c>
      <c r="B18" s="71" t="s">
        <v>37</v>
      </c>
      <c r="C18" s="72"/>
      <c r="D18" s="73">
        <v>1079307.55</v>
      </c>
      <c r="E18" s="74">
        <v>782850.5</v>
      </c>
      <c r="F18" s="75">
        <f>D18-E18</f>
        <v>296457.05000000005</v>
      </c>
      <c r="G18" s="75">
        <v>0</v>
      </c>
      <c r="H18" s="75">
        <f t="shared" ref="H18:H24" si="4">E18+G18</f>
        <v>782850.5</v>
      </c>
      <c r="I18" s="76">
        <f>F18-G18</f>
        <v>296457.05000000005</v>
      </c>
      <c r="J18" s="123"/>
      <c r="K18" s="15"/>
      <c r="L18" s="15"/>
      <c r="M18" s="14"/>
      <c r="N18" s="15"/>
      <c r="O18" s="3"/>
    </row>
    <row r="19" spans="1:15" s="1" customFormat="1" x14ac:dyDescent="0.25">
      <c r="A19" s="48"/>
      <c r="B19" s="77" t="s">
        <v>30</v>
      </c>
      <c r="C19" s="50"/>
      <c r="D19" s="51">
        <v>0</v>
      </c>
      <c r="E19" s="52">
        <v>21206.329999999998</v>
      </c>
      <c r="F19" s="53">
        <f>D19-E19</f>
        <v>-21206.329999999998</v>
      </c>
      <c r="G19" s="53">
        <v>0</v>
      </c>
      <c r="H19" s="53">
        <f t="shared" si="4"/>
        <v>21206.329999999998</v>
      </c>
      <c r="I19" s="54">
        <f t="shared" ref="I19:I24" si="5">F19-G19</f>
        <v>-21206.329999999998</v>
      </c>
      <c r="J19" s="123"/>
      <c r="K19" s="15"/>
      <c r="L19" s="15"/>
      <c r="M19" s="15"/>
      <c r="N19" s="15"/>
      <c r="O19" s="3"/>
    </row>
    <row r="20" spans="1:15" s="1" customFormat="1" x14ac:dyDescent="0.25">
      <c r="A20" s="48"/>
      <c r="B20" s="77" t="s">
        <v>43</v>
      </c>
      <c r="C20" s="50"/>
      <c r="D20" s="51">
        <v>9599.6200000000008</v>
      </c>
      <c r="E20" s="52">
        <v>7107.21</v>
      </c>
      <c r="F20" s="53">
        <f>D20-E20</f>
        <v>2492.4100000000008</v>
      </c>
      <c r="G20" s="53">
        <v>0</v>
      </c>
      <c r="H20" s="53">
        <f t="shared" si="4"/>
        <v>7107.21</v>
      </c>
      <c r="I20" s="54">
        <f t="shared" si="5"/>
        <v>2492.4100000000008</v>
      </c>
      <c r="J20" s="123"/>
      <c r="K20" s="15"/>
      <c r="L20" s="15"/>
      <c r="M20" s="15"/>
      <c r="N20" s="15"/>
      <c r="O20" s="3"/>
    </row>
    <row r="21" spans="1:15" s="1" customFormat="1" x14ac:dyDescent="0.25">
      <c r="A21" s="48"/>
      <c r="B21" s="55" t="s">
        <v>50</v>
      </c>
      <c r="C21" s="50"/>
      <c r="D21" s="51">
        <v>0</v>
      </c>
      <c r="E21" s="52">
        <v>-198.19</v>
      </c>
      <c r="F21" s="53">
        <f t="shared" ref="F21:F24" si="6">D21-E21</f>
        <v>198.19</v>
      </c>
      <c r="G21" s="53">
        <v>0</v>
      </c>
      <c r="H21" s="53">
        <f t="shared" si="4"/>
        <v>-198.19</v>
      </c>
      <c r="I21" s="54">
        <f t="shared" si="5"/>
        <v>198.19</v>
      </c>
      <c r="J21" s="123"/>
      <c r="K21" s="15"/>
      <c r="L21" s="15"/>
      <c r="M21" s="15"/>
      <c r="N21" s="15"/>
      <c r="O21" s="3"/>
    </row>
    <row r="22" spans="1:15" s="1" customFormat="1" x14ac:dyDescent="0.25">
      <c r="A22" s="48"/>
      <c r="B22" s="55" t="s">
        <v>51</v>
      </c>
      <c r="C22" s="50"/>
      <c r="D22" s="51">
        <v>0</v>
      </c>
      <c r="E22" s="52">
        <v>0</v>
      </c>
      <c r="F22" s="52">
        <f t="shared" si="6"/>
        <v>0</v>
      </c>
      <c r="G22" s="53">
        <v>0</v>
      </c>
      <c r="H22" s="52">
        <f t="shared" si="4"/>
        <v>0</v>
      </c>
      <c r="I22" s="54">
        <f t="shared" si="5"/>
        <v>0</v>
      </c>
      <c r="J22" s="123"/>
      <c r="K22" s="15"/>
      <c r="L22" s="15"/>
      <c r="M22" s="15"/>
      <c r="N22" s="15"/>
      <c r="O22" s="3"/>
    </row>
    <row r="23" spans="1:15" s="1" customFormat="1" x14ac:dyDescent="0.25">
      <c r="A23" s="48"/>
      <c r="B23" s="55" t="s">
        <v>52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123"/>
      <c r="K23" s="15"/>
      <c r="L23" s="15"/>
      <c r="M23" s="15"/>
      <c r="N23" s="15"/>
      <c r="O23" s="3"/>
    </row>
    <row r="24" spans="1:15" s="1" customFormat="1" ht="15.75" thickBot="1" x14ac:dyDescent="0.3">
      <c r="A24" s="57"/>
      <c r="B24" s="55" t="s">
        <v>53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123"/>
      <c r="K24" s="15"/>
      <c r="L24" s="15"/>
      <c r="M24" s="15"/>
      <c r="N24" s="15"/>
      <c r="O24" s="3"/>
    </row>
    <row r="25" spans="1:15" s="1" customFormat="1" ht="27" thickBot="1" x14ac:dyDescent="0.3">
      <c r="A25" s="78"/>
      <c r="B25" s="58" t="s">
        <v>34</v>
      </c>
      <c r="C25" s="79"/>
      <c r="D25" s="80">
        <f>SUM(D18:D24)</f>
        <v>1088907.1700000002</v>
      </c>
      <c r="E25" s="81">
        <v>810965.85</v>
      </c>
      <c r="F25" s="81">
        <f t="shared" ref="F25:I25" si="7">SUM(F18:F24)</f>
        <v>277941.32</v>
      </c>
      <c r="G25" s="81">
        <f t="shared" si="7"/>
        <v>0</v>
      </c>
      <c r="H25" s="81">
        <f t="shared" si="7"/>
        <v>810965.85</v>
      </c>
      <c r="I25" s="82">
        <f t="shared" si="7"/>
        <v>277941.32</v>
      </c>
      <c r="J25" s="123"/>
      <c r="K25" s="124"/>
      <c r="L25" s="124"/>
      <c r="M25" s="15"/>
      <c r="N25" s="15"/>
      <c r="O25" s="3"/>
    </row>
    <row r="26" spans="1:15" s="1" customFormat="1" ht="15.75" thickBot="1" x14ac:dyDescent="0.3">
      <c r="A26" s="78"/>
      <c r="B26" s="83" t="s">
        <v>8</v>
      </c>
      <c r="C26" s="78"/>
      <c r="D26" s="84">
        <f>D25+D17</f>
        <v>4195890.8600000003</v>
      </c>
      <c r="E26" s="85">
        <v>2992911.24</v>
      </c>
      <c r="F26" s="85">
        <f t="shared" ref="F26:I26" si="8">F25+F17</f>
        <v>1202979.6199999999</v>
      </c>
      <c r="G26" s="85">
        <f t="shared" si="8"/>
        <v>260988.06</v>
      </c>
      <c r="H26" s="85">
        <f t="shared" si="8"/>
        <v>3253899.3000000003</v>
      </c>
      <c r="I26" s="86">
        <f t="shared" si="8"/>
        <v>941991.55999999982</v>
      </c>
      <c r="J26" s="15"/>
      <c r="K26" s="15"/>
      <c r="L26" s="15"/>
      <c r="M26" s="15"/>
      <c r="N26" s="15"/>
      <c r="O26" s="3"/>
    </row>
    <row r="27" spans="1:15" s="9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3"/>
    </row>
    <row r="28" spans="1:15" s="1" customFormat="1" ht="15.75" customHeight="1" thickBot="1" x14ac:dyDescent="0.3">
      <c r="A28" s="14"/>
      <c r="B28" s="213" t="s">
        <v>92</v>
      </c>
      <c r="C28" s="225"/>
      <c r="D28" s="225"/>
      <c r="E28" s="225"/>
      <c r="F28" s="226"/>
      <c r="H28" s="213" t="s">
        <v>93</v>
      </c>
      <c r="I28" s="225"/>
      <c r="J28" s="225"/>
      <c r="K28" s="225"/>
      <c r="L28" s="226"/>
      <c r="M28" s="16"/>
      <c r="N28" s="16"/>
      <c r="O28" s="16"/>
    </row>
    <row r="29" spans="1:15" s="16" customFormat="1" ht="20.25" customHeight="1" thickBot="1" x14ac:dyDescent="0.3">
      <c r="A29" s="116"/>
      <c r="B29" s="227" t="s">
        <v>19</v>
      </c>
      <c r="C29" s="87" t="s">
        <v>21</v>
      </c>
      <c r="D29" s="17" t="s">
        <v>39</v>
      </c>
      <c r="E29" s="17" t="s">
        <v>40</v>
      </c>
      <c r="F29" s="26" t="s">
        <v>41</v>
      </c>
      <c r="G29" s="23"/>
      <c r="H29" s="230" t="s">
        <v>19</v>
      </c>
      <c r="I29" s="87" t="s">
        <v>21</v>
      </c>
      <c r="J29" s="17" t="s">
        <v>39</v>
      </c>
      <c r="K29" s="17" t="s">
        <v>40</v>
      </c>
      <c r="L29" s="17" t="s">
        <v>41</v>
      </c>
      <c r="M29" s="23"/>
      <c r="N29" s="23"/>
      <c r="O29" s="23"/>
    </row>
    <row r="30" spans="1:15" s="1" customFormat="1" ht="15.75" thickBot="1" x14ac:dyDescent="0.3">
      <c r="A30" s="117"/>
      <c r="B30" s="228"/>
      <c r="C30" s="14" t="s">
        <v>23</v>
      </c>
      <c r="D30" s="88">
        <v>231</v>
      </c>
      <c r="E30" s="88">
        <v>231</v>
      </c>
      <c r="F30" s="89">
        <f>D30-E30</f>
        <v>0</v>
      </c>
      <c r="G30" s="15"/>
      <c r="H30" s="231"/>
      <c r="I30" s="14" t="s">
        <v>23</v>
      </c>
      <c r="J30" s="88">
        <f>'REGULARIZARE TRIM I 2023'!J30+'01-15 MAI 2023 DRG'!D30</f>
        <v>1226</v>
      </c>
      <c r="K30" s="88">
        <f>'REGULARIZARE TRIM I 2023'!K30+'01-15 MAI 2023 DRG'!E30</f>
        <v>1152</v>
      </c>
      <c r="L30" s="88">
        <f>'REGULARIZARE TRIM I 2023'!L30+'01-15 MAI 2023 DRG'!F30</f>
        <v>74</v>
      </c>
      <c r="M30" s="15"/>
      <c r="N30" s="15"/>
      <c r="O30" s="15"/>
    </row>
    <row r="31" spans="1:15" s="1" customFormat="1" ht="15.75" thickBot="1" x14ac:dyDescent="0.3">
      <c r="A31" s="117"/>
      <c r="B31" s="229"/>
      <c r="C31" s="90" t="s">
        <v>24</v>
      </c>
      <c r="D31" s="91">
        <v>427527.54</v>
      </c>
      <c r="E31" s="91">
        <v>427527.54</v>
      </c>
      <c r="F31" s="92">
        <f t="shared" ref="F31:F37" si="9">D31-E31</f>
        <v>0</v>
      </c>
      <c r="G31" s="15"/>
      <c r="H31" s="232"/>
      <c r="I31" s="90" t="s">
        <v>24</v>
      </c>
      <c r="J31" s="95">
        <f>'REGULARIZARE TRIM I 2023'!J31+'01-15 MAI 2023 DRG'!D31</f>
        <v>2328767.52</v>
      </c>
      <c r="K31" s="95">
        <f>'REGULARIZARE TRIM I 2023'!K31+'01-15 MAI 2023 DRG'!E31</f>
        <v>2148577.5699999998</v>
      </c>
      <c r="L31" s="95">
        <f>'REGULARIZARE TRIM I 2023'!L31+'01-15 MAI 2023 DRG'!F31</f>
        <v>180189.94999999995</v>
      </c>
      <c r="M31" s="15"/>
      <c r="N31" s="15"/>
      <c r="O31" s="15"/>
    </row>
    <row r="32" spans="1:15" s="1" customFormat="1" ht="15.75" thickBot="1" x14ac:dyDescent="0.3">
      <c r="A32" s="117"/>
      <c r="B32" s="55" t="s">
        <v>50</v>
      </c>
      <c r="C32" s="83" t="s">
        <v>24</v>
      </c>
      <c r="D32" s="85">
        <v>0</v>
      </c>
      <c r="E32" s="85">
        <v>0</v>
      </c>
      <c r="F32" s="89">
        <f t="shared" si="9"/>
        <v>0</v>
      </c>
      <c r="G32" s="15"/>
      <c r="H32" s="55" t="s">
        <v>50</v>
      </c>
      <c r="I32" s="93" t="s">
        <v>24</v>
      </c>
      <c r="J32" s="88">
        <f>'REGULARIZARE TRIM I 2023'!J32+'01-15 MAI 2023 DRG'!D32</f>
        <v>13296.31</v>
      </c>
      <c r="K32" s="88">
        <f>'REGULARIZARE TRIM I 2023'!K32+'01-15 MAI 2023 DRG'!E32</f>
        <v>33367.82</v>
      </c>
      <c r="L32" s="88">
        <f>'REGULARIZARE TRIM I 2023'!L32+'01-15 MAI 2023 DRG'!F32</f>
        <v>-20071.510000000002</v>
      </c>
      <c r="M32" s="15"/>
      <c r="N32" s="15"/>
      <c r="O32" s="15"/>
    </row>
    <row r="33" spans="1:16" s="1" customFormat="1" ht="15.75" thickBot="1" x14ac:dyDescent="0.3">
      <c r="A33" s="117"/>
      <c r="B33" s="55" t="s">
        <v>51</v>
      </c>
      <c r="C33" s="93" t="s">
        <v>24</v>
      </c>
      <c r="D33" s="62">
        <v>0</v>
      </c>
      <c r="E33" s="62">
        <v>0</v>
      </c>
      <c r="F33" s="89">
        <f t="shared" si="9"/>
        <v>0</v>
      </c>
      <c r="G33" s="15"/>
      <c r="H33" s="55" t="s">
        <v>51</v>
      </c>
      <c r="I33" s="93" t="s">
        <v>24</v>
      </c>
      <c r="J33" s="88">
        <f>'REGULARIZARE TRIM I 2023'!J33+'01-15 MAI 2023 DRG'!D33</f>
        <v>0</v>
      </c>
      <c r="K33" s="88">
        <f>'REGULARIZARE TRIM I 2023'!K33+'01-15 MAI 2023 DRG'!E33</f>
        <v>0</v>
      </c>
      <c r="L33" s="88">
        <f>'REGULARIZARE TRIM I 2023'!L33+'01-15 MAI 2023 DRG'!F33</f>
        <v>0</v>
      </c>
      <c r="M33" s="15"/>
      <c r="N33" s="15"/>
      <c r="O33" s="15"/>
    </row>
    <row r="34" spans="1:16" s="1" customFormat="1" ht="15.75" thickBot="1" x14ac:dyDescent="0.3">
      <c r="A34" s="117"/>
      <c r="B34" s="55" t="s">
        <v>52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15"/>
      <c r="H34" s="55" t="s">
        <v>52</v>
      </c>
      <c r="I34" s="93" t="s">
        <v>24</v>
      </c>
      <c r="J34" s="88">
        <f>'REGULARIZARE TRIM I 2023'!J34+'01-15 MAI 2023 DRG'!D34</f>
        <v>0</v>
      </c>
      <c r="K34" s="88">
        <f>'REGULARIZARE TRIM I 2023'!K34+'01-15 MAI 2023 DRG'!E34</f>
        <v>0</v>
      </c>
      <c r="L34" s="88">
        <f>'REGULARIZARE TRIM I 2023'!L34+'01-15 MAI 2023 DRG'!F34</f>
        <v>0</v>
      </c>
      <c r="M34" s="15"/>
      <c r="N34" s="15"/>
      <c r="O34" s="15"/>
    </row>
    <row r="35" spans="1:16" s="1" customFormat="1" ht="15.75" thickBot="1" x14ac:dyDescent="0.3">
      <c r="A35" s="117"/>
      <c r="B35" s="55" t="s">
        <v>53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15"/>
      <c r="H35" s="55" t="s">
        <v>53</v>
      </c>
      <c r="I35" s="93" t="s">
        <v>24</v>
      </c>
      <c r="J35" s="88">
        <f>'REGULARIZARE TRIM I 2023'!J35+'01-15 MAI 2023 DRG'!D35</f>
        <v>0</v>
      </c>
      <c r="K35" s="88">
        <f>'REGULARIZARE TRIM I 2023'!K35+'01-15 MAI 2023 DRG'!E35</f>
        <v>0</v>
      </c>
      <c r="L35" s="88">
        <f>'REGULARIZARE TRIM I 2023'!L35+'01-15 MAI 2023 DRG'!F35</f>
        <v>0</v>
      </c>
      <c r="M35" s="15"/>
      <c r="N35" s="15"/>
      <c r="O35" s="15"/>
    </row>
    <row r="36" spans="1:16" s="1" customFormat="1" ht="15.75" thickBot="1" x14ac:dyDescent="0.3">
      <c r="A36" s="117"/>
      <c r="B36" s="58" t="s">
        <v>54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15"/>
      <c r="H36" s="58" t="s">
        <v>54</v>
      </c>
      <c r="I36" s="83" t="s">
        <v>24</v>
      </c>
      <c r="J36" s="88">
        <f>'REGULARIZARE TRIM I 2023'!J36+'01-15 MAI 2023 DRG'!D36</f>
        <v>0</v>
      </c>
      <c r="K36" s="88">
        <f>'REGULARIZARE TRIM I 2023'!K36+'01-15 MAI 2023 DRG'!E36</f>
        <v>0</v>
      </c>
      <c r="L36" s="88">
        <f>'REGULARIZARE TRIM I 2023'!L36+'01-15 MAI 2023 DRG'!F36</f>
        <v>0</v>
      </c>
      <c r="M36" s="15"/>
      <c r="N36" s="15"/>
      <c r="O36" s="15"/>
    </row>
    <row r="37" spans="1:16" s="1" customFormat="1" ht="15.75" thickBot="1" x14ac:dyDescent="0.3">
      <c r="A37" s="117"/>
      <c r="B37" s="94" t="s">
        <v>32</v>
      </c>
      <c r="C37" s="90" t="s">
        <v>24</v>
      </c>
      <c r="D37" s="91">
        <f t="shared" ref="D37:E37" si="10">SUM(D31:D36)</f>
        <v>427527.54</v>
      </c>
      <c r="E37" s="91">
        <f t="shared" si="10"/>
        <v>427527.54</v>
      </c>
      <c r="F37" s="91">
        <f t="shared" si="9"/>
        <v>0</v>
      </c>
      <c r="G37" s="15"/>
      <c r="H37" s="94" t="s">
        <v>32</v>
      </c>
      <c r="I37" s="90" t="s">
        <v>24</v>
      </c>
      <c r="J37" s="91">
        <f>'REGULARIZARE TRIM I 2023'!J37+'01-15 MAI 2023 DRG'!D37</f>
        <v>2342063.83</v>
      </c>
      <c r="K37" s="91">
        <f>'REGULARIZARE TRIM I 2023'!K37+'01-15 MAI 2023 DRG'!E37</f>
        <v>2181945.39</v>
      </c>
      <c r="L37" s="91">
        <f>'REGULARIZARE TRIM I 2023'!L37+'01-15 MAI 2023 DRG'!F37</f>
        <v>160118.43999999994</v>
      </c>
      <c r="M37" s="15"/>
      <c r="N37" s="15"/>
      <c r="O37" s="15"/>
    </row>
    <row r="38" spans="1:16" s="1" customFormat="1" ht="15.75" thickBot="1" x14ac:dyDescent="0.3">
      <c r="A38" s="117"/>
      <c r="B38" s="118"/>
      <c r="C38" s="14"/>
      <c r="D38" s="15"/>
      <c r="E38" s="15"/>
      <c r="F38" s="15"/>
      <c r="G38" s="15"/>
      <c r="H38" s="15"/>
      <c r="J38" s="118"/>
      <c r="K38" s="14"/>
      <c r="L38" s="15"/>
      <c r="M38" s="15"/>
      <c r="N38" s="15"/>
      <c r="O38" s="15"/>
      <c r="P38" s="15"/>
    </row>
    <row r="39" spans="1:16" s="1" customFormat="1" ht="18.75" customHeight="1" thickBot="1" x14ac:dyDescent="0.3">
      <c r="A39" s="117"/>
      <c r="B39" s="96" t="s">
        <v>20</v>
      </c>
      <c r="C39" s="87" t="s">
        <v>21</v>
      </c>
      <c r="D39" s="17" t="s">
        <v>39</v>
      </c>
      <c r="E39" s="17" t="s">
        <v>40</v>
      </c>
      <c r="F39" s="26" t="s">
        <v>22</v>
      </c>
      <c r="G39" s="23"/>
      <c r="H39" s="96" t="s">
        <v>20</v>
      </c>
      <c r="I39" s="17" t="s">
        <v>21</v>
      </c>
      <c r="J39" s="17" t="s">
        <v>39</v>
      </c>
      <c r="K39" s="17" t="s">
        <v>40</v>
      </c>
      <c r="L39" s="26" t="s">
        <v>22</v>
      </c>
      <c r="M39" s="15"/>
      <c r="N39" s="15"/>
      <c r="O39" s="15"/>
      <c r="P39" s="15"/>
    </row>
    <row r="40" spans="1:16" s="1" customFormat="1" ht="15.75" thickBot="1" x14ac:dyDescent="0.3">
      <c r="A40" s="117"/>
      <c r="B40" s="207" t="s">
        <v>20</v>
      </c>
      <c r="C40" s="97" t="s">
        <v>23</v>
      </c>
      <c r="D40" s="98">
        <v>0</v>
      </c>
      <c r="E40" s="98">
        <v>0</v>
      </c>
      <c r="F40" s="99">
        <f>D40-E40</f>
        <v>0</v>
      </c>
      <c r="G40" s="15"/>
      <c r="H40" s="207" t="s">
        <v>20</v>
      </c>
      <c r="I40" s="64" t="s">
        <v>23</v>
      </c>
      <c r="J40" s="98">
        <f>'REGULARIZARE TRIM I 2023'!J40+'01-15 MAI 2023 DRG'!D40</f>
        <v>0</v>
      </c>
      <c r="K40" s="98">
        <f>'REGULARIZARE TRIM I 2023'!K40+'01-15 MAI 2023 DRG'!E40</f>
        <v>0</v>
      </c>
      <c r="L40" s="98">
        <f>'REGULARIZARE TRIM I 2023'!L40+'01-15 MAI 2023 DRG'!F40</f>
        <v>0</v>
      </c>
      <c r="M40" s="15"/>
      <c r="N40" s="15"/>
      <c r="O40" s="15"/>
      <c r="P40" s="15"/>
    </row>
    <row r="41" spans="1:16" s="1" customFormat="1" ht="15.75" thickBot="1" x14ac:dyDescent="0.3">
      <c r="A41" s="117"/>
      <c r="B41" s="208"/>
      <c r="C41" s="100" t="s">
        <v>24</v>
      </c>
      <c r="D41" s="101">
        <v>0</v>
      </c>
      <c r="E41" s="101">
        <v>0</v>
      </c>
      <c r="F41" s="102">
        <f t="shared" ref="F41:F52" si="11">D41-E41</f>
        <v>0</v>
      </c>
      <c r="G41" s="15"/>
      <c r="H41" s="208"/>
      <c r="I41" s="111" t="s">
        <v>24</v>
      </c>
      <c r="J41" s="91">
        <f>'REGULARIZARE TRIM I 2023'!J41+'01-15 MAI 2023 DRG'!D41</f>
        <v>0</v>
      </c>
      <c r="K41" s="91">
        <f>'REGULARIZARE TRIM I 2023'!K41+'01-15 MAI 2023 DRG'!E41</f>
        <v>0</v>
      </c>
      <c r="L41" s="91">
        <f>'REGULARIZARE TRIM I 2023'!L41+'01-15 MAI 2023 DRG'!F41</f>
        <v>0</v>
      </c>
      <c r="M41" s="15"/>
      <c r="N41" s="15"/>
      <c r="O41" s="15"/>
      <c r="P41" s="15"/>
    </row>
    <row r="42" spans="1:16" s="1" customFormat="1" ht="15.75" thickBot="1" x14ac:dyDescent="0.3">
      <c r="A42" s="117"/>
      <c r="B42" s="208"/>
      <c r="C42" s="97" t="s">
        <v>25</v>
      </c>
      <c r="D42" s="98">
        <v>911</v>
      </c>
      <c r="E42" s="98">
        <v>911</v>
      </c>
      <c r="F42" s="99">
        <f t="shared" si="11"/>
        <v>0</v>
      </c>
      <c r="G42" s="15"/>
      <c r="H42" s="208"/>
      <c r="I42" s="64" t="s">
        <v>25</v>
      </c>
      <c r="J42" s="98">
        <f>'REGULARIZARE TRIM I 2023'!J42+'01-15 MAI 2023 DRG'!D42</f>
        <v>4056</v>
      </c>
      <c r="K42" s="98">
        <f>'REGULARIZARE TRIM I 2023'!K42+'01-15 MAI 2023 DRG'!E42</f>
        <v>4056</v>
      </c>
      <c r="L42" s="98">
        <f>'REGULARIZARE TRIM I 2023'!L42+'01-15 MAI 2023 DRG'!F42</f>
        <v>0</v>
      </c>
      <c r="M42" s="15"/>
      <c r="N42" s="15"/>
      <c r="O42" s="15"/>
      <c r="P42" s="15"/>
    </row>
    <row r="43" spans="1:16" s="1" customFormat="1" ht="15.75" thickBot="1" x14ac:dyDescent="0.3">
      <c r="A43" s="117"/>
      <c r="B43" s="208"/>
      <c r="C43" s="100" t="s">
        <v>24</v>
      </c>
      <c r="D43" s="101">
        <v>180551.09</v>
      </c>
      <c r="E43" s="101">
        <v>180551.09</v>
      </c>
      <c r="F43" s="102">
        <f t="shared" si="11"/>
        <v>0</v>
      </c>
      <c r="G43" s="15"/>
      <c r="H43" s="208"/>
      <c r="I43" s="111" t="s">
        <v>24</v>
      </c>
      <c r="J43" s="91">
        <f>'REGULARIZARE TRIM I 2023'!J43+'01-15 MAI 2023 DRG'!D43</f>
        <v>803858.64</v>
      </c>
      <c r="K43" s="91">
        <f>'REGULARIZARE TRIM I 2023'!K43+'01-15 MAI 2023 DRG'!E43</f>
        <v>803858.64</v>
      </c>
      <c r="L43" s="91">
        <f>'REGULARIZARE TRIM I 2023'!L43+'01-15 MAI 2023 DRG'!F43</f>
        <v>0</v>
      </c>
      <c r="M43" s="15"/>
      <c r="N43" s="15"/>
      <c r="O43" s="15"/>
      <c r="P43" s="15"/>
    </row>
    <row r="44" spans="1:16" s="1" customFormat="1" ht="27" thickBot="1" x14ac:dyDescent="0.3">
      <c r="A44" s="117"/>
      <c r="B44" s="208"/>
      <c r="C44" s="103" t="s">
        <v>44</v>
      </c>
      <c r="D44" s="98">
        <v>7</v>
      </c>
      <c r="E44" s="98">
        <v>7</v>
      </c>
      <c r="F44" s="99">
        <f t="shared" si="11"/>
        <v>0</v>
      </c>
      <c r="G44" s="15"/>
      <c r="H44" s="208"/>
      <c r="I44" s="103" t="s">
        <v>44</v>
      </c>
      <c r="J44" s="98">
        <f>'REGULARIZARE TRIM I 2023'!J44+'01-15 MAI 2023 DRG'!D44</f>
        <v>33</v>
      </c>
      <c r="K44" s="98">
        <f>'REGULARIZARE TRIM I 2023'!K44+'01-15 MAI 2023 DRG'!E44</f>
        <v>33</v>
      </c>
      <c r="L44" s="98">
        <f>'REGULARIZARE TRIM I 2023'!L44+'01-15 MAI 2023 DRG'!F44</f>
        <v>0</v>
      </c>
      <c r="M44" s="15"/>
      <c r="N44" s="15"/>
      <c r="O44" s="15"/>
      <c r="P44" s="15"/>
    </row>
    <row r="45" spans="1:16" s="1" customFormat="1" ht="15.75" thickBot="1" x14ac:dyDescent="0.3">
      <c r="A45" s="117"/>
      <c r="B45" s="209"/>
      <c r="C45" s="100" t="s">
        <v>24</v>
      </c>
      <c r="D45" s="101">
        <v>1507.59</v>
      </c>
      <c r="E45" s="101">
        <v>1507.59</v>
      </c>
      <c r="F45" s="102">
        <f t="shared" si="11"/>
        <v>0</v>
      </c>
      <c r="G45" s="15"/>
      <c r="H45" s="209"/>
      <c r="I45" s="111" t="s">
        <v>24</v>
      </c>
      <c r="J45" s="91">
        <f>'REGULARIZARE TRIM I 2023'!J45+'01-15 MAI 2023 DRG'!D45</f>
        <v>7107.21</v>
      </c>
      <c r="K45" s="91">
        <f>'REGULARIZARE TRIM I 2023'!K45+'01-15 MAI 2023 DRG'!E45</f>
        <v>7107.21</v>
      </c>
      <c r="L45" s="91">
        <f>'REGULARIZARE TRIM I 2023'!L45+'01-15 MAI 2023 DRG'!F45</f>
        <v>0</v>
      </c>
      <c r="M45" s="15"/>
      <c r="N45" s="15"/>
      <c r="O45" s="15"/>
      <c r="P45" s="15"/>
    </row>
    <row r="46" spans="1:16" s="1" customFormat="1" ht="15.75" thickBot="1" x14ac:dyDescent="0.3">
      <c r="A46" s="14"/>
      <c r="B46" s="104" t="s">
        <v>20</v>
      </c>
      <c r="C46" s="105" t="s">
        <v>24</v>
      </c>
      <c r="D46" s="91">
        <f>D41+D43+D45</f>
        <v>182058.68</v>
      </c>
      <c r="E46" s="91">
        <f t="shared" ref="E46:F46" si="12">E41+E43+E45</f>
        <v>182058.68</v>
      </c>
      <c r="F46" s="91">
        <f t="shared" si="12"/>
        <v>0</v>
      </c>
      <c r="G46" s="15"/>
      <c r="H46" s="104" t="s">
        <v>20</v>
      </c>
      <c r="I46" s="113" t="s">
        <v>24</v>
      </c>
      <c r="J46" s="91">
        <f>'REGULARIZARE TRIM I 2023'!J46+'01-15 MAI 2023 DRG'!D46</f>
        <v>810965.84999999986</v>
      </c>
      <c r="K46" s="91">
        <f>'REGULARIZARE TRIM I 2023'!K46+'01-15 MAI 2023 DRG'!E46</f>
        <v>810965.84999999986</v>
      </c>
      <c r="L46" s="91">
        <f>'REGULARIZARE TRIM I 2023'!L46+'01-15 MAI 2023 DRG'!F46</f>
        <v>0</v>
      </c>
      <c r="M46" s="15"/>
      <c r="N46" s="15"/>
      <c r="O46" s="15"/>
      <c r="P46" s="15"/>
    </row>
    <row r="47" spans="1:16" s="1" customFormat="1" ht="15.75" thickBot="1" x14ac:dyDescent="0.3">
      <c r="A47" s="14"/>
      <c r="B47" s="55" t="s">
        <v>50</v>
      </c>
      <c r="C47" s="93" t="s">
        <v>24</v>
      </c>
      <c r="D47" s="98">
        <v>0</v>
      </c>
      <c r="E47" s="98">
        <v>0</v>
      </c>
      <c r="F47" s="99">
        <f t="shared" si="11"/>
        <v>0</v>
      </c>
      <c r="G47" s="15"/>
      <c r="H47" s="55" t="s">
        <v>50</v>
      </c>
      <c r="I47" s="57" t="s">
        <v>24</v>
      </c>
      <c r="J47" s="98">
        <f>'REGULARIZARE TRIM I 2023'!J47+'01-15 MAI 2023 DRG'!D47</f>
        <v>0</v>
      </c>
      <c r="K47" s="98">
        <f>'REGULARIZARE TRIM I 2023'!K47+'01-15 MAI 2023 DRG'!E47</f>
        <v>0</v>
      </c>
      <c r="L47" s="98">
        <f>'REGULARIZARE TRIM I 2023'!L47+'01-15 MAI 2023 DRG'!F47</f>
        <v>0</v>
      </c>
      <c r="M47" s="15"/>
      <c r="N47" s="15"/>
      <c r="O47" s="15"/>
      <c r="P47" s="15"/>
    </row>
    <row r="48" spans="1:16" s="1" customFormat="1" ht="15.75" thickBot="1" x14ac:dyDescent="0.3">
      <c r="A48" s="14"/>
      <c r="B48" s="55" t="s">
        <v>51</v>
      </c>
      <c r="C48" s="93" t="s">
        <v>24</v>
      </c>
      <c r="D48" s="98">
        <v>0</v>
      </c>
      <c r="E48" s="98">
        <v>0</v>
      </c>
      <c r="F48" s="99">
        <f t="shared" si="11"/>
        <v>0</v>
      </c>
      <c r="G48" s="15"/>
      <c r="H48" s="55" t="s">
        <v>51</v>
      </c>
      <c r="I48" s="57" t="s">
        <v>24</v>
      </c>
      <c r="J48" s="98">
        <f>'REGULARIZARE TRIM I 2023'!J48+'01-15 MAI 2023 DRG'!D48</f>
        <v>0</v>
      </c>
      <c r="K48" s="98">
        <f>'REGULARIZARE TRIM I 2023'!K48+'01-15 MAI 2023 DRG'!E48</f>
        <v>0</v>
      </c>
      <c r="L48" s="98">
        <f>'REGULARIZARE TRIM I 2023'!L48+'01-15 MAI 2023 DRG'!F48</f>
        <v>0</v>
      </c>
      <c r="M48" s="15"/>
      <c r="N48" s="15"/>
      <c r="O48" s="15"/>
      <c r="P48" s="15"/>
    </row>
    <row r="49" spans="1:16" s="1" customFormat="1" ht="15.75" thickBot="1" x14ac:dyDescent="0.3">
      <c r="A49" s="14"/>
      <c r="B49" s="55" t="s">
        <v>52</v>
      </c>
      <c r="C49" s="93" t="s">
        <v>24</v>
      </c>
      <c r="D49" s="98">
        <v>0</v>
      </c>
      <c r="E49" s="98">
        <v>0</v>
      </c>
      <c r="F49" s="99">
        <f t="shared" si="11"/>
        <v>0</v>
      </c>
      <c r="G49" s="15"/>
      <c r="H49" s="55" t="s">
        <v>52</v>
      </c>
      <c r="I49" s="57" t="s">
        <v>24</v>
      </c>
      <c r="J49" s="98">
        <f>'REGULARIZARE TRIM I 2023'!J49+'01-15 MAI 2023 DRG'!D49</f>
        <v>0</v>
      </c>
      <c r="K49" s="98">
        <f>'REGULARIZARE TRIM I 2023'!K49+'01-15 MAI 2023 DRG'!E49</f>
        <v>0</v>
      </c>
      <c r="L49" s="98">
        <f>'REGULARIZARE TRIM I 2023'!L49+'01-15 MAI 2023 DRG'!F49</f>
        <v>0</v>
      </c>
      <c r="M49" s="15"/>
      <c r="N49" s="15"/>
      <c r="O49" s="15"/>
      <c r="P49" s="15"/>
    </row>
    <row r="50" spans="1:16" s="1" customFormat="1" ht="15.75" thickBot="1" x14ac:dyDescent="0.3">
      <c r="A50" s="14"/>
      <c r="B50" s="55" t="s">
        <v>53</v>
      </c>
      <c r="C50" s="93" t="s">
        <v>24</v>
      </c>
      <c r="D50" s="98">
        <v>0</v>
      </c>
      <c r="E50" s="98">
        <v>0</v>
      </c>
      <c r="F50" s="99">
        <f t="shared" si="11"/>
        <v>0</v>
      </c>
      <c r="G50" s="15"/>
      <c r="H50" s="55" t="s">
        <v>53</v>
      </c>
      <c r="I50" s="57" t="s">
        <v>24</v>
      </c>
      <c r="J50" s="98">
        <f>'REGULARIZARE TRIM I 2023'!J50+'01-15 MAI 2023 DRG'!D50</f>
        <v>0</v>
      </c>
      <c r="K50" s="98">
        <f>'REGULARIZARE TRIM I 2023'!K50+'01-15 MAI 2023 DRG'!E50</f>
        <v>0</v>
      </c>
      <c r="L50" s="98">
        <f>'REGULARIZARE TRIM I 2023'!L50+'01-15 MAI 2023 DRG'!F50</f>
        <v>0</v>
      </c>
      <c r="M50" s="15"/>
      <c r="N50" s="15"/>
      <c r="O50" s="15"/>
      <c r="P50" s="15"/>
    </row>
    <row r="51" spans="1:16" s="1" customFormat="1" ht="15.75" thickBot="1" x14ac:dyDescent="0.3">
      <c r="A51" s="14"/>
      <c r="B51" s="58" t="s">
        <v>54</v>
      </c>
      <c r="C51" s="93" t="s">
        <v>24</v>
      </c>
      <c r="D51" s="98">
        <v>0</v>
      </c>
      <c r="E51" s="98">
        <v>0</v>
      </c>
      <c r="F51" s="99">
        <f t="shared" si="11"/>
        <v>0</v>
      </c>
      <c r="G51" s="15"/>
      <c r="H51" s="58" t="s">
        <v>54</v>
      </c>
      <c r="I51" s="57" t="s">
        <v>24</v>
      </c>
      <c r="J51" s="98">
        <f>'REGULARIZARE TRIM I 2023'!J51+'01-15 MAI 2023 DRG'!D51</f>
        <v>0</v>
      </c>
      <c r="K51" s="98">
        <f>'REGULARIZARE TRIM I 2023'!K51+'01-15 MAI 2023 DRG'!E51</f>
        <v>0</v>
      </c>
      <c r="L51" s="98">
        <f>'REGULARIZARE TRIM I 2023'!L51+'01-15 MAI 2023 DRG'!F51</f>
        <v>0</v>
      </c>
      <c r="M51" s="15"/>
      <c r="N51" s="15"/>
      <c r="O51" s="15"/>
      <c r="P51" s="15"/>
    </row>
    <row r="52" spans="1:16" s="1" customFormat="1" ht="27" thickBot="1" x14ac:dyDescent="0.3">
      <c r="A52" s="14"/>
      <c r="B52" s="94" t="s">
        <v>34</v>
      </c>
      <c r="C52" s="105" t="s">
        <v>24</v>
      </c>
      <c r="D52" s="91">
        <f>SUM(D46:D51)</f>
        <v>182058.68</v>
      </c>
      <c r="E52" s="91">
        <f t="shared" ref="E52" si="13">SUM(E46:E51)</f>
        <v>182058.68</v>
      </c>
      <c r="F52" s="102">
        <f t="shared" si="11"/>
        <v>0</v>
      </c>
      <c r="G52" s="15"/>
      <c r="H52" s="94" t="s">
        <v>34</v>
      </c>
      <c r="I52" s="113" t="s">
        <v>24</v>
      </c>
      <c r="J52" s="91">
        <f>'REGULARIZARE TRIM I 2023'!J52+'01-15 MAI 2023 DRG'!D52</f>
        <v>810965.84999999986</v>
      </c>
      <c r="K52" s="91">
        <f>'REGULARIZARE TRIM I 2023'!K52+'01-15 MAI 2023 DRG'!E52</f>
        <v>810965.84999999986</v>
      </c>
      <c r="L52" s="91">
        <f>'REGULARIZARE TRIM I 2023'!L52+'01-15 MAI 2023 DRG'!F52</f>
        <v>0</v>
      </c>
      <c r="M52" s="15"/>
      <c r="N52" s="15"/>
      <c r="O52" s="15"/>
      <c r="P52" s="15"/>
    </row>
    <row r="53" spans="1:16" s="1" customFormat="1" ht="15.75" thickBot="1" x14ac:dyDescent="0.3">
      <c r="A53" s="14"/>
      <c r="B53" s="118"/>
      <c r="C53" s="14"/>
      <c r="D53" s="15"/>
      <c r="E53" s="15"/>
      <c r="F53" s="15"/>
      <c r="G53" s="15"/>
      <c r="H53" s="118"/>
      <c r="I53" s="14"/>
      <c r="J53" s="15"/>
      <c r="K53" s="15"/>
      <c r="L53" s="15"/>
      <c r="M53" s="15"/>
      <c r="N53" s="15"/>
      <c r="O53" s="15"/>
      <c r="P53" s="15"/>
    </row>
    <row r="54" spans="1:16" s="1" customFormat="1" ht="15.75" customHeight="1" thickBot="1" x14ac:dyDescent="0.3">
      <c r="A54" s="14"/>
      <c r="B54" s="213" t="s">
        <v>92</v>
      </c>
      <c r="C54" s="225"/>
      <c r="D54" s="225"/>
      <c r="E54" s="225"/>
      <c r="F54" s="226"/>
      <c r="H54" s="213" t="s">
        <v>93</v>
      </c>
      <c r="I54" s="225"/>
      <c r="J54" s="225"/>
      <c r="K54" s="225"/>
      <c r="L54" s="226"/>
      <c r="M54" s="16"/>
      <c r="N54" s="16"/>
      <c r="P54" s="119"/>
    </row>
    <row r="55" spans="1:16" s="1" customFormat="1" ht="18.75" customHeight="1" thickBot="1" x14ac:dyDescent="0.3">
      <c r="A55" s="14"/>
      <c r="B55" s="219" t="s">
        <v>35</v>
      </c>
      <c r="C55" s="17" t="s">
        <v>21</v>
      </c>
      <c r="D55" s="108" t="s">
        <v>39</v>
      </c>
      <c r="E55" s="17" t="s">
        <v>40</v>
      </c>
      <c r="F55" s="26" t="s">
        <v>41</v>
      </c>
      <c r="G55" s="23"/>
      <c r="H55" s="219" t="s">
        <v>35</v>
      </c>
      <c r="I55" s="17" t="s">
        <v>21</v>
      </c>
      <c r="J55" s="108" t="s">
        <v>39</v>
      </c>
      <c r="K55" s="17" t="s">
        <v>40</v>
      </c>
      <c r="L55" s="26" t="s">
        <v>41</v>
      </c>
      <c r="M55" s="23"/>
      <c r="N55" s="23"/>
      <c r="O55" s="23"/>
      <c r="P55" s="14"/>
    </row>
    <row r="56" spans="1:16" s="1" customFormat="1" ht="15.75" thickBot="1" x14ac:dyDescent="0.3">
      <c r="A56" s="14"/>
      <c r="B56" s="220"/>
      <c r="C56" s="64" t="s">
        <v>23</v>
      </c>
      <c r="D56" s="109">
        <f>D44+D42+D40+D30</f>
        <v>1149</v>
      </c>
      <c r="E56" s="109">
        <f>E44+E42+E40+E30</f>
        <v>1149</v>
      </c>
      <c r="F56" s="110">
        <f>D56-E56</f>
        <v>0</v>
      </c>
      <c r="G56" s="120"/>
      <c r="H56" s="220"/>
      <c r="I56" s="64" t="s">
        <v>23</v>
      </c>
      <c r="J56" s="109">
        <f>'REGULARIZARE TRIM I 2023'!J56+'01-15 MAI 2023 DRG'!D56</f>
        <v>5315</v>
      </c>
      <c r="K56" s="109">
        <f>'REGULARIZARE TRIM I 2023'!K56+'01-15 MAI 2023 DRG'!E56</f>
        <v>5241</v>
      </c>
      <c r="L56" s="106">
        <f>'REGULARIZARE TRIM I 2023'!L56+'01-15 MAI 2023 DRG'!F56</f>
        <v>74</v>
      </c>
      <c r="M56" s="120"/>
      <c r="N56" s="120"/>
      <c r="O56" s="120"/>
    </row>
    <row r="57" spans="1:16" s="1" customFormat="1" ht="15.75" thickBot="1" x14ac:dyDescent="0.3">
      <c r="A57" s="14"/>
      <c r="B57" s="221"/>
      <c r="C57" s="111" t="s">
        <v>24</v>
      </c>
      <c r="D57" s="112">
        <f>D52+D37</f>
        <v>609586.22</v>
      </c>
      <c r="E57" s="112">
        <f>E52+E37</f>
        <v>609586.22</v>
      </c>
      <c r="F57" s="107">
        <f>D57-E57</f>
        <v>0</v>
      </c>
      <c r="G57" s="120"/>
      <c r="H57" s="221"/>
      <c r="I57" s="111" t="s">
        <v>24</v>
      </c>
      <c r="J57" s="112">
        <f>'REGULARIZARE TRIM I 2023'!J57+'01-15 MAI 2023 DRG'!D57</f>
        <v>3153029.6799999997</v>
      </c>
      <c r="K57" s="112">
        <f>'REGULARIZARE TRIM I 2023'!K57+'01-15 MAI 2023 DRG'!E57</f>
        <v>2992911.24</v>
      </c>
      <c r="L57" s="107">
        <f>'REGULARIZARE TRIM I 2023'!L57+'01-15 MAI 2023 DRG'!F57</f>
        <v>160118.43999999994</v>
      </c>
      <c r="M57" s="120"/>
      <c r="N57" s="120"/>
      <c r="O57" s="120"/>
    </row>
    <row r="58" spans="1:16" s="1" customFormat="1" x14ac:dyDescent="0.25">
      <c r="A58" s="14"/>
      <c r="B58" s="118"/>
      <c r="C58" s="23"/>
      <c r="D58" s="23"/>
      <c r="E58" s="23"/>
      <c r="F58" s="23"/>
      <c r="G58" s="23"/>
      <c r="H58" s="23"/>
      <c r="I58" s="118"/>
      <c r="K58" s="23"/>
      <c r="L58" s="23"/>
      <c r="M58" s="120"/>
      <c r="N58" s="120"/>
      <c r="O58" s="120"/>
      <c r="P58" s="120"/>
    </row>
    <row r="59" spans="1:16" s="1" customFormat="1" x14ac:dyDescent="0.25">
      <c r="A59" s="14"/>
      <c r="B59" s="114" t="s">
        <v>26</v>
      </c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4"/>
      <c r="O59" s="14"/>
    </row>
    <row r="60" spans="1:16" s="1" customFormat="1" x14ac:dyDescent="0.25">
      <c r="A60" s="14"/>
      <c r="B60" s="114" t="s">
        <v>29</v>
      </c>
      <c r="C60" s="14"/>
      <c r="D60" s="114"/>
      <c r="E60" s="114"/>
      <c r="F60" s="14"/>
      <c r="G60" s="14"/>
      <c r="H60" s="14"/>
      <c r="I60" s="14"/>
      <c r="J60" s="14"/>
      <c r="K60" s="15"/>
      <c r="L60" s="15"/>
      <c r="M60" s="15"/>
      <c r="N60" s="14"/>
      <c r="O60" s="14"/>
    </row>
    <row r="61" spans="1:16" s="1" customFormat="1" x14ac:dyDescent="0.25">
      <c r="A61" s="14"/>
      <c r="B61" s="114"/>
      <c r="C61" s="14"/>
      <c r="D61" s="114"/>
      <c r="E61" s="114"/>
      <c r="F61" s="14"/>
      <c r="G61" s="14"/>
      <c r="H61" s="14"/>
      <c r="I61" s="14"/>
      <c r="J61" s="14"/>
      <c r="K61" s="15"/>
      <c r="L61" s="15"/>
      <c r="M61" s="15"/>
      <c r="N61" s="14"/>
      <c r="O61" s="121"/>
    </row>
    <row r="62" spans="1:16" s="1" customFormat="1" x14ac:dyDescent="0.25">
      <c r="A62" s="14"/>
      <c r="B62" s="14"/>
      <c r="C62" s="14"/>
      <c r="D62" s="15"/>
      <c r="E62" s="15"/>
      <c r="F62" s="15"/>
      <c r="G62" s="15"/>
      <c r="H62" s="15"/>
      <c r="I62" s="14"/>
      <c r="J62" s="15"/>
      <c r="K62" s="15"/>
      <c r="L62" s="15"/>
      <c r="M62" s="15"/>
      <c r="N62" s="14"/>
      <c r="O62" s="121"/>
    </row>
    <row r="63" spans="1:16" s="1" customFormat="1" x14ac:dyDescent="0.25">
      <c r="A63" s="14"/>
      <c r="B63" s="14"/>
      <c r="C63" s="14"/>
      <c r="D63" s="14"/>
      <c r="E63" s="14"/>
      <c r="F63" s="14"/>
      <c r="G63" s="14"/>
      <c r="H63" s="15"/>
      <c r="I63" s="14"/>
      <c r="J63" s="15"/>
      <c r="K63" s="14"/>
      <c r="L63" s="14"/>
      <c r="M63" s="15"/>
      <c r="N63" s="14"/>
      <c r="O63" s="121"/>
    </row>
    <row r="64" spans="1:16" s="1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21"/>
    </row>
    <row r="65" spans="1:15" s="1" customFormat="1" x14ac:dyDescent="0.25">
      <c r="A65" s="4"/>
      <c r="B65" s="4"/>
      <c r="C65" s="4"/>
      <c r="D65" s="4"/>
      <c r="E65" s="4"/>
      <c r="F65" s="4"/>
      <c r="G65" s="4"/>
      <c r="H65" s="5"/>
      <c r="I65" s="4"/>
      <c r="J65" s="4"/>
      <c r="K65" s="4"/>
      <c r="L65" s="4"/>
      <c r="M65" s="5"/>
      <c r="N65" s="4"/>
      <c r="O65" s="121"/>
    </row>
    <row r="66" spans="1:15" s="1" customFormat="1" x14ac:dyDescent="0.25">
      <c r="A66" s="4"/>
      <c r="B66" s="6"/>
      <c r="C66" s="4"/>
      <c r="D66" s="4"/>
      <c r="E66" s="4"/>
      <c r="F66" s="4"/>
      <c r="G66" s="4"/>
      <c r="H66" s="4"/>
      <c r="I66" s="4"/>
      <c r="J66" s="4"/>
      <c r="K66" s="4"/>
      <c r="L66" s="4"/>
      <c r="M66" s="5"/>
      <c r="N66" s="4"/>
      <c r="O66" s="121"/>
    </row>
    <row r="67" spans="1:15" s="9" customForma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5"/>
      <c r="N67" s="6"/>
      <c r="O67" s="2"/>
    </row>
  </sheetData>
  <mergeCells count="12">
    <mergeCell ref="B40:B45"/>
    <mergeCell ref="H40:H45"/>
    <mergeCell ref="B54:F54"/>
    <mergeCell ref="H54:L54"/>
    <mergeCell ref="B55:B57"/>
    <mergeCell ref="H55:H57"/>
    <mergeCell ref="B5:J5"/>
    <mergeCell ref="B6:J6"/>
    <mergeCell ref="B28:F28"/>
    <mergeCell ref="H28:L28"/>
    <mergeCell ref="B29:B31"/>
    <mergeCell ref="H29:H31"/>
  </mergeCells>
  <pageMargins left="0.19685039370078741" right="0.19685039370078741" top="0" bottom="0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SEPTEMBRIE 2023 LIM VAL CTR</vt:lpstr>
      <vt:lpstr>AUGUST 2023 REALIZ</vt:lpstr>
      <vt:lpstr>01 - 15 SEP 2023 </vt:lpstr>
      <vt:lpstr>AUGUST 2023</vt:lpstr>
      <vt:lpstr>IULIE 2023</vt:lpstr>
      <vt:lpstr>REGULARIZARE SEM I 2023</vt:lpstr>
      <vt:lpstr>IUNIE 2023 LIMVALCTR</vt:lpstr>
      <vt:lpstr>MAI 2023 LIMVALCTR</vt:lpstr>
      <vt:lpstr>01-15 MAI 2023 DRG</vt:lpstr>
      <vt:lpstr>APRILIE 2023 LIMVALCTR</vt:lpstr>
      <vt:lpstr>REGULARIZARE TRIM I 2023</vt:lpstr>
      <vt:lpstr>MAR 2023 LIMVALCTR</vt:lpstr>
      <vt:lpstr>01-15 MAR 2023 LIMVALCTR</vt:lpstr>
      <vt:lpstr>FEB 2023 LIMVALCTR </vt:lpstr>
      <vt:lpstr>01-15 FEB 2023 LIMVALCTR</vt:lpstr>
      <vt:lpstr>IAN 2022 LIMVALCTR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Mihaela</cp:lastModifiedBy>
  <cp:lastPrinted>2023-10-18T10:46:55Z</cp:lastPrinted>
  <dcterms:created xsi:type="dcterms:W3CDTF">2015-01-20T08:53:39Z</dcterms:created>
  <dcterms:modified xsi:type="dcterms:W3CDTF">2023-10-18T10:47:05Z</dcterms:modified>
</cp:coreProperties>
</file>