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unteanu Mihaela\DECONTARE 2023 Spitale\FACTURI SPITALE 2023 Mihaela\"/>
    </mc:Choice>
  </mc:AlternateContent>
  <xr:revisionPtr revIDLastSave="0" documentId="13_ncr:1_{29F4E604-E6BE-410B-83F4-48D97E0F60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CTOMBRIE 2023" sheetId="127" r:id="rId1"/>
    <sheet name="REGULARIZARE TRIM III 2023" sheetId="126" r:id="rId2"/>
    <sheet name="SEPTEMBRIE2023LIMVALCTR" sheetId="125" r:id="rId3"/>
    <sheet name="AUGUST2023 REALIZARI" sheetId="123" r:id="rId4"/>
    <sheet name="DRG 01-15SEP2023" sheetId="122" r:id="rId5"/>
    <sheet name="AUG2023LIMVALCTR" sheetId="121" r:id="rId6"/>
    <sheet name="IULIE2023SUPLIMSPZI" sheetId="120" r:id="rId7"/>
    <sheet name="IULIE 2023" sheetId="118" r:id="rId8"/>
    <sheet name="REGULARIZARE SEM I 2023" sheetId="117" r:id="rId9"/>
    <sheet name="IUNIESUPLIMSPZI2023" sheetId="119" r:id="rId10"/>
    <sheet name="IUNIE 2023" sheetId="116" r:id="rId11"/>
    <sheet name="MAISUPLIMSPZI2023" sheetId="115" r:id="rId12"/>
    <sheet name="TOTALMAI2023LIMVALCTR" sheetId="114" r:id="rId13"/>
    <sheet name="MAI2023LIMVALCTR" sheetId="113" r:id="rId14"/>
    <sheet name="DRG01-15MAI2023LIMVALCTR" sheetId="112" r:id="rId15"/>
    <sheet name="TOTAL APR2023SERVLIMVALCTR" sheetId="111" r:id="rId16"/>
    <sheet name="REGULARIZARETRIMI2023LIMVALCTR " sheetId="109" r:id="rId17"/>
    <sheet name="MAR2023SUPLIMSPZI" sheetId="110" r:id="rId18"/>
    <sheet name="TOTAL MAR2023SERVLIMVALCTR" sheetId="108" r:id="rId19"/>
    <sheet name="MAR2023LIMVALCTR" sheetId="107" r:id="rId20"/>
    <sheet name="01-15MAR2023LIMVALCTR" sheetId="106" r:id="rId21"/>
    <sheet name="TOTAL FEB2023SERVLIMVALCTR " sheetId="105" r:id="rId22"/>
    <sheet name="FEB2023SERVLIMVALCTR" sheetId="104" r:id="rId23"/>
    <sheet name="01-15FEB2023SERVLIMVALCTR" sheetId="103" r:id="rId24"/>
    <sheet name="IAN2023SERVLIMVALCTR" sheetId="102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25" l="1"/>
  <c r="D13" i="125"/>
  <c r="E13" i="125"/>
  <c r="F13" i="125"/>
  <c r="G13" i="125"/>
  <c r="H13" i="125"/>
  <c r="I13" i="125"/>
  <c r="J13" i="125"/>
  <c r="C13" i="127"/>
  <c r="D13" i="127"/>
  <c r="E13" i="127"/>
  <c r="F13" i="127"/>
  <c r="G13" i="127"/>
  <c r="H13" i="127"/>
  <c r="I13" i="127"/>
  <c r="J13" i="127"/>
  <c r="C13" i="126"/>
  <c r="D13" i="126"/>
  <c r="E13" i="126"/>
  <c r="F13" i="126"/>
  <c r="G13" i="126"/>
  <c r="H13" i="126"/>
  <c r="I13" i="126"/>
  <c r="J13" i="126"/>
  <c r="B19" i="127"/>
  <c r="C19" i="127"/>
  <c r="D19" i="127"/>
  <c r="E19" i="127"/>
  <c r="F19" i="127"/>
  <c r="G19" i="127"/>
  <c r="H19" i="127"/>
  <c r="B20" i="127"/>
  <c r="C20" i="127"/>
  <c r="D20" i="127"/>
  <c r="E20" i="127"/>
  <c r="F20" i="127"/>
  <c r="G20" i="127"/>
  <c r="H20" i="127"/>
  <c r="B21" i="127"/>
  <c r="C21" i="127"/>
  <c r="D21" i="127"/>
  <c r="E21" i="127"/>
  <c r="F21" i="127"/>
  <c r="I21" i="127" s="1"/>
  <c r="G21" i="127"/>
  <c r="H21" i="127"/>
  <c r="C18" i="127"/>
  <c r="D18" i="127"/>
  <c r="E18" i="127"/>
  <c r="F18" i="127"/>
  <c r="G18" i="127"/>
  <c r="H18" i="127"/>
  <c r="B18" i="127"/>
  <c r="J10" i="127"/>
  <c r="J11" i="127"/>
  <c r="J12" i="127"/>
  <c r="J9" i="127"/>
  <c r="C22" i="127"/>
  <c r="B13" i="127"/>
  <c r="I12" i="127"/>
  <c r="I10" i="127"/>
  <c r="I9" i="127"/>
  <c r="J22" i="126"/>
  <c r="J23" i="126" s="1"/>
  <c r="J21" i="126"/>
  <c r="J20" i="126"/>
  <c r="J19" i="126"/>
  <c r="J18" i="126"/>
  <c r="I22" i="126"/>
  <c r="I19" i="126"/>
  <c r="I20" i="126"/>
  <c r="I21" i="126"/>
  <c r="I18" i="126"/>
  <c r="B19" i="126"/>
  <c r="C19" i="126"/>
  <c r="D19" i="126"/>
  <c r="E19" i="126"/>
  <c r="F19" i="126"/>
  <c r="G19" i="126"/>
  <c r="H19" i="126"/>
  <c r="B20" i="126"/>
  <c r="C20" i="126"/>
  <c r="D20" i="126"/>
  <c r="E20" i="126"/>
  <c r="F20" i="126"/>
  <c r="G20" i="126"/>
  <c r="H20" i="126"/>
  <c r="B21" i="126"/>
  <c r="C21" i="126"/>
  <c r="D21" i="126"/>
  <c r="E21" i="126"/>
  <c r="F21" i="126"/>
  <c r="G21" i="126"/>
  <c r="H21" i="126"/>
  <c r="C18" i="126"/>
  <c r="D18" i="126"/>
  <c r="E18" i="126"/>
  <c r="F18" i="126"/>
  <c r="G18" i="126"/>
  <c r="H18" i="126"/>
  <c r="B18" i="126"/>
  <c r="F10" i="126"/>
  <c r="F11" i="126"/>
  <c r="J12" i="126"/>
  <c r="B13" i="126"/>
  <c r="I12" i="126"/>
  <c r="I10" i="126"/>
  <c r="J10" i="126" s="1"/>
  <c r="I9" i="126"/>
  <c r="J9" i="126" s="1"/>
  <c r="J18" i="125"/>
  <c r="J10" i="125"/>
  <c r="J19" i="125" s="1"/>
  <c r="J11" i="125"/>
  <c r="J20" i="125" s="1"/>
  <c r="J12" i="125"/>
  <c r="J21" i="125" s="1"/>
  <c r="J22" i="125"/>
  <c r="J23" i="125" s="1"/>
  <c r="J9" i="125"/>
  <c r="C18" i="125"/>
  <c r="C22" i="125" s="1"/>
  <c r="D18" i="125"/>
  <c r="E18" i="125"/>
  <c r="E22" i="125" s="1"/>
  <c r="F18" i="125"/>
  <c r="F22" i="125" s="1"/>
  <c r="G18" i="125"/>
  <c r="H18" i="125"/>
  <c r="C19" i="125"/>
  <c r="D19" i="125"/>
  <c r="E19" i="125"/>
  <c r="F19" i="125"/>
  <c r="G19" i="125"/>
  <c r="H19" i="125"/>
  <c r="C20" i="125"/>
  <c r="D20" i="125"/>
  <c r="E20" i="125"/>
  <c r="F20" i="125"/>
  <c r="G20" i="125"/>
  <c r="H20" i="125"/>
  <c r="C21" i="125"/>
  <c r="D21" i="125"/>
  <c r="E21" i="125"/>
  <c r="F21" i="125"/>
  <c r="G21" i="125"/>
  <c r="H21" i="125"/>
  <c r="B19" i="125"/>
  <c r="B22" i="125" s="1"/>
  <c r="B20" i="125"/>
  <c r="B21" i="125"/>
  <c r="B18" i="125"/>
  <c r="B13" i="125"/>
  <c r="I12" i="125"/>
  <c r="I11" i="125"/>
  <c r="I10" i="125"/>
  <c r="I9" i="125"/>
  <c r="J13" i="123"/>
  <c r="J10" i="123"/>
  <c r="J11" i="123"/>
  <c r="J12" i="123"/>
  <c r="J9" i="123"/>
  <c r="J9" i="122"/>
  <c r="J9" i="121"/>
  <c r="J9" i="120"/>
  <c r="E22" i="127" l="1"/>
  <c r="D22" i="127"/>
  <c r="H22" i="127"/>
  <c r="J19" i="127"/>
  <c r="J21" i="127"/>
  <c r="J18" i="127"/>
  <c r="G22" i="127"/>
  <c r="I20" i="127"/>
  <c r="I19" i="127"/>
  <c r="I18" i="127"/>
  <c r="F22" i="127"/>
  <c r="I11" i="127"/>
  <c r="J20" i="127" s="1"/>
  <c r="B22" i="127"/>
  <c r="E22" i="126"/>
  <c r="F22" i="126"/>
  <c r="I11" i="126"/>
  <c r="J11" i="126" s="1"/>
  <c r="C22" i="126"/>
  <c r="D22" i="126"/>
  <c r="H22" i="126"/>
  <c r="B22" i="126"/>
  <c r="G22" i="126"/>
  <c r="I18" i="125"/>
  <c r="I20" i="125"/>
  <c r="I19" i="125"/>
  <c r="I21" i="125"/>
  <c r="I22" i="125"/>
  <c r="G22" i="125"/>
  <c r="H22" i="125"/>
  <c r="D22" i="125"/>
  <c r="C22" i="123"/>
  <c r="D22" i="123"/>
  <c r="E22" i="123"/>
  <c r="F22" i="123"/>
  <c r="G22" i="123"/>
  <c r="H22" i="123"/>
  <c r="I22" i="123"/>
  <c r="B22" i="123"/>
  <c r="B18" i="123"/>
  <c r="I22" i="127" l="1"/>
  <c r="J22" i="127"/>
  <c r="F13" i="123"/>
  <c r="C22" i="122"/>
  <c r="D22" i="122"/>
  <c r="E22" i="122"/>
  <c r="F22" i="122"/>
  <c r="G22" i="122"/>
  <c r="H22" i="122"/>
  <c r="I22" i="122"/>
  <c r="B22" i="122"/>
  <c r="I19" i="122"/>
  <c r="I20" i="122"/>
  <c r="I21" i="122"/>
  <c r="I18" i="122"/>
  <c r="B19" i="122"/>
  <c r="C19" i="122"/>
  <c r="D19" i="122"/>
  <c r="E19" i="122"/>
  <c r="F19" i="122"/>
  <c r="G19" i="122"/>
  <c r="H19" i="122"/>
  <c r="B20" i="122"/>
  <c r="C20" i="122"/>
  <c r="D20" i="122"/>
  <c r="E20" i="122"/>
  <c r="F20" i="122"/>
  <c r="G20" i="122"/>
  <c r="H20" i="122"/>
  <c r="B21" i="122"/>
  <c r="C21" i="122"/>
  <c r="D21" i="122"/>
  <c r="E21" i="122"/>
  <c r="F21" i="122"/>
  <c r="G21" i="122"/>
  <c r="H21" i="122"/>
  <c r="C18" i="122"/>
  <c r="D18" i="122"/>
  <c r="E18" i="122"/>
  <c r="F18" i="122"/>
  <c r="G18" i="122"/>
  <c r="H18" i="122"/>
  <c r="B18" i="122"/>
  <c r="C13" i="122"/>
  <c r="D13" i="122"/>
  <c r="E13" i="122"/>
  <c r="F13" i="122"/>
  <c r="G13" i="122"/>
  <c r="H13" i="122"/>
  <c r="I13" i="122"/>
  <c r="B13" i="122"/>
  <c r="J10" i="122"/>
  <c r="J11" i="122"/>
  <c r="J12" i="122"/>
  <c r="I10" i="122"/>
  <c r="I11" i="122"/>
  <c r="I12" i="122"/>
  <c r="I9" i="122"/>
  <c r="B22" i="121"/>
  <c r="H13" i="123"/>
  <c r="E13" i="123"/>
  <c r="D13" i="123"/>
  <c r="C13" i="123"/>
  <c r="B13" i="123"/>
  <c r="I12" i="123"/>
  <c r="I11" i="123"/>
  <c r="I10" i="123"/>
  <c r="I9" i="123"/>
  <c r="J23" i="127" l="1"/>
  <c r="I13" i="123"/>
  <c r="J18" i="122" l="1"/>
  <c r="J22" i="122" s="1"/>
  <c r="J13" i="122"/>
  <c r="H13" i="121"/>
  <c r="G13" i="121"/>
  <c r="F13" i="121"/>
  <c r="E13" i="121"/>
  <c r="D13" i="121"/>
  <c r="C13" i="121"/>
  <c r="B13" i="121"/>
  <c r="I12" i="121"/>
  <c r="I11" i="121"/>
  <c r="I10" i="121"/>
  <c r="I9" i="121"/>
  <c r="H13" i="120"/>
  <c r="G13" i="120"/>
  <c r="F13" i="120"/>
  <c r="E13" i="120"/>
  <c r="D13" i="120"/>
  <c r="C13" i="120"/>
  <c r="B13" i="120"/>
  <c r="I12" i="120"/>
  <c r="I11" i="120"/>
  <c r="I10" i="120"/>
  <c r="I9" i="120"/>
  <c r="F12" i="117"/>
  <c r="F9" i="117"/>
  <c r="F12" i="119"/>
  <c r="F9" i="119"/>
  <c r="I13" i="121" l="1"/>
  <c r="I13" i="120"/>
  <c r="H13" i="119"/>
  <c r="G13" i="119"/>
  <c r="F13" i="119"/>
  <c r="E13" i="119"/>
  <c r="D13" i="119"/>
  <c r="C13" i="119"/>
  <c r="B13" i="119"/>
  <c r="I12" i="119"/>
  <c r="I11" i="119"/>
  <c r="I10" i="119"/>
  <c r="I9" i="119"/>
  <c r="I13" i="119" l="1"/>
  <c r="H13" i="118"/>
  <c r="G13" i="118"/>
  <c r="F13" i="118"/>
  <c r="E13" i="118"/>
  <c r="D13" i="118"/>
  <c r="C13" i="118"/>
  <c r="B13" i="118"/>
  <c r="I12" i="118"/>
  <c r="I11" i="118"/>
  <c r="I10" i="118"/>
  <c r="I9" i="118"/>
  <c r="H13" i="117"/>
  <c r="G13" i="117"/>
  <c r="F13" i="117"/>
  <c r="E13" i="117"/>
  <c r="D13" i="117"/>
  <c r="C13" i="117"/>
  <c r="B13" i="117"/>
  <c r="I12" i="117"/>
  <c r="I11" i="117"/>
  <c r="I10" i="117"/>
  <c r="I9" i="117"/>
  <c r="H13" i="116"/>
  <c r="G13" i="116"/>
  <c r="F13" i="116"/>
  <c r="E13" i="116"/>
  <c r="D13" i="116"/>
  <c r="C13" i="116"/>
  <c r="B13" i="116"/>
  <c r="I12" i="116"/>
  <c r="I11" i="116"/>
  <c r="I10" i="116"/>
  <c r="I9" i="116"/>
  <c r="H13" i="115"/>
  <c r="G13" i="115"/>
  <c r="F13" i="115"/>
  <c r="I12" i="115"/>
  <c r="I11" i="115"/>
  <c r="I10" i="115"/>
  <c r="I9" i="115"/>
  <c r="E13" i="115"/>
  <c r="C13" i="115"/>
  <c r="B13" i="115"/>
  <c r="B10" i="114"/>
  <c r="I10" i="114" s="1"/>
  <c r="C10" i="114"/>
  <c r="D10" i="114"/>
  <c r="E10" i="114"/>
  <c r="F10" i="114"/>
  <c r="G10" i="114"/>
  <c r="H10" i="114"/>
  <c r="B11" i="114"/>
  <c r="C11" i="114"/>
  <c r="D11" i="114"/>
  <c r="E11" i="114"/>
  <c r="F11" i="114"/>
  <c r="G11" i="114"/>
  <c r="H11" i="114"/>
  <c r="B12" i="114"/>
  <c r="C12" i="114"/>
  <c r="D12" i="114"/>
  <c r="E12" i="114"/>
  <c r="F12" i="114"/>
  <c r="G12" i="114"/>
  <c r="H12" i="114"/>
  <c r="C9" i="114"/>
  <c r="D9" i="114"/>
  <c r="E9" i="114"/>
  <c r="F9" i="114"/>
  <c r="G9" i="114"/>
  <c r="H9" i="114"/>
  <c r="B9" i="114"/>
  <c r="H13" i="113"/>
  <c r="G13" i="113"/>
  <c r="F13" i="113"/>
  <c r="E13" i="113"/>
  <c r="D13" i="113"/>
  <c r="C13" i="113"/>
  <c r="B13" i="113"/>
  <c r="I12" i="113"/>
  <c r="I11" i="113"/>
  <c r="I10" i="113"/>
  <c r="I9" i="113"/>
  <c r="I11" i="114" l="1"/>
  <c r="G13" i="114"/>
  <c r="H13" i="114"/>
  <c r="I13" i="117"/>
  <c r="I13" i="118"/>
  <c r="I13" i="116"/>
  <c r="I13" i="115"/>
  <c r="D13" i="115"/>
  <c r="I12" i="114"/>
  <c r="C13" i="114"/>
  <c r="F13" i="114"/>
  <c r="E13" i="114"/>
  <c r="B13" i="114"/>
  <c r="D13" i="114"/>
  <c r="I9" i="114"/>
  <c r="I13" i="113"/>
  <c r="I13" i="114" l="1"/>
  <c r="H13" i="112" l="1"/>
  <c r="G13" i="112"/>
  <c r="F13" i="112"/>
  <c r="E13" i="112"/>
  <c r="D13" i="112"/>
  <c r="C13" i="112"/>
  <c r="B13" i="112"/>
  <c r="I12" i="112"/>
  <c r="I11" i="112"/>
  <c r="I10" i="112"/>
  <c r="I9" i="112"/>
  <c r="H13" i="111"/>
  <c r="G13" i="111"/>
  <c r="F13" i="111"/>
  <c r="E13" i="111"/>
  <c r="D13" i="111"/>
  <c r="C13" i="111"/>
  <c r="B13" i="111"/>
  <c r="I12" i="111"/>
  <c r="I11" i="111"/>
  <c r="I10" i="111"/>
  <c r="I9" i="111"/>
  <c r="I13" i="111" s="1"/>
  <c r="I13" i="112" l="1"/>
  <c r="I11" i="110"/>
  <c r="I9" i="110" l="1"/>
  <c r="I10" i="110"/>
  <c r="I12" i="110"/>
  <c r="B13" i="110"/>
  <c r="D13" i="110"/>
  <c r="F13" i="110"/>
  <c r="H13" i="110"/>
  <c r="C13" i="110"/>
  <c r="E13" i="110"/>
  <c r="G13" i="110"/>
  <c r="I13" i="110" l="1"/>
  <c r="I9" i="109" l="1"/>
  <c r="I11" i="109"/>
  <c r="I10" i="109"/>
  <c r="I12" i="109"/>
  <c r="B13" i="109"/>
  <c r="D13" i="109"/>
  <c r="F13" i="109"/>
  <c r="H13" i="109"/>
  <c r="C13" i="109"/>
  <c r="E13" i="109"/>
  <c r="G13" i="109"/>
  <c r="I13" i="109" l="1"/>
  <c r="B9" i="108"/>
  <c r="C9" i="108" l="1"/>
  <c r="E9" i="108"/>
  <c r="F9" i="108"/>
  <c r="G9" i="108"/>
  <c r="H9" i="108"/>
  <c r="C10" i="108"/>
  <c r="F10" i="108"/>
  <c r="G10" i="108"/>
  <c r="H10" i="108"/>
  <c r="C11" i="108"/>
  <c r="C13" i="108" s="1"/>
  <c r="F11" i="108"/>
  <c r="G11" i="108"/>
  <c r="G13" i="108" s="1"/>
  <c r="H11" i="108"/>
  <c r="C12" i="108"/>
  <c r="F12" i="108"/>
  <c r="G12" i="108"/>
  <c r="H12" i="108"/>
  <c r="B10" i="108"/>
  <c r="B11" i="108"/>
  <c r="B12" i="108"/>
  <c r="H13" i="107"/>
  <c r="G13" i="107"/>
  <c r="F13" i="107"/>
  <c r="C13" i="107"/>
  <c r="B13" i="107"/>
  <c r="E12" i="107"/>
  <c r="D12" i="107"/>
  <c r="E11" i="107"/>
  <c r="D11" i="107"/>
  <c r="E10" i="107"/>
  <c r="D10" i="107"/>
  <c r="D9" i="107"/>
  <c r="H13" i="108" l="1"/>
  <c r="F13" i="108"/>
  <c r="I9" i="107"/>
  <c r="B13" i="108"/>
  <c r="I10" i="107"/>
  <c r="I11" i="107"/>
  <c r="I12" i="107"/>
  <c r="D13" i="107"/>
  <c r="E13" i="107"/>
  <c r="I13" i="107" l="1"/>
  <c r="H13" i="106"/>
  <c r="F13" i="106"/>
  <c r="E10" i="106"/>
  <c r="E10" i="108" s="1"/>
  <c r="E11" i="106"/>
  <c r="E11" i="108" s="1"/>
  <c r="E12" i="106"/>
  <c r="E12" i="108" s="1"/>
  <c r="D12" i="106"/>
  <c r="D12" i="108" s="1"/>
  <c r="D11" i="106"/>
  <c r="D11" i="108" s="1"/>
  <c r="I11" i="108" s="1"/>
  <c r="D10" i="106"/>
  <c r="D10" i="108" s="1"/>
  <c r="D9" i="106"/>
  <c r="B13" i="106"/>
  <c r="I12" i="108" l="1"/>
  <c r="E13" i="108"/>
  <c r="D13" i="106"/>
  <c r="D9" i="108"/>
  <c r="I10" i="108"/>
  <c r="C13" i="106"/>
  <c r="E13" i="106"/>
  <c r="G13" i="106"/>
  <c r="I9" i="106"/>
  <c r="I11" i="106"/>
  <c r="I10" i="106"/>
  <c r="I12" i="106"/>
  <c r="C18" i="105"/>
  <c r="D18" i="105"/>
  <c r="E18" i="105"/>
  <c r="F18" i="105"/>
  <c r="F19" i="105"/>
  <c r="D21" i="105"/>
  <c r="E21" i="105"/>
  <c r="F21" i="105"/>
  <c r="G21" i="105"/>
  <c r="H21" i="105"/>
  <c r="C9" i="105"/>
  <c r="D9" i="105"/>
  <c r="E9" i="105"/>
  <c r="F9" i="105"/>
  <c r="G9" i="105"/>
  <c r="G18" i="105" s="1"/>
  <c r="H9" i="105"/>
  <c r="H18" i="105" s="1"/>
  <c r="C10" i="105"/>
  <c r="C19" i="105" s="1"/>
  <c r="D10" i="105"/>
  <c r="D19" i="105" s="1"/>
  <c r="E10" i="105"/>
  <c r="E19" i="105" s="1"/>
  <c r="F10" i="105"/>
  <c r="G10" i="105"/>
  <c r="G19" i="105" s="1"/>
  <c r="H10" i="105"/>
  <c r="H19" i="105" s="1"/>
  <c r="C11" i="105"/>
  <c r="C20" i="105" s="1"/>
  <c r="D11" i="105"/>
  <c r="D20" i="105" s="1"/>
  <c r="E11" i="105"/>
  <c r="E20" i="105" s="1"/>
  <c r="F11" i="105"/>
  <c r="F20" i="105" s="1"/>
  <c r="G11" i="105"/>
  <c r="G20" i="105" s="1"/>
  <c r="H11" i="105"/>
  <c r="H20" i="105" s="1"/>
  <c r="C12" i="105"/>
  <c r="C21" i="105" s="1"/>
  <c r="D12" i="105"/>
  <c r="E12" i="105"/>
  <c r="F12" i="105"/>
  <c r="G12" i="105"/>
  <c r="H12" i="105"/>
  <c r="B10" i="105"/>
  <c r="B19" i="105" s="1"/>
  <c r="B11" i="105"/>
  <c r="B20" i="105" s="1"/>
  <c r="B12" i="105"/>
  <c r="B21" i="105" s="1"/>
  <c r="B9" i="105"/>
  <c r="B18" i="105" s="1"/>
  <c r="G13" i="105"/>
  <c r="C22" i="105" l="1"/>
  <c r="F20" i="108"/>
  <c r="F20" i="110" s="1"/>
  <c r="F20" i="109" s="1"/>
  <c r="F20" i="111" s="1"/>
  <c r="F20" i="112" s="1"/>
  <c r="F20" i="106"/>
  <c r="F20" i="107" s="1"/>
  <c r="E20" i="108"/>
  <c r="E20" i="110" s="1"/>
  <c r="E20" i="109" s="1"/>
  <c r="E20" i="111" s="1"/>
  <c r="E20" i="112" s="1"/>
  <c r="E20" i="106"/>
  <c r="E20" i="107" s="1"/>
  <c r="E22" i="105"/>
  <c r="D20" i="108"/>
  <c r="D20" i="110" s="1"/>
  <c r="D20" i="109" s="1"/>
  <c r="D20" i="111" s="1"/>
  <c r="D20" i="112" s="1"/>
  <c r="D20" i="106"/>
  <c r="D20" i="107" s="1"/>
  <c r="B21" i="108"/>
  <c r="B21" i="106"/>
  <c r="F19" i="108"/>
  <c r="F19" i="110" s="1"/>
  <c r="F19" i="109" s="1"/>
  <c r="F19" i="111" s="1"/>
  <c r="F19" i="112" s="1"/>
  <c r="F19" i="106"/>
  <c r="F19" i="107" s="1"/>
  <c r="B19" i="108"/>
  <c r="B19" i="106"/>
  <c r="B22" i="106" s="1"/>
  <c r="B20" i="108"/>
  <c r="B20" i="110" s="1"/>
  <c r="B20" i="109" s="1"/>
  <c r="B20" i="111" s="1"/>
  <c r="B20" i="112" s="1"/>
  <c r="B20" i="106"/>
  <c r="B20" i="107" s="1"/>
  <c r="H19" i="108"/>
  <c r="H19" i="110" s="1"/>
  <c r="H19" i="109" s="1"/>
  <c r="H19" i="111" s="1"/>
  <c r="H19" i="112" s="1"/>
  <c r="H19" i="106"/>
  <c r="H19" i="107" s="1"/>
  <c r="G19" i="108"/>
  <c r="G19" i="110" s="1"/>
  <c r="G19" i="109" s="1"/>
  <c r="G19" i="111" s="1"/>
  <c r="G19" i="112" s="1"/>
  <c r="G19" i="106"/>
  <c r="G19" i="107" s="1"/>
  <c r="B18" i="108"/>
  <c r="B18" i="106"/>
  <c r="B18" i="107" s="1"/>
  <c r="F18" i="108"/>
  <c r="F18" i="106"/>
  <c r="E19" i="108"/>
  <c r="E19" i="110" s="1"/>
  <c r="E19" i="109" s="1"/>
  <c r="E19" i="111" s="1"/>
  <c r="E19" i="112" s="1"/>
  <c r="E19" i="106"/>
  <c r="E19" i="107" s="1"/>
  <c r="E18" i="108"/>
  <c r="E18" i="106"/>
  <c r="C19" i="108"/>
  <c r="C19" i="110" s="1"/>
  <c r="C19" i="109" s="1"/>
  <c r="C19" i="111" s="1"/>
  <c r="C19" i="112" s="1"/>
  <c r="C19" i="106"/>
  <c r="C19" i="107" s="1"/>
  <c r="D18" i="108"/>
  <c r="D18" i="106"/>
  <c r="B13" i="105"/>
  <c r="H21" i="108"/>
  <c r="H21" i="110" s="1"/>
  <c r="H21" i="109" s="1"/>
  <c r="H21" i="111" s="1"/>
  <c r="H21" i="112" s="1"/>
  <c r="H21" i="106"/>
  <c r="H21" i="107" s="1"/>
  <c r="G21" i="108"/>
  <c r="G21" i="110" s="1"/>
  <c r="G21" i="109" s="1"/>
  <c r="G21" i="111" s="1"/>
  <c r="G21" i="112" s="1"/>
  <c r="G21" i="106"/>
  <c r="G21" i="107" s="1"/>
  <c r="E21" i="108"/>
  <c r="E21" i="110" s="1"/>
  <c r="E21" i="109" s="1"/>
  <c r="E21" i="111" s="1"/>
  <c r="E21" i="112" s="1"/>
  <c r="E21" i="106"/>
  <c r="E21" i="107" s="1"/>
  <c r="C18" i="108"/>
  <c r="C18" i="110" s="1"/>
  <c r="C18" i="109" s="1"/>
  <c r="C18" i="111" s="1"/>
  <c r="C18" i="112" s="1"/>
  <c r="C18" i="106"/>
  <c r="C18" i="107" s="1"/>
  <c r="H22" i="105"/>
  <c r="H18" i="108"/>
  <c r="H18" i="106"/>
  <c r="D21" i="108"/>
  <c r="D21" i="110" s="1"/>
  <c r="D21" i="109" s="1"/>
  <c r="D21" i="111" s="1"/>
  <c r="D21" i="112" s="1"/>
  <c r="D21" i="106"/>
  <c r="D21" i="107" s="1"/>
  <c r="D13" i="108"/>
  <c r="I9" i="108"/>
  <c r="I13" i="108" s="1"/>
  <c r="G22" i="105"/>
  <c r="F21" i="108"/>
  <c r="F21" i="110" s="1"/>
  <c r="F21" i="109" s="1"/>
  <c r="F21" i="111" s="1"/>
  <c r="F21" i="112" s="1"/>
  <c r="F21" i="106"/>
  <c r="F21" i="107" s="1"/>
  <c r="H20" i="108"/>
  <c r="H20" i="110" s="1"/>
  <c r="H20" i="109" s="1"/>
  <c r="H20" i="111" s="1"/>
  <c r="H20" i="112" s="1"/>
  <c r="H20" i="106"/>
  <c r="H20" i="107" s="1"/>
  <c r="D19" i="108"/>
  <c r="D19" i="110" s="1"/>
  <c r="D19" i="109" s="1"/>
  <c r="D19" i="111" s="1"/>
  <c r="D19" i="112" s="1"/>
  <c r="D19" i="106"/>
  <c r="D19" i="107" s="1"/>
  <c r="G18" i="108"/>
  <c r="G18" i="110" s="1"/>
  <c r="G18" i="109" s="1"/>
  <c r="G18" i="111" s="1"/>
  <c r="G18" i="112" s="1"/>
  <c r="G18" i="106"/>
  <c r="G18" i="107" s="1"/>
  <c r="C21" i="108"/>
  <c r="C21" i="110" s="1"/>
  <c r="C21" i="109" s="1"/>
  <c r="C21" i="111" s="1"/>
  <c r="C21" i="112" s="1"/>
  <c r="C21" i="106"/>
  <c r="C21" i="107" s="1"/>
  <c r="G20" i="108"/>
  <c r="G20" i="106"/>
  <c r="C20" i="108"/>
  <c r="C20" i="106"/>
  <c r="I13" i="106"/>
  <c r="B22" i="105"/>
  <c r="D22" i="105"/>
  <c r="F22" i="105"/>
  <c r="I20" i="105"/>
  <c r="I10" i="105"/>
  <c r="I12" i="105"/>
  <c r="I19" i="105"/>
  <c r="I21" i="105"/>
  <c r="I11" i="105"/>
  <c r="H13" i="105"/>
  <c r="F13" i="105"/>
  <c r="D13" i="105"/>
  <c r="I18" i="105"/>
  <c r="E13" i="105"/>
  <c r="C13" i="105"/>
  <c r="I9" i="105"/>
  <c r="H13" i="104"/>
  <c r="G13" i="104"/>
  <c r="F13" i="104"/>
  <c r="E13" i="104"/>
  <c r="D13" i="104"/>
  <c r="C13" i="104"/>
  <c r="B13" i="104"/>
  <c r="I12" i="104"/>
  <c r="I11" i="104"/>
  <c r="I10" i="104"/>
  <c r="I9" i="104"/>
  <c r="B20" i="113" l="1"/>
  <c r="D21" i="113"/>
  <c r="D21" i="114"/>
  <c r="D21" i="115" s="1"/>
  <c r="D21" i="116" s="1"/>
  <c r="C19" i="113"/>
  <c r="C19" i="114"/>
  <c r="C19" i="115" s="1"/>
  <c r="C19" i="116" s="1"/>
  <c r="C19" i="119" s="1"/>
  <c r="C19" i="117" s="1"/>
  <c r="C19" i="118" s="1"/>
  <c r="C19" i="120" s="1"/>
  <c r="C19" i="121" s="1"/>
  <c r="C19" i="123" s="1"/>
  <c r="F19" i="113"/>
  <c r="F19" i="114"/>
  <c r="F19" i="115" s="1"/>
  <c r="F19" i="116" s="1"/>
  <c r="F19" i="119" s="1"/>
  <c r="F19" i="117" s="1"/>
  <c r="F19" i="118" s="1"/>
  <c r="F19" i="120" s="1"/>
  <c r="F19" i="121" s="1"/>
  <c r="F19" i="123" s="1"/>
  <c r="C21" i="113"/>
  <c r="C21" i="114"/>
  <c r="C21" i="115" s="1"/>
  <c r="C21" i="116" s="1"/>
  <c r="C21" i="119" s="1"/>
  <c r="C21" i="117" s="1"/>
  <c r="C21" i="118" s="1"/>
  <c r="C21" i="120" s="1"/>
  <c r="C21" i="121" s="1"/>
  <c r="C21" i="123" s="1"/>
  <c r="C18" i="113"/>
  <c r="C18" i="114"/>
  <c r="D20" i="114"/>
  <c r="D20" i="115" s="1"/>
  <c r="D20" i="116" s="1"/>
  <c r="D20" i="119" s="1"/>
  <c r="D20" i="117" s="1"/>
  <c r="D20" i="118" s="1"/>
  <c r="D20" i="120" s="1"/>
  <c r="D20" i="121" s="1"/>
  <c r="D20" i="123" s="1"/>
  <c r="D20" i="113"/>
  <c r="G18" i="113"/>
  <c r="G18" i="114"/>
  <c r="E21" i="114"/>
  <c r="E21" i="115" s="1"/>
  <c r="E21" i="116" s="1"/>
  <c r="E21" i="119" s="1"/>
  <c r="E21" i="117" s="1"/>
  <c r="E21" i="118" s="1"/>
  <c r="E21" i="120" s="1"/>
  <c r="E21" i="121" s="1"/>
  <c r="E21" i="123" s="1"/>
  <c r="E21" i="113"/>
  <c r="E19" i="114"/>
  <c r="E19" i="115" s="1"/>
  <c r="E19" i="116" s="1"/>
  <c r="E19" i="119" s="1"/>
  <c r="E19" i="117" s="1"/>
  <c r="E19" i="118" s="1"/>
  <c r="E19" i="120" s="1"/>
  <c r="E19" i="121" s="1"/>
  <c r="E19" i="113"/>
  <c r="D19" i="113"/>
  <c r="D19" i="114"/>
  <c r="D19" i="115" s="1"/>
  <c r="D19" i="116" s="1"/>
  <c r="D19" i="119" s="1"/>
  <c r="D19" i="117" s="1"/>
  <c r="D19" i="118" s="1"/>
  <c r="D19" i="120" s="1"/>
  <c r="D19" i="121" s="1"/>
  <c r="H20" i="114"/>
  <c r="H20" i="115" s="1"/>
  <c r="H20" i="116" s="1"/>
  <c r="H20" i="119" s="1"/>
  <c r="H20" i="117" s="1"/>
  <c r="H20" i="118" s="1"/>
  <c r="H20" i="120" s="1"/>
  <c r="H20" i="121" s="1"/>
  <c r="H20" i="123" s="1"/>
  <c r="H20" i="113"/>
  <c r="G21" i="113"/>
  <c r="G21" i="114"/>
  <c r="G21" i="115" s="1"/>
  <c r="G21" i="116" s="1"/>
  <c r="G21" i="119" s="1"/>
  <c r="G21" i="117" s="1"/>
  <c r="G21" i="118" s="1"/>
  <c r="G21" i="120" s="1"/>
  <c r="G21" i="121" s="1"/>
  <c r="G21" i="123" s="1"/>
  <c r="E20" i="113"/>
  <c r="E20" i="114"/>
  <c r="E20" i="115" s="1"/>
  <c r="E20" i="116" s="1"/>
  <c r="E20" i="119" s="1"/>
  <c r="E20" i="117" s="1"/>
  <c r="E20" i="118" s="1"/>
  <c r="E20" i="120" s="1"/>
  <c r="E20" i="121" s="1"/>
  <c r="E20" i="123" s="1"/>
  <c r="G19" i="113"/>
  <c r="G19" i="114"/>
  <c r="F21" i="114"/>
  <c r="F21" i="115" s="1"/>
  <c r="F21" i="116" s="1"/>
  <c r="F21" i="119" s="1"/>
  <c r="F21" i="117" s="1"/>
  <c r="F21" i="118" s="1"/>
  <c r="F21" i="120" s="1"/>
  <c r="F21" i="121" s="1"/>
  <c r="F21" i="123" s="1"/>
  <c r="F21" i="113"/>
  <c r="F20" i="114"/>
  <c r="F20" i="115" s="1"/>
  <c r="F20" i="116" s="1"/>
  <c r="F20" i="119" s="1"/>
  <c r="F20" i="117" s="1"/>
  <c r="F20" i="118" s="1"/>
  <c r="F20" i="120" s="1"/>
  <c r="F20" i="121" s="1"/>
  <c r="F20" i="123" s="1"/>
  <c r="F20" i="113"/>
  <c r="H21" i="113"/>
  <c r="H21" i="114"/>
  <c r="H21" i="115" s="1"/>
  <c r="H21" i="116" s="1"/>
  <c r="H21" i="119" s="1"/>
  <c r="H21" i="117" s="1"/>
  <c r="H21" i="118" s="1"/>
  <c r="H21" i="120" s="1"/>
  <c r="H21" i="121" s="1"/>
  <c r="H21" i="123" s="1"/>
  <c r="H19" i="114"/>
  <c r="H19" i="115" s="1"/>
  <c r="H19" i="116" s="1"/>
  <c r="H19" i="119" s="1"/>
  <c r="H19" i="117" s="1"/>
  <c r="H19" i="118" s="1"/>
  <c r="H19" i="120" s="1"/>
  <c r="H19" i="121" s="1"/>
  <c r="H19" i="123" s="1"/>
  <c r="H19" i="113"/>
  <c r="I18" i="106"/>
  <c r="I18" i="107" s="1"/>
  <c r="B19" i="107"/>
  <c r="I19" i="106"/>
  <c r="I19" i="107" s="1"/>
  <c r="B19" i="110"/>
  <c r="I19" i="108"/>
  <c r="H18" i="107"/>
  <c r="H22" i="107" s="1"/>
  <c r="H22" i="106"/>
  <c r="E18" i="107"/>
  <c r="E22" i="107" s="1"/>
  <c r="E22" i="106"/>
  <c r="D18" i="110"/>
  <c r="D22" i="108"/>
  <c r="H18" i="110"/>
  <c r="H22" i="108"/>
  <c r="E18" i="110"/>
  <c r="E22" i="108"/>
  <c r="D18" i="107"/>
  <c r="D22" i="107" s="1"/>
  <c r="D22" i="106"/>
  <c r="B21" i="107"/>
  <c r="B22" i="107" s="1"/>
  <c r="I21" i="106"/>
  <c r="I21" i="107" s="1"/>
  <c r="B21" i="110"/>
  <c r="I21" i="108"/>
  <c r="F18" i="110"/>
  <c r="F22" i="108"/>
  <c r="B18" i="110"/>
  <c r="I18" i="108"/>
  <c r="B22" i="108"/>
  <c r="F18" i="107"/>
  <c r="F22" i="107" s="1"/>
  <c r="F22" i="106"/>
  <c r="G20" i="110"/>
  <c r="G22" i="108"/>
  <c r="I22" i="105"/>
  <c r="G20" i="107"/>
  <c r="G22" i="107" s="1"/>
  <c r="G22" i="106"/>
  <c r="C20" i="107"/>
  <c r="C22" i="107" s="1"/>
  <c r="C22" i="106"/>
  <c r="I20" i="106"/>
  <c r="I20" i="107" s="1"/>
  <c r="C20" i="110"/>
  <c r="I20" i="108"/>
  <c r="C22" i="108"/>
  <c r="I13" i="105"/>
  <c r="I13" i="104"/>
  <c r="H13" i="103"/>
  <c r="G13" i="103"/>
  <c r="F13" i="103"/>
  <c r="E13" i="103"/>
  <c r="D13" i="103"/>
  <c r="C13" i="103"/>
  <c r="B13" i="103"/>
  <c r="I12" i="103"/>
  <c r="I11" i="103"/>
  <c r="I10" i="103"/>
  <c r="I9" i="103"/>
  <c r="G19" i="115" l="1"/>
  <c r="G19" i="116" s="1"/>
  <c r="G19" i="119" s="1"/>
  <c r="G19" i="117" s="1"/>
  <c r="G19" i="118" s="1"/>
  <c r="G19" i="120" s="1"/>
  <c r="G19" i="121" s="1"/>
  <c r="G19" i="123" s="1"/>
  <c r="C18" i="115"/>
  <c r="E19" i="123"/>
  <c r="D21" i="119"/>
  <c r="D21" i="117" s="1"/>
  <c r="D21" i="118" s="1"/>
  <c r="D21" i="120" s="1"/>
  <c r="D21" i="121" s="1"/>
  <c r="D21" i="123" s="1"/>
  <c r="D19" i="123"/>
  <c r="G18" i="115"/>
  <c r="B20" i="114"/>
  <c r="H18" i="109"/>
  <c r="H22" i="110"/>
  <c r="I22" i="106"/>
  <c r="B18" i="109"/>
  <c r="B22" i="110"/>
  <c r="I18" i="110"/>
  <c r="D18" i="109"/>
  <c r="D22" i="110"/>
  <c r="F18" i="109"/>
  <c r="F22" i="110"/>
  <c r="B21" i="109"/>
  <c r="I21" i="110"/>
  <c r="B19" i="109"/>
  <c r="I19" i="110"/>
  <c r="E18" i="109"/>
  <c r="E22" i="110"/>
  <c r="I22" i="108"/>
  <c r="G20" i="109"/>
  <c r="G22" i="110"/>
  <c r="I22" i="107"/>
  <c r="C20" i="109"/>
  <c r="C20" i="111" s="1"/>
  <c r="C20" i="112" s="1"/>
  <c r="I20" i="110"/>
  <c r="C22" i="110"/>
  <c r="I13" i="103"/>
  <c r="B20" i="115" l="1"/>
  <c r="C20" i="114"/>
  <c r="C20" i="113"/>
  <c r="C22" i="112"/>
  <c r="C18" i="116"/>
  <c r="G18" i="116"/>
  <c r="B21" i="111"/>
  <c r="I21" i="109"/>
  <c r="F18" i="111"/>
  <c r="F22" i="109"/>
  <c r="D18" i="111"/>
  <c r="D22" i="109"/>
  <c r="C22" i="111"/>
  <c r="I20" i="111"/>
  <c r="B18" i="111"/>
  <c r="B18" i="112" s="1"/>
  <c r="B22" i="109"/>
  <c r="I18" i="109"/>
  <c r="G22" i="109"/>
  <c r="G20" i="111"/>
  <c r="B19" i="111"/>
  <c r="I19" i="109"/>
  <c r="I22" i="110"/>
  <c r="E18" i="111"/>
  <c r="E22" i="109"/>
  <c r="H18" i="111"/>
  <c r="H22" i="109"/>
  <c r="C22" i="109"/>
  <c r="I20" i="109"/>
  <c r="H13" i="102"/>
  <c r="I10" i="102"/>
  <c r="J10" i="102" s="1"/>
  <c r="J10" i="103" s="1"/>
  <c r="J10" i="104" s="1"/>
  <c r="J10" i="105" s="1"/>
  <c r="I11" i="102"/>
  <c r="J11" i="102" s="1"/>
  <c r="J11" i="103" s="1"/>
  <c r="J11" i="104" s="1"/>
  <c r="J11" i="105" s="1"/>
  <c r="I12" i="102"/>
  <c r="J12" i="102" s="1"/>
  <c r="J12" i="103" s="1"/>
  <c r="J12" i="104" s="1"/>
  <c r="J12" i="105" s="1"/>
  <c r="I9" i="102"/>
  <c r="J9" i="102" s="1"/>
  <c r="J9" i="103" s="1"/>
  <c r="J9" i="104" s="1"/>
  <c r="J9" i="105" s="1"/>
  <c r="F22" i="111" l="1"/>
  <c r="F18" i="112"/>
  <c r="G18" i="119"/>
  <c r="D22" i="111"/>
  <c r="D18" i="112"/>
  <c r="I21" i="111"/>
  <c r="B21" i="112"/>
  <c r="I19" i="111"/>
  <c r="B19" i="112"/>
  <c r="C18" i="119"/>
  <c r="G22" i="111"/>
  <c r="G20" i="112"/>
  <c r="C22" i="113"/>
  <c r="B18" i="113"/>
  <c r="C20" i="115"/>
  <c r="C22" i="114"/>
  <c r="H22" i="111"/>
  <c r="H18" i="112"/>
  <c r="E22" i="111"/>
  <c r="E18" i="112"/>
  <c r="B20" i="116"/>
  <c r="J12" i="108"/>
  <c r="J12" i="106"/>
  <c r="J21" i="105"/>
  <c r="J10" i="108"/>
  <c r="J10" i="106"/>
  <c r="J19" i="105"/>
  <c r="J9" i="108"/>
  <c r="J9" i="106"/>
  <c r="J18" i="105"/>
  <c r="I18" i="111"/>
  <c r="B22" i="111"/>
  <c r="I22" i="109"/>
  <c r="J11" i="108"/>
  <c r="J11" i="106"/>
  <c r="J20" i="105"/>
  <c r="I13" i="102"/>
  <c r="G20" i="114" l="1"/>
  <c r="G20" i="113"/>
  <c r="G22" i="112"/>
  <c r="I20" i="112"/>
  <c r="B19" i="113"/>
  <c r="I19" i="112"/>
  <c r="B21" i="113"/>
  <c r="I21" i="112"/>
  <c r="C18" i="117"/>
  <c r="H18" i="114"/>
  <c r="H18" i="113"/>
  <c r="H22" i="113" s="1"/>
  <c r="H22" i="112"/>
  <c r="B20" i="119"/>
  <c r="D18" i="113"/>
  <c r="D22" i="113" s="1"/>
  <c r="D18" i="114"/>
  <c r="D22" i="112"/>
  <c r="I22" i="111"/>
  <c r="E18" i="113"/>
  <c r="E22" i="113" s="1"/>
  <c r="E18" i="114"/>
  <c r="E22" i="112"/>
  <c r="C20" i="116"/>
  <c r="C22" i="115"/>
  <c r="I18" i="112"/>
  <c r="G18" i="117"/>
  <c r="B22" i="112"/>
  <c r="F18" i="113"/>
  <c r="F22" i="113" s="1"/>
  <c r="F18" i="114"/>
  <c r="F22" i="112"/>
  <c r="B18" i="114"/>
  <c r="B22" i="113"/>
  <c r="J9" i="110"/>
  <c r="J18" i="108"/>
  <c r="J9" i="107"/>
  <c r="J18" i="107" s="1"/>
  <c r="J18" i="106"/>
  <c r="J10" i="107"/>
  <c r="J19" i="107" s="1"/>
  <c r="J19" i="106"/>
  <c r="J12" i="107"/>
  <c r="J21" i="107" s="1"/>
  <c r="J21" i="106"/>
  <c r="J10" i="110"/>
  <c r="J19" i="108"/>
  <c r="J12" i="110"/>
  <c r="J21" i="108"/>
  <c r="J11" i="110"/>
  <c r="J20" i="108"/>
  <c r="J11" i="107"/>
  <c r="J20" i="107" s="1"/>
  <c r="J20" i="106"/>
  <c r="G13" i="102"/>
  <c r="F13" i="102"/>
  <c r="E13" i="102"/>
  <c r="D13" i="102"/>
  <c r="C13" i="102"/>
  <c r="B13" i="102"/>
  <c r="B18" i="115" l="1"/>
  <c r="I18" i="114"/>
  <c r="F22" i="114"/>
  <c r="F18" i="115"/>
  <c r="B20" i="117"/>
  <c r="I22" i="112"/>
  <c r="C18" i="118"/>
  <c r="G18" i="118"/>
  <c r="C20" i="119"/>
  <c r="C22" i="116"/>
  <c r="B21" i="114"/>
  <c r="I21" i="113"/>
  <c r="H18" i="115"/>
  <c r="H22" i="114"/>
  <c r="E18" i="115"/>
  <c r="E22" i="114"/>
  <c r="B19" i="114"/>
  <c r="I19" i="113"/>
  <c r="G22" i="113"/>
  <c r="I20" i="113"/>
  <c r="I22" i="113"/>
  <c r="I18" i="113"/>
  <c r="D18" i="115"/>
  <c r="D22" i="114"/>
  <c r="G20" i="115"/>
  <c r="G22" i="114"/>
  <c r="I20" i="114"/>
  <c r="J21" i="110"/>
  <c r="J12" i="109"/>
  <c r="J10" i="109"/>
  <c r="J19" i="110"/>
  <c r="J18" i="110"/>
  <c r="J9" i="109"/>
  <c r="J11" i="109"/>
  <c r="J11" i="111" s="1"/>
  <c r="J20" i="110"/>
  <c r="J13" i="102"/>
  <c r="J13" i="103" s="1"/>
  <c r="J13" i="104" s="1"/>
  <c r="J13" i="105" s="1"/>
  <c r="B21" i="115" l="1"/>
  <c r="I21" i="114"/>
  <c r="C20" i="117"/>
  <c r="C22" i="119"/>
  <c r="G20" i="116"/>
  <c r="G22" i="115"/>
  <c r="I20" i="115"/>
  <c r="G18" i="120"/>
  <c r="D18" i="116"/>
  <c r="D22" i="115"/>
  <c r="B20" i="118"/>
  <c r="B19" i="115"/>
  <c r="I19" i="114"/>
  <c r="F18" i="116"/>
  <c r="F22" i="115"/>
  <c r="C18" i="120"/>
  <c r="J20" i="111"/>
  <c r="J11" i="112"/>
  <c r="E18" i="116"/>
  <c r="E22" i="115"/>
  <c r="B22" i="114"/>
  <c r="I22" i="114" s="1"/>
  <c r="H22" i="115"/>
  <c r="H18" i="116"/>
  <c r="B22" i="115"/>
  <c r="B18" i="116"/>
  <c r="I18" i="115"/>
  <c r="J12" i="111"/>
  <c r="J21" i="109"/>
  <c r="J9" i="111"/>
  <c r="J9" i="112" s="1"/>
  <c r="J18" i="109"/>
  <c r="J10" i="111"/>
  <c r="J19" i="109"/>
  <c r="J13" i="108"/>
  <c r="J13" i="106"/>
  <c r="J22" i="105"/>
  <c r="J23" i="105" s="1"/>
  <c r="J13" i="109"/>
  <c r="J22" i="109" s="1"/>
  <c r="J23" i="109" s="1"/>
  <c r="J20" i="109"/>
  <c r="B20" i="120" l="1"/>
  <c r="B18" i="119"/>
  <c r="I18" i="116"/>
  <c r="H18" i="119"/>
  <c r="H22" i="116"/>
  <c r="G18" i="121"/>
  <c r="D18" i="119"/>
  <c r="D22" i="116"/>
  <c r="J20" i="112"/>
  <c r="J11" i="113"/>
  <c r="J19" i="111"/>
  <c r="J10" i="112"/>
  <c r="J13" i="112" s="1"/>
  <c r="G20" i="119"/>
  <c r="G22" i="116"/>
  <c r="I20" i="116"/>
  <c r="E18" i="119"/>
  <c r="E22" i="116"/>
  <c r="F18" i="119"/>
  <c r="F22" i="116"/>
  <c r="C20" i="118"/>
  <c r="C22" i="117"/>
  <c r="C18" i="121"/>
  <c r="J9" i="113"/>
  <c r="J18" i="112"/>
  <c r="J21" i="111"/>
  <c r="J12" i="112"/>
  <c r="B19" i="116"/>
  <c r="B22" i="116" s="1"/>
  <c r="I19" i="115"/>
  <c r="I22" i="115" s="1"/>
  <c r="B21" i="116"/>
  <c r="I21" i="115"/>
  <c r="J13" i="111"/>
  <c r="J22" i="111" s="1"/>
  <c r="J23" i="111" s="1"/>
  <c r="J18" i="111"/>
  <c r="J13" i="107"/>
  <c r="J22" i="107" s="1"/>
  <c r="J23" i="107" s="1"/>
  <c r="J22" i="106"/>
  <c r="J23" i="106" s="1"/>
  <c r="J13" i="110"/>
  <c r="J22" i="110" s="1"/>
  <c r="J23" i="110" s="1"/>
  <c r="J22" i="108"/>
  <c r="J23" i="108" s="1"/>
  <c r="J22" i="112" l="1"/>
  <c r="J23" i="112" s="1"/>
  <c r="J13" i="113"/>
  <c r="J21" i="112"/>
  <c r="J12" i="113"/>
  <c r="J11" i="114"/>
  <c r="J20" i="113"/>
  <c r="J9" i="114"/>
  <c r="J18" i="113"/>
  <c r="G18" i="123"/>
  <c r="C20" i="120"/>
  <c r="C22" i="118"/>
  <c r="H18" i="117"/>
  <c r="H22" i="119"/>
  <c r="D18" i="117"/>
  <c r="D22" i="119"/>
  <c r="E18" i="117"/>
  <c r="E22" i="119"/>
  <c r="B18" i="117"/>
  <c r="I18" i="119"/>
  <c r="C18" i="123"/>
  <c r="F18" i="117"/>
  <c r="F22" i="119"/>
  <c r="B21" i="119"/>
  <c r="I21" i="116"/>
  <c r="J10" i="113"/>
  <c r="J19" i="112"/>
  <c r="B19" i="119"/>
  <c r="I19" i="116"/>
  <c r="I22" i="116" s="1"/>
  <c r="G20" i="117"/>
  <c r="G22" i="119"/>
  <c r="I20" i="119"/>
  <c r="B20" i="121"/>
  <c r="D18" i="118" l="1"/>
  <c r="D22" i="117"/>
  <c r="J10" i="114"/>
  <c r="J19" i="113"/>
  <c r="H18" i="118"/>
  <c r="H22" i="117"/>
  <c r="F18" i="118"/>
  <c r="F22" i="117"/>
  <c r="J9" i="115"/>
  <c r="J18" i="114"/>
  <c r="J11" i="115"/>
  <c r="J20" i="114"/>
  <c r="B19" i="117"/>
  <c r="I19" i="119"/>
  <c r="B21" i="117"/>
  <c r="I21" i="119"/>
  <c r="I22" i="119" s="1"/>
  <c r="J12" i="114"/>
  <c r="J21" i="113"/>
  <c r="B22" i="119"/>
  <c r="B18" i="118"/>
  <c r="I18" i="117"/>
  <c r="G20" i="118"/>
  <c r="G22" i="117"/>
  <c r="I20" i="117"/>
  <c r="E18" i="118"/>
  <c r="E22" i="117"/>
  <c r="J13" i="114"/>
  <c r="J22" i="113"/>
  <c r="J23" i="113" s="1"/>
  <c r="C20" i="121"/>
  <c r="C22" i="120"/>
  <c r="J20" i="115" l="1"/>
  <c r="J11" i="116"/>
  <c r="E18" i="120"/>
  <c r="E22" i="118"/>
  <c r="B19" i="118"/>
  <c r="I19" i="117"/>
  <c r="I22" i="117" s="1"/>
  <c r="J18" i="115"/>
  <c r="J9" i="116"/>
  <c r="J13" i="115"/>
  <c r="J13" i="116" s="1"/>
  <c r="J13" i="119" s="1"/>
  <c r="J13" i="117" s="1"/>
  <c r="J13" i="118" s="1"/>
  <c r="J13" i="120" s="1"/>
  <c r="J13" i="121" s="1"/>
  <c r="J22" i="114"/>
  <c r="J23" i="114" s="1"/>
  <c r="H18" i="120"/>
  <c r="H22" i="118"/>
  <c r="G20" i="120"/>
  <c r="G22" i="118"/>
  <c r="I20" i="118"/>
  <c r="F18" i="120"/>
  <c r="F22" i="118"/>
  <c r="B22" i="117"/>
  <c r="I18" i="118"/>
  <c r="B18" i="120"/>
  <c r="B20" i="123"/>
  <c r="J10" i="115"/>
  <c r="J19" i="114"/>
  <c r="J12" i="115"/>
  <c r="J21" i="114"/>
  <c r="D18" i="120"/>
  <c r="D22" i="118"/>
  <c r="C20" i="123"/>
  <c r="C22" i="121"/>
  <c r="B21" i="118"/>
  <c r="I21" i="117"/>
  <c r="G20" i="121" l="1"/>
  <c r="G22" i="120"/>
  <c r="I20" i="120"/>
  <c r="D22" i="120"/>
  <c r="D18" i="121"/>
  <c r="J22" i="121"/>
  <c r="B19" i="120"/>
  <c r="I19" i="118"/>
  <c r="I22" i="118"/>
  <c r="J21" i="115"/>
  <c r="J12" i="116"/>
  <c r="E18" i="121"/>
  <c r="E22" i="120"/>
  <c r="H22" i="120"/>
  <c r="H18" i="121"/>
  <c r="J9" i="119"/>
  <c r="J18" i="116"/>
  <c r="B18" i="121"/>
  <c r="I18" i="120"/>
  <c r="J11" i="119"/>
  <c r="J20" i="116"/>
  <c r="J19" i="115"/>
  <c r="J22" i="115" s="1"/>
  <c r="J23" i="115" s="1"/>
  <c r="J10" i="116"/>
  <c r="B21" i="120"/>
  <c r="B22" i="120" s="1"/>
  <c r="I22" i="120" s="1"/>
  <c r="I21" i="118"/>
  <c r="F22" i="120"/>
  <c r="F18" i="121"/>
  <c r="B22" i="118"/>
  <c r="E18" i="123" l="1"/>
  <c r="E22" i="121"/>
  <c r="J12" i="119"/>
  <c r="J21" i="116"/>
  <c r="J11" i="117"/>
  <c r="J20" i="119"/>
  <c r="J10" i="119"/>
  <c r="J19" i="116"/>
  <c r="J22" i="116" s="1"/>
  <c r="J23" i="116" s="1"/>
  <c r="F18" i="123"/>
  <c r="F22" i="121"/>
  <c r="I18" i="121"/>
  <c r="D18" i="123"/>
  <c r="D22" i="121"/>
  <c r="I19" i="120"/>
  <c r="B19" i="121"/>
  <c r="B21" i="121"/>
  <c r="I21" i="120"/>
  <c r="H18" i="123"/>
  <c r="H22" i="121"/>
  <c r="G22" i="121"/>
  <c r="I20" i="121"/>
  <c r="J9" i="117"/>
  <c r="J18" i="119"/>
  <c r="I22" i="121" l="1"/>
  <c r="J23" i="121" s="1"/>
  <c r="G20" i="123"/>
  <c r="I20" i="123" s="1"/>
  <c r="J10" i="117"/>
  <c r="J19" i="119"/>
  <c r="I18" i="123"/>
  <c r="J11" i="118"/>
  <c r="J20" i="117"/>
  <c r="J9" i="118"/>
  <c r="J18" i="117"/>
  <c r="I21" i="121"/>
  <c r="I19" i="121"/>
  <c r="J12" i="117"/>
  <c r="J21" i="119"/>
  <c r="J22" i="119"/>
  <c r="J23" i="119" s="1"/>
  <c r="J18" i="118" l="1"/>
  <c r="B21" i="123"/>
  <c r="I21" i="123" s="1"/>
  <c r="J10" i="118"/>
  <c r="J19" i="117"/>
  <c r="J11" i="120"/>
  <c r="J20" i="118"/>
  <c r="J22" i="117"/>
  <c r="J23" i="117" s="1"/>
  <c r="J23" i="122"/>
  <c r="J12" i="118"/>
  <c r="J21" i="117"/>
  <c r="B19" i="123"/>
  <c r="I19" i="123" s="1"/>
  <c r="J12" i="120" l="1"/>
  <c r="J21" i="118"/>
  <c r="J11" i="121"/>
  <c r="J20" i="120"/>
  <c r="J10" i="120"/>
  <c r="J19" i="118"/>
  <c r="J18" i="120"/>
  <c r="J22" i="118"/>
  <c r="J23" i="118" s="1"/>
  <c r="J10" i="121" l="1"/>
  <c r="J19" i="120"/>
  <c r="J22" i="120" s="1"/>
  <c r="J23" i="120" s="1"/>
  <c r="J18" i="121"/>
  <c r="J20" i="121"/>
  <c r="J12" i="121"/>
  <c r="J21" i="120"/>
  <c r="J18" i="123" l="1"/>
  <c r="J20" i="123"/>
  <c r="J20" i="122"/>
  <c r="J21" i="121"/>
  <c r="J19" i="121"/>
  <c r="J21" i="122" l="1"/>
  <c r="J21" i="123"/>
  <c r="J19" i="122"/>
  <c r="J19" i="123"/>
  <c r="J22" i="123" s="1"/>
  <c r="J23" i="123" s="1"/>
</calcChain>
</file>

<file path=xl/sharedStrings.xml><?xml version="1.0" encoding="utf-8"?>
<sst xmlns="http://schemas.openxmlformats.org/spreadsheetml/2006/main" count="874" uniqueCount="51">
  <si>
    <t>SPITALUL</t>
  </si>
  <si>
    <t>SLOBOZIA</t>
  </si>
  <si>
    <t>URZICENI</t>
  </si>
  <si>
    <t>FETESTI</t>
  </si>
  <si>
    <t>TANDAREI</t>
  </si>
  <si>
    <t xml:space="preserve">TOTAL </t>
  </si>
  <si>
    <t>DRG</t>
  </si>
  <si>
    <t xml:space="preserve">CRONICI </t>
  </si>
  <si>
    <t>SPITALIZARE ZI</t>
  </si>
  <si>
    <t>TOTAL</t>
  </si>
  <si>
    <t>CENTRALIZATOR     FACTURI</t>
  </si>
  <si>
    <t xml:space="preserve">Intocmit </t>
  </si>
  <si>
    <t>Mihaela Munteanu</t>
  </si>
  <si>
    <t>TIP SERVICIU</t>
  </si>
  <si>
    <t>VATAMATI DRG</t>
  </si>
  <si>
    <t>VATAMATI SP ZI</t>
  </si>
  <si>
    <t>1%ATI DRG</t>
  </si>
  <si>
    <t>SPITALIZARE ZI - CENTRU DE EVALUARE</t>
  </si>
  <si>
    <t>TOTAL CUMULAT AN 2023</t>
  </si>
  <si>
    <t>01-15 FEBRUARIE 2023 DRG IN LIMITA VALORII DE CONTRACT FACTURAT FEBRUARIE 2023</t>
  </si>
  <si>
    <t>IANUARIE 2023 DRG, CRONICI SI SPITALIZARE DE ZI - SERVICII IN LIMITA VALORII DE CONTRACT FACTURAT FEBRUARIE 2023</t>
  </si>
  <si>
    <t>16-28 FEBRUARIE 2023 DRG, 01-28 FEBRUARIE 2023 CRONICI SI SPITALIZARE DE ZI - SERVICII IN LIMITA VALORII DE CONTRACT FACTURAT MARTIE 2023</t>
  </si>
  <si>
    <t>DRG, CRONICI SI SPITALIZARE DE ZI - SERVICII IN LIMITA VALORII DE CONTRACT FEBRUARIE 2023  FACTURAT MARTIE 2023</t>
  </si>
  <si>
    <t>CUMULAT IAN - FEB 2023</t>
  </si>
  <si>
    <t>01-15 MARTIE 2023 DRG IN LIMITA VALORII DE CONTRACT FACTURAT MARTIE 2023</t>
  </si>
  <si>
    <t>CUMULAT IAN - MAR 2023</t>
  </si>
  <si>
    <t>16-31 MARTIE 2023 DRG, 01-31 MARTIE 2023 CRONICI SI SPITALIZARE DE ZI - SERVICII IN LIMITA VALORII DE CONTRACT FACTURAT APRILIE 2023</t>
  </si>
  <si>
    <t>REGULARIZARE SERVICII TRIM I 2023 (DRG, CRONICI, SPITALIZARE DE ZI SI VATAMATI) IN LIMITA VALORII DE CONTRACT FACTURAT MAI 2023</t>
  </si>
  <si>
    <t xml:space="preserve"> 01-31 MARTIE 2023 SPITALIZARE DE ZI - SERVICII FACTURAT APRILIE 2023 CONFORM OUG129/2022</t>
  </si>
  <si>
    <t>APRILIE 2023 (DRG, CRONICI, SPITALIZARE DE ZI SI VATAMATI) IN LIMITA VALORII DE CONTRACT FACTURAT MAI 2023</t>
  </si>
  <si>
    <t>01-15 MAI 2023 DRG IN LIMITA VALORII DE CONTRACT FACTURAT MAI 2023</t>
  </si>
  <si>
    <t>MAI 2023 (16-31 DRG, 01-31 CRONICI, SPITALIZARE DE ZI SI VATAMATI) IN LIMITA VALORII DE CONTRACT FACTURAT IUNIE 2023</t>
  </si>
  <si>
    <t>IUNIE 2023 (DRG, CRONICI, SPITALIZARE DE ZI SI VATAMATI) IN LIMITA VALORII DE CONTRACT FACTURAT IULIE 2023</t>
  </si>
  <si>
    <t xml:space="preserve"> 01-31 MAI 2023 SPITALIZARE DE ZI - SERVICII FACTURAT IUNIE 2023 CONFORM OUG129/2022</t>
  </si>
  <si>
    <t>REGULARIZARE SEMESTRUL I 2023 (DRG, CRONICI, SPITALIZARE DE ZI SI VATAMATI) IN LIMITA VALORII DE CONTRACT FACTURAT AUGUST 2023</t>
  </si>
  <si>
    <t>CUMULAT IAN - APR 2023</t>
  </si>
  <si>
    <t>CUMULAT IAN - MAI 2023</t>
  </si>
  <si>
    <t>CUMULAT IAN - IUNIE 2023</t>
  </si>
  <si>
    <t xml:space="preserve"> 01-30 IUNIE 2023 SPITALIZARE DE ZI - SERVICII FACTURAT AUGUST 2023 CONFORM OUG129/2022</t>
  </si>
  <si>
    <t>IULIE 2023 (DRG, CRONICI, SPITALIZARE DE ZI SI VATAMATI) SI 1%ATI SEM I 2023 IN LIMITA VALORII DE CONTRACT FACTURAT AUGUST 2023</t>
  </si>
  <si>
    <t xml:space="preserve"> 01-31 IULIE 2023 SPITALIZARE DE ZI - SERVICII FACTURATE SEPTEMBRIE 2023 CONFORM OUG129/2022</t>
  </si>
  <si>
    <t>AUGUST 2023 (DRG, CRONICI, SPITALIZARE DE ZI SI VATAMATI) IN LIMITA VALORII DE CONTRACT FACTURAT SEPTEMBRIE 2023</t>
  </si>
  <si>
    <t>CUMULAT IAN - IULIE 2023</t>
  </si>
  <si>
    <t>CUMULAT IAN - AUGUST 2023</t>
  </si>
  <si>
    <t xml:space="preserve"> 01-31 AUGUST 2023 SPITALIZARE DE ZI - SERVICII FACTURATE SEPTEMBRIE 2023 CONFORM OUG129/2022</t>
  </si>
  <si>
    <t>DRG 01 -15 SEPTEMBRIE 2023 IN LIMITA VALORII DE CONTRACT FACTURAT SEPTEMBRIE 2023</t>
  </si>
  <si>
    <t>SEPTEMBRIE 2023 (DRG, CRONICI, SPITALIZARE DE ZI SI VATAMATI) IN LIMITA VALORII DE CONTRACT FACTURAT OCTOMBRIE 2023</t>
  </si>
  <si>
    <t>CUMULAT IAN - SEPTEMBRIE 2023</t>
  </si>
  <si>
    <t>SPITALIZARE PESTE VALOAREA DE CONTRACT SEPTEMBRIE 2023 SI REGULARIZARE TRIM III 2023 (DRG, CRONICI, SPITALIZARE DE ZI SI VATAMATI) IN LIMITA VALORII DE CONTRACT FACTURAT NOIEMBRIE 2023</t>
  </si>
  <si>
    <t>SERVICII OCTOMBRIE 2023 (DRG, CRONICI, SPITALIZARE DE ZI SI VATAMATI) IN LIMITA VALORII DE CONTRACT FACTURAT NOIEMBRIE 2023</t>
  </si>
  <si>
    <t>CUMULAT IAN - OCTOMBRIE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</si>
</sst>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Arial"/>
      <family val="2"/>
    </font>
    <font>
      <sz val="12"/>
      <color rgb="FFFF0000"/>
      <name val="Cambria"/>
      <family val="1"/>
      <scheme val="major"/>
    </font>
    <font>
      <b/>
      <sz val="12"/>
      <color rgb="FFFF0000"/>
      <name val="Arial"/>
      <family val="2"/>
    </font>
    <font>
      <sz val="12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3" fillId="0" borderId="0" xfId="0" applyNumberFormat="1" applyFont="1"/>
    <xf numFmtId="0" fontId="4" fillId="0" borderId="0" xfId="0" applyFont="1"/>
    <xf numFmtId="0" fontId="5" fillId="0" borderId="0" xfId="0" applyFont="1"/>
    <xf numFmtId="4" fontId="4" fillId="0" borderId="2" xfId="1" applyNumberFormat="1" applyFont="1" applyBorder="1" applyAlignment="1">
      <alignment wrapText="1"/>
    </xf>
    <xf numFmtId="4" fontId="5" fillId="0" borderId="1" xfId="1" applyNumberFormat="1" applyFont="1" applyBorder="1" applyAlignment="1">
      <alignment wrapText="1"/>
    </xf>
    <xf numFmtId="4" fontId="5" fillId="0" borderId="6" xfId="1" applyNumberFormat="1" applyFont="1" applyBorder="1" applyAlignment="1">
      <alignment horizontal="center" wrapText="1"/>
    </xf>
    <xf numFmtId="4" fontId="5" fillId="0" borderId="10" xfId="1" applyNumberFormat="1" applyFont="1" applyBorder="1" applyAlignment="1">
      <alignment horizontal="center" wrapText="1"/>
    </xf>
    <xf numFmtId="4" fontId="5" fillId="0" borderId="7" xfId="1" applyNumberFormat="1" applyFont="1" applyBorder="1" applyAlignment="1">
      <alignment horizontal="center" wrapText="1"/>
    </xf>
    <xf numFmtId="4" fontId="5" fillId="0" borderId="8" xfId="1" applyNumberFormat="1" applyFont="1" applyBorder="1" applyAlignment="1">
      <alignment horizontal="center" wrapText="1"/>
    </xf>
    <xf numFmtId="4" fontId="5" fillId="0" borderId="9" xfId="1" applyNumberFormat="1" applyFont="1" applyBorder="1" applyAlignment="1">
      <alignment wrapText="1"/>
    </xf>
    <xf numFmtId="4" fontId="5" fillId="0" borderId="6" xfId="1" applyNumberFormat="1" applyFont="1" applyBorder="1" applyAlignment="1">
      <alignment wrapText="1"/>
    </xf>
    <xf numFmtId="4" fontId="5" fillId="0" borderId="7" xfId="1" applyNumberFormat="1" applyFont="1" applyBorder="1" applyAlignment="1">
      <alignment wrapText="1"/>
    </xf>
    <xf numFmtId="0" fontId="7" fillId="0" borderId="0" xfId="0" applyFont="1"/>
    <xf numFmtId="4" fontId="4" fillId="0" borderId="11" xfId="1" applyNumberFormat="1" applyFont="1" applyBorder="1" applyAlignment="1">
      <alignment wrapText="1"/>
    </xf>
    <xf numFmtId="4" fontId="5" fillId="0" borderId="12" xfId="1" applyNumberFormat="1" applyFont="1" applyBorder="1" applyAlignment="1">
      <alignment wrapText="1"/>
    </xf>
    <xf numFmtId="4" fontId="4" fillId="0" borderId="13" xfId="1" applyNumberFormat="1" applyFont="1" applyBorder="1" applyAlignment="1">
      <alignment wrapText="1"/>
    </xf>
    <xf numFmtId="4" fontId="4" fillId="0" borderId="14" xfId="1" applyNumberFormat="1" applyFont="1" applyBorder="1" applyAlignment="1">
      <alignment wrapText="1"/>
    </xf>
    <xf numFmtId="9" fontId="8" fillId="0" borderId="0" xfId="0" applyNumberFormat="1" applyFont="1"/>
    <xf numFmtId="4" fontId="8" fillId="0" borderId="0" xfId="0" applyNumberFormat="1" applyFont="1"/>
    <xf numFmtId="4" fontId="5" fillId="0" borderId="16" xfId="1" applyNumberFormat="1" applyFont="1" applyBorder="1" applyAlignment="1">
      <alignment horizontal="center" wrapText="1"/>
    </xf>
    <xf numFmtId="4" fontId="5" fillId="0" borderId="17" xfId="0" applyNumberFormat="1" applyFont="1" applyBorder="1"/>
    <xf numFmtId="0" fontId="0" fillId="0" borderId="0" xfId="0" applyAlignment="1">
      <alignment wrapText="1"/>
    </xf>
    <xf numFmtId="0" fontId="9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10" fillId="0" borderId="0" xfId="0" applyFont="1"/>
    <xf numFmtId="4" fontId="5" fillId="0" borderId="15" xfId="0" applyNumberFormat="1" applyFont="1" applyBorder="1"/>
    <xf numFmtId="4" fontId="9" fillId="0" borderId="0" xfId="0" applyNumberFormat="1" applyFont="1"/>
    <xf numFmtId="4" fontId="5" fillId="0" borderId="0" xfId="1" applyNumberFormat="1" applyFont="1" applyAlignment="1">
      <alignment wrapText="1"/>
    </xf>
    <xf numFmtId="4" fontId="5" fillId="0" borderId="0" xfId="0" applyNumberFormat="1" applyFont="1"/>
    <xf numFmtId="4" fontId="11" fillId="0" borderId="0" xfId="1" applyNumberFormat="1" applyFont="1" applyAlignment="1">
      <alignment wrapText="1"/>
    </xf>
    <xf numFmtId="4" fontId="11" fillId="0" borderId="0" xfId="0" applyNumberFormat="1" applyFont="1"/>
    <xf numFmtId="4" fontId="4" fillId="0" borderId="0" xfId="0" applyNumberFormat="1" applyFont="1"/>
    <xf numFmtId="4" fontId="4" fillId="0" borderId="18" xfId="1" applyNumberFormat="1" applyFont="1" applyBorder="1" applyAlignment="1">
      <alignment wrapText="1"/>
    </xf>
    <xf numFmtId="4" fontId="5" fillId="0" borderId="19" xfId="1" applyNumberFormat="1" applyFont="1" applyBorder="1" applyAlignment="1">
      <alignment wrapText="1"/>
    </xf>
    <xf numFmtId="4" fontId="5" fillId="0" borderId="20" xfId="1" applyNumberFormat="1" applyFont="1" applyBorder="1" applyAlignment="1">
      <alignment wrapText="1"/>
    </xf>
    <xf numFmtId="4" fontId="5" fillId="0" borderId="16" xfId="0" applyNumberFormat="1" applyFont="1" applyBorder="1"/>
    <xf numFmtId="4" fontId="5" fillId="0" borderId="21" xfId="1" applyNumberFormat="1" applyFont="1" applyBorder="1" applyAlignment="1">
      <alignment wrapText="1"/>
    </xf>
    <xf numFmtId="0" fontId="12" fillId="0" borderId="0" xfId="0" applyFont="1"/>
    <xf numFmtId="4" fontId="5" fillId="0" borderId="22" xfId="1" applyNumberFormat="1" applyFont="1" applyBorder="1" applyAlignment="1">
      <alignment wrapText="1"/>
    </xf>
    <xf numFmtId="4" fontId="5" fillId="0" borderId="23" xfId="1" applyNumberFormat="1" applyFont="1" applyBorder="1" applyAlignment="1">
      <alignment wrapText="1"/>
    </xf>
    <xf numFmtId="4" fontId="5" fillId="0" borderId="17" xfId="1" applyNumberFormat="1" applyFont="1" applyBorder="1" applyAlignment="1">
      <alignment wrapText="1"/>
    </xf>
    <xf numFmtId="4" fontId="5" fillId="0" borderId="24" xfId="1" applyNumberFormat="1" applyFont="1" applyBorder="1" applyAlignment="1">
      <alignment wrapText="1"/>
    </xf>
    <xf numFmtId="4" fontId="5" fillId="0" borderId="25" xfId="1" applyNumberFormat="1" applyFont="1" applyBorder="1" applyAlignment="1">
      <alignment wrapText="1"/>
    </xf>
    <xf numFmtId="4" fontId="5" fillId="0" borderId="15" xfId="1" applyNumberFormat="1" applyFont="1" applyBorder="1" applyAlignment="1">
      <alignment wrapText="1"/>
    </xf>
    <xf numFmtId="4" fontId="5" fillId="0" borderId="26" xfId="1" applyNumberFormat="1" applyFont="1" applyBorder="1" applyAlignment="1">
      <alignment wrapText="1"/>
    </xf>
    <xf numFmtId="4" fontId="5" fillId="0" borderId="10" xfId="1" applyNumberFormat="1" applyFont="1" applyBorder="1" applyAlignment="1">
      <alignment wrapText="1"/>
    </xf>
    <xf numFmtId="4" fontId="4" fillId="0" borderId="24" xfId="1" applyNumberFormat="1" applyFont="1" applyBorder="1" applyAlignment="1">
      <alignment wrapText="1"/>
    </xf>
    <xf numFmtId="4" fontId="4" fillId="0" borderId="27" xfId="1" applyNumberFormat="1" applyFont="1" applyBorder="1" applyAlignment="1">
      <alignment wrapText="1"/>
    </xf>
    <xf numFmtId="4" fontId="4" fillId="0" borderId="25" xfId="1" applyNumberFormat="1" applyFont="1" applyBorder="1" applyAlignment="1">
      <alignment wrapText="1"/>
    </xf>
    <xf numFmtId="9" fontId="3" fillId="0" borderId="0" xfId="0" applyNumberFormat="1" applyFont="1"/>
    <xf numFmtId="0" fontId="8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4" fontId="5" fillId="0" borderId="3" xfId="1" applyNumberFormat="1" applyFont="1" applyBorder="1" applyAlignment="1">
      <alignment wrapText="1"/>
    </xf>
    <xf numFmtId="4" fontId="5" fillId="0" borderId="8" xfId="1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0" fontId="4" fillId="0" borderId="0" xfId="0" applyFont="1"/>
    <xf numFmtId="4" fontId="5" fillId="0" borderId="3" xfId="1" applyNumberFormat="1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0" fillId="0" borderId="0" xfId="0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38AC3-72D7-4605-9FC1-C8F2B267CFC9}">
  <dimension ref="A1:O27"/>
  <sheetViews>
    <sheetView tabSelected="1" topLeftCell="A4" workbookViewId="0">
      <selection activeCell="H15" sqref="H15"/>
    </sheetView>
  </sheetViews>
  <sheetFormatPr defaultRowHeight="15" x14ac:dyDescent="0.25"/>
  <cols>
    <col min="1" max="1" width="12.5703125" style="1" customWidth="1"/>
    <col min="2" max="2" width="16" style="1" customWidth="1"/>
    <col min="3" max="3" width="18.5703125" style="1" customWidth="1"/>
    <col min="4" max="4" width="13.85546875" style="1" customWidth="1"/>
    <col min="5" max="5" width="15.28515625" style="1" customWidth="1"/>
    <col min="6" max="6" width="16.7109375" style="1" customWidth="1"/>
    <col min="7" max="7" width="14.7109375" style="1" customWidth="1"/>
    <col min="8" max="8" width="16" style="1" customWidth="1"/>
    <col min="9" max="9" width="17" style="1" customWidth="1"/>
    <col min="10" max="10" width="19.140625" style="1" customWidth="1"/>
    <col min="11" max="11" width="10.85546875" style="1" customWidth="1"/>
    <col min="12" max="12" width="12.7109375" style="1" bestFit="1" customWidth="1"/>
    <col min="13" max="13" width="12.5703125" style="1" bestFit="1" customWidth="1"/>
    <col min="14" max="15" width="12.7109375" style="1" bestFit="1" customWidth="1"/>
  </cols>
  <sheetData>
    <row r="1" spans="1:15" ht="15.75" x14ac:dyDescent="0.25">
      <c r="A1" s="25"/>
      <c r="B1" s="25"/>
      <c r="C1" s="25"/>
      <c r="D1" s="25"/>
      <c r="E1" s="25"/>
      <c r="F1" s="25"/>
      <c r="G1" s="25"/>
      <c r="H1" s="25"/>
      <c r="I1" s="25"/>
    </row>
    <row r="2" spans="1:15" ht="15.75" x14ac:dyDescent="0.25">
      <c r="A2" s="25"/>
      <c r="B2" s="25"/>
      <c r="C2" s="25"/>
      <c r="D2" s="25"/>
      <c r="E2" s="25"/>
      <c r="F2" s="25"/>
      <c r="G2" s="25"/>
      <c r="H2" s="25"/>
      <c r="I2" s="25"/>
      <c r="M2" s="53"/>
      <c r="N2" s="53"/>
    </row>
    <row r="3" spans="1:15" ht="15.75" x14ac:dyDescent="0.25">
      <c r="A3" s="4"/>
      <c r="B3" s="4"/>
      <c r="C3" s="4"/>
      <c r="D3" s="4"/>
      <c r="E3" s="4"/>
      <c r="F3" s="4"/>
      <c r="G3" s="4"/>
      <c r="H3" s="4"/>
      <c r="I3" s="4"/>
      <c r="J3" s="54"/>
      <c r="L3" s="3"/>
      <c r="M3" s="3"/>
      <c r="N3" s="3"/>
      <c r="O3" s="2"/>
    </row>
    <row r="4" spans="1:15" ht="15.75" x14ac:dyDescent="0.25">
      <c r="A4" s="4"/>
      <c r="B4" s="4"/>
      <c r="C4" s="59" t="s">
        <v>10</v>
      </c>
      <c r="D4" s="60"/>
      <c r="E4" s="60"/>
      <c r="F4" s="60"/>
      <c r="G4" s="60"/>
      <c r="H4" s="60"/>
      <c r="I4" s="60"/>
      <c r="J4" s="54"/>
      <c r="L4" s="3"/>
      <c r="M4" s="53"/>
      <c r="N4" s="3"/>
    </row>
    <row r="5" spans="1:15" ht="42.75" customHeight="1" x14ac:dyDescent="0.25">
      <c r="A5" s="4"/>
      <c r="B5" s="61" t="s">
        <v>49</v>
      </c>
      <c r="C5" s="62"/>
      <c r="D5" s="62"/>
      <c r="E5" s="62"/>
      <c r="F5" s="62"/>
      <c r="G5" s="62"/>
      <c r="H5" s="62"/>
      <c r="I5" s="62"/>
      <c r="J5" s="55"/>
      <c r="K5" s="27"/>
      <c r="L5" s="27"/>
      <c r="M5" s="3"/>
    </row>
    <row r="6" spans="1:15" ht="16.5" thickBot="1" x14ac:dyDescent="0.3">
      <c r="A6" s="4"/>
      <c r="B6" s="4"/>
      <c r="C6" s="4"/>
      <c r="D6" s="4"/>
      <c r="E6" s="4"/>
      <c r="F6" s="4"/>
      <c r="G6" s="4"/>
      <c r="H6" s="4"/>
      <c r="I6" s="4"/>
      <c r="J6" s="15"/>
    </row>
    <row r="7" spans="1:15" ht="16.5" thickBot="1" x14ac:dyDescent="0.3">
      <c r="A7" s="6"/>
      <c r="B7" s="63" t="s">
        <v>13</v>
      </c>
      <c r="C7" s="64"/>
      <c r="D7" s="64"/>
      <c r="E7" s="64"/>
      <c r="F7" s="64"/>
      <c r="G7" s="64"/>
      <c r="H7" s="64"/>
      <c r="I7" s="64"/>
      <c r="J7" s="65"/>
    </row>
    <row r="8" spans="1:15" ht="63.75" thickBot="1" x14ac:dyDescent="0.3">
      <c r="A8" s="47" t="s">
        <v>0</v>
      </c>
      <c r="B8" s="9" t="s">
        <v>6</v>
      </c>
      <c r="C8" s="9" t="s">
        <v>14</v>
      </c>
      <c r="D8" s="9" t="s">
        <v>16</v>
      </c>
      <c r="E8" s="10" t="s">
        <v>7</v>
      </c>
      <c r="F8" s="10" t="s">
        <v>8</v>
      </c>
      <c r="G8" s="9" t="s">
        <v>15</v>
      </c>
      <c r="H8" s="10" t="s">
        <v>17</v>
      </c>
      <c r="I8" s="11" t="s">
        <v>9</v>
      </c>
      <c r="J8" s="22" t="s">
        <v>18</v>
      </c>
    </row>
    <row r="9" spans="1:15" ht="20.25" customHeight="1" thickBot="1" x14ac:dyDescent="0.3">
      <c r="A9" s="50" t="s">
        <v>1</v>
      </c>
      <c r="B9" s="48">
        <v>3503495.45</v>
      </c>
      <c r="C9" s="48">
        <v>24167.59</v>
      </c>
      <c r="D9" s="48">
        <v>0</v>
      </c>
      <c r="E9" s="48">
        <v>139080.01</v>
      </c>
      <c r="F9" s="48">
        <v>462692</v>
      </c>
      <c r="G9" s="48">
        <v>0</v>
      </c>
      <c r="H9" s="48">
        <v>0</v>
      </c>
      <c r="I9" s="17">
        <f>SUM(B9:H9)</f>
        <v>4129435.05</v>
      </c>
      <c r="J9" s="23">
        <f>'REGULARIZARE TRIM III 2023'!J9+'OCTOMBRIE 2023'!I9</f>
        <v>40507412.840000004</v>
      </c>
      <c r="M9" s="2"/>
    </row>
    <row r="10" spans="1:15" ht="17.25" customHeight="1" thickBot="1" x14ac:dyDescent="0.3">
      <c r="A10" s="51" t="s">
        <v>2</v>
      </c>
      <c r="B10" s="48">
        <v>609185.75</v>
      </c>
      <c r="C10" s="48">
        <v>0</v>
      </c>
      <c r="D10" s="48">
        <v>0</v>
      </c>
      <c r="E10" s="48">
        <v>0</v>
      </c>
      <c r="F10" s="48">
        <v>231660</v>
      </c>
      <c r="G10" s="48">
        <v>4950</v>
      </c>
      <c r="H10" s="48">
        <v>0</v>
      </c>
      <c r="I10" s="17">
        <f t="shared" ref="I10:I12" si="0">SUM(B10:H10)</f>
        <v>845795.75</v>
      </c>
      <c r="J10" s="23">
        <f>'REGULARIZARE TRIM III 2023'!J10+'OCTOMBRIE 2023'!I10</f>
        <v>7483700.6799999988</v>
      </c>
      <c r="M10" s="2"/>
    </row>
    <row r="11" spans="1:15" ht="16.5" thickBot="1" x14ac:dyDescent="0.3">
      <c r="A11" s="51" t="s">
        <v>3</v>
      </c>
      <c r="B11" s="48">
        <v>810278.94</v>
      </c>
      <c r="C11" s="48">
        <v>0</v>
      </c>
      <c r="D11" s="48">
        <v>0</v>
      </c>
      <c r="E11" s="48">
        <v>0</v>
      </c>
      <c r="F11" s="48">
        <v>397577</v>
      </c>
      <c r="G11" s="48">
        <v>2376</v>
      </c>
      <c r="H11" s="48">
        <v>0</v>
      </c>
      <c r="I11" s="17">
        <f t="shared" si="0"/>
        <v>1210231.94</v>
      </c>
      <c r="J11" s="23">
        <f>'REGULARIZARE TRIM III 2023'!J11+'OCTOMBRIE 2023'!I11</f>
        <v>10898122.859999999</v>
      </c>
      <c r="K11" s="2"/>
      <c r="M11" s="2"/>
    </row>
    <row r="12" spans="1:15" ht="16.5" thickBot="1" x14ac:dyDescent="0.3">
      <c r="A12" s="52" t="s">
        <v>4</v>
      </c>
      <c r="B12" s="48">
        <v>346518.55</v>
      </c>
      <c r="C12" s="48">
        <v>0</v>
      </c>
      <c r="D12" s="48">
        <v>0</v>
      </c>
      <c r="E12" s="48">
        <v>0</v>
      </c>
      <c r="F12" s="48">
        <v>162714</v>
      </c>
      <c r="G12" s="48">
        <v>1386</v>
      </c>
      <c r="H12" s="48">
        <v>0</v>
      </c>
      <c r="I12" s="17">
        <f t="shared" si="0"/>
        <v>510618.55</v>
      </c>
      <c r="J12" s="23">
        <f>'REGULARIZARE TRIM III 2023'!J12+'OCTOMBRIE 2023'!I12</f>
        <v>4669073.0140000004</v>
      </c>
      <c r="M12" s="2"/>
    </row>
    <row r="13" spans="1:15" ht="16.5" thickBot="1" x14ac:dyDescent="0.3">
      <c r="A13" s="47" t="s">
        <v>5</v>
      </c>
      <c r="B13" s="49">
        <f>SUM(B9:B12)</f>
        <v>5269478.6900000004</v>
      </c>
      <c r="C13" s="49">
        <f t="shared" ref="C13:J13" si="1">SUM(C9:C12)</f>
        <v>24167.59</v>
      </c>
      <c r="D13" s="49">
        <f t="shared" si="1"/>
        <v>0</v>
      </c>
      <c r="E13" s="49">
        <f t="shared" si="1"/>
        <v>139080.01</v>
      </c>
      <c r="F13" s="49">
        <f t="shared" si="1"/>
        <v>1254643</v>
      </c>
      <c r="G13" s="49">
        <f t="shared" si="1"/>
        <v>8712</v>
      </c>
      <c r="H13" s="49">
        <f t="shared" si="1"/>
        <v>0</v>
      </c>
      <c r="I13" s="49">
        <f t="shared" si="1"/>
        <v>6696081.29</v>
      </c>
      <c r="J13" s="49">
        <f t="shared" si="1"/>
        <v>63558309.394000001</v>
      </c>
      <c r="K13" s="2"/>
      <c r="M13" s="2"/>
    </row>
    <row r="14" spans="1:15" ht="15.75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4"/>
    </row>
    <row r="15" spans="1:15" ht="16.5" thickBot="1" x14ac:dyDescent="0.3">
      <c r="A15" s="5" t="s">
        <v>50</v>
      </c>
      <c r="B15" s="4"/>
      <c r="C15" s="35"/>
      <c r="D15" s="35"/>
      <c r="E15" s="35"/>
      <c r="F15" s="35"/>
      <c r="G15" s="35"/>
      <c r="H15" s="35"/>
      <c r="I15" s="35"/>
      <c r="J15" s="35"/>
    </row>
    <row r="16" spans="1:15" ht="16.5" thickBot="1" x14ac:dyDescent="0.3">
      <c r="A16" s="6"/>
      <c r="B16" s="63" t="s">
        <v>13</v>
      </c>
      <c r="C16" s="64"/>
      <c r="D16" s="64"/>
      <c r="E16" s="64"/>
      <c r="F16" s="64"/>
      <c r="G16" s="64"/>
      <c r="H16" s="64"/>
      <c r="I16" s="64"/>
      <c r="J16" s="65"/>
    </row>
    <row r="17" spans="1:10" ht="63.75" thickBot="1" x14ac:dyDescent="0.3">
      <c r="A17" s="7" t="s">
        <v>0</v>
      </c>
      <c r="B17" s="8" t="s">
        <v>6</v>
      </c>
      <c r="C17" s="9" t="s">
        <v>14</v>
      </c>
      <c r="D17" s="9" t="s">
        <v>16</v>
      </c>
      <c r="E17" s="10" t="s">
        <v>7</v>
      </c>
      <c r="F17" s="10" t="s">
        <v>8</v>
      </c>
      <c r="G17" s="9" t="s">
        <v>15</v>
      </c>
      <c r="H17" s="10" t="s">
        <v>17</v>
      </c>
      <c r="I17" s="11" t="s">
        <v>9</v>
      </c>
      <c r="J17" s="22" t="s">
        <v>18</v>
      </c>
    </row>
    <row r="18" spans="1:10" s="1" customFormat="1" ht="16.5" thickBot="1" x14ac:dyDescent="0.3">
      <c r="A18" s="36" t="s">
        <v>1</v>
      </c>
      <c r="B18" s="37">
        <f>'REGULARIZARE TRIM III 2023'!B18+'OCTOMBRIE 2023'!B9</f>
        <v>34307465.830000006</v>
      </c>
      <c r="C18" s="37">
        <f>'REGULARIZARE TRIM III 2023'!C18+'OCTOMBRIE 2023'!C9</f>
        <v>165171.30999999997</v>
      </c>
      <c r="D18" s="37">
        <f>'REGULARIZARE TRIM III 2023'!D18+'OCTOMBRIE 2023'!D9</f>
        <v>376300</v>
      </c>
      <c r="E18" s="37">
        <f>'REGULARIZARE TRIM III 2023'!E18+'OCTOMBRIE 2023'!E9</f>
        <v>1227672.3700000001</v>
      </c>
      <c r="F18" s="37">
        <f>'REGULARIZARE TRIM III 2023'!F18+'OCTOMBRIE 2023'!F9</f>
        <v>4430803.33</v>
      </c>
      <c r="G18" s="37">
        <f>'REGULARIZARE TRIM III 2023'!G18+'OCTOMBRIE 2023'!G9</f>
        <v>0</v>
      </c>
      <c r="H18" s="37">
        <f>'REGULARIZARE TRIM III 2023'!H18+'OCTOMBRIE 2023'!H9</f>
        <v>0</v>
      </c>
      <c r="I18" s="44">
        <f>SUM(B18:H18)</f>
        <v>40507412.840000004</v>
      </c>
      <c r="J18" s="23">
        <f>J9</f>
        <v>40507412.840000004</v>
      </c>
    </row>
    <row r="19" spans="1:10" s="1" customFormat="1" ht="16.5" thickBot="1" x14ac:dyDescent="0.3">
      <c r="A19" s="18" t="s">
        <v>2</v>
      </c>
      <c r="B19" s="37">
        <f>'REGULARIZARE TRIM III 2023'!B19+'OCTOMBRIE 2023'!B10</f>
        <v>5286548.47</v>
      </c>
      <c r="C19" s="37">
        <f>'REGULARIZARE TRIM III 2023'!C19+'OCTOMBRIE 2023'!C10</f>
        <v>1593.64</v>
      </c>
      <c r="D19" s="37">
        <f>'REGULARIZARE TRIM III 2023'!D19+'OCTOMBRIE 2023'!D10</f>
        <v>0</v>
      </c>
      <c r="E19" s="37">
        <f>'REGULARIZARE TRIM III 2023'!E19+'OCTOMBRIE 2023'!E10</f>
        <v>0</v>
      </c>
      <c r="F19" s="37">
        <f>'REGULARIZARE TRIM III 2023'!F19+'OCTOMBRIE 2023'!F10</f>
        <v>2108822.66</v>
      </c>
      <c r="G19" s="37">
        <f>'REGULARIZARE TRIM III 2023'!G19+'OCTOMBRIE 2023'!G10</f>
        <v>57650.11</v>
      </c>
      <c r="H19" s="37">
        <f>'REGULARIZARE TRIM III 2023'!H19+'OCTOMBRIE 2023'!H10</f>
        <v>29085.8</v>
      </c>
      <c r="I19" s="44">
        <f t="shared" ref="I19:I21" si="2">SUM(B19:H19)</f>
        <v>7483700.6799999997</v>
      </c>
      <c r="J19" s="23">
        <f>J10</f>
        <v>7483700.6799999988</v>
      </c>
    </row>
    <row r="20" spans="1:10" s="1" customFormat="1" ht="16.5" thickBot="1" x14ac:dyDescent="0.3">
      <c r="A20" s="18" t="s">
        <v>3</v>
      </c>
      <c r="B20" s="37">
        <f>'REGULARIZARE TRIM III 2023'!B20+'OCTOMBRIE 2023'!B11</f>
        <v>7166215.0099999998</v>
      </c>
      <c r="C20" s="37">
        <f>'REGULARIZARE TRIM III 2023'!C20+'OCTOMBRIE 2023'!C11</f>
        <v>7009.81</v>
      </c>
      <c r="D20" s="37">
        <f>'REGULARIZARE TRIM III 2023'!D20+'OCTOMBRIE 2023'!D11</f>
        <v>0</v>
      </c>
      <c r="E20" s="37">
        <f>'REGULARIZARE TRIM III 2023'!E20+'OCTOMBRIE 2023'!E11</f>
        <v>0</v>
      </c>
      <c r="F20" s="37">
        <f>'REGULARIZARE TRIM III 2023'!F20+'OCTOMBRIE 2023'!F11</f>
        <v>3695987.99</v>
      </c>
      <c r="G20" s="37">
        <f>'REGULARIZARE TRIM III 2023'!G20+'OCTOMBRIE 2023'!G11</f>
        <v>27735.200000000001</v>
      </c>
      <c r="H20" s="37">
        <f>'REGULARIZARE TRIM III 2023'!H20+'OCTOMBRIE 2023'!H11</f>
        <v>1174.8499999999999</v>
      </c>
      <c r="I20" s="44">
        <f t="shared" si="2"/>
        <v>10898122.859999998</v>
      </c>
      <c r="J20" s="23">
        <f>J11</f>
        <v>10898122.859999999</v>
      </c>
    </row>
    <row r="21" spans="1:10" s="1" customFormat="1" ht="16.5" thickBot="1" x14ac:dyDescent="0.3">
      <c r="A21" s="19" t="s">
        <v>4</v>
      </c>
      <c r="B21" s="37">
        <f>'REGULARIZARE TRIM III 2023'!B21+'OCTOMBRIE 2023'!B12</f>
        <v>2840823.0739999996</v>
      </c>
      <c r="C21" s="37">
        <f>'REGULARIZARE TRIM III 2023'!C21+'OCTOMBRIE 2023'!C12</f>
        <v>0</v>
      </c>
      <c r="D21" s="37">
        <f>'REGULARIZARE TRIM III 2023'!D21+'OCTOMBRIE 2023'!D12</f>
        <v>0</v>
      </c>
      <c r="E21" s="37">
        <f>'REGULARIZARE TRIM III 2023'!E21+'OCTOMBRIE 2023'!E12</f>
        <v>0</v>
      </c>
      <c r="F21" s="37">
        <f>'REGULARIZARE TRIM III 2023'!F21+'OCTOMBRIE 2023'!F12</f>
        <v>1812400.8199999998</v>
      </c>
      <c r="G21" s="37">
        <f>'REGULARIZARE TRIM III 2023'!G21+'OCTOMBRIE 2023'!G12</f>
        <v>15849.120000000003</v>
      </c>
      <c r="H21" s="37">
        <f>'REGULARIZARE TRIM III 2023'!H21+'OCTOMBRIE 2023'!H12</f>
        <v>0</v>
      </c>
      <c r="I21" s="44">
        <f t="shared" si="2"/>
        <v>4669073.0139999995</v>
      </c>
      <c r="J21" s="23">
        <f>J12</f>
        <v>4669073.0140000004</v>
      </c>
    </row>
    <row r="22" spans="1:10" s="1" customFormat="1" ht="16.5" thickBot="1" x14ac:dyDescent="0.3">
      <c r="A22" s="13" t="s">
        <v>5</v>
      </c>
      <c r="B22" s="14">
        <f>SUM(B18:B21)</f>
        <v>49601052.384000003</v>
      </c>
      <c r="C22" s="14">
        <f t="shared" ref="C22:H22" si="3">SUM(C18:C21)</f>
        <v>173774.75999999998</v>
      </c>
      <c r="D22" s="14">
        <f t="shared" si="3"/>
        <v>376300</v>
      </c>
      <c r="E22" s="14">
        <f t="shared" si="3"/>
        <v>1227672.3700000001</v>
      </c>
      <c r="F22" s="14">
        <f t="shared" si="3"/>
        <v>12048014.800000001</v>
      </c>
      <c r="G22" s="14">
        <f t="shared" si="3"/>
        <v>101234.43</v>
      </c>
      <c r="H22" s="14">
        <f t="shared" si="3"/>
        <v>30260.649999999998</v>
      </c>
      <c r="I22" s="47">
        <f>SUM(B22:H22)</f>
        <v>63558309.393999994</v>
      </c>
      <c r="J22" s="29">
        <f>J13</f>
        <v>63558309.394000001</v>
      </c>
    </row>
    <row r="23" spans="1:10" s="1" customFormat="1" ht="15.75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2">
        <f>I22-J22</f>
        <v>0</v>
      </c>
    </row>
    <row r="24" spans="1:10" ht="15.75" x14ac:dyDescent="0.25">
      <c r="A24" s="4" t="s">
        <v>11</v>
      </c>
      <c r="B24" s="4"/>
      <c r="C24" s="31"/>
      <c r="D24" s="4"/>
      <c r="E24" s="4"/>
      <c r="F24" s="31"/>
      <c r="G24" s="4"/>
      <c r="H24" s="4"/>
      <c r="I24" s="4"/>
      <c r="J24" s="15"/>
    </row>
    <row r="25" spans="1:10" ht="15.75" x14ac:dyDescent="0.25">
      <c r="A25" s="4" t="s">
        <v>12</v>
      </c>
      <c r="B25" s="25"/>
      <c r="C25" s="31"/>
      <c r="D25" s="25"/>
      <c r="E25" s="25"/>
      <c r="F25" s="31"/>
      <c r="G25" s="25"/>
      <c r="H25" s="25"/>
      <c r="I25" s="25"/>
    </row>
    <row r="26" spans="1:10" ht="15.75" x14ac:dyDescent="0.25">
      <c r="A26" s="25"/>
      <c r="B26" s="25"/>
      <c r="C26" s="31"/>
      <c r="D26" s="25"/>
      <c r="E26" s="25"/>
      <c r="F26" s="31"/>
      <c r="G26" s="25"/>
      <c r="H26" s="25"/>
      <c r="I26" s="25"/>
    </row>
    <row r="27" spans="1:10" ht="15.75" x14ac:dyDescent="0.25">
      <c r="C27" s="31"/>
      <c r="F27" s="31"/>
    </row>
  </sheetData>
  <mergeCells count="4">
    <mergeCell ref="C4:I4"/>
    <mergeCell ref="B5:I5"/>
    <mergeCell ref="B7:J7"/>
    <mergeCell ref="B16:J16"/>
  </mergeCells>
  <pageMargins left="0.7" right="0.7" top="0.75" bottom="0.75" header="0.3" footer="0.3"/>
  <pageSetup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0"/>
  <sheetViews>
    <sheetView workbookViewId="0">
      <selection activeCell="F17" sqref="F17"/>
    </sheetView>
  </sheetViews>
  <sheetFormatPr defaultRowHeight="15" x14ac:dyDescent="0.25"/>
  <cols>
    <col min="1" max="1" width="12.5703125" style="15" customWidth="1"/>
    <col min="2" max="2" width="16" style="15" customWidth="1"/>
    <col min="3" max="3" width="18.5703125" style="15" customWidth="1"/>
    <col min="4" max="4" width="13.85546875" style="15" customWidth="1"/>
    <col min="5" max="5" width="13" style="15" customWidth="1"/>
    <col min="6" max="6" width="16.7109375" style="15" customWidth="1"/>
    <col min="7" max="7" width="14.7109375" style="15" customWidth="1"/>
    <col min="8" max="8" width="16" style="15" customWidth="1"/>
    <col min="9" max="9" width="17" style="15" customWidth="1"/>
    <col min="10" max="10" width="19.140625" style="15" customWidth="1"/>
    <col min="11" max="11" width="10.85546875" style="15" customWidth="1"/>
    <col min="12" max="12" width="12.7109375" style="15" bestFit="1" customWidth="1"/>
    <col min="13" max="13" width="12.5703125" style="15" bestFit="1" customWidth="1"/>
    <col min="14" max="15" width="12.7109375" style="1" bestFit="1" customWidth="1"/>
  </cols>
  <sheetData>
    <row r="1" spans="1:15" ht="15.75" x14ac:dyDescent="0.25">
      <c r="A1" s="4"/>
      <c r="B1" s="4"/>
      <c r="C1" s="4"/>
      <c r="D1" s="4"/>
      <c r="E1" s="4"/>
      <c r="F1" s="4"/>
      <c r="G1" s="4"/>
      <c r="H1" s="4"/>
      <c r="I1" s="4"/>
    </row>
    <row r="2" spans="1:15" ht="15.75" x14ac:dyDescent="0.25">
      <c r="A2" s="4"/>
      <c r="B2" s="4"/>
      <c r="C2" s="4"/>
      <c r="D2" s="4"/>
      <c r="E2" s="4"/>
      <c r="F2" s="4"/>
      <c r="G2" s="4"/>
      <c r="H2" s="4"/>
      <c r="I2" s="4"/>
      <c r="M2" s="20"/>
      <c r="N2" s="20"/>
    </row>
    <row r="3" spans="1:15" ht="15.75" x14ac:dyDescent="0.25">
      <c r="A3" s="4"/>
      <c r="B3" s="4"/>
      <c r="C3" s="4"/>
      <c r="D3" s="4"/>
      <c r="E3" s="4"/>
      <c r="F3" s="4"/>
      <c r="G3" s="4"/>
      <c r="H3" s="4"/>
      <c r="I3" s="4"/>
      <c r="J3" s="54"/>
      <c r="L3" s="21"/>
      <c r="M3" s="21"/>
      <c r="N3" s="21"/>
      <c r="O3" s="2"/>
    </row>
    <row r="4" spans="1:15" ht="15.75" x14ac:dyDescent="0.25">
      <c r="A4" s="4"/>
      <c r="B4" s="4"/>
      <c r="C4" s="59" t="s">
        <v>10</v>
      </c>
      <c r="D4" s="60"/>
      <c r="E4" s="60"/>
      <c r="F4" s="60"/>
      <c r="G4" s="60"/>
      <c r="H4" s="60"/>
      <c r="I4" s="60"/>
      <c r="J4" s="54"/>
      <c r="L4" s="21"/>
      <c r="M4" s="20"/>
      <c r="N4" s="3"/>
    </row>
    <row r="5" spans="1:15" ht="36" customHeight="1" x14ac:dyDescent="0.25">
      <c r="A5" s="4"/>
      <c r="B5" s="61" t="s">
        <v>38</v>
      </c>
      <c r="C5" s="62"/>
      <c r="D5" s="62"/>
      <c r="E5" s="62"/>
      <c r="F5" s="62"/>
      <c r="G5" s="62"/>
      <c r="H5" s="62"/>
      <c r="I5" s="62"/>
      <c r="J5" s="55"/>
      <c r="K5" s="55"/>
      <c r="L5" s="55"/>
      <c r="M5" s="21"/>
    </row>
    <row r="6" spans="1:15" ht="16.5" thickBot="1" x14ac:dyDescent="0.3">
      <c r="A6" s="4"/>
      <c r="B6" s="4"/>
      <c r="C6" s="4"/>
      <c r="D6" s="4"/>
      <c r="E6" s="4"/>
      <c r="F6" s="4"/>
      <c r="G6" s="4"/>
      <c r="H6" s="4"/>
      <c r="I6" s="4"/>
    </row>
    <row r="7" spans="1:15" ht="16.5" thickBot="1" x14ac:dyDescent="0.3">
      <c r="A7" s="6"/>
      <c r="B7" s="63" t="s">
        <v>13</v>
      </c>
      <c r="C7" s="64"/>
      <c r="D7" s="64"/>
      <c r="E7" s="64"/>
      <c r="F7" s="64"/>
      <c r="G7" s="64"/>
      <c r="H7" s="64"/>
      <c r="I7" s="64"/>
      <c r="J7" s="65"/>
    </row>
    <row r="8" spans="1:15" ht="63.75" thickBot="1" x14ac:dyDescent="0.3">
      <c r="A8" s="47" t="s">
        <v>0</v>
      </c>
      <c r="B8" s="9" t="s">
        <v>6</v>
      </c>
      <c r="C8" s="9" t="s">
        <v>14</v>
      </c>
      <c r="D8" s="9" t="s">
        <v>16</v>
      </c>
      <c r="E8" s="10" t="s">
        <v>7</v>
      </c>
      <c r="F8" s="10" t="s">
        <v>8</v>
      </c>
      <c r="G8" s="9" t="s">
        <v>15</v>
      </c>
      <c r="H8" s="10" t="s">
        <v>17</v>
      </c>
      <c r="I8" s="11" t="s">
        <v>9</v>
      </c>
      <c r="J8" s="22" t="s">
        <v>18</v>
      </c>
    </row>
    <row r="9" spans="1:15" ht="20.25" customHeight="1" thickBot="1" x14ac:dyDescent="0.3">
      <c r="A9" s="50" t="s">
        <v>1</v>
      </c>
      <c r="B9" s="48">
        <v>0</v>
      </c>
      <c r="C9" s="48">
        <v>0</v>
      </c>
      <c r="D9" s="48">
        <v>0</v>
      </c>
      <c r="E9" s="48">
        <v>0</v>
      </c>
      <c r="F9" s="48">
        <f>61911.17</f>
        <v>61911.17</v>
      </c>
      <c r="G9" s="48">
        <v>0</v>
      </c>
      <c r="H9" s="48">
        <v>0</v>
      </c>
      <c r="I9" s="17">
        <f>SUM(B9:H9)</f>
        <v>61911.17</v>
      </c>
      <c r="J9" s="23">
        <f>'IUNIE 2023'!J9+IUNIESUPLIMSPZI2023!I9</f>
        <v>23557382.010000002</v>
      </c>
    </row>
    <row r="10" spans="1:15" ht="17.25" customHeight="1" thickBot="1" x14ac:dyDescent="0.3">
      <c r="A10" s="51" t="s">
        <v>2</v>
      </c>
      <c r="B10" s="48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17">
        <f t="shared" ref="I10:I11" si="0">SUM(B10:H10)</f>
        <v>0</v>
      </c>
      <c r="J10" s="23">
        <f>'IUNIE 2023'!J10+IUNIESUPLIMSPZI2023!I10</f>
        <v>4326727.54</v>
      </c>
    </row>
    <row r="11" spans="1:15" ht="16.5" thickBot="1" x14ac:dyDescent="0.3">
      <c r="A11" s="51" t="s">
        <v>3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17">
        <f t="shared" si="0"/>
        <v>0</v>
      </c>
      <c r="J11" s="23">
        <f>'IUNIE 2023'!J11+IUNIESUPLIMSPZI2023!I11</f>
        <v>6021208.0299999993</v>
      </c>
      <c r="K11" s="56"/>
    </row>
    <row r="12" spans="1:15" ht="16.5" thickBot="1" x14ac:dyDescent="0.3">
      <c r="A12" s="52" t="s">
        <v>4</v>
      </c>
      <c r="B12" s="48">
        <v>0</v>
      </c>
      <c r="C12" s="48">
        <v>0</v>
      </c>
      <c r="D12" s="48">
        <v>0</v>
      </c>
      <c r="E12" s="48">
        <v>0</v>
      </c>
      <c r="F12" s="48">
        <f>48315.84</f>
        <v>48315.839999999997</v>
      </c>
      <c r="G12" s="48">
        <v>0</v>
      </c>
      <c r="H12" s="48">
        <v>0</v>
      </c>
      <c r="I12" s="17">
        <f>SUM(B12:H12)</f>
        <v>48315.839999999997</v>
      </c>
      <c r="J12" s="23">
        <f>'IUNIE 2023'!J12+IUNIESUPLIMSPZI2023!I12</f>
        <v>2258308.91</v>
      </c>
    </row>
    <row r="13" spans="1:15" ht="16.5" thickBot="1" x14ac:dyDescent="0.3">
      <c r="A13" s="47" t="s">
        <v>5</v>
      </c>
      <c r="B13" s="49">
        <f>SUM(B9:B12)</f>
        <v>0</v>
      </c>
      <c r="C13" s="14">
        <f t="shared" ref="C13:H13" si="1">SUM(C9:C12)</f>
        <v>0</v>
      </c>
      <c r="D13" s="14">
        <f t="shared" si="1"/>
        <v>0</v>
      </c>
      <c r="E13" s="14">
        <f t="shared" si="1"/>
        <v>0</v>
      </c>
      <c r="F13" s="14">
        <f t="shared" si="1"/>
        <v>110227.01</v>
      </c>
      <c r="G13" s="14">
        <f t="shared" si="1"/>
        <v>0</v>
      </c>
      <c r="H13" s="14">
        <f t="shared" si="1"/>
        <v>0</v>
      </c>
      <c r="I13" s="14">
        <f>SUM(I9:I12)</f>
        <v>110227.01</v>
      </c>
      <c r="J13" s="23">
        <f>'IUNIE 2023'!J13+IUNIESUPLIMSPZI2023!I13</f>
        <v>36163626.490000002</v>
      </c>
    </row>
    <row r="14" spans="1:15" ht="15.75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2"/>
    </row>
    <row r="15" spans="1:15" ht="16.5" thickBot="1" x14ac:dyDescent="0.3">
      <c r="A15" s="5" t="s">
        <v>37</v>
      </c>
      <c r="B15" s="4"/>
      <c r="C15" s="35"/>
      <c r="D15" s="35"/>
      <c r="E15" s="35"/>
      <c r="F15" s="35"/>
      <c r="G15" s="35"/>
      <c r="H15" s="35"/>
      <c r="I15" s="35"/>
      <c r="J15" s="35"/>
    </row>
    <row r="16" spans="1:15" ht="16.5" thickBot="1" x14ac:dyDescent="0.3">
      <c r="A16" s="6"/>
      <c r="B16" s="63" t="s">
        <v>13</v>
      </c>
      <c r="C16" s="64"/>
      <c r="D16" s="64"/>
      <c r="E16" s="64"/>
      <c r="F16" s="64"/>
      <c r="G16" s="64"/>
      <c r="H16" s="64"/>
      <c r="I16" s="64"/>
      <c r="J16" s="65"/>
    </row>
    <row r="17" spans="1:13" ht="63.75" thickBot="1" x14ac:dyDescent="0.3">
      <c r="A17" s="7" t="s">
        <v>0</v>
      </c>
      <c r="B17" s="8" t="s">
        <v>6</v>
      </c>
      <c r="C17" s="9" t="s">
        <v>14</v>
      </c>
      <c r="D17" s="9" t="s">
        <v>16</v>
      </c>
      <c r="E17" s="10" t="s">
        <v>7</v>
      </c>
      <c r="F17" s="10" t="s">
        <v>8</v>
      </c>
      <c r="G17" s="9" t="s">
        <v>15</v>
      </c>
      <c r="H17" s="10" t="s">
        <v>17</v>
      </c>
      <c r="I17" s="11" t="s">
        <v>9</v>
      </c>
      <c r="J17" s="22" t="s">
        <v>18</v>
      </c>
    </row>
    <row r="18" spans="1:13" s="1" customFormat="1" ht="16.5" thickBot="1" x14ac:dyDescent="0.3">
      <c r="A18" s="36" t="s">
        <v>1</v>
      </c>
      <c r="B18" s="37">
        <f>'IUNIE 2023'!B18+IUNIESUPLIMSPZI2023!B9</f>
        <v>19954304.520000003</v>
      </c>
      <c r="C18" s="37">
        <f>'IUNIE 2023'!C18+IUNIESUPLIMSPZI2023!C9</f>
        <v>119327.43</v>
      </c>
      <c r="D18" s="37">
        <f>'IUNIE 2023'!D18+IUNIESUPLIMSPZI2023!D9</f>
        <v>203160</v>
      </c>
      <c r="E18" s="37">
        <f>'IUNIE 2023'!E18+IUNIESUPLIMSPZI2023!E9</f>
        <v>614596.34</v>
      </c>
      <c r="F18" s="37">
        <f>'IUNIE 2023'!F18+IUNIESUPLIMSPZI2023!F9</f>
        <v>2665993.7199999997</v>
      </c>
      <c r="G18" s="37">
        <f>'IUNIE 2023'!G18+IUNIESUPLIMSPZI2023!G9</f>
        <v>0</v>
      </c>
      <c r="H18" s="37">
        <f>'IUNIE 2023'!H18+IUNIESUPLIMSPZI2023!H9</f>
        <v>0</v>
      </c>
      <c r="I18" s="44">
        <f>SUM(B18:H18)</f>
        <v>23557382.010000002</v>
      </c>
      <c r="J18" s="23">
        <f>J9</f>
        <v>23557382.010000002</v>
      </c>
      <c r="K18" s="15"/>
      <c r="L18" s="15"/>
      <c r="M18" s="15"/>
    </row>
    <row r="19" spans="1:13" s="1" customFormat="1" ht="16.5" thickBot="1" x14ac:dyDescent="0.3">
      <c r="A19" s="18" t="s">
        <v>2</v>
      </c>
      <c r="B19" s="37">
        <f>'IUNIE 2023'!B19+IUNIESUPLIMSPZI2023!B10</f>
        <v>3106673.62</v>
      </c>
      <c r="C19" s="37">
        <f>'IUNIE 2023'!C19+IUNIESUPLIMSPZI2023!C10</f>
        <v>1593.64</v>
      </c>
      <c r="D19" s="37">
        <f>'IUNIE 2023'!D19+IUNIESUPLIMSPZI2023!D10</f>
        <v>0</v>
      </c>
      <c r="E19" s="37">
        <f>'IUNIE 2023'!E19+IUNIESUPLIMSPZI2023!E10</f>
        <v>0</v>
      </c>
      <c r="F19" s="37">
        <f>'IUNIE 2023'!F19+IUNIESUPLIMSPZI2023!F10</f>
        <v>1172888.4200000002</v>
      </c>
      <c r="G19" s="37">
        <f>'IUNIE 2023'!G19+IUNIESUPLIMSPZI2023!G10</f>
        <v>34485.06</v>
      </c>
      <c r="H19" s="37">
        <f>'IUNIE 2023'!H19+IUNIESUPLIMSPZI2023!H10</f>
        <v>11086.8</v>
      </c>
      <c r="I19" s="45">
        <f t="shared" ref="I19:I21" si="2">SUM(B19:H19)</f>
        <v>4326727.54</v>
      </c>
      <c r="J19" s="23">
        <f t="shared" ref="J19:J21" si="3">J10</f>
        <v>4326727.54</v>
      </c>
      <c r="K19" s="15"/>
      <c r="L19" s="15"/>
      <c r="M19" s="15"/>
    </row>
    <row r="20" spans="1:13" s="1" customFormat="1" ht="16.5" thickBot="1" x14ac:dyDescent="0.3">
      <c r="A20" s="18" t="s">
        <v>3</v>
      </c>
      <c r="B20" s="37">
        <f>'IUNIE 2023'!B20+IUNIESUPLIMSPZI2023!B11</f>
        <v>3949754.5100000002</v>
      </c>
      <c r="C20" s="37">
        <f>'IUNIE 2023'!C20+IUNIESUPLIMSPZI2023!C11</f>
        <v>4813.2300000000005</v>
      </c>
      <c r="D20" s="37">
        <f>'IUNIE 2023'!D20+IUNIESUPLIMSPZI2023!D11</f>
        <v>0</v>
      </c>
      <c r="E20" s="37">
        <f>'IUNIE 2023'!E20+IUNIESUPLIMSPZI2023!E11</f>
        <v>0</v>
      </c>
      <c r="F20" s="37">
        <f>'IUNIE 2023'!F20+IUNIESUPLIMSPZI2023!F11</f>
        <v>2049808.4300000002</v>
      </c>
      <c r="G20" s="37">
        <f>'IUNIE 2023'!G20+IUNIESUPLIMSPZI2023!G11</f>
        <v>15657.01</v>
      </c>
      <c r="H20" s="37">
        <f>'IUNIE 2023'!H20+IUNIESUPLIMSPZI2023!H11</f>
        <v>1174.8499999999999</v>
      </c>
      <c r="I20" s="45">
        <f t="shared" si="2"/>
        <v>6021208.0299999993</v>
      </c>
      <c r="J20" s="23">
        <f t="shared" si="3"/>
        <v>6021208.0299999993</v>
      </c>
      <c r="K20" s="15"/>
      <c r="L20" s="15"/>
      <c r="M20" s="15"/>
    </row>
    <row r="21" spans="1:13" s="1" customFormat="1" ht="16.5" thickBot="1" x14ac:dyDescent="0.3">
      <c r="A21" s="19" t="s">
        <v>4</v>
      </c>
      <c r="B21" s="37">
        <f>'IUNIE 2023'!B21+IUNIESUPLIMSPZI2023!B12</f>
        <v>1306597.5</v>
      </c>
      <c r="C21" s="37">
        <f>'IUNIE 2023'!C21+IUNIESUPLIMSPZI2023!C12</f>
        <v>0</v>
      </c>
      <c r="D21" s="37">
        <f>'IUNIE 2023'!D21+IUNIESUPLIMSPZI2023!D12</f>
        <v>0</v>
      </c>
      <c r="E21" s="37">
        <f>'IUNIE 2023'!E21+IUNIESUPLIMSPZI2023!E12</f>
        <v>0</v>
      </c>
      <c r="F21" s="37">
        <f>'IUNIE 2023'!F21+IUNIESUPLIMSPZI2023!F12</f>
        <v>943189.23999999987</v>
      </c>
      <c r="G21" s="37">
        <f>'IUNIE 2023'!G21+IUNIESUPLIMSPZI2023!G12</f>
        <v>8522.1700000000019</v>
      </c>
      <c r="H21" s="37">
        <f>'IUNIE 2023'!H21+IUNIESUPLIMSPZI2023!H12</f>
        <v>0</v>
      </c>
      <c r="I21" s="46">
        <f t="shared" si="2"/>
        <v>2258308.9099999997</v>
      </c>
      <c r="J21" s="39">
        <f t="shared" si="3"/>
        <v>2258308.91</v>
      </c>
      <c r="K21" s="15"/>
      <c r="L21" s="15"/>
      <c r="M21" s="15"/>
    </row>
    <row r="22" spans="1:13" s="1" customFormat="1" ht="16.5" thickBot="1" x14ac:dyDescent="0.3">
      <c r="A22" s="13" t="s">
        <v>5</v>
      </c>
      <c r="B22" s="14">
        <f>SUM(B18:B21)</f>
        <v>28317330.150000006</v>
      </c>
      <c r="C22" s="14">
        <f t="shared" ref="C22:J22" si="4">SUM(C18:C21)</f>
        <v>125734.29999999999</v>
      </c>
      <c r="D22" s="14">
        <f t="shared" si="4"/>
        <v>203160</v>
      </c>
      <c r="E22" s="14">
        <f t="shared" si="4"/>
        <v>614596.34</v>
      </c>
      <c r="F22" s="14">
        <f t="shared" si="4"/>
        <v>6831879.8100000005</v>
      </c>
      <c r="G22" s="14">
        <f t="shared" si="4"/>
        <v>58664.240000000005</v>
      </c>
      <c r="H22" s="14">
        <f t="shared" si="4"/>
        <v>12261.65</v>
      </c>
      <c r="I22" s="14">
        <f t="shared" si="4"/>
        <v>36163626.489999995</v>
      </c>
      <c r="J22" s="14">
        <f t="shared" si="4"/>
        <v>36163626.489999995</v>
      </c>
      <c r="K22" s="15"/>
      <c r="L22" s="15"/>
      <c r="M22" s="15"/>
    </row>
    <row r="23" spans="1:13" s="1" customFormat="1" ht="15.75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2">
        <f>I22-J22</f>
        <v>0</v>
      </c>
      <c r="K23" s="15"/>
      <c r="L23" s="15"/>
      <c r="M23" s="15"/>
    </row>
    <row r="24" spans="1:13" ht="15.75" x14ac:dyDescent="0.25">
      <c r="A24" s="4" t="s">
        <v>11</v>
      </c>
      <c r="B24" s="4"/>
      <c r="C24" s="35"/>
      <c r="D24" s="4"/>
      <c r="E24" s="4"/>
      <c r="F24" s="4"/>
      <c r="G24" s="4"/>
      <c r="H24" s="4"/>
      <c r="I24" s="4"/>
    </row>
    <row r="25" spans="1:13" ht="15.75" x14ac:dyDescent="0.25">
      <c r="A25" s="4" t="s">
        <v>12</v>
      </c>
      <c r="B25" s="4"/>
      <c r="C25" s="4"/>
      <c r="D25" s="4"/>
      <c r="E25" s="4"/>
      <c r="F25" s="4"/>
      <c r="G25" s="4"/>
      <c r="H25" s="4"/>
      <c r="I25" s="4"/>
    </row>
    <row r="26" spans="1:13" ht="15.75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13" ht="15.75" x14ac:dyDescent="0.25">
      <c r="A27" s="41"/>
      <c r="B27" s="41"/>
      <c r="C27" s="41"/>
      <c r="D27" s="41"/>
      <c r="E27" s="41"/>
      <c r="F27" s="41"/>
      <c r="G27" s="41"/>
      <c r="H27" s="41"/>
      <c r="I27" s="41"/>
    </row>
    <row r="28" spans="1:13" ht="15.75" x14ac:dyDescent="0.25">
      <c r="A28" s="41"/>
      <c r="B28" s="41"/>
      <c r="C28" s="41"/>
      <c r="D28" s="41"/>
      <c r="E28" s="41"/>
      <c r="F28" s="41"/>
      <c r="G28" s="41"/>
      <c r="H28" s="41"/>
      <c r="I28" s="41"/>
    </row>
    <row r="29" spans="1:13" ht="15.75" x14ac:dyDescent="0.25">
      <c r="A29" s="41"/>
      <c r="B29" s="41"/>
      <c r="C29" s="41"/>
      <c r="D29" s="41"/>
      <c r="E29" s="41"/>
      <c r="F29" s="41"/>
      <c r="G29" s="41"/>
      <c r="H29" s="41"/>
      <c r="I29" s="41"/>
    </row>
    <row r="30" spans="1:13" ht="15.75" x14ac:dyDescent="0.25">
      <c r="A30" s="41"/>
      <c r="B30" s="41"/>
      <c r="C30" s="41"/>
      <c r="D30" s="41"/>
      <c r="E30" s="41"/>
      <c r="F30" s="41"/>
      <c r="G30" s="41"/>
      <c r="H30" s="41"/>
      <c r="I30" s="41"/>
    </row>
  </sheetData>
  <mergeCells count="4">
    <mergeCell ref="C4:I4"/>
    <mergeCell ref="B5:I5"/>
    <mergeCell ref="B7:J7"/>
    <mergeCell ref="B16:J16"/>
  </mergeCells>
  <pageMargins left="0.7" right="0.7" top="0.75" bottom="0.75" header="0.3" footer="0.3"/>
  <pageSetup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0"/>
  <sheetViews>
    <sheetView topLeftCell="A7" workbookViewId="0">
      <selection activeCell="H33" sqref="H33"/>
    </sheetView>
  </sheetViews>
  <sheetFormatPr defaultRowHeight="15" x14ac:dyDescent="0.25"/>
  <cols>
    <col min="1" max="1" width="12.5703125" style="1" customWidth="1"/>
    <col min="2" max="2" width="16" style="1" customWidth="1"/>
    <col min="3" max="3" width="18.5703125" style="1" customWidth="1"/>
    <col min="4" max="4" width="13.85546875" style="1" customWidth="1"/>
    <col min="5" max="5" width="13" style="1" customWidth="1"/>
    <col min="6" max="6" width="16.7109375" style="1" customWidth="1"/>
    <col min="7" max="7" width="14.7109375" style="1" customWidth="1"/>
    <col min="8" max="8" width="16" style="1" customWidth="1"/>
    <col min="9" max="9" width="17" style="1" customWidth="1"/>
    <col min="10" max="10" width="19.140625" style="1" customWidth="1"/>
    <col min="11" max="11" width="10.85546875" style="1" customWidth="1"/>
    <col min="12" max="12" width="12.7109375" style="1" bestFit="1" customWidth="1"/>
    <col min="13" max="13" width="12.5703125" style="15" bestFit="1" customWidth="1"/>
    <col min="14" max="15" width="12.7109375" style="1" bestFit="1" customWidth="1"/>
  </cols>
  <sheetData>
    <row r="1" spans="1:15" ht="15.75" x14ac:dyDescent="0.25">
      <c r="A1" s="25"/>
      <c r="B1" s="25"/>
      <c r="C1" s="25"/>
      <c r="D1" s="25"/>
      <c r="E1" s="25"/>
      <c r="F1" s="25"/>
      <c r="G1" s="25"/>
      <c r="H1" s="25"/>
      <c r="I1" s="25"/>
    </row>
    <row r="2" spans="1:15" ht="15.75" x14ac:dyDescent="0.25">
      <c r="A2" s="25"/>
      <c r="B2" s="25"/>
      <c r="C2" s="25"/>
      <c r="D2" s="25"/>
      <c r="E2" s="25"/>
      <c r="F2" s="25"/>
      <c r="G2" s="25"/>
      <c r="H2" s="25"/>
      <c r="I2" s="25"/>
      <c r="M2" s="20"/>
      <c r="N2" s="20"/>
    </row>
    <row r="3" spans="1:15" ht="15.75" x14ac:dyDescent="0.25">
      <c r="A3" s="25"/>
      <c r="B3" s="25"/>
      <c r="C3" s="25"/>
      <c r="D3" s="25"/>
      <c r="E3" s="25"/>
      <c r="F3" s="25"/>
      <c r="G3" s="25"/>
      <c r="H3" s="25"/>
      <c r="I3" s="25"/>
      <c r="J3" s="26"/>
      <c r="L3" s="3"/>
      <c r="M3" s="21"/>
      <c r="N3" s="21"/>
      <c r="O3" s="2"/>
    </row>
    <row r="4" spans="1:15" ht="15.75" x14ac:dyDescent="0.25">
      <c r="A4" s="25"/>
      <c r="B4" s="25"/>
      <c r="C4" s="59" t="s">
        <v>10</v>
      </c>
      <c r="D4" s="60"/>
      <c r="E4" s="60"/>
      <c r="F4" s="60"/>
      <c r="G4" s="60"/>
      <c r="H4" s="60"/>
      <c r="I4" s="60"/>
      <c r="J4" s="26"/>
      <c r="L4" s="3"/>
      <c r="M4" s="20"/>
      <c r="N4" s="3"/>
    </row>
    <row r="5" spans="1:15" ht="36" customHeight="1" x14ac:dyDescent="0.25">
      <c r="A5" s="25"/>
      <c r="B5" s="61" t="s">
        <v>32</v>
      </c>
      <c r="C5" s="62"/>
      <c r="D5" s="62"/>
      <c r="E5" s="62"/>
      <c r="F5" s="62"/>
      <c r="G5" s="62"/>
      <c r="H5" s="62"/>
      <c r="I5" s="62"/>
      <c r="J5" s="27"/>
      <c r="K5" s="27"/>
      <c r="L5" s="27"/>
      <c r="M5" s="21"/>
    </row>
    <row r="6" spans="1:15" ht="16.5" thickBot="1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15" ht="16.5" thickBot="1" x14ac:dyDescent="0.3">
      <c r="A7" s="6"/>
      <c r="B7" s="63" t="s">
        <v>13</v>
      </c>
      <c r="C7" s="64"/>
      <c r="D7" s="64"/>
      <c r="E7" s="64"/>
      <c r="F7" s="64"/>
      <c r="G7" s="64"/>
      <c r="H7" s="64"/>
      <c r="I7" s="64"/>
      <c r="J7" s="65"/>
    </row>
    <row r="8" spans="1:15" ht="63.75" thickBot="1" x14ac:dyDescent="0.3">
      <c r="A8" s="47" t="s">
        <v>0</v>
      </c>
      <c r="B8" s="9" t="s">
        <v>6</v>
      </c>
      <c r="C8" s="9" t="s">
        <v>14</v>
      </c>
      <c r="D8" s="9" t="s">
        <v>16</v>
      </c>
      <c r="E8" s="10" t="s">
        <v>7</v>
      </c>
      <c r="F8" s="10" t="s">
        <v>8</v>
      </c>
      <c r="G8" s="9" t="s">
        <v>15</v>
      </c>
      <c r="H8" s="10" t="s">
        <v>17</v>
      </c>
      <c r="I8" s="11" t="s">
        <v>9</v>
      </c>
      <c r="J8" s="22" t="s">
        <v>18</v>
      </c>
    </row>
    <row r="9" spans="1:15" ht="20.25" customHeight="1" thickBot="1" x14ac:dyDescent="0.3">
      <c r="A9" s="50" t="s">
        <v>1</v>
      </c>
      <c r="B9" s="48">
        <v>3224217.24</v>
      </c>
      <c r="C9" s="12">
        <v>18823.759999999998</v>
      </c>
      <c r="D9" s="12">
        <v>0</v>
      </c>
      <c r="E9" s="12">
        <v>100351.86</v>
      </c>
      <c r="F9" s="12">
        <v>404903.02</v>
      </c>
      <c r="G9" s="12">
        <v>0</v>
      </c>
      <c r="H9" s="12">
        <v>0</v>
      </c>
      <c r="I9" s="17">
        <f>SUM(B9:H9)</f>
        <v>3748295.88</v>
      </c>
      <c r="J9" s="23">
        <f>MAISUPLIMSPZI2023!J9+'IUNIE 2023'!I9</f>
        <v>23495470.84</v>
      </c>
    </row>
    <row r="10" spans="1:15" ht="17.25" customHeight="1" thickBot="1" x14ac:dyDescent="0.3">
      <c r="A10" s="51" t="s">
        <v>2</v>
      </c>
      <c r="B10" s="48">
        <v>327929.36</v>
      </c>
      <c r="C10" s="12">
        <v>0</v>
      </c>
      <c r="D10" s="12">
        <v>0</v>
      </c>
      <c r="E10" s="12">
        <v>0</v>
      </c>
      <c r="F10" s="12">
        <v>196406.29</v>
      </c>
      <c r="G10" s="12">
        <v>6738.46</v>
      </c>
      <c r="H10" s="12">
        <v>1395.15</v>
      </c>
      <c r="I10" s="17">
        <f t="shared" ref="I10:I12" si="0">SUM(B10:H10)</f>
        <v>532469.26</v>
      </c>
      <c r="J10" s="23">
        <f>MAISUPLIMSPZI2023!J10+'IUNIE 2023'!I10</f>
        <v>4326727.54</v>
      </c>
    </row>
    <row r="11" spans="1:15" ht="16.5" thickBot="1" x14ac:dyDescent="0.3">
      <c r="A11" s="51" t="s">
        <v>3</v>
      </c>
      <c r="B11" s="48">
        <v>629266.81999999995</v>
      </c>
      <c r="C11" s="12">
        <v>1604.41</v>
      </c>
      <c r="D11" s="12">
        <v>0</v>
      </c>
      <c r="E11" s="12">
        <v>0</v>
      </c>
      <c r="F11" s="12">
        <v>355150.21</v>
      </c>
      <c r="G11" s="12">
        <v>2378.2800000000002</v>
      </c>
      <c r="H11" s="12">
        <v>0</v>
      </c>
      <c r="I11" s="17">
        <f t="shared" si="0"/>
        <v>988399.72</v>
      </c>
      <c r="J11" s="23">
        <f>MAISUPLIMSPZI2023!J11+'IUNIE 2023'!I11</f>
        <v>6021208.0299999993</v>
      </c>
      <c r="K11" s="2"/>
    </row>
    <row r="12" spans="1:15" ht="16.5" thickBot="1" x14ac:dyDescent="0.3">
      <c r="A12" s="52" t="s">
        <v>4</v>
      </c>
      <c r="B12" s="48">
        <v>208176.64000000001</v>
      </c>
      <c r="C12" s="12">
        <v>0</v>
      </c>
      <c r="D12" s="12">
        <v>0</v>
      </c>
      <c r="E12" s="12">
        <v>0</v>
      </c>
      <c r="F12" s="12">
        <v>158947.84</v>
      </c>
      <c r="G12" s="12">
        <v>990.95</v>
      </c>
      <c r="H12" s="12">
        <v>0</v>
      </c>
      <c r="I12" s="17">
        <f t="shared" si="0"/>
        <v>368115.43</v>
      </c>
      <c r="J12" s="23">
        <f>MAISUPLIMSPZI2023!J12+'IUNIE 2023'!I12</f>
        <v>2209993.0700000003</v>
      </c>
    </row>
    <row r="13" spans="1:15" ht="16.5" thickBot="1" x14ac:dyDescent="0.3">
      <c r="A13" s="47" t="s">
        <v>5</v>
      </c>
      <c r="B13" s="49">
        <f>SUM(B9:B12)</f>
        <v>4389590.0599999996</v>
      </c>
      <c r="C13" s="14">
        <f t="shared" ref="C13:H13" si="1">SUM(C9:C12)</f>
        <v>20428.169999999998</v>
      </c>
      <c r="D13" s="14">
        <f t="shared" si="1"/>
        <v>0</v>
      </c>
      <c r="E13" s="14">
        <f t="shared" si="1"/>
        <v>100351.86</v>
      </c>
      <c r="F13" s="14">
        <f t="shared" si="1"/>
        <v>1115407.3600000001</v>
      </c>
      <c r="G13" s="14">
        <f t="shared" si="1"/>
        <v>10107.69</v>
      </c>
      <c r="H13" s="14">
        <f t="shared" si="1"/>
        <v>1395.15</v>
      </c>
      <c r="I13" s="14">
        <f>SUM(I9:I12)</f>
        <v>5637280.2899999991</v>
      </c>
      <c r="J13" s="29">
        <f>MAISUPLIMSPZI2023!J13+'IUNIE 2023'!I13</f>
        <v>36053399.480000004</v>
      </c>
    </row>
    <row r="14" spans="1:15" ht="15.75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2"/>
    </row>
    <row r="15" spans="1:15" ht="16.5" thickBot="1" x14ac:dyDescent="0.3">
      <c r="A15" s="5" t="s">
        <v>37</v>
      </c>
      <c r="B15" s="4"/>
      <c r="C15" s="35"/>
      <c r="D15" s="35"/>
      <c r="E15" s="35"/>
      <c r="F15" s="35"/>
      <c r="G15" s="35"/>
      <c r="H15" s="35"/>
      <c r="I15" s="35"/>
      <c r="J15" s="35"/>
    </row>
    <row r="16" spans="1:15" ht="16.5" thickBot="1" x14ac:dyDescent="0.3">
      <c r="A16" s="6"/>
      <c r="B16" s="63" t="s">
        <v>13</v>
      </c>
      <c r="C16" s="64"/>
      <c r="D16" s="64"/>
      <c r="E16" s="64"/>
      <c r="F16" s="64"/>
      <c r="G16" s="64"/>
      <c r="H16" s="64"/>
      <c r="I16" s="64"/>
      <c r="J16" s="65"/>
    </row>
    <row r="17" spans="1:13" ht="63.75" thickBot="1" x14ac:dyDescent="0.3">
      <c r="A17" s="7" t="s">
        <v>0</v>
      </c>
      <c r="B17" s="8" t="s">
        <v>6</v>
      </c>
      <c r="C17" s="9" t="s">
        <v>14</v>
      </c>
      <c r="D17" s="9" t="s">
        <v>16</v>
      </c>
      <c r="E17" s="10" t="s">
        <v>7</v>
      </c>
      <c r="F17" s="10" t="s">
        <v>8</v>
      </c>
      <c r="G17" s="9" t="s">
        <v>15</v>
      </c>
      <c r="H17" s="10" t="s">
        <v>17</v>
      </c>
      <c r="I17" s="11" t="s">
        <v>9</v>
      </c>
      <c r="J17" s="22" t="s">
        <v>18</v>
      </c>
    </row>
    <row r="18" spans="1:13" s="1" customFormat="1" ht="16.5" thickBot="1" x14ac:dyDescent="0.3">
      <c r="A18" s="36" t="s">
        <v>1</v>
      </c>
      <c r="B18" s="37">
        <f>MAISUPLIMSPZI2023!B18+'IUNIE 2023'!B9</f>
        <v>19954304.520000003</v>
      </c>
      <c r="C18" s="37">
        <f>MAISUPLIMSPZI2023!C18+'IUNIE 2023'!C9</f>
        <v>119327.43</v>
      </c>
      <c r="D18" s="37">
        <f>MAISUPLIMSPZI2023!D18+'IUNIE 2023'!D9</f>
        <v>203160</v>
      </c>
      <c r="E18" s="37">
        <f>MAISUPLIMSPZI2023!E18+'IUNIE 2023'!E9</f>
        <v>614596.34</v>
      </c>
      <c r="F18" s="37">
        <f>MAISUPLIMSPZI2023!F18+'IUNIE 2023'!F9</f>
        <v>2604082.5499999998</v>
      </c>
      <c r="G18" s="37">
        <f>MAISUPLIMSPZI2023!G18+'IUNIE 2023'!G9</f>
        <v>0</v>
      </c>
      <c r="H18" s="37">
        <f>MAISUPLIMSPZI2023!H18+'IUNIE 2023'!H9</f>
        <v>0</v>
      </c>
      <c r="I18" s="44">
        <f>SUM(B18:H18)</f>
        <v>23495470.840000004</v>
      </c>
      <c r="J18" s="23">
        <f>J9</f>
        <v>23495470.84</v>
      </c>
      <c r="M18" s="15"/>
    </row>
    <row r="19" spans="1:13" s="1" customFormat="1" ht="16.5" thickBot="1" x14ac:dyDescent="0.3">
      <c r="A19" s="18" t="s">
        <v>2</v>
      </c>
      <c r="B19" s="37">
        <f>MAISUPLIMSPZI2023!B19+'IUNIE 2023'!B10</f>
        <v>3106673.62</v>
      </c>
      <c r="C19" s="37">
        <f>MAISUPLIMSPZI2023!C19+'IUNIE 2023'!C10</f>
        <v>1593.64</v>
      </c>
      <c r="D19" s="37">
        <f>MAISUPLIMSPZI2023!D19+'IUNIE 2023'!D10</f>
        <v>0</v>
      </c>
      <c r="E19" s="37">
        <f>MAISUPLIMSPZI2023!E19+'IUNIE 2023'!E10</f>
        <v>0</v>
      </c>
      <c r="F19" s="37">
        <f>MAISUPLIMSPZI2023!F19+'IUNIE 2023'!F10</f>
        <v>1172888.4200000002</v>
      </c>
      <c r="G19" s="37">
        <f>MAISUPLIMSPZI2023!G19+'IUNIE 2023'!G10</f>
        <v>34485.06</v>
      </c>
      <c r="H19" s="37">
        <f>MAISUPLIMSPZI2023!H19+'IUNIE 2023'!H10</f>
        <v>11086.8</v>
      </c>
      <c r="I19" s="45">
        <f t="shared" ref="I19:I21" si="2">SUM(B19:H19)</f>
        <v>4326727.54</v>
      </c>
      <c r="J19" s="23">
        <f t="shared" ref="J19:J21" si="3">J10</f>
        <v>4326727.54</v>
      </c>
      <c r="M19" s="15"/>
    </row>
    <row r="20" spans="1:13" s="1" customFormat="1" ht="16.5" thickBot="1" x14ac:dyDescent="0.3">
      <c r="A20" s="18" t="s">
        <v>3</v>
      </c>
      <c r="B20" s="37">
        <f>MAISUPLIMSPZI2023!B20+'IUNIE 2023'!B11</f>
        <v>3949754.5100000002</v>
      </c>
      <c r="C20" s="37">
        <f>MAISUPLIMSPZI2023!C20+'IUNIE 2023'!C11</f>
        <v>4813.2300000000005</v>
      </c>
      <c r="D20" s="37">
        <f>MAISUPLIMSPZI2023!D20+'IUNIE 2023'!D11</f>
        <v>0</v>
      </c>
      <c r="E20" s="37">
        <f>MAISUPLIMSPZI2023!E20+'IUNIE 2023'!E11</f>
        <v>0</v>
      </c>
      <c r="F20" s="37">
        <f>MAISUPLIMSPZI2023!F20+'IUNIE 2023'!F11</f>
        <v>2049808.4300000002</v>
      </c>
      <c r="G20" s="37">
        <f>MAISUPLIMSPZI2023!G20+'IUNIE 2023'!G11</f>
        <v>15657.01</v>
      </c>
      <c r="H20" s="37">
        <f>MAISUPLIMSPZI2023!H20+'IUNIE 2023'!H11</f>
        <v>1174.8499999999999</v>
      </c>
      <c r="I20" s="45">
        <f t="shared" si="2"/>
        <v>6021208.0299999993</v>
      </c>
      <c r="J20" s="23">
        <f t="shared" si="3"/>
        <v>6021208.0299999993</v>
      </c>
      <c r="M20" s="15"/>
    </row>
    <row r="21" spans="1:13" s="1" customFormat="1" ht="16.5" thickBot="1" x14ac:dyDescent="0.3">
      <c r="A21" s="19" t="s">
        <v>4</v>
      </c>
      <c r="B21" s="37">
        <f>MAISUPLIMSPZI2023!B21+'IUNIE 2023'!B12</f>
        <v>1306597.5</v>
      </c>
      <c r="C21" s="37">
        <f>MAISUPLIMSPZI2023!C21+'IUNIE 2023'!C12</f>
        <v>0</v>
      </c>
      <c r="D21" s="37">
        <f>MAISUPLIMSPZI2023!D21+'IUNIE 2023'!D12</f>
        <v>0</v>
      </c>
      <c r="E21" s="37">
        <f>MAISUPLIMSPZI2023!E21+'IUNIE 2023'!E12</f>
        <v>0</v>
      </c>
      <c r="F21" s="37">
        <f>MAISUPLIMSPZI2023!F21+'IUNIE 2023'!F12</f>
        <v>894873.39999999991</v>
      </c>
      <c r="G21" s="37">
        <f>MAISUPLIMSPZI2023!G21+'IUNIE 2023'!G12</f>
        <v>8522.1700000000019</v>
      </c>
      <c r="H21" s="37">
        <f>MAISUPLIMSPZI2023!H21+'IUNIE 2023'!H12</f>
        <v>0</v>
      </c>
      <c r="I21" s="46">
        <f t="shared" si="2"/>
        <v>2209993.0699999998</v>
      </c>
      <c r="J21" s="39">
        <f t="shared" si="3"/>
        <v>2209993.0700000003</v>
      </c>
      <c r="M21" s="15"/>
    </row>
    <row r="22" spans="1:13" s="1" customFormat="1" ht="16.5" thickBot="1" x14ac:dyDescent="0.3">
      <c r="A22" s="13" t="s">
        <v>5</v>
      </c>
      <c r="B22" s="14">
        <f>SUM(B18:B21)</f>
        <v>28317330.150000006</v>
      </c>
      <c r="C22" s="14">
        <f t="shared" ref="C22:J22" si="4">SUM(C18:C21)</f>
        <v>125734.29999999999</v>
      </c>
      <c r="D22" s="14">
        <f t="shared" si="4"/>
        <v>203160</v>
      </c>
      <c r="E22" s="14">
        <f t="shared" si="4"/>
        <v>614596.34</v>
      </c>
      <c r="F22" s="14">
        <f t="shared" si="4"/>
        <v>6721652.8000000007</v>
      </c>
      <c r="G22" s="14">
        <f t="shared" si="4"/>
        <v>58664.240000000005</v>
      </c>
      <c r="H22" s="14">
        <f t="shared" si="4"/>
        <v>12261.65</v>
      </c>
      <c r="I22" s="14">
        <f t="shared" si="4"/>
        <v>36053399.480000004</v>
      </c>
      <c r="J22" s="14">
        <f t="shared" si="4"/>
        <v>36053399.479999997</v>
      </c>
      <c r="M22" s="15"/>
    </row>
    <row r="23" spans="1:13" s="1" customFormat="1" ht="15.75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2">
        <f>I22-J22</f>
        <v>0</v>
      </c>
      <c r="M23" s="15"/>
    </row>
    <row r="24" spans="1:13" ht="15.75" x14ac:dyDescent="0.25">
      <c r="A24" s="4" t="s">
        <v>11</v>
      </c>
      <c r="B24" s="4"/>
      <c r="C24" s="35"/>
      <c r="D24" s="4"/>
      <c r="E24" s="4"/>
      <c r="F24" s="4"/>
      <c r="G24" s="4"/>
      <c r="H24" s="4"/>
      <c r="I24" s="4"/>
      <c r="J24" s="15"/>
    </row>
    <row r="25" spans="1:13" ht="15.75" x14ac:dyDescent="0.25">
      <c r="A25" s="4" t="s">
        <v>12</v>
      </c>
      <c r="B25" s="4"/>
      <c r="C25" s="4"/>
      <c r="D25" s="4"/>
      <c r="E25" s="4"/>
      <c r="F25" s="4"/>
      <c r="G25" s="4"/>
      <c r="H25" s="4"/>
      <c r="I25" s="4"/>
      <c r="J25" s="15"/>
    </row>
    <row r="26" spans="1:13" ht="15.75" x14ac:dyDescent="0.25">
      <c r="A26" s="4"/>
      <c r="B26" s="4"/>
      <c r="C26" s="4"/>
      <c r="D26" s="4"/>
      <c r="E26" s="4"/>
      <c r="F26" s="4"/>
      <c r="G26" s="4"/>
      <c r="H26" s="4"/>
      <c r="I26" s="4"/>
      <c r="J26" s="15"/>
    </row>
    <row r="27" spans="1:13" ht="15.75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15"/>
    </row>
    <row r="28" spans="1:13" ht="15.75" x14ac:dyDescent="0.25">
      <c r="A28" s="28"/>
      <c r="B28" s="28"/>
      <c r="C28" s="28"/>
      <c r="D28" s="28"/>
      <c r="E28" s="28"/>
      <c r="F28" s="28"/>
      <c r="G28" s="28"/>
      <c r="H28" s="28"/>
      <c r="I28" s="28"/>
    </row>
    <row r="29" spans="1:13" ht="15.75" x14ac:dyDescent="0.25">
      <c r="A29" s="28"/>
      <c r="B29" s="28"/>
      <c r="C29" s="28"/>
      <c r="D29" s="28"/>
      <c r="E29" s="28"/>
      <c r="F29" s="28"/>
      <c r="G29" s="28"/>
      <c r="H29" s="28"/>
      <c r="I29" s="28"/>
    </row>
    <row r="30" spans="1:13" ht="15.75" x14ac:dyDescent="0.25">
      <c r="A30" s="28"/>
      <c r="B30" s="28"/>
      <c r="C30" s="28"/>
      <c r="D30" s="28"/>
      <c r="E30" s="28"/>
      <c r="F30" s="28"/>
      <c r="G30" s="28"/>
      <c r="H30" s="28"/>
      <c r="I30" s="28"/>
    </row>
  </sheetData>
  <mergeCells count="4">
    <mergeCell ref="C4:I4"/>
    <mergeCell ref="B5:I5"/>
    <mergeCell ref="B7:J7"/>
    <mergeCell ref="B16:J16"/>
  </mergeCells>
  <pageMargins left="0.7" right="0.7" top="0.75" bottom="0.75" header="0.3" footer="0.3"/>
  <pageSetup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0"/>
  <sheetViews>
    <sheetView topLeftCell="A4" workbookViewId="0">
      <selection activeCell="B5" sqref="B5:I5"/>
    </sheetView>
  </sheetViews>
  <sheetFormatPr defaultRowHeight="15" x14ac:dyDescent="0.25"/>
  <cols>
    <col min="1" max="1" width="12.5703125" style="1" customWidth="1"/>
    <col min="2" max="2" width="16" style="1" customWidth="1"/>
    <col min="3" max="3" width="18.5703125" style="1" customWidth="1"/>
    <col min="4" max="4" width="13.85546875" style="1" customWidth="1"/>
    <col min="5" max="5" width="13" style="1" customWidth="1"/>
    <col min="6" max="6" width="16.7109375" style="1" customWidth="1"/>
    <col min="7" max="7" width="14.7109375" style="1" customWidth="1"/>
    <col min="8" max="8" width="16" style="1" customWidth="1"/>
    <col min="9" max="9" width="17" style="1" customWidth="1"/>
    <col min="10" max="10" width="19.140625" style="1" customWidth="1"/>
    <col min="11" max="11" width="15.85546875" style="1" customWidth="1"/>
    <col min="12" max="12" width="12.7109375" style="1" bestFit="1" customWidth="1"/>
    <col min="13" max="13" width="12.5703125" style="15" bestFit="1" customWidth="1"/>
    <col min="14" max="15" width="12.7109375" style="1" bestFit="1" customWidth="1"/>
  </cols>
  <sheetData>
    <row r="1" spans="1:15" ht="15.75" x14ac:dyDescent="0.25">
      <c r="A1" s="25"/>
      <c r="B1" s="25"/>
      <c r="C1" s="25"/>
      <c r="D1" s="25"/>
      <c r="E1" s="25"/>
      <c r="F1" s="25"/>
      <c r="G1" s="25"/>
      <c r="H1" s="25"/>
      <c r="I1" s="25"/>
    </row>
    <row r="2" spans="1:15" ht="15.75" x14ac:dyDescent="0.25">
      <c r="A2" s="25"/>
      <c r="B2" s="25"/>
      <c r="C2" s="25"/>
      <c r="D2" s="25"/>
      <c r="E2" s="25"/>
      <c r="F2" s="25"/>
      <c r="G2" s="25"/>
      <c r="H2" s="25"/>
      <c r="I2" s="25"/>
      <c r="M2" s="20"/>
      <c r="N2" s="20"/>
    </row>
    <row r="3" spans="1:15" ht="15.75" x14ac:dyDescent="0.25">
      <c r="A3" s="25"/>
      <c r="B3" s="25"/>
      <c r="C3" s="25"/>
      <c r="D3" s="25"/>
      <c r="E3" s="25"/>
      <c r="F3" s="25"/>
      <c r="G3" s="25"/>
      <c r="H3" s="25"/>
      <c r="I3" s="25"/>
      <c r="J3" s="26"/>
      <c r="L3" s="3"/>
      <c r="M3" s="21"/>
      <c r="N3" s="21"/>
      <c r="O3" s="2"/>
    </row>
    <row r="4" spans="1:15" ht="15.75" x14ac:dyDescent="0.25">
      <c r="A4" s="25"/>
      <c r="B4" s="25"/>
      <c r="C4" s="59" t="s">
        <v>10</v>
      </c>
      <c r="D4" s="60"/>
      <c r="E4" s="60"/>
      <c r="F4" s="60"/>
      <c r="G4" s="60"/>
      <c r="H4" s="60"/>
      <c r="I4" s="60"/>
      <c r="J4" s="26"/>
      <c r="L4" s="3"/>
      <c r="M4" s="20"/>
      <c r="N4" s="3"/>
    </row>
    <row r="5" spans="1:15" ht="36" customHeight="1" x14ac:dyDescent="0.25">
      <c r="A5" s="25"/>
      <c r="B5" s="61" t="s">
        <v>33</v>
      </c>
      <c r="C5" s="62"/>
      <c r="D5" s="62"/>
      <c r="E5" s="62"/>
      <c r="F5" s="62"/>
      <c r="G5" s="62"/>
      <c r="H5" s="62"/>
      <c r="I5" s="62"/>
      <c r="J5" s="27"/>
      <c r="K5" s="27"/>
      <c r="L5" s="27"/>
      <c r="M5" s="21"/>
    </row>
    <row r="6" spans="1:15" ht="16.5" thickBot="1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15" ht="16.5" thickBot="1" x14ac:dyDescent="0.3">
      <c r="A7" s="6"/>
      <c r="B7" s="63" t="s">
        <v>13</v>
      </c>
      <c r="C7" s="64"/>
      <c r="D7" s="64"/>
      <c r="E7" s="64"/>
      <c r="F7" s="64"/>
      <c r="G7" s="64"/>
      <c r="H7" s="64"/>
      <c r="I7" s="64"/>
      <c r="J7" s="65"/>
    </row>
    <row r="8" spans="1:15" ht="63.75" thickBot="1" x14ac:dyDescent="0.3">
      <c r="A8" s="47" t="s">
        <v>0</v>
      </c>
      <c r="B8" s="9" t="s">
        <v>6</v>
      </c>
      <c r="C8" s="9" t="s">
        <v>14</v>
      </c>
      <c r="D8" s="9" t="s">
        <v>16</v>
      </c>
      <c r="E8" s="10" t="s">
        <v>7</v>
      </c>
      <c r="F8" s="10" t="s">
        <v>8</v>
      </c>
      <c r="G8" s="9" t="s">
        <v>15</v>
      </c>
      <c r="H8" s="10" t="s">
        <v>17</v>
      </c>
      <c r="I8" s="11" t="s">
        <v>9</v>
      </c>
      <c r="J8" s="22" t="s">
        <v>18</v>
      </c>
    </row>
    <row r="9" spans="1:15" ht="20.25" customHeight="1" thickBot="1" x14ac:dyDescent="0.3">
      <c r="A9" s="50" t="s">
        <v>1</v>
      </c>
      <c r="B9" s="48">
        <v>0</v>
      </c>
      <c r="C9" s="12">
        <v>0</v>
      </c>
      <c r="D9" s="12">
        <v>0</v>
      </c>
      <c r="E9" s="12">
        <v>0</v>
      </c>
      <c r="F9" s="12">
        <v>44635.86</v>
      </c>
      <c r="G9" s="12">
        <v>0</v>
      </c>
      <c r="H9" s="12">
        <v>0</v>
      </c>
      <c r="I9" s="17">
        <f>SUM(B9:H9)</f>
        <v>44635.86</v>
      </c>
      <c r="J9" s="23">
        <f>TOTALMAI2023LIMVALCTR!J9+MAISUPLIMSPZI2023!I9</f>
        <v>19747174.960000001</v>
      </c>
    </row>
    <row r="10" spans="1:15" ht="17.25" customHeight="1" thickBot="1" x14ac:dyDescent="0.3">
      <c r="A10" s="51" t="s">
        <v>2</v>
      </c>
      <c r="B10" s="48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7">
        <f t="shared" ref="I10:I12" si="0">SUM(B10:H10)</f>
        <v>0</v>
      </c>
      <c r="J10" s="23">
        <f>TOTALMAI2023LIMVALCTR!J10+MAISUPLIMSPZI2023!I10</f>
        <v>3794258.2800000003</v>
      </c>
    </row>
    <row r="11" spans="1:15" ht="16.5" thickBot="1" x14ac:dyDescent="0.3">
      <c r="A11" s="51" t="s">
        <v>3</v>
      </c>
      <c r="B11" s="48">
        <v>0</v>
      </c>
      <c r="C11" s="12">
        <v>0</v>
      </c>
      <c r="D11" s="12">
        <v>0</v>
      </c>
      <c r="E11" s="12">
        <v>0</v>
      </c>
      <c r="F11" s="12">
        <v>34719.1</v>
      </c>
      <c r="G11" s="12">
        <v>0</v>
      </c>
      <c r="H11" s="12">
        <v>0</v>
      </c>
      <c r="I11" s="17">
        <f t="shared" si="0"/>
        <v>34719.1</v>
      </c>
      <c r="J11" s="23">
        <f>TOTALMAI2023LIMVALCTR!J11+MAISUPLIMSPZI2023!I11</f>
        <v>5032808.3099999996</v>
      </c>
      <c r="K11" s="2"/>
    </row>
    <row r="12" spans="1:15" ht="16.5" thickBot="1" x14ac:dyDescent="0.3">
      <c r="A12" s="52" t="s">
        <v>4</v>
      </c>
      <c r="B12" s="48">
        <v>0</v>
      </c>
      <c r="C12" s="12">
        <v>0</v>
      </c>
      <c r="D12" s="12">
        <v>0</v>
      </c>
      <c r="E12" s="12">
        <v>0</v>
      </c>
      <c r="F12" s="12">
        <v>31269.96</v>
      </c>
      <c r="G12" s="12">
        <v>0</v>
      </c>
      <c r="H12" s="12">
        <v>0</v>
      </c>
      <c r="I12" s="17">
        <f t="shared" si="0"/>
        <v>31269.96</v>
      </c>
      <c r="J12" s="23">
        <f>TOTALMAI2023LIMVALCTR!J12+MAISUPLIMSPZI2023!I12</f>
        <v>1841877.6400000001</v>
      </c>
    </row>
    <row r="13" spans="1:15" ht="16.5" thickBot="1" x14ac:dyDescent="0.3">
      <c r="A13" s="47" t="s">
        <v>5</v>
      </c>
      <c r="B13" s="49">
        <f>SUM(B9:B12)</f>
        <v>0</v>
      </c>
      <c r="C13" s="14">
        <f t="shared" ref="C13:H13" si="1">SUM(C9:C12)</f>
        <v>0</v>
      </c>
      <c r="D13" s="14">
        <f t="shared" si="1"/>
        <v>0</v>
      </c>
      <c r="E13" s="14">
        <f t="shared" si="1"/>
        <v>0</v>
      </c>
      <c r="F13" s="14">
        <f t="shared" si="1"/>
        <v>110624.91999999998</v>
      </c>
      <c r="G13" s="14">
        <f t="shared" si="1"/>
        <v>0</v>
      </c>
      <c r="H13" s="14">
        <f t="shared" si="1"/>
        <v>0</v>
      </c>
      <c r="I13" s="14">
        <f>SUM(I9:I12)</f>
        <v>110624.91999999998</v>
      </c>
      <c r="J13" s="29">
        <f>TOTALMAI2023LIMVALCTR!J13+MAISUPLIMSPZI2023!I13</f>
        <v>30416119.190000001</v>
      </c>
      <c r="K13" s="2"/>
    </row>
    <row r="14" spans="1:15" ht="15.75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2"/>
    </row>
    <row r="15" spans="1:15" ht="16.5" thickBot="1" x14ac:dyDescent="0.3">
      <c r="A15" s="5" t="s">
        <v>36</v>
      </c>
      <c r="B15" s="4"/>
      <c r="C15" s="35"/>
      <c r="D15" s="35"/>
      <c r="E15" s="35"/>
      <c r="F15" s="35"/>
      <c r="G15" s="35"/>
      <c r="H15" s="35"/>
      <c r="I15" s="35"/>
      <c r="J15" s="35"/>
    </row>
    <row r="16" spans="1:15" ht="16.5" thickBot="1" x14ac:dyDescent="0.3">
      <c r="A16" s="6"/>
      <c r="B16" s="63" t="s">
        <v>13</v>
      </c>
      <c r="C16" s="64"/>
      <c r="D16" s="64"/>
      <c r="E16" s="64"/>
      <c r="F16" s="64"/>
      <c r="G16" s="64"/>
      <c r="H16" s="64"/>
      <c r="I16" s="64"/>
      <c r="J16" s="65"/>
    </row>
    <row r="17" spans="1:13" ht="63.75" thickBot="1" x14ac:dyDescent="0.3">
      <c r="A17" s="7" t="s">
        <v>0</v>
      </c>
      <c r="B17" s="8" t="s">
        <v>6</v>
      </c>
      <c r="C17" s="9" t="s">
        <v>14</v>
      </c>
      <c r="D17" s="9" t="s">
        <v>16</v>
      </c>
      <c r="E17" s="10" t="s">
        <v>7</v>
      </c>
      <c r="F17" s="10" t="s">
        <v>8</v>
      </c>
      <c r="G17" s="9" t="s">
        <v>15</v>
      </c>
      <c r="H17" s="10" t="s">
        <v>17</v>
      </c>
      <c r="I17" s="11" t="s">
        <v>9</v>
      </c>
      <c r="J17" s="22" t="s">
        <v>18</v>
      </c>
    </row>
    <row r="18" spans="1:13" s="1" customFormat="1" ht="16.5" thickBot="1" x14ac:dyDescent="0.3">
      <c r="A18" s="36" t="s">
        <v>1</v>
      </c>
      <c r="B18" s="37">
        <f>TOTALMAI2023LIMVALCTR!B18+MAISUPLIMSPZI2023!B9</f>
        <v>16730087.280000001</v>
      </c>
      <c r="C18" s="37">
        <f>TOTALMAI2023LIMVALCTR!C18+MAISUPLIMSPZI2023!C9</f>
        <v>100503.67</v>
      </c>
      <c r="D18" s="37">
        <f>TOTALMAI2023LIMVALCTR!D18+MAISUPLIMSPZI2023!D9</f>
        <v>203160</v>
      </c>
      <c r="E18" s="37">
        <f>TOTALMAI2023LIMVALCTR!E18+MAISUPLIMSPZI2023!E9</f>
        <v>514244.48</v>
      </c>
      <c r="F18" s="37">
        <f>TOTALMAI2023LIMVALCTR!F18+MAISUPLIMSPZI2023!F9</f>
        <v>2199179.5299999998</v>
      </c>
      <c r="G18" s="37">
        <f>TOTALMAI2023LIMVALCTR!G18+MAISUPLIMSPZI2023!G9</f>
        <v>0</v>
      </c>
      <c r="H18" s="37">
        <f>TOTALMAI2023LIMVALCTR!H18+MAISUPLIMSPZI2023!H9</f>
        <v>0</v>
      </c>
      <c r="I18" s="44">
        <f>SUM(B18:H18)</f>
        <v>19747174.960000005</v>
      </c>
      <c r="J18" s="23">
        <f>J9</f>
        <v>19747174.960000001</v>
      </c>
      <c r="M18" s="15"/>
    </row>
    <row r="19" spans="1:13" s="1" customFormat="1" ht="16.5" thickBot="1" x14ac:dyDescent="0.3">
      <c r="A19" s="18" t="s">
        <v>2</v>
      </c>
      <c r="B19" s="37">
        <f>TOTALMAI2023LIMVALCTR!B19+MAISUPLIMSPZI2023!B10</f>
        <v>2778744.2600000002</v>
      </c>
      <c r="C19" s="37">
        <f>TOTALMAI2023LIMVALCTR!C19+MAISUPLIMSPZI2023!C10</f>
        <v>1593.64</v>
      </c>
      <c r="D19" s="37">
        <f>TOTALMAI2023LIMVALCTR!D19+MAISUPLIMSPZI2023!D10</f>
        <v>0</v>
      </c>
      <c r="E19" s="37">
        <f>TOTALMAI2023LIMVALCTR!E19+MAISUPLIMSPZI2023!E10</f>
        <v>0</v>
      </c>
      <c r="F19" s="37">
        <f>TOTALMAI2023LIMVALCTR!F19+MAISUPLIMSPZI2023!F10</f>
        <v>976482.13000000012</v>
      </c>
      <c r="G19" s="37">
        <f>TOTALMAI2023LIMVALCTR!G19+MAISUPLIMSPZI2023!G10</f>
        <v>27746.6</v>
      </c>
      <c r="H19" s="37">
        <f>TOTALMAI2023LIMVALCTR!H19+MAISUPLIMSPZI2023!H10</f>
        <v>9691.65</v>
      </c>
      <c r="I19" s="45">
        <f t="shared" ref="I19:I21" si="2">SUM(B19:H19)</f>
        <v>3794258.2800000003</v>
      </c>
      <c r="J19" s="23">
        <f t="shared" ref="J19:J21" si="3">J10</f>
        <v>3794258.2800000003</v>
      </c>
      <c r="M19" s="15"/>
    </row>
    <row r="20" spans="1:13" s="1" customFormat="1" ht="16.5" thickBot="1" x14ac:dyDescent="0.3">
      <c r="A20" s="18" t="s">
        <v>3</v>
      </c>
      <c r="B20" s="37">
        <f>TOTALMAI2023LIMVALCTR!B20+MAISUPLIMSPZI2023!B11</f>
        <v>3320487.6900000004</v>
      </c>
      <c r="C20" s="37">
        <f>TOTALMAI2023LIMVALCTR!C20+MAISUPLIMSPZI2023!C11</f>
        <v>3208.82</v>
      </c>
      <c r="D20" s="37">
        <f>TOTALMAI2023LIMVALCTR!D20+MAISUPLIMSPZI2023!D11</f>
        <v>0</v>
      </c>
      <c r="E20" s="37">
        <f>TOTALMAI2023LIMVALCTR!E20+MAISUPLIMSPZI2023!E11</f>
        <v>0</v>
      </c>
      <c r="F20" s="37">
        <f>TOTALMAI2023LIMVALCTR!F20+MAISUPLIMSPZI2023!F11</f>
        <v>1694658.2200000002</v>
      </c>
      <c r="G20" s="37">
        <f>TOTALMAI2023LIMVALCTR!G20+MAISUPLIMSPZI2023!G11</f>
        <v>13278.73</v>
      </c>
      <c r="H20" s="37">
        <f>TOTALMAI2023LIMVALCTR!H20+MAISUPLIMSPZI2023!H11</f>
        <v>1174.8499999999999</v>
      </c>
      <c r="I20" s="45">
        <f t="shared" si="2"/>
        <v>5032808.3100000005</v>
      </c>
      <c r="J20" s="23">
        <f t="shared" si="3"/>
        <v>5032808.3099999996</v>
      </c>
      <c r="M20" s="15"/>
    </row>
    <row r="21" spans="1:13" s="1" customFormat="1" ht="16.5" thickBot="1" x14ac:dyDescent="0.3">
      <c r="A21" s="19" t="s">
        <v>4</v>
      </c>
      <c r="B21" s="37">
        <f>TOTALMAI2023LIMVALCTR!B21+MAISUPLIMSPZI2023!B12</f>
        <v>1098420.8599999999</v>
      </c>
      <c r="C21" s="37">
        <f>TOTALMAI2023LIMVALCTR!C21+MAISUPLIMSPZI2023!C12</f>
        <v>0</v>
      </c>
      <c r="D21" s="37">
        <f>TOTALMAI2023LIMVALCTR!D21+MAISUPLIMSPZI2023!D12</f>
        <v>0</v>
      </c>
      <c r="E21" s="37">
        <f>TOTALMAI2023LIMVALCTR!E21+MAISUPLIMSPZI2023!E12</f>
        <v>0</v>
      </c>
      <c r="F21" s="37">
        <f>TOTALMAI2023LIMVALCTR!F21+MAISUPLIMSPZI2023!F12</f>
        <v>735925.55999999994</v>
      </c>
      <c r="G21" s="37">
        <f>TOTALMAI2023LIMVALCTR!G21+MAISUPLIMSPZI2023!G12</f>
        <v>7531.2200000000012</v>
      </c>
      <c r="H21" s="37">
        <f>TOTALMAI2023LIMVALCTR!H21+MAISUPLIMSPZI2023!H12</f>
        <v>0</v>
      </c>
      <c r="I21" s="46">
        <f t="shared" si="2"/>
        <v>1841877.64</v>
      </c>
      <c r="J21" s="39">
        <f t="shared" si="3"/>
        <v>1841877.6400000001</v>
      </c>
      <c r="M21" s="15"/>
    </row>
    <row r="22" spans="1:13" s="1" customFormat="1" ht="16.5" thickBot="1" x14ac:dyDescent="0.3">
      <c r="A22" s="13" t="s">
        <v>5</v>
      </c>
      <c r="B22" s="14">
        <f>SUM(B18:B21)</f>
        <v>23927740.090000004</v>
      </c>
      <c r="C22" s="14">
        <f t="shared" ref="C22:J22" si="4">SUM(C18:C21)</f>
        <v>105306.13</v>
      </c>
      <c r="D22" s="14">
        <f t="shared" si="4"/>
        <v>203160</v>
      </c>
      <c r="E22" s="14">
        <f t="shared" si="4"/>
        <v>514244.48</v>
      </c>
      <c r="F22" s="14">
        <f t="shared" si="4"/>
        <v>5606245.4400000004</v>
      </c>
      <c r="G22" s="14">
        <f t="shared" si="4"/>
        <v>48556.55</v>
      </c>
      <c r="H22" s="14">
        <f t="shared" si="4"/>
        <v>10866.5</v>
      </c>
      <c r="I22" s="14">
        <f t="shared" si="4"/>
        <v>30416119.190000005</v>
      </c>
      <c r="J22" s="14">
        <f t="shared" si="4"/>
        <v>30416119.190000001</v>
      </c>
      <c r="M22" s="15"/>
    </row>
    <row r="23" spans="1:13" s="1" customFormat="1" ht="15.75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2">
        <f>I22-J22</f>
        <v>0</v>
      </c>
      <c r="M23" s="15"/>
    </row>
    <row r="24" spans="1:13" ht="15.75" x14ac:dyDescent="0.25">
      <c r="A24" s="4" t="s">
        <v>11</v>
      </c>
      <c r="B24" s="4"/>
      <c r="C24" s="35"/>
      <c r="D24" s="4"/>
      <c r="E24" s="4"/>
      <c r="F24" s="4"/>
      <c r="G24" s="4"/>
      <c r="H24" s="4"/>
      <c r="I24" s="4"/>
      <c r="J24" s="15"/>
    </row>
    <row r="25" spans="1:13" ht="15.75" x14ac:dyDescent="0.25">
      <c r="A25" s="4" t="s">
        <v>12</v>
      </c>
      <c r="B25" s="4"/>
      <c r="C25" s="4"/>
      <c r="D25" s="4"/>
      <c r="E25" s="4"/>
      <c r="F25" s="4"/>
      <c r="G25" s="4"/>
      <c r="H25" s="4"/>
      <c r="I25" s="4"/>
      <c r="J25" s="15"/>
    </row>
    <row r="26" spans="1:13" ht="15.75" x14ac:dyDescent="0.25">
      <c r="A26" s="4"/>
      <c r="B26" s="4"/>
      <c r="C26" s="4"/>
      <c r="D26" s="4"/>
      <c r="E26" s="4"/>
      <c r="F26" s="4"/>
      <c r="G26" s="4"/>
      <c r="H26" s="4"/>
      <c r="I26" s="4"/>
      <c r="J26" s="15"/>
    </row>
    <row r="27" spans="1:13" ht="15.75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15"/>
    </row>
    <row r="28" spans="1:13" ht="15.75" x14ac:dyDescent="0.25">
      <c r="A28" s="28"/>
      <c r="B28" s="28"/>
      <c r="C28" s="28"/>
      <c r="D28" s="28"/>
      <c r="E28" s="28"/>
      <c r="F28" s="28"/>
      <c r="G28" s="28"/>
      <c r="H28" s="28"/>
      <c r="I28" s="28"/>
    </row>
    <row r="29" spans="1:13" ht="15.75" x14ac:dyDescent="0.25">
      <c r="A29" s="28"/>
      <c r="B29" s="28"/>
      <c r="C29" s="28"/>
      <c r="D29" s="28"/>
      <c r="E29" s="28"/>
      <c r="F29" s="28"/>
      <c r="G29" s="28"/>
      <c r="H29" s="28"/>
      <c r="I29" s="28"/>
    </row>
    <row r="30" spans="1:13" ht="15.75" x14ac:dyDescent="0.25">
      <c r="A30" s="28"/>
      <c r="B30" s="28"/>
      <c r="C30" s="28"/>
      <c r="D30" s="28"/>
      <c r="E30" s="28"/>
      <c r="F30" s="28"/>
      <c r="G30" s="28"/>
      <c r="H30" s="28"/>
      <c r="I30" s="28"/>
    </row>
  </sheetData>
  <mergeCells count="4">
    <mergeCell ref="C4:I4"/>
    <mergeCell ref="B5:I5"/>
    <mergeCell ref="B7:J7"/>
    <mergeCell ref="B16:J16"/>
  </mergeCells>
  <pageMargins left="0.7" right="0.7" top="0.75" bottom="0.75" header="0.3" footer="0.3"/>
  <pageSetup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30"/>
  <sheetViews>
    <sheetView topLeftCell="A4" workbookViewId="0">
      <selection activeCell="A15" sqref="A15"/>
    </sheetView>
  </sheetViews>
  <sheetFormatPr defaultRowHeight="15" x14ac:dyDescent="0.25"/>
  <cols>
    <col min="1" max="1" width="12.5703125" style="1" customWidth="1"/>
    <col min="2" max="2" width="16" style="1" customWidth="1"/>
    <col min="3" max="3" width="18.5703125" style="1" customWidth="1"/>
    <col min="4" max="4" width="13.85546875" style="1" customWidth="1"/>
    <col min="5" max="5" width="13" style="1" customWidth="1"/>
    <col min="6" max="6" width="16.7109375" style="1" customWidth="1"/>
    <col min="7" max="7" width="14.7109375" style="1" customWidth="1"/>
    <col min="8" max="8" width="16" style="1" customWidth="1"/>
    <col min="9" max="9" width="17" style="1" customWidth="1"/>
    <col min="10" max="10" width="19.140625" style="1" customWidth="1"/>
    <col min="11" max="11" width="10.85546875" style="1" customWidth="1"/>
    <col min="12" max="12" width="12.7109375" style="1" bestFit="1" customWidth="1"/>
    <col min="13" max="13" width="12.5703125" style="15" bestFit="1" customWidth="1"/>
    <col min="14" max="15" width="12.7109375" style="1" bestFit="1" customWidth="1"/>
  </cols>
  <sheetData>
    <row r="1" spans="1:15" ht="15.75" x14ac:dyDescent="0.25">
      <c r="A1" s="25"/>
      <c r="B1" s="25"/>
      <c r="C1" s="25"/>
      <c r="D1" s="25"/>
      <c r="E1" s="25"/>
      <c r="F1" s="25"/>
      <c r="G1" s="25"/>
      <c r="H1" s="25"/>
      <c r="I1" s="25"/>
    </row>
    <row r="2" spans="1:15" ht="15.75" x14ac:dyDescent="0.25">
      <c r="A2" s="25"/>
      <c r="B2" s="25"/>
      <c r="C2" s="25"/>
      <c r="D2" s="25"/>
      <c r="E2" s="25"/>
      <c r="F2" s="25"/>
      <c r="G2" s="25"/>
      <c r="H2" s="25"/>
      <c r="I2" s="25"/>
      <c r="M2" s="20"/>
      <c r="N2" s="20"/>
    </row>
    <row r="3" spans="1:15" ht="15.75" x14ac:dyDescent="0.25">
      <c r="A3" s="25"/>
      <c r="B3" s="25"/>
      <c r="C3" s="25"/>
      <c r="D3" s="25"/>
      <c r="E3" s="25"/>
      <c r="F3" s="25"/>
      <c r="G3" s="25"/>
      <c r="H3" s="25"/>
      <c r="I3" s="25"/>
      <c r="J3" s="26"/>
      <c r="L3" s="3"/>
      <c r="M3" s="21"/>
      <c r="N3" s="21"/>
      <c r="O3" s="2"/>
    </row>
    <row r="4" spans="1:15" ht="15.75" x14ac:dyDescent="0.25">
      <c r="A4" s="25"/>
      <c r="B4" s="25"/>
      <c r="C4" s="59" t="s">
        <v>10</v>
      </c>
      <c r="D4" s="60"/>
      <c r="E4" s="60"/>
      <c r="F4" s="60"/>
      <c r="G4" s="60"/>
      <c r="H4" s="60"/>
      <c r="I4" s="60"/>
      <c r="J4" s="26"/>
      <c r="L4" s="3"/>
      <c r="M4" s="20"/>
      <c r="N4" s="3"/>
    </row>
    <row r="5" spans="1:15" ht="36" customHeight="1" x14ac:dyDescent="0.25">
      <c r="A5" s="25"/>
      <c r="B5" s="61" t="s">
        <v>31</v>
      </c>
      <c r="C5" s="62"/>
      <c r="D5" s="62"/>
      <c r="E5" s="62"/>
      <c r="F5" s="62"/>
      <c r="G5" s="62"/>
      <c r="H5" s="62"/>
      <c r="I5" s="62"/>
      <c r="J5" s="27"/>
      <c r="K5" s="27"/>
      <c r="L5" s="27"/>
      <c r="M5" s="21"/>
    </row>
    <row r="6" spans="1:15" ht="16.5" thickBot="1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15" ht="16.5" thickBot="1" x14ac:dyDescent="0.3">
      <c r="A7" s="6"/>
      <c r="B7" s="63" t="s">
        <v>13</v>
      </c>
      <c r="C7" s="64"/>
      <c r="D7" s="64"/>
      <c r="E7" s="64"/>
      <c r="F7" s="64"/>
      <c r="G7" s="64"/>
      <c r="H7" s="64"/>
      <c r="I7" s="64"/>
      <c r="J7" s="65"/>
    </row>
    <row r="8" spans="1:15" ht="63.75" thickBot="1" x14ac:dyDescent="0.3">
      <c r="A8" s="7" t="s">
        <v>0</v>
      </c>
      <c r="B8" s="8" t="s">
        <v>6</v>
      </c>
      <c r="C8" s="9" t="s">
        <v>14</v>
      </c>
      <c r="D8" s="9" t="s">
        <v>16</v>
      </c>
      <c r="E8" s="10" t="s">
        <v>7</v>
      </c>
      <c r="F8" s="10" t="s">
        <v>8</v>
      </c>
      <c r="G8" s="9" t="s">
        <v>15</v>
      </c>
      <c r="H8" s="10" t="s">
        <v>17</v>
      </c>
      <c r="I8" s="11" t="s">
        <v>9</v>
      </c>
      <c r="J8" s="22" t="s">
        <v>18</v>
      </c>
    </row>
    <row r="9" spans="1:15" ht="20.25" customHeight="1" thickBot="1" x14ac:dyDescent="0.3">
      <c r="A9" s="16" t="s">
        <v>1</v>
      </c>
      <c r="B9" s="12">
        <f>'DRG01-15MAI2023LIMVALCTR'!B9+MAI2023LIMVALCTR!B9</f>
        <v>3361786.17</v>
      </c>
      <c r="C9" s="12">
        <f>'DRG01-15MAI2023LIMVALCTR'!C9+MAI2023LIMVALCTR!C9</f>
        <v>55037.07</v>
      </c>
      <c r="D9" s="12">
        <f>'DRG01-15MAI2023LIMVALCTR'!D9+MAI2023LIMVALCTR!D9</f>
        <v>0</v>
      </c>
      <c r="E9" s="12">
        <f>'DRG01-15MAI2023LIMVALCTR'!E9+MAI2023LIMVALCTR!E9</f>
        <v>118157.74</v>
      </c>
      <c r="F9" s="12">
        <f>'DRG01-15MAI2023LIMVALCTR'!F9+MAI2023LIMVALCTR!F9</f>
        <v>474693.74</v>
      </c>
      <c r="G9" s="12">
        <f>'DRG01-15MAI2023LIMVALCTR'!G9+MAI2023LIMVALCTR!G9</f>
        <v>0</v>
      </c>
      <c r="H9" s="12">
        <f>'DRG01-15MAI2023LIMVALCTR'!H9+MAI2023LIMVALCTR!H9</f>
        <v>0</v>
      </c>
      <c r="I9" s="17">
        <f>SUM(B9:H9)</f>
        <v>4009674.7199999997</v>
      </c>
      <c r="J9" s="23">
        <f>MAI2023LIMVALCTR!J9</f>
        <v>19702539.100000001</v>
      </c>
    </row>
    <row r="10" spans="1:15" ht="17.25" customHeight="1" thickBot="1" x14ac:dyDescent="0.3">
      <c r="A10" s="18" t="s">
        <v>2</v>
      </c>
      <c r="B10" s="12">
        <f>'DRG01-15MAI2023LIMVALCTR'!B10+MAI2023LIMVALCTR!B10</f>
        <v>598392.51</v>
      </c>
      <c r="C10" s="12">
        <f>'DRG01-15MAI2023LIMVALCTR'!C10+MAI2023LIMVALCTR!C10</f>
        <v>0</v>
      </c>
      <c r="D10" s="12">
        <f>'DRG01-15MAI2023LIMVALCTR'!D10+MAI2023LIMVALCTR!D10</f>
        <v>0</v>
      </c>
      <c r="E10" s="12">
        <f>'DRG01-15MAI2023LIMVALCTR'!E10+MAI2023LIMVALCTR!E10</f>
        <v>0</v>
      </c>
      <c r="F10" s="12">
        <f>'DRG01-15MAI2023LIMVALCTR'!F10+MAI2023LIMVALCTR!F10</f>
        <v>193829.82</v>
      </c>
      <c r="G10" s="12">
        <f>'DRG01-15MAI2023LIMVALCTR'!G10+MAI2023LIMVALCTR!G10</f>
        <v>6540.27</v>
      </c>
      <c r="H10" s="12">
        <f>'DRG01-15MAI2023LIMVALCTR'!H10+MAI2023LIMVALCTR!H10</f>
        <v>2584.44</v>
      </c>
      <c r="I10" s="17">
        <f t="shared" ref="I10:I12" si="0">SUM(B10:H10)</f>
        <v>801347.04</v>
      </c>
      <c r="J10" s="23">
        <f>MAI2023LIMVALCTR!J10</f>
        <v>3794258.2800000003</v>
      </c>
    </row>
    <row r="11" spans="1:15" ht="16.5" thickBot="1" x14ac:dyDescent="0.3">
      <c r="A11" s="18" t="s">
        <v>3</v>
      </c>
      <c r="B11" s="12">
        <f>'DRG01-15MAI2023LIMVALCTR'!B11+MAI2023LIMVALCTR!B11</f>
        <v>806975.87</v>
      </c>
      <c r="C11" s="12">
        <f>'DRG01-15MAI2023LIMVALCTR'!C11+MAI2023LIMVALCTR!C11</f>
        <v>1453.68</v>
      </c>
      <c r="D11" s="12">
        <f>'DRG01-15MAI2023LIMVALCTR'!D11+MAI2023LIMVALCTR!D11</f>
        <v>0</v>
      </c>
      <c r="E11" s="12">
        <f>'DRG01-15MAI2023LIMVALCTR'!E11+MAI2023LIMVALCTR!E11</f>
        <v>0</v>
      </c>
      <c r="F11" s="12">
        <f>'DRG01-15MAI2023LIMVALCTR'!F11+MAI2023LIMVALCTR!F11</f>
        <v>355920.56</v>
      </c>
      <c r="G11" s="12">
        <f>'DRG01-15MAI2023LIMVALCTR'!G11+MAI2023LIMVALCTR!G11</f>
        <v>3369.23</v>
      </c>
      <c r="H11" s="12">
        <f>'DRG01-15MAI2023LIMVALCTR'!H11+MAI2023LIMVALCTR!H11</f>
        <v>680.11</v>
      </c>
      <c r="I11" s="17">
        <f t="shared" si="0"/>
        <v>1168399.4500000002</v>
      </c>
      <c r="J11" s="23">
        <f>MAI2023LIMVALCTR!J11</f>
        <v>4998089.21</v>
      </c>
      <c r="K11" s="2"/>
    </row>
    <row r="12" spans="1:15" ht="16.5" thickBot="1" x14ac:dyDescent="0.3">
      <c r="A12" s="19" t="s">
        <v>4</v>
      </c>
      <c r="B12" s="12">
        <f>'DRG01-15MAI2023LIMVALCTR'!B12+MAI2023LIMVALCTR!B12</f>
        <v>231734.08</v>
      </c>
      <c r="C12" s="12">
        <f>'DRG01-15MAI2023LIMVALCTR'!C12+MAI2023LIMVALCTR!C12</f>
        <v>0</v>
      </c>
      <c r="D12" s="12">
        <f>'DRG01-15MAI2023LIMVALCTR'!D12+MAI2023LIMVALCTR!D12</f>
        <v>0</v>
      </c>
      <c r="E12" s="12">
        <f>'DRG01-15MAI2023LIMVALCTR'!E12+MAI2023LIMVALCTR!E12</f>
        <v>0</v>
      </c>
      <c r="F12" s="12">
        <f>'DRG01-15MAI2023LIMVALCTR'!F12+MAI2023LIMVALCTR!F12</f>
        <v>157679.32999999999</v>
      </c>
      <c r="G12" s="12">
        <f>'DRG01-15MAI2023LIMVALCTR'!G12+MAI2023LIMVALCTR!G12</f>
        <v>2180.09</v>
      </c>
      <c r="H12" s="12">
        <f>'DRG01-15MAI2023LIMVALCTR'!H12+MAI2023LIMVALCTR!H12</f>
        <v>0</v>
      </c>
      <c r="I12" s="17">
        <f t="shared" si="0"/>
        <v>391593.5</v>
      </c>
      <c r="J12" s="23">
        <f>MAI2023LIMVALCTR!J12</f>
        <v>1810607.6800000002</v>
      </c>
    </row>
    <row r="13" spans="1:15" ht="16.5" thickBot="1" x14ac:dyDescent="0.3">
      <c r="A13" s="13" t="s">
        <v>5</v>
      </c>
      <c r="B13" s="14">
        <f>SUM(B9:B12)</f>
        <v>4998888.63</v>
      </c>
      <c r="C13" s="14">
        <f t="shared" ref="C13:H13" si="1">SUM(C9:C12)</f>
        <v>56490.75</v>
      </c>
      <c r="D13" s="14">
        <f t="shared" si="1"/>
        <v>0</v>
      </c>
      <c r="E13" s="14">
        <f t="shared" si="1"/>
        <v>118157.74</v>
      </c>
      <c r="F13" s="14">
        <f t="shared" si="1"/>
        <v>1182123.4500000002</v>
      </c>
      <c r="G13" s="14">
        <f t="shared" si="1"/>
        <v>12089.59</v>
      </c>
      <c r="H13" s="14">
        <f t="shared" si="1"/>
        <v>3264.55</v>
      </c>
      <c r="I13" s="14">
        <f>SUM(I9:I12)</f>
        <v>6371014.71</v>
      </c>
      <c r="J13" s="29">
        <f>MAI2023LIMVALCTR!J13</f>
        <v>30305494.27</v>
      </c>
    </row>
    <row r="14" spans="1:15" ht="15.75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2"/>
    </row>
    <row r="15" spans="1:15" ht="16.5" thickBot="1" x14ac:dyDescent="0.3">
      <c r="A15" s="5" t="s">
        <v>36</v>
      </c>
      <c r="B15" s="4"/>
      <c r="C15" s="35"/>
      <c r="D15" s="35"/>
      <c r="E15" s="35"/>
      <c r="F15" s="35"/>
      <c r="G15" s="35"/>
      <c r="H15" s="35"/>
      <c r="I15" s="35"/>
      <c r="J15" s="35"/>
    </row>
    <row r="16" spans="1:15" ht="16.5" thickBot="1" x14ac:dyDescent="0.3">
      <c r="A16" s="6"/>
      <c r="B16" s="63" t="s">
        <v>13</v>
      </c>
      <c r="C16" s="64"/>
      <c r="D16" s="64"/>
      <c r="E16" s="64"/>
      <c r="F16" s="64"/>
      <c r="G16" s="64"/>
      <c r="H16" s="64"/>
      <c r="I16" s="64"/>
      <c r="J16" s="65"/>
    </row>
    <row r="17" spans="1:13" ht="63.75" thickBot="1" x14ac:dyDescent="0.3">
      <c r="A17" s="7" t="s">
        <v>0</v>
      </c>
      <c r="B17" s="8" t="s">
        <v>6</v>
      </c>
      <c r="C17" s="9" t="s">
        <v>14</v>
      </c>
      <c r="D17" s="9" t="s">
        <v>16</v>
      </c>
      <c r="E17" s="10" t="s">
        <v>7</v>
      </c>
      <c r="F17" s="10" t="s">
        <v>8</v>
      </c>
      <c r="G17" s="9" t="s">
        <v>15</v>
      </c>
      <c r="H17" s="10" t="s">
        <v>17</v>
      </c>
      <c r="I17" s="11" t="s">
        <v>9</v>
      </c>
      <c r="J17" s="22" t="s">
        <v>18</v>
      </c>
    </row>
    <row r="18" spans="1:13" s="1" customFormat="1" ht="16.5" thickBot="1" x14ac:dyDescent="0.3">
      <c r="A18" s="36" t="s">
        <v>1</v>
      </c>
      <c r="B18" s="37">
        <f>MAI2023LIMVALCTR!B18</f>
        <v>16730087.280000001</v>
      </c>
      <c r="C18" s="37">
        <f>'DRG01-15MAI2023LIMVALCTR'!C18+TOTALMAI2023LIMVALCTR!C9</f>
        <v>100503.67</v>
      </c>
      <c r="D18" s="37">
        <f>'DRG01-15MAI2023LIMVALCTR'!D18+TOTALMAI2023LIMVALCTR!D9</f>
        <v>203160</v>
      </c>
      <c r="E18" s="37">
        <f>'DRG01-15MAI2023LIMVALCTR'!E18+TOTALMAI2023LIMVALCTR!E9</f>
        <v>514244.48</v>
      </c>
      <c r="F18" s="37">
        <f>'DRG01-15MAI2023LIMVALCTR'!F18+TOTALMAI2023LIMVALCTR!F9</f>
        <v>2154543.67</v>
      </c>
      <c r="G18" s="37">
        <f>'DRG01-15MAI2023LIMVALCTR'!G18+TOTALMAI2023LIMVALCTR!G9</f>
        <v>0</v>
      </c>
      <c r="H18" s="42">
        <f>'DRG01-15MAI2023LIMVALCTR'!H18+TOTALMAI2023LIMVALCTR!H9</f>
        <v>0</v>
      </c>
      <c r="I18" s="44">
        <f>SUM(B18:H18)</f>
        <v>19702539.100000001</v>
      </c>
      <c r="J18" s="23">
        <f>J9</f>
        <v>19702539.100000001</v>
      </c>
      <c r="M18" s="15"/>
    </row>
    <row r="19" spans="1:13" s="1" customFormat="1" ht="16.5" thickBot="1" x14ac:dyDescent="0.3">
      <c r="A19" s="18" t="s">
        <v>2</v>
      </c>
      <c r="B19" s="37">
        <f>MAI2023LIMVALCTR!B19</f>
        <v>2778744.2600000002</v>
      </c>
      <c r="C19" s="37">
        <f>'DRG01-15MAI2023LIMVALCTR'!C19+TOTALMAI2023LIMVALCTR!C10</f>
        <v>1593.64</v>
      </c>
      <c r="D19" s="37">
        <f>'DRG01-15MAI2023LIMVALCTR'!D19+TOTALMAI2023LIMVALCTR!D10</f>
        <v>0</v>
      </c>
      <c r="E19" s="37">
        <f>'DRG01-15MAI2023LIMVALCTR'!E19+TOTALMAI2023LIMVALCTR!E10</f>
        <v>0</v>
      </c>
      <c r="F19" s="37">
        <f>'DRG01-15MAI2023LIMVALCTR'!F19+TOTALMAI2023LIMVALCTR!F10</f>
        <v>976482.13000000012</v>
      </c>
      <c r="G19" s="37">
        <f>'DRG01-15MAI2023LIMVALCTR'!G19+TOTALMAI2023LIMVALCTR!G10</f>
        <v>27746.6</v>
      </c>
      <c r="H19" s="42">
        <f>'DRG01-15MAI2023LIMVALCTR'!H19+TOTALMAI2023LIMVALCTR!H10</f>
        <v>9691.65</v>
      </c>
      <c r="I19" s="45">
        <f t="shared" ref="I19:I22" si="2">SUM(B19:H19)</f>
        <v>3794258.2800000003</v>
      </c>
      <c r="J19" s="23">
        <f t="shared" ref="J19:J22" si="3">J10</f>
        <v>3794258.2800000003</v>
      </c>
      <c r="M19" s="15"/>
    </row>
    <row r="20" spans="1:13" s="1" customFormat="1" ht="16.5" thickBot="1" x14ac:dyDescent="0.3">
      <c r="A20" s="18" t="s">
        <v>3</v>
      </c>
      <c r="B20" s="37">
        <f>MAI2023LIMVALCTR!B20</f>
        <v>3320487.6900000004</v>
      </c>
      <c r="C20" s="37">
        <f>'DRG01-15MAI2023LIMVALCTR'!C20+TOTALMAI2023LIMVALCTR!C11</f>
        <v>3208.82</v>
      </c>
      <c r="D20" s="37">
        <f>'DRG01-15MAI2023LIMVALCTR'!D20+TOTALMAI2023LIMVALCTR!D11</f>
        <v>0</v>
      </c>
      <c r="E20" s="37">
        <f>'DRG01-15MAI2023LIMVALCTR'!E20+TOTALMAI2023LIMVALCTR!E11</f>
        <v>0</v>
      </c>
      <c r="F20" s="37">
        <f>'DRG01-15MAI2023LIMVALCTR'!F20+TOTALMAI2023LIMVALCTR!F11</f>
        <v>1659939.12</v>
      </c>
      <c r="G20" s="37">
        <f>'DRG01-15MAI2023LIMVALCTR'!G20+TOTALMAI2023LIMVALCTR!G11</f>
        <v>13278.73</v>
      </c>
      <c r="H20" s="42">
        <f>'DRG01-15MAI2023LIMVALCTR'!H20+TOTALMAI2023LIMVALCTR!H11</f>
        <v>1174.8499999999999</v>
      </c>
      <c r="I20" s="45">
        <f t="shared" si="2"/>
        <v>4998089.2100000009</v>
      </c>
      <c r="J20" s="23">
        <f t="shared" si="3"/>
        <v>4998089.21</v>
      </c>
      <c r="M20" s="15"/>
    </row>
    <row r="21" spans="1:13" s="1" customFormat="1" ht="16.5" thickBot="1" x14ac:dyDescent="0.3">
      <c r="A21" s="19" t="s">
        <v>4</v>
      </c>
      <c r="B21" s="37">
        <f>MAI2023LIMVALCTR!B21</f>
        <v>1098420.8599999999</v>
      </c>
      <c r="C21" s="37">
        <f>'DRG01-15MAI2023LIMVALCTR'!C21+TOTALMAI2023LIMVALCTR!C12</f>
        <v>0</v>
      </c>
      <c r="D21" s="37">
        <f>'DRG01-15MAI2023LIMVALCTR'!D21+TOTALMAI2023LIMVALCTR!D12</f>
        <v>0</v>
      </c>
      <c r="E21" s="37">
        <f>'DRG01-15MAI2023LIMVALCTR'!E21+TOTALMAI2023LIMVALCTR!E12</f>
        <v>0</v>
      </c>
      <c r="F21" s="37">
        <f>'DRG01-15MAI2023LIMVALCTR'!F21+TOTALMAI2023LIMVALCTR!F12</f>
        <v>704655.6</v>
      </c>
      <c r="G21" s="37">
        <f>'DRG01-15MAI2023LIMVALCTR'!G21+TOTALMAI2023LIMVALCTR!G12</f>
        <v>7531.2200000000012</v>
      </c>
      <c r="H21" s="42">
        <f>'DRG01-15MAI2023LIMVALCTR'!H21+TOTALMAI2023LIMVALCTR!H12</f>
        <v>0</v>
      </c>
      <c r="I21" s="46">
        <f t="shared" si="2"/>
        <v>1810607.68</v>
      </c>
      <c r="J21" s="39">
        <f t="shared" si="3"/>
        <v>1810607.6800000002</v>
      </c>
      <c r="M21" s="15"/>
    </row>
    <row r="22" spans="1:13" s="1" customFormat="1" ht="16.5" thickBot="1" x14ac:dyDescent="0.3">
      <c r="A22" s="13" t="s">
        <v>5</v>
      </c>
      <c r="B22" s="14">
        <f>SUM(B18:B21)</f>
        <v>23927740.090000004</v>
      </c>
      <c r="C22" s="14">
        <f t="shared" ref="C22:G22" si="4">SUM(C18:C21)</f>
        <v>105306.13</v>
      </c>
      <c r="D22" s="14">
        <f t="shared" si="4"/>
        <v>203160</v>
      </c>
      <c r="E22" s="14">
        <f t="shared" si="4"/>
        <v>514244.48</v>
      </c>
      <c r="F22" s="14">
        <f t="shared" si="4"/>
        <v>5495620.5199999996</v>
      </c>
      <c r="G22" s="14">
        <f t="shared" si="4"/>
        <v>48556.55</v>
      </c>
      <c r="H22" s="43">
        <f>SUM(H18:H21)</f>
        <v>10866.5</v>
      </c>
      <c r="I22" s="47">
        <f t="shared" si="2"/>
        <v>30305494.270000003</v>
      </c>
      <c r="J22" s="29">
        <f t="shared" si="3"/>
        <v>30305494.27</v>
      </c>
      <c r="M22" s="15"/>
    </row>
    <row r="23" spans="1:13" s="1" customFormat="1" ht="15.75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2">
        <f>I22-J22</f>
        <v>0</v>
      </c>
      <c r="M23" s="15"/>
    </row>
    <row r="24" spans="1:13" ht="15.75" x14ac:dyDescent="0.25">
      <c r="A24" s="4" t="s">
        <v>11</v>
      </c>
      <c r="B24" s="4"/>
      <c r="C24" s="35"/>
      <c r="D24" s="4"/>
      <c r="E24" s="4"/>
      <c r="F24" s="4"/>
      <c r="G24" s="4"/>
      <c r="H24" s="4"/>
      <c r="I24" s="4"/>
      <c r="J24" s="15"/>
    </row>
    <row r="25" spans="1:13" ht="15.75" x14ac:dyDescent="0.25">
      <c r="A25" s="4" t="s">
        <v>12</v>
      </c>
      <c r="B25" s="4"/>
      <c r="C25" s="4"/>
      <c r="D25" s="4"/>
      <c r="E25" s="4"/>
      <c r="F25" s="4"/>
      <c r="G25" s="4"/>
      <c r="H25" s="4"/>
      <c r="I25" s="4"/>
      <c r="J25" s="15"/>
    </row>
    <row r="26" spans="1:13" ht="15.75" x14ac:dyDescent="0.25">
      <c r="A26" s="4"/>
      <c r="B26" s="4"/>
      <c r="C26" s="4"/>
      <c r="D26" s="4"/>
      <c r="E26" s="4"/>
      <c r="F26" s="4"/>
      <c r="G26" s="4"/>
      <c r="H26" s="4"/>
      <c r="I26" s="4"/>
      <c r="J26" s="15"/>
    </row>
    <row r="27" spans="1:13" ht="15.75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15"/>
    </row>
    <row r="28" spans="1:13" ht="15.75" x14ac:dyDescent="0.25">
      <c r="A28" s="28"/>
      <c r="B28" s="28"/>
      <c r="C28" s="28"/>
      <c r="D28" s="28"/>
      <c r="E28" s="28"/>
      <c r="F28" s="28"/>
      <c r="G28" s="28"/>
      <c r="H28" s="28"/>
      <c r="I28" s="28"/>
    </row>
    <row r="29" spans="1:13" ht="15.75" x14ac:dyDescent="0.25">
      <c r="A29" s="28"/>
      <c r="B29" s="28"/>
      <c r="C29" s="28"/>
      <c r="D29" s="28"/>
      <c r="E29" s="28"/>
      <c r="F29" s="28"/>
      <c r="G29" s="28"/>
      <c r="H29" s="28"/>
      <c r="I29" s="28"/>
    </row>
    <row r="30" spans="1:13" ht="15.75" x14ac:dyDescent="0.25">
      <c r="A30" s="28"/>
      <c r="B30" s="28"/>
      <c r="C30" s="28"/>
      <c r="D30" s="28"/>
      <c r="E30" s="28"/>
      <c r="F30" s="28"/>
      <c r="G30" s="28"/>
      <c r="H30" s="28"/>
      <c r="I30" s="28"/>
    </row>
  </sheetData>
  <mergeCells count="4">
    <mergeCell ref="C4:I4"/>
    <mergeCell ref="B5:I5"/>
    <mergeCell ref="B7:J7"/>
    <mergeCell ref="B16:J16"/>
  </mergeCells>
  <pageMargins left="0.7" right="0.7" top="0.75" bottom="0.75" header="0.3" footer="0.3"/>
  <pageSetup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30"/>
  <sheetViews>
    <sheetView topLeftCell="A4" workbookViewId="0">
      <selection activeCell="A15" sqref="A15"/>
    </sheetView>
  </sheetViews>
  <sheetFormatPr defaultRowHeight="15" x14ac:dyDescent="0.25"/>
  <cols>
    <col min="1" max="1" width="12.5703125" style="1" customWidth="1"/>
    <col min="2" max="2" width="16" style="1" customWidth="1"/>
    <col min="3" max="3" width="18.5703125" style="1" customWidth="1"/>
    <col min="4" max="4" width="13.85546875" style="1" customWidth="1"/>
    <col min="5" max="5" width="13" style="1" customWidth="1"/>
    <col min="6" max="6" width="16.7109375" style="1" customWidth="1"/>
    <col min="7" max="7" width="14.7109375" style="1" customWidth="1"/>
    <col min="8" max="8" width="16" style="1" customWidth="1"/>
    <col min="9" max="9" width="17" style="1" customWidth="1"/>
    <col min="10" max="10" width="19.140625" style="1" customWidth="1"/>
    <col min="11" max="11" width="10.85546875" style="1" customWidth="1"/>
    <col min="12" max="12" width="12.7109375" style="1" bestFit="1" customWidth="1"/>
    <col min="13" max="13" width="12.5703125" style="15" bestFit="1" customWidth="1"/>
    <col min="14" max="15" width="12.7109375" style="1" bestFit="1" customWidth="1"/>
  </cols>
  <sheetData>
    <row r="1" spans="1:15" ht="15.75" x14ac:dyDescent="0.25">
      <c r="A1" s="25"/>
      <c r="B1" s="25"/>
      <c r="C1" s="25"/>
      <c r="D1" s="25"/>
      <c r="E1" s="25"/>
      <c r="F1" s="25"/>
      <c r="G1" s="25"/>
      <c r="H1" s="25"/>
      <c r="I1" s="25"/>
    </row>
    <row r="2" spans="1:15" ht="15.75" x14ac:dyDescent="0.25">
      <c r="A2" s="25"/>
      <c r="B2" s="25"/>
      <c r="C2" s="25"/>
      <c r="D2" s="25"/>
      <c r="E2" s="25"/>
      <c r="F2" s="25"/>
      <c r="G2" s="25"/>
      <c r="H2" s="25"/>
      <c r="I2" s="25"/>
      <c r="M2" s="20"/>
      <c r="N2" s="20"/>
    </row>
    <row r="3" spans="1:15" ht="15.75" x14ac:dyDescent="0.25">
      <c r="A3" s="25"/>
      <c r="B3" s="25"/>
      <c r="C3" s="25"/>
      <c r="D3" s="25"/>
      <c r="E3" s="25"/>
      <c r="F3" s="25"/>
      <c r="G3" s="25"/>
      <c r="H3" s="25"/>
      <c r="I3" s="25"/>
      <c r="J3" s="26"/>
      <c r="L3" s="3"/>
      <c r="M3" s="21"/>
      <c r="N3" s="21"/>
      <c r="O3" s="2"/>
    </row>
    <row r="4" spans="1:15" ht="15.75" x14ac:dyDescent="0.25">
      <c r="A4" s="25"/>
      <c r="B4" s="25"/>
      <c r="C4" s="59" t="s">
        <v>10</v>
      </c>
      <c r="D4" s="60"/>
      <c r="E4" s="60"/>
      <c r="F4" s="60"/>
      <c r="G4" s="60"/>
      <c r="H4" s="60"/>
      <c r="I4" s="60"/>
      <c r="J4" s="26"/>
      <c r="L4" s="3"/>
      <c r="M4" s="20"/>
      <c r="N4" s="3"/>
    </row>
    <row r="5" spans="1:15" ht="36" customHeight="1" x14ac:dyDescent="0.25">
      <c r="A5" s="25"/>
      <c r="B5" s="61" t="s">
        <v>31</v>
      </c>
      <c r="C5" s="62"/>
      <c r="D5" s="62"/>
      <c r="E5" s="62"/>
      <c r="F5" s="62"/>
      <c r="G5" s="62"/>
      <c r="H5" s="62"/>
      <c r="I5" s="62"/>
      <c r="J5" s="27"/>
      <c r="K5" s="27"/>
      <c r="L5" s="27"/>
      <c r="M5" s="21"/>
    </row>
    <row r="6" spans="1:15" ht="16.5" thickBot="1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15" ht="16.5" thickBot="1" x14ac:dyDescent="0.3">
      <c r="A7" s="6"/>
      <c r="B7" s="63" t="s">
        <v>13</v>
      </c>
      <c r="C7" s="64"/>
      <c r="D7" s="64"/>
      <c r="E7" s="64"/>
      <c r="F7" s="64"/>
      <c r="G7" s="64"/>
      <c r="H7" s="64"/>
      <c r="I7" s="64"/>
      <c r="J7" s="65"/>
    </row>
    <row r="8" spans="1:15" ht="63.75" thickBot="1" x14ac:dyDescent="0.3">
      <c r="A8" s="7" t="s">
        <v>0</v>
      </c>
      <c r="B8" s="8" t="s">
        <v>6</v>
      </c>
      <c r="C8" s="9" t="s">
        <v>14</v>
      </c>
      <c r="D8" s="9" t="s">
        <v>16</v>
      </c>
      <c r="E8" s="10" t="s">
        <v>7</v>
      </c>
      <c r="F8" s="10" t="s">
        <v>8</v>
      </c>
      <c r="G8" s="9" t="s">
        <v>15</v>
      </c>
      <c r="H8" s="10" t="s">
        <v>17</v>
      </c>
      <c r="I8" s="11" t="s">
        <v>9</v>
      </c>
      <c r="J8" s="22" t="s">
        <v>18</v>
      </c>
    </row>
    <row r="9" spans="1:15" ht="20.25" customHeight="1" thickBot="1" x14ac:dyDescent="0.3">
      <c r="A9" s="16" t="s">
        <v>1</v>
      </c>
      <c r="B9" s="12">
        <v>1734156.12</v>
      </c>
      <c r="C9" s="12">
        <v>55037.07</v>
      </c>
      <c r="D9" s="12">
        <v>0</v>
      </c>
      <c r="E9" s="12">
        <v>118157.74</v>
      </c>
      <c r="F9" s="12">
        <v>474693.74</v>
      </c>
      <c r="G9" s="12">
        <v>0</v>
      </c>
      <c r="H9" s="12">
        <v>0</v>
      </c>
      <c r="I9" s="17">
        <f>SUM(B9:H9)</f>
        <v>2382044.67</v>
      </c>
      <c r="J9" s="23">
        <f>'DRG01-15MAI2023LIMVALCTR'!J9+MAI2023LIMVALCTR!I9</f>
        <v>19702539.100000001</v>
      </c>
    </row>
    <row r="10" spans="1:15" ht="17.25" customHeight="1" thickBot="1" x14ac:dyDescent="0.3">
      <c r="A10" s="18" t="s">
        <v>2</v>
      </c>
      <c r="B10" s="12">
        <v>337404.45</v>
      </c>
      <c r="C10" s="12">
        <v>0</v>
      </c>
      <c r="D10" s="12">
        <v>0</v>
      </c>
      <c r="E10" s="12">
        <v>0</v>
      </c>
      <c r="F10" s="12">
        <v>193829.82</v>
      </c>
      <c r="G10" s="12">
        <v>6540.27</v>
      </c>
      <c r="H10" s="12">
        <v>2584.44</v>
      </c>
      <c r="I10" s="17">
        <f t="shared" ref="I10:I12" si="0">SUM(B10:H10)</f>
        <v>540358.98</v>
      </c>
      <c r="J10" s="23">
        <f>'DRG01-15MAI2023LIMVALCTR'!J10+MAI2023LIMVALCTR!I10</f>
        <v>3794258.2800000003</v>
      </c>
    </row>
    <row r="11" spans="1:15" ht="16.5" thickBot="1" x14ac:dyDescent="0.3">
      <c r="A11" s="18" t="s">
        <v>3</v>
      </c>
      <c r="B11" s="12">
        <v>324098.59999999998</v>
      </c>
      <c r="C11" s="12">
        <v>1453.68</v>
      </c>
      <c r="D11" s="12">
        <v>0</v>
      </c>
      <c r="E11" s="12">
        <v>0</v>
      </c>
      <c r="F11" s="12">
        <v>355920.56</v>
      </c>
      <c r="G11" s="12">
        <v>3369.23</v>
      </c>
      <c r="H11" s="12">
        <v>680.11</v>
      </c>
      <c r="I11" s="17">
        <f t="shared" si="0"/>
        <v>685522.17999999993</v>
      </c>
      <c r="J11" s="23">
        <f>'DRG01-15MAI2023LIMVALCTR'!J11+MAI2023LIMVALCTR!I11</f>
        <v>4998089.21</v>
      </c>
      <c r="K11" s="2"/>
    </row>
    <row r="12" spans="1:15" ht="16.5" thickBot="1" x14ac:dyDescent="0.3">
      <c r="A12" s="19" t="s">
        <v>4</v>
      </c>
      <c r="B12" s="12">
        <v>11353.4</v>
      </c>
      <c r="C12" s="12">
        <v>0</v>
      </c>
      <c r="D12" s="12">
        <v>0</v>
      </c>
      <c r="E12" s="12">
        <v>0</v>
      </c>
      <c r="F12" s="12">
        <v>157679.32999999999</v>
      </c>
      <c r="G12" s="12">
        <v>2180.09</v>
      </c>
      <c r="H12" s="12">
        <v>0</v>
      </c>
      <c r="I12" s="17">
        <f t="shared" si="0"/>
        <v>171212.81999999998</v>
      </c>
      <c r="J12" s="23">
        <f>'DRG01-15MAI2023LIMVALCTR'!J12+MAI2023LIMVALCTR!I12</f>
        <v>1810607.6800000002</v>
      </c>
    </row>
    <row r="13" spans="1:15" ht="16.5" thickBot="1" x14ac:dyDescent="0.3">
      <c r="A13" s="13" t="s">
        <v>5</v>
      </c>
      <c r="B13" s="14">
        <f>SUM(B9:B12)</f>
        <v>2407012.5699999998</v>
      </c>
      <c r="C13" s="14">
        <f t="shared" ref="C13:H13" si="1">SUM(C9:C12)</f>
        <v>56490.75</v>
      </c>
      <c r="D13" s="14">
        <f t="shared" si="1"/>
        <v>0</v>
      </c>
      <c r="E13" s="14">
        <f t="shared" si="1"/>
        <v>118157.74</v>
      </c>
      <c r="F13" s="14">
        <f t="shared" si="1"/>
        <v>1182123.4500000002</v>
      </c>
      <c r="G13" s="14">
        <f t="shared" si="1"/>
        <v>12089.59</v>
      </c>
      <c r="H13" s="14">
        <f t="shared" si="1"/>
        <v>3264.55</v>
      </c>
      <c r="I13" s="14">
        <f>SUM(I9:I12)</f>
        <v>3779138.65</v>
      </c>
      <c r="J13" s="23">
        <f>'DRG01-15MAI2023LIMVALCTR'!J13+MAI2023LIMVALCTR!I13</f>
        <v>30305494.27</v>
      </c>
    </row>
    <row r="14" spans="1:15" ht="15.75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2"/>
    </row>
    <row r="15" spans="1:15" ht="16.5" thickBot="1" x14ac:dyDescent="0.3">
      <c r="A15" s="5" t="s">
        <v>36</v>
      </c>
      <c r="B15" s="4"/>
      <c r="C15" s="35"/>
      <c r="D15" s="35"/>
      <c r="E15" s="35"/>
      <c r="F15" s="35"/>
      <c r="G15" s="35"/>
      <c r="H15" s="35"/>
      <c r="I15" s="35"/>
      <c r="J15" s="35"/>
    </row>
    <row r="16" spans="1:15" ht="16.5" thickBot="1" x14ac:dyDescent="0.3">
      <c r="A16" s="6"/>
      <c r="B16" s="63" t="s">
        <v>13</v>
      </c>
      <c r="C16" s="64"/>
      <c r="D16" s="64"/>
      <c r="E16" s="64"/>
      <c r="F16" s="64"/>
      <c r="G16" s="64"/>
      <c r="H16" s="64"/>
      <c r="I16" s="64"/>
      <c r="J16" s="65"/>
    </row>
    <row r="17" spans="1:13" ht="63.75" thickBot="1" x14ac:dyDescent="0.3">
      <c r="A17" s="7" t="s">
        <v>0</v>
      </c>
      <c r="B17" s="8" t="s">
        <v>6</v>
      </c>
      <c r="C17" s="9" t="s">
        <v>14</v>
      </c>
      <c r="D17" s="9" t="s">
        <v>16</v>
      </c>
      <c r="E17" s="10" t="s">
        <v>7</v>
      </c>
      <c r="F17" s="10" t="s">
        <v>8</v>
      </c>
      <c r="G17" s="9" t="s">
        <v>15</v>
      </c>
      <c r="H17" s="10" t="s">
        <v>17</v>
      </c>
      <c r="I17" s="11" t="s">
        <v>9</v>
      </c>
      <c r="J17" s="22" t="s">
        <v>18</v>
      </c>
    </row>
    <row r="18" spans="1:13" s="1" customFormat="1" ht="16.5" thickBot="1" x14ac:dyDescent="0.3">
      <c r="A18" s="36" t="s">
        <v>1</v>
      </c>
      <c r="B18" s="37">
        <f>'DRG01-15MAI2023LIMVALCTR'!B18+MAI2023LIMVALCTR!B9</f>
        <v>16730087.280000001</v>
      </c>
      <c r="C18" s="37">
        <f>'DRG01-15MAI2023LIMVALCTR'!C18+MAI2023LIMVALCTR!C9</f>
        <v>100503.67</v>
      </c>
      <c r="D18" s="37">
        <f>'DRG01-15MAI2023LIMVALCTR'!D18+MAI2023LIMVALCTR!D9</f>
        <v>203160</v>
      </c>
      <c r="E18" s="37">
        <f>'DRG01-15MAI2023LIMVALCTR'!E18+MAI2023LIMVALCTR!E9</f>
        <v>514244.48</v>
      </c>
      <c r="F18" s="37">
        <f>'DRG01-15MAI2023LIMVALCTR'!F18+MAI2023LIMVALCTR!F9</f>
        <v>2154543.67</v>
      </c>
      <c r="G18" s="37">
        <f>'DRG01-15MAI2023LIMVALCTR'!G18+MAI2023LIMVALCTR!G9</f>
        <v>0</v>
      </c>
      <c r="H18" s="42">
        <f>'DRG01-15MAI2023LIMVALCTR'!H18+MAI2023LIMVALCTR!H9</f>
        <v>0</v>
      </c>
      <c r="I18" s="44">
        <f>SUM(B18:H18)</f>
        <v>19702539.100000001</v>
      </c>
      <c r="J18" s="23">
        <f>J9</f>
        <v>19702539.100000001</v>
      </c>
      <c r="M18" s="15"/>
    </row>
    <row r="19" spans="1:13" s="1" customFormat="1" ht="16.5" thickBot="1" x14ac:dyDescent="0.3">
      <c r="A19" s="18" t="s">
        <v>2</v>
      </c>
      <c r="B19" s="37">
        <f>'DRG01-15MAI2023LIMVALCTR'!B19+MAI2023LIMVALCTR!B10</f>
        <v>2778744.2600000002</v>
      </c>
      <c r="C19" s="37">
        <f>'DRG01-15MAI2023LIMVALCTR'!C19+MAI2023LIMVALCTR!C10</f>
        <v>1593.64</v>
      </c>
      <c r="D19" s="37">
        <f>'DRG01-15MAI2023LIMVALCTR'!D19+MAI2023LIMVALCTR!D10</f>
        <v>0</v>
      </c>
      <c r="E19" s="37">
        <f>'DRG01-15MAI2023LIMVALCTR'!E19+MAI2023LIMVALCTR!E10</f>
        <v>0</v>
      </c>
      <c r="F19" s="37">
        <f>'DRG01-15MAI2023LIMVALCTR'!F19+MAI2023LIMVALCTR!F10</f>
        <v>976482.13000000012</v>
      </c>
      <c r="G19" s="37">
        <f>'DRG01-15MAI2023LIMVALCTR'!G19+MAI2023LIMVALCTR!G10</f>
        <v>27746.6</v>
      </c>
      <c r="H19" s="42">
        <f>'DRG01-15MAI2023LIMVALCTR'!H19+MAI2023LIMVALCTR!H10</f>
        <v>9691.65</v>
      </c>
      <c r="I19" s="45">
        <f t="shared" ref="I19:I22" si="2">SUM(B19:H19)</f>
        <v>3794258.2800000003</v>
      </c>
      <c r="J19" s="23">
        <f t="shared" ref="J19:J22" si="3">J10</f>
        <v>3794258.2800000003</v>
      </c>
      <c r="M19" s="15"/>
    </row>
    <row r="20" spans="1:13" s="1" customFormat="1" ht="16.5" thickBot="1" x14ac:dyDescent="0.3">
      <c r="A20" s="18" t="s">
        <v>3</v>
      </c>
      <c r="B20" s="37">
        <f>'DRG01-15MAI2023LIMVALCTR'!B20+MAI2023LIMVALCTR!B11</f>
        <v>3320487.6900000004</v>
      </c>
      <c r="C20" s="37">
        <f>'DRG01-15MAI2023LIMVALCTR'!C20+MAI2023LIMVALCTR!C11</f>
        <v>3208.82</v>
      </c>
      <c r="D20" s="37">
        <f>'DRG01-15MAI2023LIMVALCTR'!D20+MAI2023LIMVALCTR!D11</f>
        <v>0</v>
      </c>
      <c r="E20" s="37">
        <f>'DRG01-15MAI2023LIMVALCTR'!E20+MAI2023LIMVALCTR!E11</f>
        <v>0</v>
      </c>
      <c r="F20" s="37">
        <f>'DRG01-15MAI2023LIMVALCTR'!F20+MAI2023LIMVALCTR!F11</f>
        <v>1659939.12</v>
      </c>
      <c r="G20" s="37">
        <f>'DRG01-15MAI2023LIMVALCTR'!G20+MAI2023LIMVALCTR!G11</f>
        <v>13278.73</v>
      </c>
      <c r="H20" s="42">
        <f>'DRG01-15MAI2023LIMVALCTR'!H20+MAI2023LIMVALCTR!H11</f>
        <v>1174.8499999999999</v>
      </c>
      <c r="I20" s="45">
        <f t="shared" si="2"/>
        <v>4998089.2100000009</v>
      </c>
      <c r="J20" s="23">
        <f t="shared" si="3"/>
        <v>4998089.21</v>
      </c>
      <c r="M20" s="15"/>
    </row>
    <row r="21" spans="1:13" s="1" customFormat="1" ht="16.5" thickBot="1" x14ac:dyDescent="0.3">
      <c r="A21" s="19" t="s">
        <v>4</v>
      </c>
      <c r="B21" s="37">
        <f>'DRG01-15MAI2023LIMVALCTR'!B21+MAI2023LIMVALCTR!B12</f>
        <v>1098420.8599999999</v>
      </c>
      <c r="C21" s="37">
        <f>'DRG01-15MAI2023LIMVALCTR'!C21+MAI2023LIMVALCTR!C12</f>
        <v>0</v>
      </c>
      <c r="D21" s="37">
        <f>'DRG01-15MAI2023LIMVALCTR'!D21+MAI2023LIMVALCTR!D12</f>
        <v>0</v>
      </c>
      <c r="E21" s="37">
        <f>'DRG01-15MAI2023LIMVALCTR'!E21+MAI2023LIMVALCTR!E12</f>
        <v>0</v>
      </c>
      <c r="F21" s="37">
        <f>'DRG01-15MAI2023LIMVALCTR'!F21+MAI2023LIMVALCTR!F12</f>
        <v>704655.6</v>
      </c>
      <c r="G21" s="37">
        <f>'DRG01-15MAI2023LIMVALCTR'!G21+MAI2023LIMVALCTR!G12</f>
        <v>7531.2200000000012</v>
      </c>
      <c r="H21" s="42">
        <f>'DRG01-15MAI2023LIMVALCTR'!H21+MAI2023LIMVALCTR!H12</f>
        <v>0</v>
      </c>
      <c r="I21" s="46">
        <f t="shared" si="2"/>
        <v>1810607.68</v>
      </c>
      <c r="J21" s="39">
        <f t="shared" si="3"/>
        <v>1810607.6800000002</v>
      </c>
      <c r="M21" s="15"/>
    </row>
    <row r="22" spans="1:13" s="1" customFormat="1" ht="16.5" thickBot="1" x14ac:dyDescent="0.3">
      <c r="A22" s="13" t="s">
        <v>5</v>
      </c>
      <c r="B22" s="14">
        <f>SUM(B18:B21)</f>
        <v>23927740.090000004</v>
      </c>
      <c r="C22" s="14">
        <f t="shared" ref="C22:G22" si="4">SUM(C18:C21)</f>
        <v>105306.13</v>
      </c>
      <c r="D22" s="14">
        <f t="shared" si="4"/>
        <v>203160</v>
      </c>
      <c r="E22" s="14">
        <f t="shared" si="4"/>
        <v>514244.48</v>
      </c>
      <c r="F22" s="14">
        <f t="shared" si="4"/>
        <v>5495620.5199999996</v>
      </c>
      <c r="G22" s="14">
        <f t="shared" si="4"/>
        <v>48556.55</v>
      </c>
      <c r="H22" s="43">
        <f>SUM(H18:H21)</f>
        <v>10866.5</v>
      </c>
      <c r="I22" s="47">
        <f t="shared" si="2"/>
        <v>30305494.270000003</v>
      </c>
      <c r="J22" s="29">
        <f t="shared" si="3"/>
        <v>30305494.27</v>
      </c>
      <c r="M22" s="15"/>
    </row>
    <row r="23" spans="1:13" s="1" customFormat="1" ht="15.75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2">
        <f>I22-J22</f>
        <v>0</v>
      </c>
      <c r="M23" s="15"/>
    </row>
    <row r="24" spans="1:13" ht="15.75" x14ac:dyDescent="0.25">
      <c r="A24" s="4" t="s">
        <v>11</v>
      </c>
      <c r="B24" s="4"/>
      <c r="C24" s="35"/>
      <c r="D24" s="4"/>
      <c r="E24" s="4"/>
      <c r="F24" s="4"/>
      <c r="G24" s="4"/>
      <c r="H24" s="4"/>
      <c r="I24" s="4"/>
      <c r="J24" s="15"/>
    </row>
    <row r="25" spans="1:13" ht="15.75" x14ac:dyDescent="0.25">
      <c r="A25" s="4" t="s">
        <v>12</v>
      </c>
      <c r="B25" s="4"/>
      <c r="C25" s="4"/>
      <c r="D25" s="4"/>
      <c r="E25" s="4"/>
      <c r="F25" s="4"/>
      <c r="G25" s="4"/>
      <c r="H25" s="4"/>
      <c r="I25" s="4"/>
      <c r="J25" s="15"/>
    </row>
    <row r="26" spans="1:13" ht="15.75" x14ac:dyDescent="0.25">
      <c r="A26" s="4"/>
      <c r="B26" s="4"/>
      <c r="C26" s="4"/>
      <c r="D26" s="4"/>
      <c r="E26" s="4"/>
      <c r="F26" s="4"/>
      <c r="G26" s="4"/>
      <c r="H26" s="4"/>
      <c r="I26" s="4"/>
      <c r="J26" s="15"/>
    </row>
    <row r="27" spans="1:13" ht="15.75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15"/>
    </row>
    <row r="28" spans="1:13" ht="15.75" x14ac:dyDescent="0.25">
      <c r="A28" s="28"/>
      <c r="B28" s="28"/>
      <c r="C28" s="28"/>
      <c r="D28" s="28"/>
      <c r="E28" s="28"/>
      <c r="F28" s="28"/>
      <c r="G28" s="28"/>
      <c r="H28" s="28"/>
      <c r="I28" s="28"/>
    </row>
    <row r="29" spans="1:13" ht="15.75" x14ac:dyDescent="0.25">
      <c r="A29" s="28"/>
      <c r="B29" s="28"/>
      <c r="C29" s="28"/>
      <c r="D29" s="28"/>
      <c r="E29" s="28"/>
      <c r="F29" s="28"/>
      <c r="G29" s="28"/>
      <c r="H29" s="28"/>
      <c r="I29" s="28"/>
    </row>
    <row r="30" spans="1:13" ht="15.75" x14ac:dyDescent="0.25">
      <c r="A30" s="28"/>
      <c r="B30" s="28"/>
      <c r="C30" s="28"/>
      <c r="D30" s="28"/>
      <c r="E30" s="28"/>
      <c r="F30" s="28"/>
      <c r="G30" s="28"/>
      <c r="H30" s="28"/>
      <c r="I30" s="28"/>
    </row>
  </sheetData>
  <mergeCells count="4">
    <mergeCell ref="C4:I4"/>
    <mergeCell ref="B5:I5"/>
    <mergeCell ref="B7:J7"/>
    <mergeCell ref="B16:J16"/>
  </mergeCells>
  <pageMargins left="0.7" right="0.7" top="0.75" bottom="0.75" header="0.3" footer="0.3"/>
  <pageSetup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30"/>
  <sheetViews>
    <sheetView topLeftCell="A6" workbookViewId="0">
      <selection activeCell="A15" sqref="A15"/>
    </sheetView>
  </sheetViews>
  <sheetFormatPr defaultRowHeight="15" x14ac:dyDescent="0.25"/>
  <cols>
    <col min="1" max="1" width="12.5703125" style="1" customWidth="1"/>
    <col min="2" max="2" width="16" style="1" customWidth="1"/>
    <col min="3" max="3" width="18.5703125" style="1" customWidth="1"/>
    <col min="4" max="4" width="13.85546875" style="1" customWidth="1"/>
    <col min="5" max="5" width="13" style="1" customWidth="1"/>
    <col min="6" max="6" width="16.7109375" style="1" customWidth="1"/>
    <col min="7" max="7" width="14.7109375" style="1" customWidth="1"/>
    <col min="8" max="8" width="16" style="1" customWidth="1"/>
    <col min="9" max="9" width="17" style="1" customWidth="1"/>
    <col min="10" max="10" width="19.140625" style="1" customWidth="1"/>
    <col min="11" max="11" width="10.85546875" style="1" customWidth="1"/>
    <col min="12" max="12" width="12.7109375" style="1" bestFit="1" customWidth="1"/>
    <col min="13" max="13" width="12.5703125" style="15" bestFit="1" customWidth="1"/>
    <col min="14" max="15" width="12.7109375" style="1" bestFit="1" customWidth="1"/>
  </cols>
  <sheetData>
    <row r="1" spans="1:15" ht="15.75" x14ac:dyDescent="0.25">
      <c r="A1" s="25"/>
      <c r="B1" s="25"/>
      <c r="C1" s="25"/>
      <c r="D1" s="25"/>
      <c r="E1" s="25"/>
      <c r="F1" s="25"/>
      <c r="G1" s="25"/>
      <c r="H1" s="25"/>
      <c r="I1" s="25"/>
    </row>
    <row r="2" spans="1:15" ht="15.75" x14ac:dyDescent="0.25">
      <c r="A2" s="25"/>
      <c r="B2" s="25"/>
      <c r="C2" s="25"/>
      <c r="D2" s="25"/>
      <c r="E2" s="25"/>
      <c r="F2" s="25"/>
      <c r="G2" s="25"/>
      <c r="H2" s="25"/>
      <c r="I2" s="25"/>
      <c r="M2" s="20"/>
      <c r="N2" s="20"/>
    </row>
    <row r="3" spans="1:15" ht="15.75" x14ac:dyDescent="0.25">
      <c r="A3" s="25"/>
      <c r="B3" s="25"/>
      <c r="C3" s="25"/>
      <c r="D3" s="25"/>
      <c r="E3" s="25"/>
      <c r="F3" s="25"/>
      <c r="G3" s="25"/>
      <c r="H3" s="25"/>
      <c r="I3" s="25"/>
      <c r="J3" s="26"/>
      <c r="L3" s="3"/>
      <c r="M3" s="21"/>
      <c r="N3" s="21"/>
      <c r="O3" s="2"/>
    </row>
    <row r="4" spans="1:15" ht="15.75" x14ac:dyDescent="0.25">
      <c r="A4" s="25"/>
      <c r="B4" s="25"/>
      <c r="C4" s="59" t="s">
        <v>10</v>
      </c>
      <c r="D4" s="60"/>
      <c r="E4" s="60"/>
      <c r="F4" s="60"/>
      <c r="G4" s="60"/>
      <c r="H4" s="60"/>
      <c r="I4" s="60"/>
      <c r="J4" s="26"/>
      <c r="L4" s="3"/>
      <c r="M4" s="20"/>
      <c r="N4" s="3"/>
    </row>
    <row r="5" spans="1:15" ht="36" customHeight="1" x14ac:dyDescent="0.25">
      <c r="A5" s="25"/>
      <c r="B5" s="61" t="s">
        <v>30</v>
      </c>
      <c r="C5" s="62"/>
      <c r="D5" s="62"/>
      <c r="E5" s="62"/>
      <c r="F5" s="62"/>
      <c r="G5" s="62"/>
      <c r="H5" s="62"/>
      <c r="I5" s="62"/>
      <c r="J5" s="27"/>
      <c r="K5" s="27"/>
      <c r="L5" s="27"/>
      <c r="M5" s="21"/>
    </row>
    <row r="6" spans="1:15" ht="16.5" thickBot="1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15" ht="16.5" thickBot="1" x14ac:dyDescent="0.3">
      <c r="A7" s="6"/>
      <c r="B7" s="63" t="s">
        <v>13</v>
      </c>
      <c r="C7" s="64"/>
      <c r="D7" s="64"/>
      <c r="E7" s="64"/>
      <c r="F7" s="64"/>
      <c r="G7" s="64"/>
      <c r="H7" s="64"/>
      <c r="I7" s="64"/>
      <c r="J7" s="65"/>
    </row>
    <row r="8" spans="1:15" ht="63.75" thickBot="1" x14ac:dyDescent="0.3">
      <c r="A8" s="7" t="s">
        <v>0</v>
      </c>
      <c r="B8" s="8" t="s">
        <v>6</v>
      </c>
      <c r="C8" s="9" t="s">
        <v>14</v>
      </c>
      <c r="D8" s="9" t="s">
        <v>16</v>
      </c>
      <c r="E8" s="10" t="s">
        <v>7</v>
      </c>
      <c r="F8" s="10" t="s">
        <v>8</v>
      </c>
      <c r="G8" s="9" t="s">
        <v>15</v>
      </c>
      <c r="H8" s="10" t="s">
        <v>17</v>
      </c>
      <c r="I8" s="11" t="s">
        <v>9</v>
      </c>
      <c r="J8" s="22" t="s">
        <v>18</v>
      </c>
    </row>
    <row r="9" spans="1:15" ht="20.25" customHeight="1" thickBot="1" x14ac:dyDescent="0.3">
      <c r="A9" s="16" t="s">
        <v>1</v>
      </c>
      <c r="B9" s="12">
        <v>1627630.05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7">
        <f>SUM(B9:H9)</f>
        <v>1627630.05</v>
      </c>
      <c r="J9" s="23">
        <f>'TOTAL APR2023SERVLIMVALCTR'!J9+'DRG01-15MAI2023LIMVALCTR'!I9</f>
        <v>17320494.43</v>
      </c>
    </row>
    <row r="10" spans="1:15" ht="17.25" customHeight="1" thickBot="1" x14ac:dyDescent="0.3">
      <c r="A10" s="18" t="s">
        <v>2</v>
      </c>
      <c r="B10" s="12">
        <v>260988.06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7">
        <f t="shared" ref="I10:I12" si="0">SUM(B10:H10)</f>
        <v>260988.06</v>
      </c>
      <c r="J10" s="23">
        <f>'TOTAL APR2023SERVLIMVALCTR'!J10+'DRG01-15MAI2023LIMVALCTR'!I10</f>
        <v>3253899.3000000003</v>
      </c>
    </row>
    <row r="11" spans="1:15" ht="16.5" thickBot="1" x14ac:dyDescent="0.3">
      <c r="A11" s="18" t="s">
        <v>3</v>
      </c>
      <c r="B11" s="12">
        <v>482877.27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7">
        <f t="shared" si="0"/>
        <v>482877.27</v>
      </c>
      <c r="J11" s="23">
        <f>'TOTAL APR2023SERVLIMVALCTR'!J11+'DRG01-15MAI2023LIMVALCTR'!I11</f>
        <v>4312567.03</v>
      </c>
      <c r="K11" s="2"/>
    </row>
    <row r="12" spans="1:15" ht="16.5" thickBot="1" x14ac:dyDescent="0.3">
      <c r="A12" s="19" t="s">
        <v>4</v>
      </c>
      <c r="B12" s="12">
        <v>220380.68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7">
        <f t="shared" si="0"/>
        <v>220380.68</v>
      </c>
      <c r="J12" s="23">
        <f>'TOTAL APR2023SERVLIMVALCTR'!J12+'DRG01-15MAI2023LIMVALCTR'!I12</f>
        <v>1639394.86</v>
      </c>
    </row>
    <row r="13" spans="1:15" ht="16.5" thickBot="1" x14ac:dyDescent="0.3">
      <c r="A13" s="13" t="s">
        <v>5</v>
      </c>
      <c r="B13" s="14">
        <f>SUM(B9:B12)</f>
        <v>2591876.06</v>
      </c>
      <c r="C13" s="14">
        <f t="shared" ref="C13:H13" si="1">SUM(C9:C12)</f>
        <v>0</v>
      </c>
      <c r="D13" s="14">
        <f t="shared" si="1"/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 t="shared" si="1"/>
        <v>0</v>
      </c>
      <c r="I13" s="14">
        <f>SUM(I9:I12)</f>
        <v>2591876.06</v>
      </c>
      <c r="J13" s="14">
        <f>SUM(J9:J12)</f>
        <v>26526355.620000001</v>
      </c>
    </row>
    <row r="14" spans="1:15" ht="15.75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2"/>
    </row>
    <row r="15" spans="1:15" ht="16.5" thickBot="1" x14ac:dyDescent="0.3">
      <c r="A15" s="5" t="s">
        <v>36</v>
      </c>
      <c r="B15" s="4"/>
      <c r="C15" s="35"/>
      <c r="D15" s="35"/>
      <c r="E15" s="35"/>
      <c r="F15" s="35"/>
      <c r="G15" s="35"/>
      <c r="H15" s="35"/>
      <c r="I15" s="35"/>
      <c r="J15" s="35"/>
    </row>
    <row r="16" spans="1:15" ht="16.5" thickBot="1" x14ac:dyDescent="0.3">
      <c r="A16" s="6"/>
      <c r="B16" s="63" t="s">
        <v>13</v>
      </c>
      <c r="C16" s="64"/>
      <c r="D16" s="64"/>
      <c r="E16" s="64"/>
      <c r="F16" s="64"/>
      <c r="G16" s="64"/>
      <c r="H16" s="64"/>
      <c r="I16" s="64"/>
      <c r="J16" s="65"/>
    </row>
    <row r="17" spans="1:13" ht="63.75" thickBot="1" x14ac:dyDescent="0.3">
      <c r="A17" s="7" t="s">
        <v>0</v>
      </c>
      <c r="B17" s="8" t="s">
        <v>6</v>
      </c>
      <c r="C17" s="9" t="s">
        <v>14</v>
      </c>
      <c r="D17" s="9" t="s">
        <v>16</v>
      </c>
      <c r="E17" s="10" t="s">
        <v>7</v>
      </c>
      <c r="F17" s="10" t="s">
        <v>8</v>
      </c>
      <c r="G17" s="9" t="s">
        <v>15</v>
      </c>
      <c r="H17" s="10" t="s">
        <v>17</v>
      </c>
      <c r="I17" s="11" t="s">
        <v>9</v>
      </c>
      <c r="J17" s="22" t="s">
        <v>18</v>
      </c>
    </row>
    <row r="18" spans="1:13" s="1" customFormat="1" ht="16.5" thickBot="1" x14ac:dyDescent="0.3">
      <c r="A18" s="36" t="s">
        <v>1</v>
      </c>
      <c r="B18" s="37">
        <f>'TOTAL APR2023SERVLIMVALCTR'!B18+'DRG01-15MAI2023LIMVALCTR'!B9</f>
        <v>14995931.160000002</v>
      </c>
      <c r="C18" s="37">
        <f>'TOTAL APR2023SERVLIMVALCTR'!C18+'DRG01-15MAI2023LIMVALCTR'!C9</f>
        <v>45466.6</v>
      </c>
      <c r="D18" s="37">
        <f>'TOTAL APR2023SERVLIMVALCTR'!D18+'DRG01-15MAI2023LIMVALCTR'!D9</f>
        <v>203160</v>
      </c>
      <c r="E18" s="37">
        <f>'TOTAL APR2023SERVLIMVALCTR'!E18+'DRG01-15MAI2023LIMVALCTR'!E9</f>
        <v>396086.74</v>
      </c>
      <c r="F18" s="37">
        <f>'TOTAL APR2023SERVLIMVALCTR'!F18+'DRG01-15MAI2023LIMVALCTR'!F9</f>
        <v>1679849.93</v>
      </c>
      <c r="G18" s="37">
        <f>'TOTAL APR2023SERVLIMVALCTR'!G18+'DRG01-15MAI2023LIMVALCTR'!G9</f>
        <v>0</v>
      </c>
      <c r="H18" s="37">
        <f>'TOTAL APR2023SERVLIMVALCTR'!H18+'DRG01-15MAI2023LIMVALCTR'!H9</f>
        <v>0</v>
      </c>
      <c r="I18" s="37">
        <f>SUM(B18:H18)</f>
        <v>17320494.430000003</v>
      </c>
      <c r="J18" s="23">
        <f>J9</f>
        <v>17320494.43</v>
      </c>
      <c r="M18" s="15"/>
    </row>
    <row r="19" spans="1:13" s="1" customFormat="1" ht="16.5" thickBot="1" x14ac:dyDescent="0.3">
      <c r="A19" s="18" t="s">
        <v>2</v>
      </c>
      <c r="B19" s="37">
        <f>'TOTAL APR2023SERVLIMVALCTR'!B19+'DRG01-15MAI2023LIMVALCTR'!B10</f>
        <v>2441339.81</v>
      </c>
      <c r="C19" s="37">
        <f>'TOTAL APR2023SERVLIMVALCTR'!C19+'DRG01-15MAI2023LIMVALCTR'!C10</f>
        <v>1593.64</v>
      </c>
      <c r="D19" s="37">
        <f>'TOTAL APR2023SERVLIMVALCTR'!D19+'DRG01-15MAI2023LIMVALCTR'!D10</f>
        <v>0</v>
      </c>
      <c r="E19" s="37">
        <f>'TOTAL APR2023SERVLIMVALCTR'!E19+'DRG01-15MAI2023LIMVALCTR'!E10</f>
        <v>0</v>
      </c>
      <c r="F19" s="37">
        <f>'TOTAL APR2023SERVLIMVALCTR'!F19+'DRG01-15MAI2023LIMVALCTR'!F10</f>
        <v>782652.31</v>
      </c>
      <c r="G19" s="37">
        <f>'TOTAL APR2023SERVLIMVALCTR'!G19+'DRG01-15MAI2023LIMVALCTR'!G10</f>
        <v>21206.329999999998</v>
      </c>
      <c r="H19" s="37">
        <f>'TOTAL APR2023SERVLIMVALCTR'!H19+'DRG01-15MAI2023LIMVALCTR'!H10</f>
        <v>7107.21</v>
      </c>
      <c r="I19" s="12">
        <f t="shared" ref="I19:I22" si="2">SUM(B19:H19)</f>
        <v>3253899.3000000003</v>
      </c>
      <c r="J19" s="23">
        <f t="shared" ref="J19:J22" si="3">J10</f>
        <v>3253899.3000000003</v>
      </c>
      <c r="M19" s="15"/>
    </row>
    <row r="20" spans="1:13" s="1" customFormat="1" ht="16.5" thickBot="1" x14ac:dyDescent="0.3">
      <c r="A20" s="18" t="s">
        <v>3</v>
      </c>
      <c r="B20" s="37">
        <f>'TOTAL APR2023SERVLIMVALCTR'!B20+'DRG01-15MAI2023LIMVALCTR'!B11</f>
        <v>2996389.0900000003</v>
      </c>
      <c r="C20" s="37">
        <f>'TOTAL APR2023SERVLIMVALCTR'!C20+'DRG01-15MAI2023LIMVALCTR'!C11</f>
        <v>1755.14</v>
      </c>
      <c r="D20" s="37">
        <f>'TOTAL APR2023SERVLIMVALCTR'!D20+'DRG01-15MAI2023LIMVALCTR'!D11</f>
        <v>0</v>
      </c>
      <c r="E20" s="37">
        <f>'TOTAL APR2023SERVLIMVALCTR'!E20+'DRG01-15MAI2023LIMVALCTR'!E11</f>
        <v>0</v>
      </c>
      <c r="F20" s="37">
        <f>'TOTAL APR2023SERVLIMVALCTR'!F20+'DRG01-15MAI2023LIMVALCTR'!F11</f>
        <v>1304018.56</v>
      </c>
      <c r="G20" s="37">
        <f>'TOTAL APR2023SERVLIMVALCTR'!G20+'DRG01-15MAI2023LIMVALCTR'!G11</f>
        <v>9909.5</v>
      </c>
      <c r="H20" s="37">
        <f>'TOTAL APR2023SERVLIMVALCTR'!H20+'DRG01-15MAI2023LIMVALCTR'!H11</f>
        <v>494.74</v>
      </c>
      <c r="I20" s="12">
        <f t="shared" si="2"/>
        <v>4312567.0300000012</v>
      </c>
      <c r="J20" s="23">
        <f t="shared" si="3"/>
        <v>4312567.03</v>
      </c>
      <c r="M20" s="15"/>
    </row>
    <row r="21" spans="1:13" s="1" customFormat="1" ht="16.5" thickBot="1" x14ac:dyDescent="0.3">
      <c r="A21" s="19" t="s">
        <v>4</v>
      </c>
      <c r="B21" s="37">
        <f>'TOTAL APR2023SERVLIMVALCTR'!B21+'DRG01-15MAI2023LIMVALCTR'!B12</f>
        <v>1087067.46</v>
      </c>
      <c r="C21" s="37">
        <f>'TOTAL APR2023SERVLIMVALCTR'!C21+'DRG01-15MAI2023LIMVALCTR'!C12</f>
        <v>0</v>
      </c>
      <c r="D21" s="37">
        <f>'TOTAL APR2023SERVLIMVALCTR'!D21+'DRG01-15MAI2023LIMVALCTR'!D12</f>
        <v>0</v>
      </c>
      <c r="E21" s="37">
        <f>'TOTAL APR2023SERVLIMVALCTR'!E21+'DRG01-15MAI2023LIMVALCTR'!E12</f>
        <v>0</v>
      </c>
      <c r="F21" s="37">
        <f>'TOTAL APR2023SERVLIMVALCTR'!F21+'DRG01-15MAI2023LIMVALCTR'!F12</f>
        <v>546976.27</v>
      </c>
      <c r="G21" s="37">
        <f>'TOTAL APR2023SERVLIMVALCTR'!G21+'DRG01-15MAI2023LIMVALCTR'!G12</f>
        <v>5351.130000000001</v>
      </c>
      <c r="H21" s="37">
        <f>'TOTAL APR2023SERVLIMVALCTR'!H21+'DRG01-15MAI2023LIMVALCTR'!H12</f>
        <v>0</v>
      </c>
      <c r="I21" s="38">
        <f t="shared" si="2"/>
        <v>1639394.8599999999</v>
      </c>
      <c r="J21" s="39">
        <f t="shared" si="3"/>
        <v>1639394.86</v>
      </c>
      <c r="M21" s="15"/>
    </row>
    <row r="22" spans="1:13" s="1" customFormat="1" ht="16.5" thickBot="1" x14ac:dyDescent="0.3">
      <c r="A22" s="13" t="s">
        <v>5</v>
      </c>
      <c r="B22" s="14">
        <f>SUM(B18:B21)</f>
        <v>21520727.520000003</v>
      </c>
      <c r="C22" s="14">
        <f t="shared" ref="C22:G22" si="4">SUM(C18:C21)</f>
        <v>48815.38</v>
      </c>
      <c r="D22" s="14">
        <f t="shared" si="4"/>
        <v>203160</v>
      </c>
      <c r="E22" s="14">
        <f t="shared" si="4"/>
        <v>396086.74</v>
      </c>
      <c r="F22" s="14">
        <f t="shared" si="4"/>
        <v>4313497.07</v>
      </c>
      <c r="G22" s="14">
        <f t="shared" si="4"/>
        <v>36466.959999999999</v>
      </c>
      <c r="H22" s="14">
        <f>SUM(H18:H21)</f>
        <v>7601.95</v>
      </c>
      <c r="I22" s="14">
        <f t="shared" si="2"/>
        <v>26526355.620000001</v>
      </c>
      <c r="J22" s="29">
        <f t="shared" si="3"/>
        <v>26526355.620000001</v>
      </c>
      <c r="M22" s="15"/>
    </row>
    <row r="23" spans="1:13" s="1" customFormat="1" ht="15.75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2">
        <f>I22-J22</f>
        <v>0</v>
      </c>
      <c r="M23" s="15"/>
    </row>
    <row r="24" spans="1:13" ht="15.75" x14ac:dyDescent="0.25">
      <c r="A24" s="4" t="s">
        <v>11</v>
      </c>
      <c r="B24" s="4"/>
      <c r="C24" s="35"/>
      <c r="D24" s="4"/>
      <c r="E24" s="4"/>
      <c r="F24" s="4"/>
      <c r="G24" s="4"/>
      <c r="H24" s="4"/>
      <c r="I24" s="4"/>
      <c r="J24" s="15"/>
    </row>
    <row r="25" spans="1:13" ht="15.75" x14ac:dyDescent="0.25">
      <c r="A25" s="4" t="s">
        <v>12</v>
      </c>
      <c r="B25" s="4"/>
      <c r="C25" s="4"/>
      <c r="D25" s="4"/>
      <c r="E25" s="4"/>
      <c r="F25" s="4"/>
      <c r="G25" s="4"/>
      <c r="H25" s="4"/>
      <c r="I25" s="4"/>
      <c r="J25" s="15"/>
    </row>
    <row r="26" spans="1:13" ht="15.75" x14ac:dyDescent="0.25">
      <c r="A26" s="4"/>
      <c r="B26" s="4"/>
      <c r="C26" s="4"/>
      <c r="D26" s="4"/>
      <c r="E26" s="4"/>
      <c r="F26" s="4"/>
      <c r="G26" s="4"/>
      <c r="H26" s="4"/>
      <c r="I26" s="4"/>
      <c r="J26" s="15"/>
    </row>
    <row r="27" spans="1:13" ht="15.75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15"/>
    </row>
    <row r="28" spans="1:13" ht="15.75" x14ac:dyDescent="0.25">
      <c r="A28" s="28"/>
      <c r="B28" s="28"/>
      <c r="C28" s="28"/>
      <c r="D28" s="28"/>
      <c r="E28" s="28"/>
      <c r="F28" s="28"/>
      <c r="G28" s="28"/>
      <c r="H28" s="28"/>
      <c r="I28" s="28"/>
    </row>
    <row r="29" spans="1:13" ht="15.75" x14ac:dyDescent="0.25">
      <c r="A29" s="28"/>
      <c r="B29" s="28"/>
      <c r="C29" s="28"/>
      <c r="D29" s="28"/>
      <c r="E29" s="28"/>
      <c r="F29" s="28"/>
      <c r="G29" s="28"/>
      <c r="H29" s="28"/>
      <c r="I29" s="28"/>
    </row>
    <row r="30" spans="1:13" ht="15.75" x14ac:dyDescent="0.25">
      <c r="A30" s="28"/>
      <c r="B30" s="28"/>
      <c r="C30" s="28"/>
      <c r="D30" s="28"/>
      <c r="E30" s="28"/>
      <c r="F30" s="28"/>
      <c r="G30" s="28"/>
      <c r="H30" s="28"/>
      <c r="I30" s="28"/>
    </row>
  </sheetData>
  <mergeCells count="4">
    <mergeCell ref="C4:I4"/>
    <mergeCell ref="B5:I5"/>
    <mergeCell ref="B7:J7"/>
    <mergeCell ref="B16:J16"/>
  </mergeCells>
  <pageMargins left="0.7" right="0.7" top="0.75" bottom="0.75" header="0.3" footer="0.3"/>
  <pageSetup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30"/>
  <sheetViews>
    <sheetView workbookViewId="0">
      <selection activeCell="A16" sqref="A16"/>
    </sheetView>
  </sheetViews>
  <sheetFormatPr defaultRowHeight="15" x14ac:dyDescent="0.25"/>
  <cols>
    <col min="1" max="1" width="12.5703125" style="1" customWidth="1"/>
    <col min="2" max="2" width="16" style="1" customWidth="1"/>
    <col min="3" max="3" width="18.5703125" style="1" customWidth="1"/>
    <col min="4" max="4" width="13.85546875" style="1" customWidth="1"/>
    <col min="5" max="5" width="13" style="1" customWidth="1"/>
    <col min="6" max="6" width="16.7109375" style="1" customWidth="1"/>
    <col min="7" max="7" width="14.7109375" style="1" customWidth="1"/>
    <col min="8" max="8" width="16" style="1" customWidth="1"/>
    <col min="9" max="9" width="17" style="1" customWidth="1"/>
    <col min="10" max="10" width="19.140625" style="1" customWidth="1"/>
    <col min="11" max="11" width="10.85546875" style="1" customWidth="1"/>
    <col min="12" max="12" width="12.7109375" style="1" bestFit="1" customWidth="1"/>
    <col min="13" max="13" width="12.5703125" style="15" bestFit="1" customWidth="1"/>
    <col min="14" max="15" width="12.7109375" style="1" bestFit="1" customWidth="1"/>
  </cols>
  <sheetData>
    <row r="1" spans="1:15" ht="15.75" x14ac:dyDescent="0.25">
      <c r="A1" s="25"/>
      <c r="B1" s="25"/>
      <c r="C1" s="25"/>
      <c r="D1" s="25"/>
      <c r="E1" s="25"/>
      <c r="F1" s="25"/>
      <c r="G1" s="25"/>
      <c r="H1" s="25"/>
      <c r="I1" s="25"/>
    </row>
    <row r="2" spans="1:15" ht="15.75" x14ac:dyDescent="0.25">
      <c r="A2" s="25"/>
      <c r="B2" s="25"/>
      <c r="C2" s="25"/>
      <c r="D2" s="25"/>
      <c r="E2" s="25"/>
      <c r="F2" s="25"/>
      <c r="G2" s="25"/>
      <c r="H2" s="25"/>
      <c r="I2" s="25"/>
      <c r="M2" s="20"/>
      <c r="N2" s="20"/>
    </row>
    <row r="3" spans="1:15" ht="15.75" x14ac:dyDescent="0.25">
      <c r="A3" s="25"/>
      <c r="B3" s="25"/>
      <c r="C3" s="25"/>
      <c r="D3" s="25"/>
      <c r="E3" s="25"/>
      <c r="F3" s="25"/>
      <c r="G3" s="25"/>
      <c r="H3" s="25"/>
      <c r="I3" s="25"/>
      <c r="J3" s="26"/>
      <c r="L3" s="3"/>
      <c r="M3" s="21"/>
      <c r="N3" s="21"/>
      <c r="O3" s="2"/>
    </row>
    <row r="4" spans="1:15" ht="15.75" x14ac:dyDescent="0.25">
      <c r="A4" s="25"/>
      <c r="B4" s="25"/>
      <c r="C4" s="59" t="s">
        <v>10</v>
      </c>
      <c r="D4" s="66"/>
      <c r="E4" s="66"/>
      <c r="F4" s="66"/>
      <c r="G4" s="66"/>
      <c r="H4" s="66"/>
      <c r="I4" s="66"/>
      <c r="J4" s="26"/>
      <c r="L4" s="3"/>
      <c r="M4" s="20"/>
      <c r="N4" s="3"/>
    </row>
    <row r="5" spans="1:15" ht="36" customHeight="1" x14ac:dyDescent="0.25">
      <c r="A5" s="25"/>
      <c r="B5" s="61" t="s">
        <v>29</v>
      </c>
      <c r="C5" s="62"/>
      <c r="D5" s="62"/>
      <c r="E5" s="62"/>
      <c r="F5" s="62"/>
      <c r="G5" s="62"/>
      <c r="H5" s="62"/>
      <c r="I5" s="62"/>
      <c r="J5" s="27"/>
      <c r="K5" s="27"/>
      <c r="L5" s="27"/>
      <c r="M5" s="21"/>
    </row>
    <row r="6" spans="1:15" ht="16.5" thickBot="1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15" ht="16.5" thickBot="1" x14ac:dyDescent="0.3">
      <c r="A7" s="6"/>
      <c r="B7" s="63" t="s">
        <v>13</v>
      </c>
      <c r="C7" s="64"/>
      <c r="D7" s="64"/>
      <c r="E7" s="64"/>
      <c r="F7" s="64"/>
      <c r="G7" s="64"/>
      <c r="H7" s="64"/>
      <c r="I7" s="64"/>
      <c r="J7" s="65"/>
    </row>
    <row r="8" spans="1:15" ht="63.75" thickBot="1" x14ac:dyDescent="0.3">
      <c r="A8" s="7" t="s">
        <v>0</v>
      </c>
      <c r="B8" s="8" t="s">
        <v>6</v>
      </c>
      <c r="C8" s="9" t="s">
        <v>14</v>
      </c>
      <c r="D8" s="9" t="s">
        <v>16</v>
      </c>
      <c r="E8" s="10" t="s">
        <v>7</v>
      </c>
      <c r="F8" s="10" t="s">
        <v>8</v>
      </c>
      <c r="G8" s="9" t="s">
        <v>15</v>
      </c>
      <c r="H8" s="10" t="s">
        <v>17</v>
      </c>
      <c r="I8" s="11" t="s">
        <v>9</v>
      </c>
      <c r="J8" s="22" t="s">
        <v>18</v>
      </c>
    </row>
    <row r="9" spans="1:15" ht="20.25" customHeight="1" thickBot="1" x14ac:dyDescent="0.3">
      <c r="A9" s="16" t="s">
        <v>1</v>
      </c>
      <c r="B9" s="12">
        <v>3154268.74</v>
      </c>
      <c r="C9" s="12">
        <v>9220.44</v>
      </c>
      <c r="D9" s="12">
        <v>0</v>
      </c>
      <c r="E9" s="12">
        <v>82613.31</v>
      </c>
      <c r="F9" s="12">
        <v>360676.09</v>
      </c>
      <c r="G9" s="12">
        <v>0</v>
      </c>
      <c r="H9" s="12">
        <v>0</v>
      </c>
      <c r="I9" s="17">
        <f>SUM(B9:H9)</f>
        <v>3606778.58</v>
      </c>
      <c r="J9" s="23">
        <f>'REGULARIZARETRIMI2023LIMVALCTR '!J9+'TOTAL APR2023SERVLIMVALCTR'!I9</f>
        <v>15692864.379999999</v>
      </c>
    </row>
    <row r="10" spans="1:15" ht="17.25" customHeight="1" thickBot="1" x14ac:dyDescent="0.3">
      <c r="A10" s="18" t="s">
        <v>2</v>
      </c>
      <c r="B10" s="12">
        <v>427064.57</v>
      </c>
      <c r="C10" s="12">
        <v>462.97</v>
      </c>
      <c r="D10" s="12">
        <v>0</v>
      </c>
      <c r="E10" s="12">
        <v>0</v>
      </c>
      <c r="F10" s="12">
        <v>173218.06</v>
      </c>
      <c r="G10" s="12">
        <v>7333.03</v>
      </c>
      <c r="H10" s="12">
        <v>1507.59</v>
      </c>
      <c r="I10" s="17">
        <f t="shared" ref="I10:I12" si="0">SUM(B10:H10)</f>
        <v>609586.22</v>
      </c>
      <c r="J10" s="23">
        <f>'REGULARIZARETRIMI2023LIMVALCTR '!J10+'TOTAL APR2023SERVLIMVALCTR'!I10</f>
        <v>2992911.24</v>
      </c>
    </row>
    <row r="11" spans="1:15" ht="16.5" thickBot="1" x14ac:dyDescent="0.3">
      <c r="A11" s="18" t="s">
        <v>3</v>
      </c>
      <c r="B11" s="12">
        <v>639094.05000000005</v>
      </c>
      <c r="C11" s="12">
        <v>0</v>
      </c>
      <c r="D11" s="12">
        <v>0</v>
      </c>
      <c r="E11" s="12">
        <v>0</v>
      </c>
      <c r="F11" s="12">
        <v>340846.91</v>
      </c>
      <c r="G11" s="12">
        <v>3567.42</v>
      </c>
      <c r="H11" s="12">
        <v>0</v>
      </c>
      <c r="I11" s="17">
        <f t="shared" si="0"/>
        <v>983508.38</v>
      </c>
      <c r="J11" s="23">
        <f>'REGULARIZARETRIMI2023LIMVALCTR '!J11+'TOTAL APR2023SERVLIMVALCTR'!I11</f>
        <v>3829689.7600000002</v>
      </c>
      <c r="K11" s="2"/>
    </row>
    <row r="12" spans="1:15" ht="16.5" thickBot="1" x14ac:dyDescent="0.3">
      <c r="A12" s="19" t="s">
        <v>4</v>
      </c>
      <c r="B12" s="12">
        <v>212675.82</v>
      </c>
      <c r="C12" s="12">
        <v>0</v>
      </c>
      <c r="D12" s="12">
        <v>0</v>
      </c>
      <c r="E12" s="12">
        <v>0</v>
      </c>
      <c r="F12" s="12">
        <v>154194.01999999999</v>
      </c>
      <c r="G12" s="12">
        <v>2180.09</v>
      </c>
      <c r="H12" s="12">
        <v>0</v>
      </c>
      <c r="I12" s="17">
        <f t="shared" si="0"/>
        <v>369049.93</v>
      </c>
      <c r="J12" s="23">
        <f>'REGULARIZARETRIMI2023LIMVALCTR '!J12+'TOTAL APR2023SERVLIMVALCTR'!I12</f>
        <v>1419014.1800000002</v>
      </c>
    </row>
    <row r="13" spans="1:15" ht="16.5" thickBot="1" x14ac:dyDescent="0.3">
      <c r="A13" s="13" t="s">
        <v>5</v>
      </c>
      <c r="B13" s="14">
        <f>SUM(B9:B12)</f>
        <v>4433103.1800000006</v>
      </c>
      <c r="C13" s="14">
        <f t="shared" ref="C13:H13" si="1">SUM(C9:C12)</f>
        <v>9683.41</v>
      </c>
      <c r="D13" s="14">
        <f t="shared" si="1"/>
        <v>0</v>
      </c>
      <c r="E13" s="14">
        <f t="shared" si="1"/>
        <v>82613.31</v>
      </c>
      <c r="F13" s="14">
        <f t="shared" si="1"/>
        <v>1028935.0800000001</v>
      </c>
      <c r="G13" s="14">
        <f t="shared" si="1"/>
        <v>13080.54</v>
      </c>
      <c r="H13" s="14">
        <f t="shared" si="1"/>
        <v>1507.59</v>
      </c>
      <c r="I13" s="14">
        <f>SUM(I9:I12)</f>
        <v>5568923.1099999994</v>
      </c>
      <c r="J13" s="14">
        <f>SUM(J9:J12)</f>
        <v>23934479.559999999</v>
      </c>
    </row>
    <row r="14" spans="1:15" ht="15.75" x14ac:dyDescent="0.25">
      <c r="A14" s="33"/>
      <c r="B14" s="33"/>
      <c r="C14" s="31"/>
      <c r="D14" s="33"/>
      <c r="E14" s="33"/>
      <c r="F14" s="33"/>
      <c r="G14" s="33"/>
      <c r="H14" s="33"/>
      <c r="I14" s="33"/>
      <c r="J14" s="34"/>
    </row>
    <row r="15" spans="1:15" ht="16.5" thickBot="1" x14ac:dyDescent="0.3">
      <c r="A15" s="5" t="s">
        <v>35</v>
      </c>
      <c r="B15" s="4"/>
      <c r="C15" s="35"/>
      <c r="D15" s="35"/>
      <c r="E15" s="35"/>
      <c r="F15" s="35"/>
      <c r="G15" s="35"/>
      <c r="H15" s="35"/>
      <c r="I15" s="35"/>
      <c r="J15" s="35"/>
    </row>
    <row r="16" spans="1:15" ht="16.5" thickBot="1" x14ac:dyDescent="0.3">
      <c r="A16" s="6"/>
      <c r="B16" s="63" t="s">
        <v>13</v>
      </c>
      <c r="C16" s="64"/>
      <c r="D16" s="64"/>
      <c r="E16" s="64"/>
      <c r="F16" s="64"/>
      <c r="G16" s="64"/>
      <c r="H16" s="64"/>
      <c r="I16" s="64"/>
      <c r="J16" s="65"/>
    </row>
    <row r="17" spans="1:13" ht="63.75" thickBot="1" x14ac:dyDescent="0.3">
      <c r="A17" s="7" t="s">
        <v>0</v>
      </c>
      <c r="B17" s="8" t="s">
        <v>6</v>
      </c>
      <c r="C17" s="9" t="s">
        <v>14</v>
      </c>
      <c r="D17" s="9" t="s">
        <v>16</v>
      </c>
      <c r="E17" s="10" t="s">
        <v>7</v>
      </c>
      <c r="F17" s="10" t="s">
        <v>8</v>
      </c>
      <c r="G17" s="9" t="s">
        <v>15</v>
      </c>
      <c r="H17" s="10" t="s">
        <v>17</v>
      </c>
      <c r="I17" s="11" t="s">
        <v>9</v>
      </c>
      <c r="J17" s="22" t="s">
        <v>18</v>
      </c>
    </row>
    <row r="18" spans="1:13" s="1" customFormat="1" ht="16.5" thickBot="1" x14ac:dyDescent="0.3">
      <c r="A18" s="36" t="s">
        <v>1</v>
      </c>
      <c r="B18" s="37">
        <f>'REGULARIZARETRIMI2023LIMVALCTR '!B18+'TOTAL APR2023SERVLIMVALCTR'!B9</f>
        <v>13368301.110000001</v>
      </c>
      <c r="C18" s="37">
        <f>'REGULARIZARETRIMI2023LIMVALCTR '!C18+'TOTAL APR2023SERVLIMVALCTR'!C9</f>
        <v>45466.6</v>
      </c>
      <c r="D18" s="37">
        <f>'REGULARIZARETRIMI2023LIMVALCTR '!D18+'TOTAL APR2023SERVLIMVALCTR'!D9</f>
        <v>203160</v>
      </c>
      <c r="E18" s="37">
        <f>'REGULARIZARETRIMI2023LIMVALCTR '!E18+'TOTAL APR2023SERVLIMVALCTR'!E9</f>
        <v>396086.74</v>
      </c>
      <c r="F18" s="37">
        <f>'REGULARIZARETRIMI2023LIMVALCTR '!F18+'TOTAL APR2023SERVLIMVALCTR'!F9</f>
        <v>1679849.93</v>
      </c>
      <c r="G18" s="37">
        <f>'REGULARIZARETRIMI2023LIMVALCTR '!G18+'TOTAL APR2023SERVLIMVALCTR'!G9</f>
        <v>0</v>
      </c>
      <c r="H18" s="37">
        <f>'REGULARIZARETRIMI2023LIMVALCTR '!H18+'TOTAL APR2023SERVLIMVALCTR'!H9</f>
        <v>0</v>
      </c>
      <c r="I18" s="37">
        <f>SUM(B18:H18)</f>
        <v>15692864.380000001</v>
      </c>
      <c r="J18" s="23">
        <f>J9</f>
        <v>15692864.379999999</v>
      </c>
      <c r="M18" s="15"/>
    </row>
    <row r="19" spans="1:13" s="1" customFormat="1" ht="16.5" thickBot="1" x14ac:dyDescent="0.3">
      <c r="A19" s="18" t="s">
        <v>2</v>
      </c>
      <c r="B19" s="37">
        <f>'REGULARIZARETRIMI2023LIMVALCTR '!B19+'TOTAL APR2023SERVLIMVALCTR'!B10</f>
        <v>2180351.75</v>
      </c>
      <c r="C19" s="37">
        <f>'REGULARIZARETRIMI2023LIMVALCTR '!C19+'TOTAL APR2023SERVLIMVALCTR'!C10</f>
        <v>1593.64</v>
      </c>
      <c r="D19" s="37">
        <f>'REGULARIZARETRIMI2023LIMVALCTR '!D19+'TOTAL APR2023SERVLIMVALCTR'!D10</f>
        <v>0</v>
      </c>
      <c r="E19" s="37">
        <f>'REGULARIZARETRIMI2023LIMVALCTR '!E19+'TOTAL APR2023SERVLIMVALCTR'!E10</f>
        <v>0</v>
      </c>
      <c r="F19" s="37">
        <f>'REGULARIZARETRIMI2023LIMVALCTR '!F19+'TOTAL APR2023SERVLIMVALCTR'!F10</f>
        <v>782652.31</v>
      </c>
      <c r="G19" s="37">
        <f>'REGULARIZARETRIMI2023LIMVALCTR '!G19+'TOTAL APR2023SERVLIMVALCTR'!G10</f>
        <v>21206.329999999998</v>
      </c>
      <c r="H19" s="37">
        <f>'REGULARIZARETRIMI2023LIMVALCTR '!H19+'TOTAL APR2023SERVLIMVALCTR'!H10</f>
        <v>7107.21</v>
      </c>
      <c r="I19" s="12">
        <f t="shared" ref="I19:I22" si="2">SUM(B19:H19)</f>
        <v>2992911.24</v>
      </c>
      <c r="J19" s="23">
        <f t="shared" ref="J19:J22" si="3">J10</f>
        <v>2992911.24</v>
      </c>
      <c r="M19" s="15"/>
    </row>
    <row r="20" spans="1:13" s="1" customFormat="1" ht="16.5" thickBot="1" x14ac:dyDescent="0.3">
      <c r="A20" s="18" t="s">
        <v>3</v>
      </c>
      <c r="B20" s="37">
        <f>'REGULARIZARETRIMI2023LIMVALCTR '!B20+'TOTAL APR2023SERVLIMVALCTR'!B11</f>
        <v>2513511.8200000003</v>
      </c>
      <c r="C20" s="37">
        <f>'REGULARIZARETRIMI2023LIMVALCTR '!C20+'TOTAL APR2023SERVLIMVALCTR'!C11</f>
        <v>1755.14</v>
      </c>
      <c r="D20" s="37">
        <f>'REGULARIZARETRIMI2023LIMVALCTR '!D20+'TOTAL APR2023SERVLIMVALCTR'!D11</f>
        <v>0</v>
      </c>
      <c r="E20" s="37">
        <f>'REGULARIZARETRIMI2023LIMVALCTR '!E20+'TOTAL APR2023SERVLIMVALCTR'!E11</f>
        <v>0</v>
      </c>
      <c r="F20" s="37">
        <f>'REGULARIZARETRIMI2023LIMVALCTR '!F20+'TOTAL APR2023SERVLIMVALCTR'!F11</f>
        <v>1304018.56</v>
      </c>
      <c r="G20" s="37">
        <f>'REGULARIZARETRIMI2023LIMVALCTR '!G20+'TOTAL APR2023SERVLIMVALCTR'!G11</f>
        <v>9909.5</v>
      </c>
      <c r="H20" s="37">
        <f>'REGULARIZARETRIMI2023LIMVALCTR '!H20+'TOTAL APR2023SERVLIMVALCTR'!H11</f>
        <v>494.74</v>
      </c>
      <c r="I20" s="12">
        <f t="shared" si="2"/>
        <v>3829689.7600000007</v>
      </c>
      <c r="J20" s="23">
        <f t="shared" si="3"/>
        <v>3829689.7600000002</v>
      </c>
      <c r="M20" s="15"/>
    </row>
    <row r="21" spans="1:13" s="1" customFormat="1" ht="16.5" thickBot="1" x14ac:dyDescent="0.3">
      <c r="A21" s="19" t="s">
        <v>4</v>
      </c>
      <c r="B21" s="37">
        <f>'REGULARIZARETRIMI2023LIMVALCTR '!B21+'TOTAL APR2023SERVLIMVALCTR'!B12</f>
        <v>866686.78</v>
      </c>
      <c r="C21" s="37">
        <f>'REGULARIZARETRIMI2023LIMVALCTR '!C21+'TOTAL APR2023SERVLIMVALCTR'!C12</f>
        <v>0</v>
      </c>
      <c r="D21" s="37">
        <f>'REGULARIZARETRIMI2023LIMVALCTR '!D21+'TOTAL APR2023SERVLIMVALCTR'!D12</f>
        <v>0</v>
      </c>
      <c r="E21" s="37">
        <f>'REGULARIZARETRIMI2023LIMVALCTR '!E21+'TOTAL APR2023SERVLIMVALCTR'!E12</f>
        <v>0</v>
      </c>
      <c r="F21" s="37">
        <f>'REGULARIZARETRIMI2023LIMVALCTR '!F21+'TOTAL APR2023SERVLIMVALCTR'!F12</f>
        <v>546976.27</v>
      </c>
      <c r="G21" s="37">
        <f>'REGULARIZARETRIMI2023LIMVALCTR '!G21+'TOTAL APR2023SERVLIMVALCTR'!G12</f>
        <v>5351.130000000001</v>
      </c>
      <c r="H21" s="37">
        <f>'REGULARIZARETRIMI2023LIMVALCTR '!H21+'TOTAL APR2023SERVLIMVALCTR'!H12</f>
        <v>0</v>
      </c>
      <c r="I21" s="38">
        <f t="shared" si="2"/>
        <v>1419014.18</v>
      </c>
      <c r="J21" s="39">
        <f t="shared" si="3"/>
        <v>1419014.1800000002</v>
      </c>
      <c r="M21" s="15"/>
    </row>
    <row r="22" spans="1:13" s="1" customFormat="1" ht="16.5" thickBot="1" x14ac:dyDescent="0.3">
      <c r="A22" s="13" t="s">
        <v>5</v>
      </c>
      <c r="B22" s="14">
        <f>SUM(B18:B21)</f>
        <v>18928851.460000001</v>
      </c>
      <c r="C22" s="14">
        <f t="shared" ref="C22:G22" si="4">SUM(C18:C21)</f>
        <v>48815.38</v>
      </c>
      <c r="D22" s="14">
        <f t="shared" si="4"/>
        <v>203160</v>
      </c>
      <c r="E22" s="14">
        <f t="shared" si="4"/>
        <v>396086.74</v>
      </c>
      <c r="F22" s="14">
        <f t="shared" si="4"/>
        <v>4313497.07</v>
      </c>
      <c r="G22" s="14">
        <f t="shared" si="4"/>
        <v>36466.959999999999</v>
      </c>
      <c r="H22" s="14">
        <f>SUM(H18:H21)</f>
        <v>7601.95</v>
      </c>
      <c r="I22" s="14">
        <f t="shared" si="2"/>
        <v>23934479.559999999</v>
      </c>
      <c r="J22" s="29">
        <f t="shared" si="3"/>
        <v>23934479.559999999</v>
      </c>
      <c r="M22" s="15"/>
    </row>
    <row r="23" spans="1:13" s="1" customFormat="1" ht="15.75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2">
        <f>I22-J22</f>
        <v>0</v>
      </c>
      <c r="M23" s="15"/>
    </row>
    <row r="24" spans="1:13" ht="15.75" x14ac:dyDescent="0.25">
      <c r="A24" s="4" t="s">
        <v>11</v>
      </c>
      <c r="B24" s="4"/>
      <c r="C24" s="35"/>
      <c r="D24" s="4"/>
      <c r="E24" s="4"/>
      <c r="F24" s="4"/>
      <c r="G24" s="4"/>
      <c r="H24" s="4"/>
      <c r="I24" s="4"/>
      <c r="J24" s="15"/>
    </row>
    <row r="25" spans="1:13" ht="15.75" x14ac:dyDescent="0.25">
      <c r="A25" s="4" t="s">
        <v>12</v>
      </c>
      <c r="B25" s="4"/>
      <c r="C25" s="4"/>
      <c r="D25" s="4"/>
      <c r="E25" s="4"/>
      <c r="F25" s="4"/>
      <c r="G25" s="4"/>
      <c r="H25" s="4"/>
      <c r="I25" s="4"/>
      <c r="J25" s="15"/>
    </row>
    <row r="26" spans="1:13" ht="15.75" x14ac:dyDescent="0.25">
      <c r="A26" s="25"/>
      <c r="B26" s="25"/>
      <c r="C26" s="25"/>
      <c r="D26" s="25"/>
      <c r="E26" s="25"/>
      <c r="F26" s="25"/>
      <c r="G26" s="25"/>
      <c r="H26" s="25"/>
      <c r="I26" s="25"/>
    </row>
    <row r="27" spans="1:13" ht="15.75" x14ac:dyDescent="0.25">
      <c r="A27" s="28"/>
      <c r="B27" s="28"/>
      <c r="C27" s="28"/>
      <c r="D27" s="28"/>
      <c r="E27" s="28"/>
      <c r="F27" s="28"/>
      <c r="G27" s="28"/>
      <c r="H27" s="28"/>
      <c r="I27" s="28"/>
    </row>
    <row r="28" spans="1:13" ht="15.75" x14ac:dyDescent="0.25">
      <c r="A28" s="28"/>
      <c r="B28" s="28"/>
      <c r="C28" s="28"/>
      <c r="D28" s="28"/>
      <c r="E28" s="28"/>
      <c r="F28" s="28"/>
      <c r="G28" s="28"/>
      <c r="H28" s="28"/>
      <c r="I28" s="28"/>
    </row>
    <row r="29" spans="1:13" ht="15.75" x14ac:dyDescent="0.25">
      <c r="A29" s="28"/>
      <c r="B29" s="28"/>
      <c r="C29" s="28"/>
      <c r="D29" s="28"/>
      <c r="E29" s="28"/>
      <c r="F29" s="28"/>
      <c r="G29" s="28"/>
      <c r="H29" s="28"/>
      <c r="I29" s="28"/>
    </row>
    <row r="30" spans="1:13" ht="15.75" x14ac:dyDescent="0.25">
      <c r="A30" s="28"/>
      <c r="B30" s="28"/>
      <c r="C30" s="28"/>
      <c r="D30" s="28"/>
      <c r="E30" s="28"/>
      <c r="F30" s="28"/>
      <c r="G30" s="28"/>
      <c r="H30" s="28"/>
      <c r="I30" s="28"/>
    </row>
  </sheetData>
  <mergeCells count="4">
    <mergeCell ref="C4:I4"/>
    <mergeCell ref="B5:I5"/>
    <mergeCell ref="B7:J7"/>
    <mergeCell ref="B16:J16"/>
  </mergeCells>
  <pageMargins left="0.7" right="0.7" top="0.75" bottom="0.75" header="0.3" footer="0.3"/>
  <pageSetup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30"/>
  <sheetViews>
    <sheetView workbookViewId="0">
      <selection activeCell="D18" sqref="D18"/>
    </sheetView>
  </sheetViews>
  <sheetFormatPr defaultRowHeight="15" x14ac:dyDescent="0.25"/>
  <cols>
    <col min="1" max="1" width="12.5703125" style="1" customWidth="1"/>
    <col min="2" max="2" width="16" style="1" customWidth="1"/>
    <col min="3" max="3" width="18.5703125" style="1" customWidth="1"/>
    <col min="4" max="4" width="13.85546875" style="1" customWidth="1"/>
    <col min="5" max="5" width="13" style="1" customWidth="1"/>
    <col min="6" max="6" width="16.7109375" style="1" customWidth="1"/>
    <col min="7" max="7" width="14.7109375" style="1" customWidth="1"/>
    <col min="8" max="8" width="16" style="1" customWidth="1"/>
    <col min="9" max="9" width="17" style="1" customWidth="1"/>
    <col min="10" max="10" width="19.140625" style="1" customWidth="1"/>
    <col min="11" max="11" width="10.85546875" style="1" customWidth="1"/>
    <col min="12" max="12" width="12.7109375" style="1" bestFit="1" customWidth="1"/>
    <col min="13" max="13" width="12.5703125" style="15" bestFit="1" customWidth="1"/>
    <col min="14" max="15" width="12.7109375" style="1" bestFit="1" customWidth="1"/>
  </cols>
  <sheetData>
    <row r="1" spans="1:15" ht="15.75" x14ac:dyDescent="0.25">
      <c r="A1" s="25"/>
      <c r="B1" s="25"/>
      <c r="C1" s="25"/>
      <c r="D1" s="25"/>
      <c r="E1" s="25"/>
      <c r="F1" s="25"/>
      <c r="G1" s="25"/>
      <c r="H1" s="25"/>
      <c r="I1" s="25"/>
    </row>
    <row r="2" spans="1:15" ht="15.75" x14ac:dyDescent="0.25">
      <c r="A2" s="25"/>
      <c r="B2" s="25"/>
      <c r="C2" s="25"/>
      <c r="D2" s="25"/>
      <c r="E2" s="25"/>
      <c r="F2" s="25"/>
      <c r="G2" s="25"/>
      <c r="H2" s="25"/>
      <c r="I2" s="25"/>
      <c r="M2" s="20"/>
      <c r="N2" s="20"/>
    </row>
    <row r="3" spans="1:15" ht="15.75" x14ac:dyDescent="0.25">
      <c r="A3" s="25"/>
      <c r="B3" s="25"/>
      <c r="C3" s="25"/>
      <c r="D3" s="25"/>
      <c r="E3" s="25"/>
      <c r="F3" s="25"/>
      <c r="G3" s="25"/>
      <c r="H3" s="25"/>
      <c r="I3" s="25"/>
      <c r="J3" s="26"/>
      <c r="L3" s="3"/>
      <c r="M3" s="21"/>
      <c r="N3" s="21"/>
      <c r="O3" s="2"/>
    </row>
    <row r="4" spans="1:15" ht="15.75" x14ac:dyDescent="0.25">
      <c r="A4" s="25"/>
      <c r="B4" s="25"/>
      <c r="C4" s="59" t="s">
        <v>10</v>
      </c>
      <c r="D4" s="66"/>
      <c r="E4" s="66"/>
      <c r="F4" s="66"/>
      <c r="G4" s="66"/>
      <c r="H4" s="66"/>
      <c r="I4" s="66"/>
      <c r="J4" s="26"/>
      <c r="L4" s="3"/>
      <c r="M4" s="20"/>
      <c r="N4" s="3"/>
    </row>
    <row r="5" spans="1:15" ht="36" customHeight="1" x14ac:dyDescent="0.25">
      <c r="A5" s="25"/>
      <c r="B5" s="61" t="s">
        <v>27</v>
      </c>
      <c r="C5" s="62"/>
      <c r="D5" s="62"/>
      <c r="E5" s="62"/>
      <c r="F5" s="62"/>
      <c r="G5" s="62"/>
      <c r="H5" s="62"/>
      <c r="I5" s="62"/>
      <c r="J5" s="27"/>
      <c r="K5" s="27"/>
      <c r="L5" s="27"/>
      <c r="M5" s="21"/>
    </row>
    <row r="6" spans="1:15" ht="16.5" thickBot="1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15" ht="16.5" thickBot="1" x14ac:dyDescent="0.3">
      <c r="A7" s="6"/>
      <c r="B7" s="63" t="s">
        <v>13</v>
      </c>
      <c r="C7" s="64"/>
      <c r="D7" s="64"/>
      <c r="E7" s="64"/>
      <c r="F7" s="64"/>
      <c r="G7" s="64"/>
      <c r="H7" s="64"/>
      <c r="I7" s="64"/>
      <c r="J7" s="65"/>
    </row>
    <row r="8" spans="1:15" ht="63.75" thickBot="1" x14ac:dyDescent="0.3">
      <c r="A8" s="7" t="s">
        <v>0</v>
      </c>
      <c r="B8" s="8" t="s">
        <v>6</v>
      </c>
      <c r="C8" s="9" t="s">
        <v>14</v>
      </c>
      <c r="D8" s="9" t="s">
        <v>16</v>
      </c>
      <c r="E8" s="10" t="s">
        <v>7</v>
      </c>
      <c r="F8" s="10" t="s">
        <v>8</v>
      </c>
      <c r="G8" s="9" t="s">
        <v>15</v>
      </c>
      <c r="H8" s="10" t="s">
        <v>17</v>
      </c>
      <c r="I8" s="11" t="s">
        <v>9</v>
      </c>
      <c r="J8" s="22" t="s">
        <v>18</v>
      </c>
    </row>
    <row r="9" spans="1:15" ht="20.25" customHeight="1" thickBot="1" x14ac:dyDescent="0.3">
      <c r="A9" s="16" t="s">
        <v>1</v>
      </c>
      <c r="B9" s="12">
        <v>203785.38</v>
      </c>
      <c r="C9" s="12">
        <v>0</v>
      </c>
      <c r="D9" s="12">
        <v>203160</v>
      </c>
      <c r="E9" s="12">
        <v>168.66</v>
      </c>
      <c r="F9" s="12">
        <v>154.79</v>
      </c>
      <c r="G9" s="12">
        <v>0</v>
      </c>
      <c r="H9" s="12">
        <v>0</v>
      </c>
      <c r="I9" s="17">
        <f>SUM(B9:H9)</f>
        <v>407268.82999999996</v>
      </c>
      <c r="J9" s="23">
        <f>MAR2023SUPLIMSPZI!J9+'REGULARIZARETRIMI2023LIMVALCTR '!I9</f>
        <v>12086085.799999999</v>
      </c>
    </row>
    <row r="10" spans="1:15" ht="17.25" customHeight="1" thickBot="1" x14ac:dyDescent="0.3">
      <c r="A10" s="18" t="s">
        <v>2</v>
      </c>
      <c r="B10" s="12">
        <v>33367.82</v>
      </c>
      <c r="C10" s="12">
        <v>0</v>
      </c>
      <c r="D10" s="12">
        <v>0</v>
      </c>
      <c r="E10" s="12">
        <v>0</v>
      </c>
      <c r="F10" s="12">
        <v>-198.19</v>
      </c>
      <c r="G10" s="12">
        <v>198.19</v>
      </c>
      <c r="H10" s="12">
        <v>0</v>
      </c>
      <c r="I10" s="17">
        <f t="shared" ref="I10:I12" si="0">SUM(B10:H10)</f>
        <v>33367.82</v>
      </c>
      <c r="J10" s="23">
        <f>MAR2023SUPLIMSPZI!J10+'REGULARIZARETRIMI2023LIMVALCTR '!I10</f>
        <v>2383325.02</v>
      </c>
    </row>
    <row r="11" spans="1:15" ht="16.5" thickBot="1" x14ac:dyDescent="0.3">
      <c r="A11" s="18" t="s">
        <v>3</v>
      </c>
      <c r="B11" s="12">
        <v>10108.969999999999</v>
      </c>
      <c r="C11" s="12">
        <v>0</v>
      </c>
      <c r="D11" s="12">
        <v>0</v>
      </c>
      <c r="E11" s="12">
        <v>0</v>
      </c>
      <c r="F11" s="12">
        <v>-2736.46</v>
      </c>
      <c r="G11" s="12">
        <v>2180.09</v>
      </c>
      <c r="H11" s="12">
        <v>0</v>
      </c>
      <c r="I11" s="17">
        <f t="shared" si="0"/>
        <v>9552.5999999999985</v>
      </c>
      <c r="J11" s="23">
        <f>MAR2023SUPLIMSPZI!J11+'REGULARIZARETRIMI2023LIMVALCTR '!I11</f>
        <v>2846181.3800000004</v>
      </c>
      <c r="K11" s="2"/>
    </row>
    <row r="12" spans="1:15" ht="16.5" thickBot="1" x14ac:dyDescent="0.3">
      <c r="A12" s="19" t="s">
        <v>4</v>
      </c>
      <c r="B12" s="12">
        <v>27156.53</v>
      </c>
      <c r="C12" s="12">
        <v>0</v>
      </c>
      <c r="D12" s="12">
        <v>0</v>
      </c>
      <c r="E12" s="12">
        <v>0</v>
      </c>
      <c r="F12" s="12">
        <v>1118.96</v>
      </c>
      <c r="G12" s="12">
        <v>0</v>
      </c>
      <c r="H12" s="12">
        <v>0</v>
      </c>
      <c r="I12" s="17">
        <f t="shared" si="0"/>
        <v>28275.489999999998</v>
      </c>
      <c r="J12" s="23">
        <f>MAR2023SUPLIMSPZI!J12+'REGULARIZARETRIMI2023LIMVALCTR '!I12</f>
        <v>1049964.2500000002</v>
      </c>
    </row>
    <row r="13" spans="1:15" ht="16.5" thickBot="1" x14ac:dyDescent="0.3">
      <c r="A13" s="13" t="s">
        <v>5</v>
      </c>
      <c r="B13" s="14">
        <f>SUM(B9:B12)</f>
        <v>274418.7</v>
      </c>
      <c r="C13" s="14">
        <f t="shared" ref="C13:H13" si="1">SUM(C9:C12)</f>
        <v>0</v>
      </c>
      <c r="D13" s="14">
        <f t="shared" si="1"/>
        <v>203160</v>
      </c>
      <c r="E13" s="14">
        <f t="shared" si="1"/>
        <v>168.66</v>
      </c>
      <c r="F13" s="14">
        <f t="shared" si="1"/>
        <v>-1660.9</v>
      </c>
      <c r="G13" s="14">
        <f t="shared" si="1"/>
        <v>2378.2800000000002</v>
      </c>
      <c r="H13" s="14">
        <f t="shared" si="1"/>
        <v>0</v>
      </c>
      <c r="I13" s="14">
        <f>SUM(I9:I12)</f>
        <v>478464.73999999993</v>
      </c>
      <c r="J13" s="14">
        <f>SUM(J9:J12)</f>
        <v>18365556.449999999</v>
      </c>
    </row>
    <row r="14" spans="1:15" ht="15.75" x14ac:dyDescent="0.25">
      <c r="A14" s="33"/>
      <c r="B14" s="33"/>
      <c r="C14" s="31"/>
      <c r="D14" s="33"/>
      <c r="E14" s="33"/>
      <c r="F14" s="33"/>
      <c r="G14" s="33"/>
      <c r="H14" s="33"/>
      <c r="I14" s="33"/>
      <c r="J14" s="34"/>
    </row>
    <row r="15" spans="1:15" ht="16.5" thickBot="1" x14ac:dyDescent="0.3">
      <c r="A15" s="5" t="s">
        <v>25</v>
      </c>
      <c r="B15" s="4"/>
      <c r="C15" s="35"/>
      <c r="D15" s="4"/>
      <c r="E15" s="4"/>
      <c r="F15" s="4"/>
      <c r="G15" s="4"/>
      <c r="H15" s="4"/>
      <c r="I15" s="4"/>
      <c r="J15" s="15"/>
    </row>
    <row r="16" spans="1:15" ht="16.5" thickBot="1" x14ac:dyDescent="0.3">
      <c r="A16" s="6"/>
      <c r="B16" s="63" t="s">
        <v>13</v>
      </c>
      <c r="C16" s="64"/>
      <c r="D16" s="64"/>
      <c r="E16" s="64"/>
      <c r="F16" s="64"/>
      <c r="G16" s="64"/>
      <c r="H16" s="64"/>
      <c r="I16" s="64"/>
      <c r="J16" s="65"/>
    </row>
    <row r="17" spans="1:13" ht="63.75" thickBot="1" x14ac:dyDescent="0.3">
      <c r="A17" s="7" t="s">
        <v>0</v>
      </c>
      <c r="B17" s="8" t="s">
        <v>6</v>
      </c>
      <c r="C17" s="9" t="s">
        <v>14</v>
      </c>
      <c r="D17" s="9" t="s">
        <v>16</v>
      </c>
      <c r="E17" s="10" t="s">
        <v>7</v>
      </c>
      <c r="F17" s="10" t="s">
        <v>8</v>
      </c>
      <c r="G17" s="9" t="s">
        <v>15</v>
      </c>
      <c r="H17" s="10" t="s">
        <v>17</v>
      </c>
      <c r="I17" s="11" t="s">
        <v>9</v>
      </c>
      <c r="J17" s="22" t="s">
        <v>18</v>
      </c>
    </row>
    <row r="18" spans="1:13" s="1" customFormat="1" ht="16.5" thickBot="1" x14ac:dyDescent="0.3">
      <c r="A18" s="36" t="s">
        <v>1</v>
      </c>
      <c r="B18" s="37">
        <f>MAR2023SUPLIMSPZI!B18+'REGULARIZARETRIMI2023LIMVALCTR '!B9</f>
        <v>10214032.370000001</v>
      </c>
      <c r="C18" s="37">
        <f>MAR2023SUPLIMSPZI!C18+'REGULARIZARETRIMI2023LIMVALCTR '!C9</f>
        <v>36246.159999999996</v>
      </c>
      <c r="D18" s="37">
        <f>MAR2023SUPLIMSPZI!D18+'REGULARIZARETRIMI2023LIMVALCTR '!D9</f>
        <v>203160</v>
      </c>
      <c r="E18" s="37">
        <f>MAR2023SUPLIMSPZI!E18+'REGULARIZARETRIMI2023LIMVALCTR '!E9</f>
        <v>313473.43</v>
      </c>
      <c r="F18" s="37">
        <f>MAR2023SUPLIMSPZI!F18+'REGULARIZARETRIMI2023LIMVALCTR '!F9</f>
        <v>1319173.8399999999</v>
      </c>
      <c r="G18" s="37">
        <f>MAR2023SUPLIMSPZI!G18+'REGULARIZARETRIMI2023LIMVALCTR '!G9</f>
        <v>0</v>
      </c>
      <c r="H18" s="37">
        <f>MAR2023SUPLIMSPZI!H18+'REGULARIZARETRIMI2023LIMVALCTR '!H9</f>
        <v>0</v>
      </c>
      <c r="I18" s="37">
        <f>SUM(B18:H18)</f>
        <v>12086085.800000001</v>
      </c>
      <c r="J18" s="23">
        <f>J9</f>
        <v>12086085.799999999</v>
      </c>
      <c r="M18" s="15"/>
    </row>
    <row r="19" spans="1:13" s="1" customFormat="1" ht="16.5" thickBot="1" x14ac:dyDescent="0.3">
      <c r="A19" s="18" t="s">
        <v>2</v>
      </c>
      <c r="B19" s="37">
        <f>MAR2023SUPLIMSPZI!B19+'REGULARIZARETRIMI2023LIMVALCTR '!B10</f>
        <v>1753287.1800000002</v>
      </c>
      <c r="C19" s="37">
        <f>MAR2023SUPLIMSPZI!C19+'REGULARIZARETRIMI2023LIMVALCTR '!C10</f>
        <v>1130.67</v>
      </c>
      <c r="D19" s="37">
        <f>MAR2023SUPLIMSPZI!D19+'REGULARIZARETRIMI2023LIMVALCTR '!D10</f>
        <v>0</v>
      </c>
      <c r="E19" s="37">
        <f>MAR2023SUPLIMSPZI!E19+'REGULARIZARETRIMI2023LIMVALCTR '!E10</f>
        <v>0</v>
      </c>
      <c r="F19" s="37">
        <f>MAR2023SUPLIMSPZI!F19+'REGULARIZARETRIMI2023LIMVALCTR '!F10</f>
        <v>609434.25</v>
      </c>
      <c r="G19" s="37">
        <f>MAR2023SUPLIMSPZI!G19+'REGULARIZARETRIMI2023LIMVALCTR '!G10</f>
        <v>13873.3</v>
      </c>
      <c r="H19" s="37">
        <f>MAR2023SUPLIMSPZI!H19+'REGULARIZARETRIMI2023LIMVALCTR '!H10</f>
        <v>5599.62</v>
      </c>
      <c r="I19" s="12">
        <f t="shared" ref="I19:I22" si="2">SUM(B19:H19)</f>
        <v>2383325.02</v>
      </c>
      <c r="J19" s="23">
        <f t="shared" ref="J19:J22" si="3">J10</f>
        <v>2383325.02</v>
      </c>
      <c r="M19" s="15"/>
    </row>
    <row r="20" spans="1:13" s="1" customFormat="1" ht="16.5" thickBot="1" x14ac:dyDescent="0.3">
      <c r="A20" s="18" t="s">
        <v>3</v>
      </c>
      <c r="B20" s="37">
        <f>MAR2023SUPLIMSPZI!B20+'REGULARIZARETRIMI2023LIMVALCTR '!B11</f>
        <v>1874417.77</v>
      </c>
      <c r="C20" s="37">
        <f>MAR2023SUPLIMSPZI!C20+'REGULARIZARETRIMI2023LIMVALCTR '!C11</f>
        <v>1755.14</v>
      </c>
      <c r="D20" s="37">
        <f>MAR2023SUPLIMSPZI!D20+'REGULARIZARETRIMI2023LIMVALCTR '!D11</f>
        <v>0</v>
      </c>
      <c r="E20" s="37">
        <f>MAR2023SUPLIMSPZI!E20+'REGULARIZARETRIMI2023LIMVALCTR '!E11</f>
        <v>0</v>
      </c>
      <c r="F20" s="37">
        <f>MAR2023SUPLIMSPZI!F20+'REGULARIZARETRIMI2023LIMVALCTR '!F11</f>
        <v>963171.65</v>
      </c>
      <c r="G20" s="37">
        <f>MAR2023SUPLIMSPZI!G20+'REGULARIZARETRIMI2023LIMVALCTR '!G11</f>
        <v>6342.08</v>
      </c>
      <c r="H20" s="37">
        <f>MAR2023SUPLIMSPZI!H20+'REGULARIZARETRIMI2023LIMVALCTR '!H11</f>
        <v>494.74</v>
      </c>
      <c r="I20" s="12">
        <f t="shared" si="2"/>
        <v>2846181.3800000004</v>
      </c>
      <c r="J20" s="23">
        <f t="shared" si="3"/>
        <v>2846181.3800000004</v>
      </c>
      <c r="M20" s="15"/>
    </row>
    <row r="21" spans="1:13" s="1" customFormat="1" ht="16.5" thickBot="1" x14ac:dyDescent="0.3">
      <c r="A21" s="19" t="s">
        <v>4</v>
      </c>
      <c r="B21" s="40">
        <f>MAR2023SUPLIMSPZI!B21+'REGULARIZARETRIMI2023LIMVALCTR '!B12</f>
        <v>654010.96</v>
      </c>
      <c r="C21" s="40">
        <f>MAR2023SUPLIMSPZI!C21+'REGULARIZARETRIMI2023LIMVALCTR '!C12</f>
        <v>0</v>
      </c>
      <c r="D21" s="40">
        <f>MAR2023SUPLIMSPZI!D21+'REGULARIZARETRIMI2023LIMVALCTR '!D12</f>
        <v>0</v>
      </c>
      <c r="E21" s="40">
        <f>MAR2023SUPLIMSPZI!E21+'REGULARIZARETRIMI2023LIMVALCTR '!E12</f>
        <v>0</v>
      </c>
      <c r="F21" s="40">
        <f>MAR2023SUPLIMSPZI!F21+'REGULARIZARETRIMI2023LIMVALCTR '!F12</f>
        <v>392782.25</v>
      </c>
      <c r="G21" s="40">
        <f>MAR2023SUPLIMSPZI!G21+'REGULARIZARETRIMI2023LIMVALCTR '!G12</f>
        <v>3171.0400000000004</v>
      </c>
      <c r="H21" s="40">
        <f>MAR2023SUPLIMSPZI!H21+'REGULARIZARETRIMI2023LIMVALCTR '!H12</f>
        <v>0</v>
      </c>
      <c r="I21" s="38">
        <f t="shared" si="2"/>
        <v>1049964.25</v>
      </c>
      <c r="J21" s="39">
        <f t="shared" si="3"/>
        <v>1049964.2500000002</v>
      </c>
      <c r="M21" s="15"/>
    </row>
    <row r="22" spans="1:13" s="1" customFormat="1" ht="16.5" thickBot="1" x14ac:dyDescent="0.3">
      <c r="A22" s="13" t="s">
        <v>5</v>
      </c>
      <c r="B22" s="14">
        <f>SUM(B18:B21)</f>
        <v>14495748.280000001</v>
      </c>
      <c r="C22" s="14">
        <f t="shared" ref="C22:G22" si="4">SUM(C18:C21)</f>
        <v>39131.969999999994</v>
      </c>
      <c r="D22" s="14">
        <f t="shared" si="4"/>
        <v>203160</v>
      </c>
      <c r="E22" s="14">
        <f t="shared" si="4"/>
        <v>313473.43</v>
      </c>
      <c r="F22" s="14">
        <f t="shared" si="4"/>
        <v>3284561.9899999998</v>
      </c>
      <c r="G22" s="14">
        <f t="shared" si="4"/>
        <v>23386.42</v>
      </c>
      <c r="H22" s="14">
        <f>SUM(H18:H21)</f>
        <v>6094.36</v>
      </c>
      <c r="I22" s="14">
        <f t="shared" si="2"/>
        <v>18365556.450000003</v>
      </c>
      <c r="J22" s="29">
        <f t="shared" si="3"/>
        <v>18365556.449999999</v>
      </c>
      <c r="M22" s="15"/>
    </row>
    <row r="23" spans="1:13" s="1" customFormat="1" ht="15.75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2">
        <f>I22-J22</f>
        <v>0</v>
      </c>
      <c r="M23" s="15"/>
    </row>
    <row r="24" spans="1:13" ht="15.75" x14ac:dyDescent="0.25">
      <c r="A24" s="4" t="s">
        <v>11</v>
      </c>
      <c r="B24" s="4"/>
      <c r="C24" s="35"/>
      <c r="D24" s="4"/>
      <c r="E24" s="4"/>
      <c r="F24" s="4"/>
      <c r="G24" s="4"/>
      <c r="H24" s="4"/>
      <c r="I24" s="4"/>
      <c r="J24" s="15"/>
    </row>
    <row r="25" spans="1:13" ht="15.75" x14ac:dyDescent="0.25">
      <c r="A25" s="4" t="s">
        <v>12</v>
      </c>
      <c r="B25" s="4"/>
      <c r="C25" s="4"/>
      <c r="D25" s="4"/>
      <c r="E25" s="4"/>
      <c r="F25" s="4"/>
      <c r="G25" s="4"/>
      <c r="H25" s="4"/>
      <c r="I25" s="4"/>
      <c r="J25" s="15"/>
    </row>
    <row r="26" spans="1:13" ht="15.75" x14ac:dyDescent="0.25">
      <c r="A26" s="25"/>
      <c r="B26" s="25"/>
      <c r="C26" s="25"/>
      <c r="D26" s="25"/>
      <c r="E26" s="25"/>
      <c r="F26" s="25"/>
      <c r="G26" s="25"/>
      <c r="H26" s="25"/>
      <c r="I26" s="25"/>
    </row>
    <row r="27" spans="1:13" ht="15.75" x14ac:dyDescent="0.25">
      <c r="A27" s="28"/>
      <c r="B27" s="28"/>
      <c r="C27" s="28"/>
      <c r="D27" s="28"/>
      <c r="E27" s="28"/>
      <c r="F27" s="28"/>
      <c r="G27" s="28"/>
      <c r="H27" s="28"/>
      <c r="I27" s="28"/>
    </row>
    <row r="28" spans="1:13" ht="15.75" x14ac:dyDescent="0.25">
      <c r="A28" s="28"/>
      <c r="B28" s="28"/>
      <c r="C28" s="28"/>
      <c r="D28" s="28"/>
      <c r="E28" s="28"/>
      <c r="F28" s="28"/>
      <c r="G28" s="28"/>
      <c r="H28" s="28"/>
      <c r="I28" s="28"/>
    </row>
    <row r="29" spans="1:13" ht="15.75" x14ac:dyDescent="0.25">
      <c r="A29" s="28"/>
      <c r="B29" s="28"/>
      <c r="C29" s="28"/>
      <c r="D29" s="28"/>
      <c r="E29" s="28"/>
      <c r="F29" s="28"/>
      <c r="G29" s="28"/>
      <c r="H29" s="28"/>
      <c r="I29" s="28"/>
    </row>
    <row r="30" spans="1:13" ht="15.75" x14ac:dyDescent="0.25">
      <c r="A30" s="28"/>
      <c r="B30" s="28"/>
      <c r="C30" s="28"/>
      <c r="D30" s="28"/>
      <c r="E30" s="28"/>
      <c r="F30" s="28"/>
      <c r="G30" s="28"/>
      <c r="H30" s="28"/>
      <c r="I30" s="28"/>
    </row>
  </sheetData>
  <mergeCells count="4">
    <mergeCell ref="C4:I4"/>
    <mergeCell ref="B5:I5"/>
    <mergeCell ref="B7:J7"/>
    <mergeCell ref="B16:J16"/>
  </mergeCells>
  <pageMargins left="0.7" right="0.7" top="0.75" bottom="0.75" header="0.3" footer="0.3"/>
  <pageSetup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30"/>
  <sheetViews>
    <sheetView workbookViewId="0">
      <selection activeCell="B5" sqref="B5:I5"/>
    </sheetView>
  </sheetViews>
  <sheetFormatPr defaultRowHeight="15" x14ac:dyDescent="0.25"/>
  <cols>
    <col min="1" max="1" width="12.5703125" style="1" customWidth="1"/>
    <col min="2" max="2" width="16" style="1" customWidth="1"/>
    <col min="3" max="3" width="13.7109375" style="1" customWidth="1"/>
    <col min="4" max="4" width="13.85546875" style="1" customWidth="1"/>
    <col min="5" max="5" width="13" style="1" customWidth="1"/>
    <col min="6" max="6" width="16.7109375" style="1" customWidth="1"/>
    <col min="7" max="7" width="14.7109375" style="1" customWidth="1"/>
    <col min="8" max="8" width="16" style="1" customWidth="1"/>
    <col min="9" max="9" width="17" style="1" customWidth="1"/>
    <col min="10" max="10" width="19.140625" style="1" customWidth="1"/>
    <col min="11" max="11" width="10.85546875" style="1" customWidth="1"/>
    <col min="12" max="12" width="12.7109375" style="1" bestFit="1" customWidth="1"/>
    <col min="13" max="13" width="12.5703125" style="15" bestFit="1" customWidth="1"/>
    <col min="14" max="15" width="12.7109375" style="1" bestFit="1" customWidth="1"/>
  </cols>
  <sheetData>
    <row r="1" spans="1:15" ht="15.75" x14ac:dyDescent="0.25">
      <c r="A1" s="25"/>
      <c r="B1" s="25"/>
      <c r="C1" s="25"/>
      <c r="D1" s="25"/>
      <c r="E1" s="25"/>
      <c r="F1" s="25"/>
      <c r="G1" s="25"/>
      <c r="H1" s="25"/>
      <c r="I1" s="25"/>
    </row>
    <row r="2" spans="1:15" ht="15.75" x14ac:dyDescent="0.25">
      <c r="A2" s="25"/>
      <c r="B2" s="25"/>
      <c r="C2" s="25"/>
      <c r="D2" s="25"/>
      <c r="E2" s="25"/>
      <c r="F2" s="25"/>
      <c r="G2" s="25"/>
      <c r="H2" s="25"/>
      <c r="I2" s="25"/>
      <c r="M2" s="20"/>
      <c r="N2" s="20"/>
    </row>
    <row r="3" spans="1:15" ht="15.75" x14ac:dyDescent="0.25">
      <c r="A3" s="25"/>
      <c r="B3" s="25"/>
      <c r="C3" s="25"/>
      <c r="D3" s="25"/>
      <c r="E3" s="25"/>
      <c r="F3" s="25"/>
      <c r="G3" s="25"/>
      <c r="H3" s="25"/>
      <c r="I3" s="25"/>
      <c r="J3" s="26"/>
      <c r="L3" s="3"/>
      <c r="M3" s="21"/>
      <c r="N3" s="21"/>
      <c r="O3" s="2"/>
    </row>
    <row r="4" spans="1:15" ht="15.75" x14ac:dyDescent="0.25">
      <c r="A4" s="25"/>
      <c r="B4" s="25"/>
      <c r="C4" s="59" t="s">
        <v>10</v>
      </c>
      <c r="D4" s="66"/>
      <c r="E4" s="66"/>
      <c r="F4" s="66"/>
      <c r="G4" s="66"/>
      <c r="H4" s="66"/>
      <c r="I4" s="66"/>
      <c r="J4" s="26"/>
      <c r="L4" s="3"/>
      <c r="M4" s="20"/>
      <c r="N4" s="3"/>
    </row>
    <row r="5" spans="1:15" ht="36" customHeight="1" x14ac:dyDescent="0.25">
      <c r="A5" s="25"/>
      <c r="B5" s="61" t="s">
        <v>28</v>
      </c>
      <c r="C5" s="62"/>
      <c r="D5" s="62"/>
      <c r="E5" s="62"/>
      <c r="F5" s="62"/>
      <c r="G5" s="62"/>
      <c r="H5" s="62"/>
      <c r="I5" s="62"/>
      <c r="J5" s="27"/>
      <c r="K5" s="27"/>
      <c r="L5" s="27"/>
      <c r="M5" s="21"/>
    </row>
    <row r="6" spans="1:15" ht="16.5" thickBot="1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15" ht="16.5" thickBot="1" x14ac:dyDescent="0.3">
      <c r="A7" s="6"/>
      <c r="B7" s="63" t="s">
        <v>13</v>
      </c>
      <c r="C7" s="64"/>
      <c r="D7" s="64"/>
      <c r="E7" s="64"/>
      <c r="F7" s="64"/>
      <c r="G7" s="64"/>
      <c r="H7" s="64"/>
      <c r="I7" s="64"/>
      <c r="J7" s="65"/>
    </row>
    <row r="8" spans="1:15" ht="63.75" thickBot="1" x14ac:dyDescent="0.3">
      <c r="A8" s="7" t="s">
        <v>0</v>
      </c>
      <c r="B8" s="8" t="s">
        <v>6</v>
      </c>
      <c r="C8" s="9" t="s">
        <v>14</v>
      </c>
      <c r="D8" s="9" t="s">
        <v>16</v>
      </c>
      <c r="E8" s="10" t="s">
        <v>7</v>
      </c>
      <c r="F8" s="10" t="s">
        <v>8</v>
      </c>
      <c r="G8" s="9" t="s">
        <v>15</v>
      </c>
      <c r="H8" s="10" t="s">
        <v>17</v>
      </c>
      <c r="I8" s="11" t="s">
        <v>9</v>
      </c>
      <c r="J8" s="22" t="s">
        <v>18</v>
      </c>
    </row>
    <row r="9" spans="1:15" ht="20.25" customHeight="1" thickBot="1" x14ac:dyDescent="0.3">
      <c r="A9" s="16" t="s">
        <v>1</v>
      </c>
      <c r="B9" s="12">
        <v>0</v>
      </c>
      <c r="C9" s="12">
        <v>0</v>
      </c>
      <c r="D9" s="12">
        <v>0</v>
      </c>
      <c r="E9" s="12">
        <v>0</v>
      </c>
      <c r="F9" s="12">
        <v>154492.4</v>
      </c>
      <c r="G9" s="12">
        <v>0</v>
      </c>
      <c r="H9" s="12">
        <v>0</v>
      </c>
      <c r="I9" s="17">
        <f>SUM(B9:H9)</f>
        <v>154492.4</v>
      </c>
      <c r="J9" s="23">
        <f>'TOTAL MAR2023SERVLIMVALCTR'!J9+MAR2023SUPLIMSPZI!I9</f>
        <v>11678816.969999999</v>
      </c>
    </row>
    <row r="10" spans="1:15" ht="17.25" customHeight="1" thickBot="1" x14ac:dyDescent="0.3">
      <c r="A10" s="18" t="s">
        <v>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7">
        <f t="shared" ref="I10:I12" si="0">SUM(B10:H10)</f>
        <v>0</v>
      </c>
      <c r="J10" s="23">
        <f>'TOTAL MAR2023SERVLIMVALCTR'!J10+MAR2023SUPLIMSPZI!I10</f>
        <v>2349957.2000000002</v>
      </c>
    </row>
    <row r="11" spans="1:15" ht="16.5" thickBot="1" x14ac:dyDescent="0.3">
      <c r="A11" s="18" t="s">
        <v>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7">
        <f t="shared" si="0"/>
        <v>0</v>
      </c>
      <c r="J11" s="23">
        <f>'TOTAL MAR2023SERVLIMVALCTR'!J11+MAR2023SUPLIMSPZI!I11</f>
        <v>2836628.7800000003</v>
      </c>
    </row>
    <row r="12" spans="1:15" ht="16.5" thickBot="1" x14ac:dyDescent="0.3">
      <c r="A12" s="19" t="s">
        <v>4</v>
      </c>
      <c r="B12" s="12">
        <v>0</v>
      </c>
      <c r="C12" s="12">
        <v>0</v>
      </c>
      <c r="D12" s="12">
        <v>0</v>
      </c>
      <c r="E12" s="12">
        <v>0</v>
      </c>
      <c r="F12" s="12">
        <v>4558.37</v>
      </c>
      <c r="G12" s="12">
        <v>0</v>
      </c>
      <c r="H12" s="12">
        <v>0</v>
      </c>
      <c r="I12" s="17">
        <f t="shared" si="0"/>
        <v>4558.37</v>
      </c>
      <c r="J12" s="23">
        <f>'TOTAL MAR2023SERVLIMVALCTR'!J12+MAR2023SUPLIMSPZI!I12</f>
        <v>1021688.7600000001</v>
      </c>
    </row>
    <row r="13" spans="1:15" ht="16.5" thickBot="1" x14ac:dyDescent="0.3">
      <c r="A13" s="13" t="s">
        <v>5</v>
      </c>
      <c r="B13" s="14">
        <f>SUM(B9:B12)</f>
        <v>0</v>
      </c>
      <c r="C13" s="14">
        <f t="shared" ref="C13:H13" si="1">SUM(C9:C12)</f>
        <v>0</v>
      </c>
      <c r="D13" s="14">
        <f t="shared" si="1"/>
        <v>0</v>
      </c>
      <c r="E13" s="14">
        <f t="shared" si="1"/>
        <v>0</v>
      </c>
      <c r="F13" s="14">
        <f t="shared" si="1"/>
        <v>159050.76999999999</v>
      </c>
      <c r="G13" s="14">
        <f t="shared" si="1"/>
        <v>0</v>
      </c>
      <c r="H13" s="14">
        <f t="shared" si="1"/>
        <v>0</v>
      </c>
      <c r="I13" s="14">
        <f>SUM(I9:I12)</f>
        <v>159050.76999999999</v>
      </c>
      <c r="J13" s="23">
        <f>'TOTAL MAR2023SERVLIMVALCTR'!J13+MAR2023SUPLIMSPZI!I13</f>
        <v>17887091.710000001</v>
      </c>
    </row>
    <row r="14" spans="1:15" ht="15.75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4"/>
    </row>
    <row r="15" spans="1:15" ht="16.5" thickBot="1" x14ac:dyDescent="0.3">
      <c r="A15" s="5" t="s">
        <v>25</v>
      </c>
      <c r="B15" s="4"/>
      <c r="C15" s="35"/>
      <c r="D15" s="4"/>
      <c r="E15" s="4"/>
      <c r="F15" s="4"/>
      <c r="G15" s="4"/>
      <c r="H15" s="4"/>
      <c r="I15" s="4"/>
      <c r="J15" s="15"/>
    </row>
    <row r="16" spans="1:15" ht="16.5" thickBot="1" x14ac:dyDescent="0.3">
      <c r="A16" s="6"/>
      <c r="B16" s="63" t="s">
        <v>13</v>
      </c>
      <c r="C16" s="64"/>
      <c r="D16" s="64"/>
      <c r="E16" s="64"/>
      <c r="F16" s="64"/>
      <c r="G16" s="64"/>
      <c r="H16" s="64"/>
      <c r="I16" s="64"/>
      <c r="J16" s="65"/>
    </row>
    <row r="17" spans="1:13" ht="63.75" thickBot="1" x14ac:dyDescent="0.3">
      <c r="A17" s="7" t="s">
        <v>0</v>
      </c>
      <c r="B17" s="8" t="s">
        <v>6</v>
      </c>
      <c r="C17" s="9" t="s">
        <v>14</v>
      </c>
      <c r="D17" s="9" t="s">
        <v>16</v>
      </c>
      <c r="E17" s="10" t="s">
        <v>7</v>
      </c>
      <c r="F17" s="10" t="s">
        <v>8</v>
      </c>
      <c r="G17" s="9" t="s">
        <v>15</v>
      </c>
      <c r="H17" s="10" t="s">
        <v>17</v>
      </c>
      <c r="I17" s="11" t="s">
        <v>9</v>
      </c>
      <c r="J17" s="22" t="s">
        <v>18</v>
      </c>
    </row>
    <row r="18" spans="1:13" s="1" customFormat="1" ht="16.5" thickBot="1" x14ac:dyDescent="0.3">
      <c r="A18" s="16" t="s">
        <v>1</v>
      </c>
      <c r="B18" s="12">
        <f>'TOTAL MAR2023SERVLIMVALCTR'!B18+MAR2023SUPLIMSPZI!B9</f>
        <v>10010246.99</v>
      </c>
      <c r="C18" s="12">
        <f>'TOTAL MAR2023SERVLIMVALCTR'!C18+MAR2023SUPLIMSPZI!C9</f>
        <v>36246.159999999996</v>
      </c>
      <c r="D18" s="12">
        <f>'TOTAL MAR2023SERVLIMVALCTR'!D18+MAR2023SUPLIMSPZI!D9</f>
        <v>0</v>
      </c>
      <c r="E18" s="12">
        <f>'TOTAL MAR2023SERVLIMVALCTR'!E18+MAR2023SUPLIMSPZI!E9</f>
        <v>313304.77</v>
      </c>
      <c r="F18" s="12">
        <f>'TOTAL MAR2023SERVLIMVALCTR'!F18+MAR2023SUPLIMSPZI!F9</f>
        <v>1319019.0499999998</v>
      </c>
      <c r="G18" s="12">
        <f>'TOTAL MAR2023SERVLIMVALCTR'!G18+MAR2023SUPLIMSPZI!G9</f>
        <v>0</v>
      </c>
      <c r="H18" s="12">
        <f>'TOTAL MAR2023SERVLIMVALCTR'!H18+MAR2023SUPLIMSPZI!H9</f>
        <v>0</v>
      </c>
      <c r="I18" s="12">
        <f>SUM(B18:H18)</f>
        <v>11678816.969999999</v>
      </c>
      <c r="J18" s="23">
        <f>J9</f>
        <v>11678816.969999999</v>
      </c>
      <c r="M18" s="15"/>
    </row>
    <row r="19" spans="1:13" s="1" customFormat="1" ht="16.5" thickBot="1" x14ac:dyDescent="0.3">
      <c r="A19" s="18" t="s">
        <v>2</v>
      </c>
      <c r="B19" s="12">
        <f>'TOTAL MAR2023SERVLIMVALCTR'!B19+MAR2023SUPLIMSPZI!B10</f>
        <v>1719919.36</v>
      </c>
      <c r="C19" s="12">
        <f>'TOTAL MAR2023SERVLIMVALCTR'!C19+MAR2023SUPLIMSPZI!C10</f>
        <v>1130.67</v>
      </c>
      <c r="D19" s="12">
        <f>'TOTAL MAR2023SERVLIMVALCTR'!D19+MAR2023SUPLIMSPZI!D10</f>
        <v>0</v>
      </c>
      <c r="E19" s="12">
        <f>'TOTAL MAR2023SERVLIMVALCTR'!E19+MAR2023SUPLIMSPZI!E10</f>
        <v>0</v>
      </c>
      <c r="F19" s="12">
        <f>'TOTAL MAR2023SERVLIMVALCTR'!F19+MAR2023SUPLIMSPZI!F10</f>
        <v>609632.43999999994</v>
      </c>
      <c r="G19" s="12">
        <f>'TOTAL MAR2023SERVLIMVALCTR'!G19+MAR2023SUPLIMSPZI!G10</f>
        <v>13675.109999999999</v>
      </c>
      <c r="H19" s="12">
        <f>'TOTAL MAR2023SERVLIMVALCTR'!H19+MAR2023SUPLIMSPZI!H10</f>
        <v>5599.62</v>
      </c>
      <c r="I19" s="12">
        <f t="shared" ref="I19:I22" si="2">SUM(B19:H19)</f>
        <v>2349957.1999999997</v>
      </c>
      <c r="J19" s="23">
        <f t="shared" ref="J19:J22" si="3">J10</f>
        <v>2349957.2000000002</v>
      </c>
      <c r="M19" s="15"/>
    </row>
    <row r="20" spans="1:13" s="1" customFormat="1" ht="16.5" thickBot="1" x14ac:dyDescent="0.3">
      <c r="A20" s="18" t="s">
        <v>3</v>
      </c>
      <c r="B20" s="12">
        <f>'TOTAL MAR2023SERVLIMVALCTR'!B20+MAR2023SUPLIMSPZI!B11</f>
        <v>1864308.8</v>
      </c>
      <c r="C20" s="12">
        <f>'TOTAL MAR2023SERVLIMVALCTR'!C20+MAR2023SUPLIMSPZI!C11</f>
        <v>1755.14</v>
      </c>
      <c r="D20" s="12">
        <f>'TOTAL MAR2023SERVLIMVALCTR'!D20+MAR2023SUPLIMSPZI!D11</f>
        <v>0</v>
      </c>
      <c r="E20" s="12">
        <f>'TOTAL MAR2023SERVLIMVALCTR'!E20+MAR2023SUPLIMSPZI!E11</f>
        <v>0</v>
      </c>
      <c r="F20" s="12">
        <f>'TOTAL MAR2023SERVLIMVALCTR'!F20+MAR2023SUPLIMSPZI!F11</f>
        <v>965908.11</v>
      </c>
      <c r="G20" s="12">
        <f>'TOTAL MAR2023SERVLIMVALCTR'!G20+MAR2023SUPLIMSPZI!G11</f>
        <v>4161.99</v>
      </c>
      <c r="H20" s="12">
        <f>'TOTAL MAR2023SERVLIMVALCTR'!H20+MAR2023SUPLIMSPZI!H11</f>
        <v>494.74</v>
      </c>
      <c r="I20" s="12">
        <f t="shared" si="2"/>
        <v>2836628.7800000003</v>
      </c>
      <c r="J20" s="23">
        <f t="shared" si="3"/>
        <v>2836628.7800000003</v>
      </c>
      <c r="M20" s="15"/>
    </row>
    <row r="21" spans="1:13" s="1" customFormat="1" ht="16.5" thickBot="1" x14ac:dyDescent="0.3">
      <c r="A21" s="19" t="s">
        <v>4</v>
      </c>
      <c r="B21" s="38">
        <f>'TOTAL MAR2023SERVLIMVALCTR'!B21+MAR2023SUPLIMSPZI!B12</f>
        <v>626854.42999999993</v>
      </c>
      <c r="C21" s="38">
        <f>'TOTAL MAR2023SERVLIMVALCTR'!C21+MAR2023SUPLIMSPZI!C12</f>
        <v>0</v>
      </c>
      <c r="D21" s="38">
        <f>'TOTAL MAR2023SERVLIMVALCTR'!D21+MAR2023SUPLIMSPZI!D12</f>
        <v>0</v>
      </c>
      <c r="E21" s="38">
        <f>'TOTAL MAR2023SERVLIMVALCTR'!E21+MAR2023SUPLIMSPZI!E12</f>
        <v>0</v>
      </c>
      <c r="F21" s="38">
        <f>'TOTAL MAR2023SERVLIMVALCTR'!F21+MAR2023SUPLIMSPZI!F12</f>
        <v>391663.29</v>
      </c>
      <c r="G21" s="38">
        <f>'TOTAL MAR2023SERVLIMVALCTR'!G21+MAR2023SUPLIMSPZI!G12</f>
        <v>3171.0400000000004</v>
      </c>
      <c r="H21" s="38">
        <f>'TOTAL MAR2023SERVLIMVALCTR'!H21+MAR2023SUPLIMSPZI!H12</f>
        <v>0</v>
      </c>
      <c r="I21" s="38">
        <f t="shared" si="2"/>
        <v>1021688.76</v>
      </c>
      <c r="J21" s="39">
        <f t="shared" si="3"/>
        <v>1021688.7600000001</v>
      </c>
      <c r="M21" s="15"/>
    </row>
    <row r="22" spans="1:13" s="1" customFormat="1" ht="16.5" thickBot="1" x14ac:dyDescent="0.3">
      <c r="A22" s="13" t="s">
        <v>5</v>
      </c>
      <c r="B22" s="14">
        <f>SUM(B18:B21)</f>
        <v>14221329.58</v>
      </c>
      <c r="C22" s="14">
        <f t="shared" ref="C22:G22" si="4">SUM(C18:C21)</f>
        <v>39131.969999999994</v>
      </c>
      <c r="D22" s="14">
        <f t="shared" si="4"/>
        <v>0</v>
      </c>
      <c r="E22" s="14">
        <f t="shared" si="4"/>
        <v>313304.77</v>
      </c>
      <c r="F22" s="14">
        <f t="shared" si="4"/>
        <v>3286222.8899999997</v>
      </c>
      <c r="G22" s="14">
        <f t="shared" si="4"/>
        <v>21008.14</v>
      </c>
      <c r="H22" s="14">
        <f>SUM(H18:H21)</f>
        <v>6094.36</v>
      </c>
      <c r="I22" s="14">
        <f t="shared" si="2"/>
        <v>17887091.710000001</v>
      </c>
      <c r="J22" s="29">
        <f t="shared" si="3"/>
        <v>17887091.710000001</v>
      </c>
      <c r="M22" s="15"/>
    </row>
    <row r="23" spans="1:13" s="1" customFormat="1" ht="15.75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2">
        <f>I22-J22</f>
        <v>0</v>
      </c>
      <c r="M23" s="15"/>
    </row>
    <row r="24" spans="1:13" ht="15.75" x14ac:dyDescent="0.25">
      <c r="A24" s="4" t="s">
        <v>11</v>
      </c>
      <c r="B24" s="4"/>
      <c r="C24" s="4"/>
      <c r="D24" s="4"/>
      <c r="E24" s="4"/>
      <c r="F24" s="4"/>
      <c r="G24" s="4"/>
      <c r="H24" s="4"/>
      <c r="I24" s="4"/>
      <c r="J24" s="15"/>
    </row>
    <row r="25" spans="1:13" ht="15.75" x14ac:dyDescent="0.25">
      <c r="A25" s="4" t="s">
        <v>12</v>
      </c>
      <c r="B25" s="4"/>
      <c r="C25" s="4"/>
      <c r="D25" s="4"/>
      <c r="E25" s="4"/>
      <c r="F25" s="4"/>
      <c r="G25" s="4"/>
      <c r="H25" s="4"/>
      <c r="I25" s="4"/>
      <c r="J25" s="15"/>
    </row>
    <row r="26" spans="1:13" ht="15.75" x14ac:dyDescent="0.25">
      <c r="A26" s="25"/>
      <c r="B26" s="25"/>
      <c r="C26" s="25"/>
      <c r="D26" s="25"/>
      <c r="E26" s="25"/>
      <c r="F26" s="25"/>
      <c r="G26" s="25"/>
      <c r="H26" s="25"/>
      <c r="I26" s="25"/>
    </row>
    <row r="27" spans="1:13" ht="15.75" x14ac:dyDescent="0.25">
      <c r="A27" s="28"/>
      <c r="B27" s="28"/>
      <c r="C27" s="28"/>
      <c r="D27" s="28"/>
      <c r="E27" s="28"/>
      <c r="F27" s="28"/>
      <c r="G27" s="28"/>
      <c r="H27" s="28"/>
      <c r="I27" s="28"/>
    </row>
    <row r="28" spans="1:13" ht="15.75" x14ac:dyDescent="0.25">
      <c r="A28" s="28"/>
      <c r="B28" s="28"/>
      <c r="C28" s="28"/>
      <c r="D28" s="28"/>
      <c r="E28" s="28"/>
      <c r="F28" s="28"/>
      <c r="G28" s="28"/>
      <c r="H28" s="28"/>
      <c r="I28" s="28"/>
    </row>
    <row r="29" spans="1:13" ht="15.75" x14ac:dyDescent="0.25">
      <c r="A29" s="28"/>
      <c r="B29" s="28"/>
      <c r="C29" s="28"/>
      <c r="D29" s="28"/>
      <c r="E29" s="28"/>
      <c r="F29" s="28"/>
      <c r="G29" s="28"/>
      <c r="H29" s="28"/>
      <c r="I29" s="28"/>
    </row>
    <row r="30" spans="1:13" ht="15.75" x14ac:dyDescent="0.25">
      <c r="A30" s="28"/>
      <c r="B30" s="28"/>
      <c r="C30" s="28"/>
      <c r="D30" s="28"/>
      <c r="E30" s="28"/>
      <c r="F30" s="28"/>
      <c r="G30" s="28"/>
      <c r="H30" s="28"/>
      <c r="I30" s="28"/>
    </row>
  </sheetData>
  <mergeCells count="4">
    <mergeCell ref="C4:I4"/>
    <mergeCell ref="B5:I5"/>
    <mergeCell ref="B7:J7"/>
    <mergeCell ref="B16:J16"/>
  </mergeCells>
  <pageMargins left="0.7" right="0.7" top="0.75" bottom="0.75" header="0.3" footer="0.3"/>
  <pageSetup scale="7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30"/>
  <sheetViews>
    <sheetView topLeftCell="A10" workbookViewId="0">
      <selection activeCell="C23" sqref="C23"/>
    </sheetView>
  </sheetViews>
  <sheetFormatPr defaultRowHeight="15" x14ac:dyDescent="0.25"/>
  <cols>
    <col min="1" max="1" width="12.5703125" style="1" customWidth="1"/>
    <col min="2" max="2" width="16" style="1" customWidth="1"/>
    <col min="3" max="3" width="17.42578125" style="1" customWidth="1"/>
    <col min="4" max="4" width="13.85546875" style="1" customWidth="1"/>
    <col min="5" max="5" width="13" style="1" customWidth="1"/>
    <col min="6" max="6" width="16.7109375" style="1" customWidth="1"/>
    <col min="7" max="7" width="14.7109375" style="1" customWidth="1"/>
    <col min="8" max="8" width="16" style="1" customWidth="1"/>
    <col min="9" max="9" width="17" style="1" customWidth="1"/>
    <col min="10" max="10" width="19.140625" style="1" customWidth="1"/>
    <col min="11" max="11" width="10.85546875" style="1" customWidth="1"/>
    <col min="12" max="12" width="12.7109375" style="1" bestFit="1" customWidth="1"/>
    <col min="13" max="13" width="12.5703125" style="15" bestFit="1" customWidth="1"/>
    <col min="14" max="15" width="12.7109375" style="1" bestFit="1" customWidth="1"/>
  </cols>
  <sheetData>
    <row r="1" spans="1:15" ht="15.75" x14ac:dyDescent="0.25">
      <c r="A1" s="25"/>
      <c r="B1" s="25"/>
      <c r="C1" s="25"/>
      <c r="D1" s="25"/>
      <c r="E1" s="25"/>
      <c r="F1" s="25"/>
      <c r="G1" s="25"/>
      <c r="H1" s="25"/>
      <c r="I1" s="25"/>
    </row>
    <row r="2" spans="1:15" ht="15.75" x14ac:dyDescent="0.25">
      <c r="A2" s="25"/>
      <c r="B2" s="25"/>
      <c r="C2" s="25"/>
      <c r="D2" s="25"/>
      <c r="E2" s="25"/>
      <c r="F2" s="25"/>
      <c r="G2" s="25"/>
      <c r="H2" s="25"/>
      <c r="I2" s="25"/>
      <c r="M2" s="20"/>
      <c r="N2" s="20"/>
    </row>
    <row r="3" spans="1:15" ht="15.75" x14ac:dyDescent="0.25">
      <c r="A3" s="25"/>
      <c r="B3" s="25"/>
      <c r="C3" s="25"/>
      <c r="D3" s="25"/>
      <c r="E3" s="25"/>
      <c r="F3" s="25"/>
      <c r="G3" s="25"/>
      <c r="H3" s="25"/>
      <c r="I3" s="25"/>
      <c r="J3" s="26"/>
      <c r="L3" s="3"/>
      <c r="M3" s="21"/>
      <c r="N3" s="21"/>
      <c r="O3" s="2"/>
    </row>
    <row r="4" spans="1:15" ht="15.75" x14ac:dyDescent="0.25">
      <c r="A4" s="25"/>
      <c r="B4" s="25"/>
      <c r="C4" s="59" t="s">
        <v>10</v>
      </c>
      <c r="D4" s="66"/>
      <c r="E4" s="66"/>
      <c r="F4" s="66"/>
      <c r="G4" s="66"/>
      <c r="H4" s="66"/>
      <c r="I4" s="66"/>
      <c r="J4" s="26"/>
      <c r="L4" s="3"/>
      <c r="M4" s="20"/>
      <c r="N4" s="3"/>
    </row>
    <row r="5" spans="1:15" ht="36" customHeight="1" x14ac:dyDescent="0.25">
      <c r="A5" s="25"/>
      <c r="B5" s="61" t="s">
        <v>26</v>
      </c>
      <c r="C5" s="62"/>
      <c r="D5" s="62"/>
      <c r="E5" s="62"/>
      <c r="F5" s="62"/>
      <c r="G5" s="62"/>
      <c r="H5" s="62"/>
      <c r="I5" s="62"/>
      <c r="J5" s="27"/>
      <c r="K5" s="27"/>
      <c r="L5" s="27"/>
      <c r="M5" s="21"/>
    </row>
    <row r="6" spans="1:15" ht="16.5" thickBot="1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15" ht="16.5" thickBot="1" x14ac:dyDescent="0.3">
      <c r="A7" s="6"/>
      <c r="B7" s="63" t="s">
        <v>13</v>
      </c>
      <c r="C7" s="64"/>
      <c r="D7" s="64"/>
      <c r="E7" s="64"/>
      <c r="F7" s="64"/>
      <c r="G7" s="64"/>
      <c r="H7" s="64"/>
      <c r="I7" s="64"/>
      <c r="J7" s="65"/>
    </row>
    <row r="8" spans="1:15" ht="63.75" thickBot="1" x14ac:dyDescent="0.3">
      <c r="A8" s="7" t="s">
        <v>0</v>
      </c>
      <c r="B8" s="8" t="s">
        <v>6</v>
      </c>
      <c r="C8" s="9" t="s">
        <v>14</v>
      </c>
      <c r="D8" s="9" t="s">
        <v>16</v>
      </c>
      <c r="E8" s="10" t="s">
        <v>7</v>
      </c>
      <c r="F8" s="10" t="s">
        <v>8</v>
      </c>
      <c r="G8" s="9" t="s">
        <v>15</v>
      </c>
      <c r="H8" s="10" t="s">
        <v>17</v>
      </c>
      <c r="I8" s="11" t="s">
        <v>9</v>
      </c>
      <c r="J8" s="22" t="s">
        <v>18</v>
      </c>
    </row>
    <row r="9" spans="1:15" ht="20.25" customHeight="1" thickBot="1" x14ac:dyDescent="0.3">
      <c r="A9" s="16" t="s">
        <v>1</v>
      </c>
      <c r="B9" s="12">
        <f>'01-15MAR2023LIMVALCTR'!B9+MAR2023LIMVALCTR!B9</f>
        <v>3432887.92</v>
      </c>
      <c r="C9" s="12">
        <f>'01-15MAR2023LIMVALCTR'!C9+MAR2023LIMVALCTR!C9</f>
        <v>13852.38</v>
      </c>
      <c r="D9" s="12">
        <f>'01-15MAR2023LIMVALCTR'!D9+MAR2023LIMVALCTR!D9</f>
        <v>0</v>
      </c>
      <c r="E9" s="12">
        <f>'01-15MAR2023LIMVALCTR'!E9+MAR2023LIMVALCTR!E9</f>
        <v>119432.7</v>
      </c>
      <c r="F9" s="12">
        <f>'01-15MAR2023LIMVALCTR'!F9+MAR2023LIMVALCTR!F9</f>
        <v>362380.65</v>
      </c>
      <c r="G9" s="12">
        <f>'01-15MAR2023LIMVALCTR'!G9+MAR2023LIMVALCTR!G9</f>
        <v>0</v>
      </c>
      <c r="H9" s="12">
        <f>'01-15MAR2023LIMVALCTR'!H9+MAR2023LIMVALCTR!H9</f>
        <v>0</v>
      </c>
      <c r="I9" s="17">
        <f>SUM(B9:H9)</f>
        <v>3928553.65</v>
      </c>
      <c r="J9" s="23">
        <f>'TOTAL FEB2023SERVLIMVALCTR '!J9+'01-15MAR2023LIMVALCTR'!I9+MAR2023LIMVALCTR!I9</f>
        <v>11524324.569999998</v>
      </c>
    </row>
    <row r="10" spans="1:15" ht="17.25" customHeight="1" thickBot="1" x14ac:dyDescent="0.3">
      <c r="A10" s="18" t="s">
        <v>2</v>
      </c>
      <c r="B10" s="12">
        <f>'01-15MAR2023LIMVALCTR'!B10+MAR2023LIMVALCTR!B10</f>
        <v>607324.53</v>
      </c>
      <c r="C10" s="12">
        <f>'01-15MAR2023LIMVALCTR'!C10+MAR2023LIMVALCTR!C10</f>
        <v>0</v>
      </c>
      <c r="D10" s="12">
        <f>'01-15MAR2023LIMVALCTR'!D10+MAR2023LIMVALCTR!D10</f>
        <v>0</v>
      </c>
      <c r="E10" s="12">
        <f>'01-15MAR2023LIMVALCTR'!E10+MAR2023LIMVALCTR!E10</f>
        <v>0</v>
      </c>
      <c r="F10" s="12">
        <f>'01-15MAR2023LIMVALCTR'!F10+MAR2023LIMVALCTR!F10</f>
        <v>218207.19</v>
      </c>
      <c r="G10" s="12">
        <f>'01-15MAR2023LIMVALCTR'!G10+MAR2023LIMVALCTR!G10</f>
        <v>4161.99</v>
      </c>
      <c r="H10" s="12">
        <f>'01-15MAR2023LIMVALCTR'!H10+MAR2023LIMVALCTR!H10</f>
        <v>3876.66</v>
      </c>
      <c r="I10" s="17">
        <f t="shared" ref="I10:I12" si="0">SUM(B10:H10)</f>
        <v>833570.37</v>
      </c>
      <c r="J10" s="23">
        <f>'TOTAL FEB2023SERVLIMVALCTR '!J10+'01-15MAR2023LIMVALCTR'!I10+MAR2023LIMVALCTR!I10</f>
        <v>2349957.2000000002</v>
      </c>
    </row>
    <row r="11" spans="1:15" ht="16.5" thickBot="1" x14ac:dyDescent="0.3">
      <c r="A11" s="18" t="s">
        <v>3</v>
      </c>
      <c r="B11" s="12">
        <f>'01-15MAR2023LIMVALCTR'!B11+MAR2023LIMVALCTR!B11</f>
        <v>740621.3</v>
      </c>
      <c r="C11" s="12">
        <f>'01-15MAR2023LIMVALCTR'!C11+MAR2023LIMVALCTR!C11</f>
        <v>0</v>
      </c>
      <c r="D11" s="12">
        <f>'01-15MAR2023LIMVALCTR'!D11+MAR2023LIMVALCTR!D11</f>
        <v>0</v>
      </c>
      <c r="E11" s="12">
        <f>'01-15MAR2023LIMVALCTR'!E11+MAR2023LIMVALCTR!E11</f>
        <v>0</v>
      </c>
      <c r="F11" s="12">
        <f>'01-15MAR2023LIMVALCTR'!F11+MAR2023LIMVALCTR!F11</f>
        <v>359794.73</v>
      </c>
      <c r="G11" s="12">
        <f>'01-15MAR2023LIMVALCTR'!G11+MAR2023LIMVALCTR!G11</f>
        <v>2774.66</v>
      </c>
      <c r="H11" s="12">
        <f>'01-15MAR2023LIMVALCTR'!H11+MAR2023LIMVALCTR!H11</f>
        <v>494.74</v>
      </c>
      <c r="I11" s="17">
        <f t="shared" si="0"/>
        <v>1103685.43</v>
      </c>
      <c r="J11" s="23">
        <f>'TOTAL FEB2023SERVLIMVALCTR '!J11+'01-15MAR2023LIMVALCTR'!I11+MAR2023LIMVALCTR!I11</f>
        <v>2836628.7800000003</v>
      </c>
    </row>
    <row r="12" spans="1:15" ht="16.5" thickBot="1" x14ac:dyDescent="0.3">
      <c r="A12" s="19" t="s">
        <v>4</v>
      </c>
      <c r="B12" s="12">
        <f>'01-15MAR2023LIMVALCTR'!B12+MAR2023LIMVALCTR!B12</f>
        <v>227172.97999999998</v>
      </c>
      <c r="C12" s="12">
        <f>'01-15MAR2023LIMVALCTR'!C12+MAR2023LIMVALCTR!C12</f>
        <v>0</v>
      </c>
      <c r="D12" s="12">
        <f>'01-15MAR2023LIMVALCTR'!D12+MAR2023LIMVALCTR!D12</f>
        <v>0</v>
      </c>
      <c r="E12" s="12">
        <f>'01-15MAR2023LIMVALCTR'!E12+MAR2023LIMVALCTR!E12</f>
        <v>0</v>
      </c>
      <c r="F12" s="12">
        <f>'01-15MAR2023LIMVALCTR'!F12+MAR2023LIMVALCTR!F12</f>
        <v>151173.18</v>
      </c>
      <c r="G12" s="12">
        <f>'01-15MAR2023LIMVALCTR'!G12+MAR2023LIMVALCTR!G12</f>
        <v>594.57000000000005</v>
      </c>
      <c r="H12" s="12">
        <f>'01-15MAR2023LIMVALCTR'!H12+MAR2023LIMVALCTR!H12</f>
        <v>0</v>
      </c>
      <c r="I12" s="17">
        <f t="shared" si="0"/>
        <v>378940.73</v>
      </c>
      <c r="J12" s="23">
        <f>'TOTAL FEB2023SERVLIMVALCTR '!J12+'01-15MAR2023LIMVALCTR'!I12+MAR2023LIMVALCTR!I12</f>
        <v>1017130.3900000001</v>
      </c>
    </row>
    <row r="13" spans="1:15" ht="16.5" thickBot="1" x14ac:dyDescent="0.3">
      <c r="A13" s="13" t="s">
        <v>5</v>
      </c>
      <c r="B13" s="14">
        <f>SUM(B9:B12)</f>
        <v>5008006.7300000004</v>
      </c>
      <c r="C13" s="14">
        <f t="shared" ref="C13:H13" si="1">SUM(C9:C12)</f>
        <v>13852.38</v>
      </c>
      <c r="D13" s="14">
        <f t="shared" si="1"/>
        <v>0</v>
      </c>
      <c r="E13" s="14">
        <f t="shared" si="1"/>
        <v>119432.7</v>
      </c>
      <c r="F13" s="14">
        <f t="shared" si="1"/>
        <v>1091555.75</v>
      </c>
      <c r="G13" s="14">
        <f t="shared" si="1"/>
        <v>7531.2199999999993</v>
      </c>
      <c r="H13" s="14">
        <f t="shared" si="1"/>
        <v>4371.3999999999996</v>
      </c>
      <c r="I13" s="14">
        <f>SUM(I9:I12)</f>
        <v>6244750.1799999997</v>
      </c>
      <c r="J13" s="23">
        <f>'TOTAL FEB2023SERVLIMVALCTR '!J13+'01-15MAR2023LIMVALCTR'!I13+MAR2023LIMVALCTR!I13</f>
        <v>17728040.940000001</v>
      </c>
    </row>
    <row r="14" spans="1:15" ht="15.75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4"/>
    </row>
    <row r="15" spans="1:15" ht="16.5" thickBot="1" x14ac:dyDescent="0.3">
      <c r="A15" s="5" t="s">
        <v>25</v>
      </c>
      <c r="B15" s="4"/>
      <c r="C15" s="35"/>
      <c r="D15" s="4"/>
      <c r="E15" s="4"/>
      <c r="F15" s="4"/>
      <c r="G15" s="4"/>
      <c r="H15" s="4"/>
      <c r="I15" s="4"/>
      <c r="J15" s="15"/>
    </row>
    <row r="16" spans="1:15" ht="16.5" thickBot="1" x14ac:dyDescent="0.3">
      <c r="A16" s="6"/>
      <c r="B16" s="63" t="s">
        <v>13</v>
      </c>
      <c r="C16" s="64"/>
      <c r="D16" s="64"/>
      <c r="E16" s="64"/>
      <c r="F16" s="64"/>
      <c r="G16" s="64"/>
      <c r="H16" s="64"/>
      <c r="I16" s="64"/>
      <c r="J16" s="65"/>
    </row>
    <row r="17" spans="1:13" ht="63.75" thickBot="1" x14ac:dyDescent="0.3">
      <c r="A17" s="7" t="s">
        <v>0</v>
      </c>
      <c r="B17" s="8" t="s">
        <v>6</v>
      </c>
      <c r="C17" s="9" t="s">
        <v>14</v>
      </c>
      <c r="D17" s="9" t="s">
        <v>16</v>
      </c>
      <c r="E17" s="10" t="s">
        <v>7</v>
      </c>
      <c r="F17" s="10" t="s">
        <v>8</v>
      </c>
      <c r="G17" s="9" t="s">
        <v>15</v>
      </c>
      <c r="H17" s="10" t="s">
        <v>17</v>
      </c>
      <c r="I17" s="11" t="s">
        <v>9</v>
      </c>
      <c r="J17" s="22" t="s">
        <v>18</v>
      </c>
    </row>
    <row r="18" spans="1:13" s="1" customFormat="1" ht="16.5" thickBot="1" x14ac:dyDescent="0.3">
      <c r="A18" s="16" t="s">
        <v>1</v>
      </c>
      <c r="B18" s="12">
        <f>'TOTAL FEB2023SERVLIMVALCTR '!B18+'TOTAL MAR2023SERVLIMVALCTR'!B9</f>
        <v>10010246.99</v>
      </c>
      <c r="C18" s="12">
        <f>'TOTAL FEB2023SERVLIMVALCTR '!C18+'TOTAL MAR2023SERVLIMVALCTR'!C9</f>
        <v>36246.159999999996</v>
      </c>
      <c r="D18" s="12">
        <f>'TOTAL FEB2023SERVLIMVALCTR '!D18+'TOTAL MAR2023SERVLIMVALCTR'!D9</f>
        <v>0</v>
      </c>
      <c r="E18" s="12">
        <f>'TOTAL FEB2023SERVLIMVALCTR '!E18+'TOTAL MAR2023SERVLIMVALCTR'!E9</f>
        <v>313304.77</v>
      </c>
      <c r="F18" s="12">
        <f>'TOTAL FEB2023SERVLIMVALCTR '!F18+'TOTAL MAR2023SERVLIMVALCTR'!F9</f>
        <v>1164526.6499999999</v>
      </c>
      <c r="G18" s="12">
        <f>'TOTAL FEB2023SERVLIMVALCTR '!G18+'TOTAL MAR2023SERVLIMVALCTR'!G9</f>
        <v>0</v>
      </c>
      <c r="H18" s="12">
        <f>'TOTAL FEB2023SERVLIMVALCTR '!H18+'TOTAL MAR2023SERVLIMVALCTR'!H9</f>
        <v>0</v>
      </c>
      <c r="I18" s="12">
        <f>SUM(B18:H18)</f>
        <v>11524324.57</v>
      </c>
      <c r="J18" s="23">
        <f>J9</f>
        <v>11524324.569999998</v>
      </c>
      <c r="M18" s="15"/>
    </row>
    <row r="19" spans="1:13" s="1" customFormat="1" ht="16.5" thickBot="1" x14ac:dyDescent="0.3">
      <c r="A19" s="18" t="s">
        <v>2</v>
      </c>
      <c r="B19" s="12">
        <f>'TOTAL FEB2023SERVLIMVALCTR '!B19+'TOTAL MAR2023SERVLIMVALCTR'!B10</f>
        <v>1719919.36</v>
      </c>
      <c r="C19" s="12">
        <f>'TOTAL FEB2023SERVLIMVALCTR '!C19+'TOTAL MAR2023SERVLIMVALCTR'!C10</f>
        <v>1130.67</v>
      </c>
      <c r="D19" s="12">
        <f>'TOTAL FEB2023SERVLIMVALCTR '!D19+'TOTAL MAR2023SERVLIMVALCTR'!D10</f>
        <v>0</v>
      </c>
      <c r="E19" s="12">
        <f>'TOTAL FEB2023SERVLIMVALCTR '!E19+'TOTAL MAR2023SERVLIMVALCTR'!E10</f>
        <v>0</v>
      </c>
      <c r="F19" s="12">
        <f>'TOTAL FEB2023SERVLIMVALCTR '!F19+'TOTAL MAR2023SERVLIMVALCTR'!F10</f>
        <v>609632.43999999994</v>
      </c>
      <c r="G19" s="12">
        <f>'TOTAL FEB2023SERVLIMVALCTR '!G19+'TOTAL MAR2023SERVLIMVALCTR'!G10</f>
        <v>13675.109999999999</v>
      </c>
      <c r="H19" s="12">
        <f>'TOTAL FEB2023SERVLIMVALCTR '!H19+'TOTAL MAR2023SERVLIMVALCTR'!H10</f>
        <v>5599.62</v>
      </c>
      <c r="I19" s="12">
        <f t="shared" ref="I19:I22" si="2">SUM(B19:H19)</f>
        <v>2349957.1999999997</v>
      </c>
      <c r="J19" s="23">
        <f t="shared" ref="J19:J22" si="3">J10</f>
        <v>2349957.2000000002</v>
      </c>
      <c r="M19" s="15"/>
    </row>
    <row r="20" spans="1:13" s="1" customFormat="1" ht="16.5" thickBot="1" x14ac:dyDescent="0.3">
      <c r="A20" s="18" t="s">
        <v>3</v>
      </c>
      <c r="B20" s="12">
        <f>'TOTAL FEB2023SERVLIMVALCTR '!B20+'TOTAL MAR2023SERVLIMVALCTR'!B11</f>
        <v>1864308.8</v>
      </c>
      <c r="C20" s="12">
        <f>'TOTAL FEB2023SERVLIMVALCTR '!C20+'TOTAL MAR2023SERVLIMVALCTR'!C11</f>
        <v>1755.14</v>
      </c>
      <c r="D20" s="12">
        <f>'TOTAL FEB2023SERVLIMVALCTR '!D20+'TOTAL MAR2023SERVLIMVALCTR'!D11</f>
        <v>0</v>
      </c>
      <c r="E20" s="12">
        <f>'TOTAL FEB2023SERVLIMVALCTR '!E20+'TOTAL MAR2023SERVLIMVALCTR'!E11</f>
        <v>0</v>
      </c>
      <c r="F20" s="12">
        <f>'TOTAL FEB2023SERVLIMVALCTR '!F20+'TOTAL MAR2023SERVLIMVALCTR'!F11</f>
        <v>965908.11</v>
      </c>
      <c r="G20" s="12">
        <f>'TOTAL FEB2023SERVLIMVALCTR '!G20+'TOTAL MAR2023SERVLIMVALCTR'!G11</f>
        <v>4161.99</v>
      </c>
      <c r="H20" s="12">
        <f>'TOTAL FEB2023SERVLIMVALCTR '!H20+'TOTAL MAR2023SERVLIMVALCTR'!H11</f>
        <v>494.74</v>
      </c>
      <c r="I20" s="12">
        <f t="shared" si="2"/>
        <v>2836628.7800000003</v>
      </c>
      <c r="J20" s="23">
        <f t="shared" si="3"/>
        <v>2836628.7800000003</v>
      </c>
      <c r="M20" s="15"/>
    </row>
    <row r="21" spans="1:13" s="1" customFormat="1" ht="16.5" thickBot="1" x14ac:dyDescent="0.3">
      <c r="A21" s="19" t="s">
        <v>4</v>
      </c>
      <c r="B21" s="12">
        <f>'TOTAL FEB2023SERVLIMVALCTR '!B21+'TOTAL MAR2023SERVLIMVALCTR'!B12</f>
        <v>626854.42999999993</v>
      </c>
      <c r="C21" s="12">
        <f>'TOTAL FEB2023SERVLIMVALCTR '!C21+'TOTAL MAR2023SERVLIMVALCTR'!C12</f>
        <v>0</v>
      </c>
      <c r="D21" s="12">
        <f>'TOTAL FEB2023SERVLIMVALCTR '!D21+'TOTAL MAR2023SERVLIMVALCTR'!D12</f>
        <v>0</v>
      </c>
      <c r="E21" s="12">
        <f>'TOTAL FEB2023SERVLIMVALCTR '!E21+'TOTAL MAR2023SERVLIMVALCTR'!E12</f>
        <v>0</v>
      </c>
      <c r="F21" s="12">
        <f>'TOTAL FEB2023SERVLIMVALCTR '!F21+'TOTAL MAR2023SERVLIMVALCTR'!F12</f>
        <v>387104.92</v>
      </c>
      <c r="G21" s="12">
        <f>'TOTAL FEB2023SERVLIMVALCTR '!G21+'TOTAL MAR2023SERVLIMVALCTR'!G12</f>
        <v>3171.0400000000004</v>
      </c>
      <c r="H21" s="12">
        <f>'TOTAL FEB2023SERVLIMVALCTR '!H21+'TOTAL MAR2023SERVLIMVALCTR'!H12</f>
        <v>0</v>
      </c>
      <c r="I21" s="12">
        <f t="shared" si="2"/>
        <v>1017130.3899999999</v>
      </c>
      <c r="J21" s="23">
        <f t="shared" si="3"/>
        <v>1017130.3900000001</v>
      </c>
      <c r="M21" s="15"/>
    </row>
    <row r="22" spans="1:13" s="1" customFormat="1" ht="16.5" thickBot="1" x14ac:dyDescent="0.3">
      <c r="A22" s="13" t="s">
        <v>5</v>
      </c>
      <c r="B22" s="14">
        <f>SUM(B18:B21)</f>
        <v>14221329.58</v>
      </c>
      <c r="C22" s="14">
        <f t="shared" ref="C22:G22" si="4">SUM(C18:C21)</f>
        <v>39131.969999999994</v>
      </c>
      <c r="D22" s="14">
        <f t="shared" si="4"/>
        <v>0</v>
      </c>
      <c r="E22" s="14">
        <f t="shared" si="4"/>
        <v>313304.77</v>
      </c>
      <c r="F22" s="14">
        <f t="shared" si="4"/>
        <v>3127172.1199999996</v>
      </c>
      <c r="G22" s="14">
        <f t="shared" si="4"/>
        <v>21008.14</v>
      </c>
      <c r="H22" s="14">
        <f>SUM(H18:H21)</f>
        <v>6094.36</v>
      </c>
      <c r="I22" s="12">
        <f t="shared" si="2"/>
        <v>17728040.940000001</v>
      </c>
      <c r="J22" s="29">
        <f t="shared" si="3"/>
        <v>17728040.940000001</v>
      </c>
      <c r="M22" s="15"/>
    </row>
    <row r="23" spans="1:13" s="1" customFormat="1" ht="15.75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2">
        <f>I22-J22</f>
        <v>0</v>
      </c>
      <c r="M23" s="15"/>
    </row>
    <row r="24" spans="1:13" ht="15.75" x14ac:dyDescent="0.25">
      <c r="A24" s="4" t="s">
        <v>11</v>
      </c>
      <c r="B24" s="4"/>
      <c r="C24" s="35"/>
      <c r="D24" s="4"/>
      <c r="E24" s="4"/>
      <c r="F24" s="4"/>
      <c r="G24" s="4"/>
      <c r="H24" s="4"/>
      <c r="I24" s="4"/>
      <c r="J24" s="15"/>
    </row>
    <row r="25" spans="1:13" ht="15.75" x14ac:dyDescent="0.25">
      <c r="A25" s="4" t="s">
        <v>12</v>
      </c>
      <c r="B25" s="4"/>
      <c r="C25" s="4"/>
      <c r="D25" s="4"/>
      <c r="E25" s="4"/>
      <c r="F25" s="4"/>
      <c r="G25" s="4"/>
      <c r="H25" s="4"/>
      <c r="I25" s="4"/>
      <c r="J25" s="15"/>
    </row>
    <row r="26" spans="1:13" ht="15.75" x14ac:dyDescent="0.25">
      <c r="A26" s="25"/>
      <c r="B26" s="25"/>
      <c r="C26" s="25"/>
      <c r="D26" s="25"/>
      <c r="E26" s="25"/>
      <c r="F26" s="25"/>
      <c r="G26" s="25"/>
      <c r="H26" s="25"/>
      <c r="I26" s="25"/>
    </row>
    <row r="27" spans="1:13" ht="15.75" x14ac:dyDescent="0.25">
      <c r="A27" s="28"/>
      <c r="B27" s="28"/>
      <c r="C27" s="28"/>
      <c r="D27" s="28"/>
      <c r="E27" s="28"/>
      <c r="F27" s="28"/>
      <c r="G27" s="28"/>
      <c r="H27" s="28"/>
      <c r="I27" s="28"/>
    </row>
    <row r="28" spans="1:13" ht="15.75" x14ac:dyDescent="0.25">
      <c r="A28" s="28"/>
      <c r="B28" s="28"/>
      <c r="C28" s="28"/>
      <c r="D28" s="28"/>
      <c r="E28" s="28"/>
      <c r="F28" s="28"/>
      <c r="G28" s="28"/>
      <c r="H28" s="28"/>
      <c r="I28" s="28"/>
    </row>
    <row r="29" spans="1:13" ht="15.75" x14ac:dyDescent="0.25">
      <c r="A29" s="28"/>
      <c r="B29" s="28"/>
      <c r="C29" s="28"/>
      <c r="D29" s="28"/>
      <c r="E29" s="28"/>
      <c r="F29" s="28"/>
      <c r="G29" s="28"/>
      <c r="H29" s="28"/>
      <c r="I29" s="28"/>
    </row>
    <row r="30" spans="1:13" ht="15.75" x14ac:dyDescent="0.25">
      <c r="A30" s="28"/>
      <c r="B30" s="28"/>
      <c r="C30" s="28"/>
      <c r="D30" s="28"/>
      <c r="E30" s="28"/>
      <c r="F30" s="28"/>
      <c r="G30" s="28"/>
      <c r="H30" s="28"/>
      <c r="I30" s="28"/>
    </row>
  </sheetData>
  <mergeCells count="4">
    <mergeCell ref="C4:I4"/>
    <mergeCell ref="B5:I5"/>
    <mergeCell ref="B7:J7"/>
    <mergeCell ref="B16:J16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3E676-899A-45D9-9D8A-67AF9B2F2FA7}">
  <dimension ref="A1:O27"/>
  <sheetViews>
    <sheetView workbookViewId="0">
      <selection activeCell="B9" sqref="B9:H12"/>
    </sheetView>
  </sheetViews>
  <sheetFormatPr defaultRowHeight="15" x14ac:dyDescent="0.25"/>
  <cols>
    <col min="1" max="1" width="12.5703125" style="1" customWidth="1"/>
    <col min="2" max="2" width="16" style="1" customWidth="1"/>
    <col min="3" max="3" width="18.5703125" style="1" customWidth="1"/>
    <col min="4" max="4" width="13.85546875" style="1" customWidth="1"/>
    <col min="5" max="5" width="15.28515625" style="1" customWidth="1"/>
    <col min="6" max="6" width="16.7109375" style="1" customWidth="1"/>
    <col min="7" max="7" width="14.7109375" style="1" customWidth="1"/>
    <col min="8" max="8" width="16" style="1" customWidth="1"/>
    <col min="9" max="9" width="17" style="1" customWidth="1"/>
    <col min="10" max="10" width="19.140625" style="1" customWidth="1"/>
    <col min="11" max="11" width="10.85546875" style="1" customWidth="1"/>
    <col min="12" max="12" width="12.7109375" style="1" bestFit="1" customWidth="1"/>
    <col min="13" max="13" width="12.5703125" style="1" bestFit="1" customWidth="1"/>
    <col min="14" max="15" width="12.7109375" style="1" bestFit="1" customWidth="1"/>
  </cols>
  <sheetData>
    <row r="1" spans="1:15" ht="15.75" x14ac:dyDescent="0.25">
      <c r="A1" s="25"/>
      <c r="B1" s="25"/>
      <c r="C1" s="25"/>
      <c r="D1" s="25"/>
      <c r="E1" s="25"/>
      <c r="F1" s="25"/>
      <c r="G1" s="25"/>
      <c r="H1" s="25"/>
      <c r="I1" s="25"/>
    </row>
    <row r="2" spans="1:15" ht="15.75" x14ac:dyDescent="0.25">
      <c r="A2" s="25"/>
      <c r="B2" s="25"/>
      <c r="C2" s="25"/>
      <c r="D2" s="25"/>
      <c r="E2" s="25"/>
      <c r="F2" s="25"/>
      <c r="G2" s="25"/>
      <c r="H2" s="25"/>
      <c r="I2" s="25"/>
      <c r="M2" s="53"/>
      <c r="N2" s="53"/>
    </row>
    <row r="3" spans="1:15" ht="15.75" x14ac:dyDescent="0.25">
      <c r="A3" s="4"/>
      <c r="B3" s="4"/>
      <c r="C3" s="4"/>
      <c r="D3" s="4"/>
      <c r="E3" s="4"/>
      <c r="F3" s="4"/>
      <c r="G3" s="4"/>
      <c r="H3" s="4"/>
      <c r="I3" s="4"/>
      <c r="J3" s="54"/>
      <c r="L3" s="3"/>
      <c r="M3" s="3"/>
      <c r="N3" s="3"/>
      <c r="O3" s="2"/>
    </row>
    <row r="4" spans="1:15" ht="15.75" x14ac:dyDescent="0.25">
      <c r="A4" s="4"/>
      <c r="B4" s="4"/>
      <c r="C4" s="59" t="s">
        <v>10</v>
      </c>
      <c r="D4" s="60"/>
      <c r="E4" s="60"/>
      <c r="F4" s="60"/>
      <c r="G4" s="60"/>
      <c r="H4" s="60"/>
      <c r="I4" s="60"/>
      <c r="J4" s="54"/>
      <c r="L4" s="3"/>
      <c r="M4" s="53"/>
      <c r="N4" s="3"/>
    </row>
    <row r="5" spans="1:15" ht="42.75" customHeight="1" x14ac:dyDescent="0.25">
      <c r="A5" s="4"/>
      <c r="B5" s="61" t="s">
        <v>48</v>
      </c>
      <c r="C5" s="62"/>
      <c r="D5" s="62"/>
      <c r="E5" s="62"/>
      <c r="F5" s="62"/>
      <c r="G5" s="62"/>
      <c r="H5" s="62"/>
      <c r="I5" s="62"/>
      <c r="J5" s="55"/>
      <c r="K5" s="27"/>
      <c r="L5" s="27"/>
      <c r="M5" s="3"/>
    </row>
    <row r="6" spans="1:15" ht="16.5" thickBot="1" x14ac:dyDescent="0.3">
      <c r="A6" s="4"/>
      <c r="B6" s="4"/>
      <c r="C6" s="4"/>
      <c r="D6" s="4"/>
      <c r="E6" s="4"/>
      <c r="F6" s="4"/>
      <c r="G6" s="4"/>
      <c r="H6" s="4"/>
      <c r="I6" s="4"/>
      <c r="J6" s="15"/>
    </row>
    <row r="7" spans="1:15" ht="16.5" thickBot="1" x14ac:dyDescent="0.3">
      <c r="A7" s="6"/>
      <c r="B7" s="63" t="s">
        <v>13</v>
      </c>
      <c r="C7" s="64"/>
      <c r="D7" s="64"/>
      <c r="E7" s="64"/>
      <c r="F7" s="64"/>
      <c r="G7" s="64"/>
      <c r="H7" s="64"/>
      <c r="I7" s="64"/>
      <c r="J7" s="65"/>
    </row>
    <row r="8" spans="1:15" ht="63.75" thickBot="1" x14ac:dyDescent="0.3">
      <c r="A8" s="47" t="s">
        <v>0</v>
      </c>
      <c r="B8" s="9" t="s">
        <v>6</v>
      </c>
      <c r="C8" s="9" t="s">
        <v>14</v>
      </c>
      <c r="D8" s="9" t="s">
        <v>16</v>
      </c>
      <c r="E8" s="10" t="s">
        <v>7</v>
      </c>
      <c r="F8" s="10" t="s">
        <v>8</v>
      </c>
      <c r="G8" s="9" t="s">
        <v>15</v>
      </c>
      <c r="H8" s="10" t="s">
        <v>17</v>
      </c>
      <c r="I8" s="11" t="s">
        <v>9</v>
      </c>
      <c r="J8" s="22" t="s">
        <v>18</v>
      </c>
    </row>
    <row r="9" spans="1:15" ht="20.25" customHeight="1" thickBot="1" x14ac:dyDescent="0.3">
      <c r="A9" s="50" t="s">
        <v>1</v>
      </c>
      <c r="B9" s="48">
        <v>71758.64</v>
      </c>
      <c r="C9" s="48">
        <v>1018.47</v>
      </c>
      <c r="D9" s="48">
        <v>0</v>
      </c>
      <c r="E9" s="48">
        <v>2609.59</v>
      </c>
      <c r="F9" s="48">
        <v>1149</v>
      </c>
      <c r="G9" s="48">
        <v>0</v>
      </c>
      <c r="H9" s="48">
        <v>0</v>
      </c>
      <c r="I9" s="17">
        <f>SUM(B9:H9)</f>
        <v>76535.7</v>
      </c>
      <c r="J9" s="23">
        <f>SEPTEMBRIE2023LIMVALCTR!J9+'REGULARIZARE TRIM III 2023'!I9</f>
        <v>36377977.790000007</v>
      </c>
    </row>
    <row r="10" spans="1:15" ht="17.25" customHeight="1" thickBot="1" x14ac:dyDescent="0.3">
      <c r="A10" s="51" t="s">
        <v>2</v>
      </c>
      <c r="B10" s="48">
        <v>0</v>
      </c>
      <c r="C10" s="48">
        <v>0</v>
      </c>
      <c r="D10" s="48">
        <v>0</v>
      </c>
      <c r="E10" s="48">
        <v>0</v>
      </c>
      <c r="F10" s="48">
        <f>56552+3910+237</f>
        <v>60699</v>
      </c>
      <c r="G10" s="48">
        <v>1584</v>
      </c>
      <c r="H10" s="48">
        <v>0</v>
      </c>
      <c r="I10" s="17">
        <f t="shared" ref="I10:I12" si="0">SUM(B10:H10)</f>
        <v>62283</v>
      </c>
      <c r="J10" s="23">
        <f>SEPTEMBRIE2023LIMVALCTR!J10+'REGULARIZARE TRIM III 2023'!I10</f>
        <v>6637904.9299999988</v>
      </c>
    </row>
    <row r="11" spans="1:15" ht="16.5" thickBot="1" x14ac:dyDescent="0.3">
      <c r="A11" s="51" t="s">
        <v>3</v>
      </c>
      <c r="B11" s="48">
        <v>1137.3399999999999</v>
      </c>
      <c r="C11" s="48">
        <v>0</v>
      </c>
      <c r="D11" s="48">
        <v>0</v>
      </c>
      <c r="E11" s="48">
        <v>0</v>
      </c>
      <c r="F11" s="48">
        <f>42152-987</f>
        <v>41165</v>
      </c>
      <c r="G11" s="48">
        <v>0</v>
      </c>
      <c r="H11" s="48">
        <v>0</v>
      </c>
      <c r="I11" s="17">
        <f t="shared" si="0"/>
        <v>42302.34</v>
      </c>
      <c r="J11" s="23">
        <f>SEPTEMBRIE2023LIMVALCTR!J11+'REGULARIZARE TRIM III 2023'!I11</f>
        <v>9687890.9199999999</v>
      </c>
      <c r="K11" s="2"/>
    </row>
    <row r="12" spans="1:15" ht="16.5" thickBot="1" x14ac:dyDescent="0.3">
      <c r="A12" s="52" t="s">
        <v>4</v>
      </c>
      <c r="B12" s="48">
        <v>26955.17</v>
      </c>
      <c r="C12" s="48">
        <v>0</v>
      </c>
      <c r="D12" s="48">
        <v>0</v>
      </c>
      <c r="E12" s="48">
        <v>0</v>
      </c>
      <c r="F12" s="48">
        <v>41003</v>
      </c>
      <c r="G12" s="48">
        <v>0</v>
      </c>
      <c r="H12" s="48">
        <v>0</v>
      </c>
      <c r="I12" s="17">
        <f t="shared" si="0"/>
        <v>67958.17</v>
      </c>
      <c r="J12" s="23">
        <f>SEPTEMBRIE2023LIMVALCTR!J12+'REGULARIZARE TRIM III 2023'!I12</f>
        <v>4158454.4640000002</v>
      </c>
    </row>
    <row r="13" spans="1:15" ht="16.5" thickBot="1" x14ac:dyDescent="0.3">
      <c r="A13" s="47" t="s">
        <v>5</v>
      </c>
      <c r="B13" s="49">
        <f>SUM(B9:B12)</f>
        <v>99851.15</v>
      </c>
      <c r="C13" s="49">
        <f t="shared" ref="C13:J13" si="1">SUM(C9:C12)</f>
        <v>1018.47</v>
      </c>
      <c r="D13" s="49">
        <f t="shared" si="1"/>
        <v>0</v>
      </c>
      <c r="E13" s="49">
        <f t="shared" si="1"/>
        <v>2609.59</v>
      </c>
      <c r="F13" s="49">
        <f t="shared" si="1"/>
        <v>144016</v>
      </c>
      <c r="G13" s="49">
        <f t="shared" si="1"/>
        <v>1584</v>
      </c>
      <c r="H13" s="49">
        <f t="shared" si="1"/>
        <v>0</v>
      </c>
      <c r="I13" s="49">
        <f t="shared" si="1"/>
        <v>249079.21000000002</v>
      </c>
      <c r="J13" s="49">
        <f t="shared" si="1"/>
        <v>56862228.10400001</v>
      </c>
      <c r="K13" s="2"/>
    </row>
    <row r="14" spans="1:15" ht="15.75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4"/>
    </row>
    <row r="15" spans="1:15" ht="16.5" thickBot="1" x14ac:dyDescent="0.3">
      <c r="A15" s="5" t="s">
        <v>47</v>
      </c>
      <c r="B15" s="4"/>
      <c r="C15" s="35"/>
      <c r="D15" s="35"/>
      <c r="E15" s="35"/>
      <c r="F15" s="35"/>
      <c r="G15" s="35"/>
      <c r="H15" s="35"/>
      <c r="I15" s="35"/>
      <c r="J15" s="35"/>
    </row>
    <row r="16" spans="1:15" ht="16.5" thickBot="1" x14ac:dyDescent="0.3">
      <c r="A16" s="6"/>
      <c r="B16" s="63" t="s">
        <v>13</v>
      </c>
      <c r="C16" s="64"/>
      <c r="D16" s="64"/>
      <c r="E16" s="64"/>
      <c r="F16" s="64"/>
      <c r="G16" s="64"/>
      <c r="H16" s="64"/>
      <c r="I16" s="64"/>
      <c r="J16" s="65"/>
    </row>
    <row r="17" spans="1:10" ht="63.75" thickBot="1" x14ac:dyDescent="0.3">
      <c r="A17" s="7" t="s">
        <v>0</v>
      </c>
      <c r="B17" s="8" t="s">
        <v>6</v>
      </c>
      <c r="C17" s="9" t="s">
        <v>14</v>
      </c>
      <c r="D17" s="9" t="s">
        <v>16</v>
      </c>
      <c r="E17" s="10" t="s">
        <v>7</v>
      </c>
      <c r="F17" s="10" t="s">
        <v>8</v>
      </c>
      <c r="G17" s="9" t="s">
        <v>15</v>
      </c>
      <c r="H17" s="10" t="s">
        <v>17</v>
      </c>
      <c r="I17" s="11" t="s">
        <v>9</v>
      </c>
      <c r="J17" s="22" t="s">
        <v>18</v>
      </c>
    </row>
    <row r="18" spans="1:10" s="1" customFormat="1" ht="16.5" thickBot="1" x14ac:dyDescent="0.3">
      <c r="A18" s="36" t="s">
        <v>1</v>
      </c>
      <c r="B18" s="37">
        <f>SEPTEMBRIE2023LIMVALCTR!B18+'REGULARIZARE TRIM III 2023'!B9</f>
        <v>30803970.380000006</v>
      </c>
      <c r="C18" s="37">
        <f>SEPTEMBRIE2023LIMVALCTR!C18+'REGULARIZARE TRIM III 2023'!C9</f>
        <v>141003.71999999997</v>
      </c>
      <c r="D18" s="37">
        <f>SEPTEMBRIE2023LIMVALCTR!D18+'REGULARIZARE TRIM III 2023'!D9</f>
        <v>376300</v>
      </c>
      <c r="E18" s="37">
        <f>SEPTEMBRIE2023LIMVALCTR!E18+'REGULARIZARE TRIM III 2023'!E9</f>
        <v>1088592.3600000001</v>
      </c>
      <c r="F18" s="37">
        <f>SEPTEMBRIE2023LIMVALCTR!F18+'REGULARIZARE TRIM III 2023'!F9</f>
        <v>3968111.3299999996</v>
      </c>
      <c r="G18" s="37">
        <f>SEPTEMBRIE2023LIMVALCTR!G18+'REGULARIZARE TRIM III 2023'!G9</f>
        <v>0</v>
      </c>
      <c r="H18" s="37">
        <f>SEPTEMBRIE2023LIMVALCTR!H18+'REGULARIZARE TRIM III 2023'!H9</f>
        <v>0</v>
      </c>
      <c r="I18" s="44">
        <f>SUM(B18:H18)</f>
        <v>36377977.790000007</v>
      </c>
      <c r="J18" s="23">
        <f>J9</f>
        <v>36377977.790000007</v>
      </c>
    </row>
    <row r="19" spans="1:10" s="1" customFormat="1" ht="16.5" thickBot="1" x14ac:dyDescent="0.3">
      <c r="A19" s="18" t="s">
        <v>2</v>
      </c>
      <c r="B19" s="37">
        <f>SEPTEMBRIE2023LIMVALCTR!B19+'REGULARIZARE TRIM III 2023'!B10</f>
        <v>4677362.72</v>
      </c>
      <c r="C19" s="37">
        <f>SEPTEMBRIE2023LIMVALCTR!C19+'REGULARIZARE TRIM III 2023'!C10</f>
        <v>1593.64</v>
      </c>
      <c r="D19" s="37">
        <f>SEPTEMBRIE2023LIMVALCTR!D19+'REGULARIZARE TRIM III 2023'!D10</f>
        <v>0</v>
      </c>
      <c r="E19" s="37">
        <f>SEPTEMBRIE2023LIMVALCTR!E19+'REGULARIZARE TRIM III 2023'!E10</f>
        <v>0</v>
      </c>
      <c r="F19" s="37">
        <f>SEPTEMBRIE2023LIMVALCTR!F19+'REGULARIZARE TRIM III 2023'!F10</f>
        <v>1877162.6600000001</v>
      </c>
      <c r="G19" s="37">
        <f>SEPTEMBRIE2023LIMVALCTR!G19+'REGULARIZARE TRIM III 2023'!G10</f>
        <v>52700.11</v>
      </c>
      <c r="H19" s="37">
        <f>SEPTEMBRIE2023LIMVALCTR!H19+'REGULARIZARE TRIM III 2023'!H10</f>
        <v>29085.8</v>
      </c>
      <c r="I19" s="44">
        <f t="shared" ref="I19:I21" si="2">SUM(B19:H19)</f>
        <v>6637904.9299999997</v>
      </c>
      <c r="J19" s="23">
        <f>J10</f>
        <v>6637904.9299999988</v>
      </c>
    </row>
    <row r="20" spans="1:10" s="1" customFormat="1" ht="16.5" thickBot="1" x14ac:dyDescent="0.3">
      <c r="A20" s="18" t="s">
        <v>3</v>
      </c>
      <c r="B20" s="37">
        <f>SEPTEMBRIE2023LIMVALCTR!B20+'REGULARIZARE TRIM III 2023'!B11</f>
        <v>6355936.0700000003</v>
      </c>
      <c r="C20" s="37">
        <f>SEPTEMBRIE2023LIMVALCTR!C20+'REGULARIZARE TRIM III 2023'!C11</f>
        <v>7009.81</v>
      </c>
      <c r="D20" s="37">
        <f>SEPTEMBRIE2023LIMVALCTR!D20+'REGULARIZARE TRIM III 2023'!D11</f>
        <v>0</v>
      </c>
      <c r="E20" s="37">
        <f>SEPTEMBRIE2023LIMVALCTR!E20+'REGULARIZARE TRIM III 2023'!E11</f>
        <v>0</v>
      </c>
      <c r="F20" s="37">
        <f>SEPTEMBRIE2023LIMVALCTR!F20+'REGULARIZARE TRIM III 2023'!F11</f>
        <v>3298410.99</v>
      </c>
      <c r="G20" s="37">
        <f>SEPTEMBRIE2023LIMVALCTR!G20+'REGULARIZARE TRIM III 2023'!G11</f>
        <v>25359.200000000001</v>
      </c>
      <c r="H20" s="37">
        <f>SEPTEMBRIE2023LIMVALCTR!H20+'REGULARIZARE TRIM III 2023'!H11</f>
        <v>1174.8499999999999</v>
      </c>
      <c r="I20" s="44">
        <f t="shared" si="2"/>
        <v>9687890.9199999999</v>
      </c>
      <c r="J20" s="23">
        <f>J11</f>
        <v>9687890.9199999999</v>
      </c>
    </row>
    <row r="21" spans="1:10" s="1" customFormat="1" ht="16.5" thickBot="1" x14ac:dyDescent="0.3">
      <c r="A21" s="19" t="s">
        <v>4</v>
      </c>
      <c r="B21" s="37">
        <f>SEPTEMBRIE2023LIMVALCTR!B21+'REGULARIZARE TRIM III 2023'!B12</f>
        <v>2494304.5239999997</v>
      </c>
      <c r="C21" s="37">
        <f>SEPTEMBRIE2023LIMVALCTR!C21+'REGULARIZARE TRIM III 2023'!C12</f>
        <v>0</v>
      </c>
      <c r="D21" s="37">
        <f>SEPTEMBRIE2023LIMVALCTR!D21+'REGULARIZARE TRIM III 2023'!D12</f>
        <v>0</v>
      </c>
      <c r="E21" s="37">
        <f>SEPTEMBRIE2023LIMVALCTR!E21+'REGULARIZARE TRIM III 2023'!E12</f>
        <v>0</v>
      </c>
      <c r="F21" s="37">
        <f>SEPTEMBRIE2023LIMVALCTR!F21+'REGULARIZARE TRIM III 2023'!F12</f>
        <v>1649686.8199999998</v>
      </c>
      <c r="G21" s="37">
        <f>SEPTEMBRIE2023LIMVALCTR!G21+'REGULARIZARE TRIM III 2023'!G12</f>
        <v>14463.120000000003</v>
      </c>
      <c r="H21" s="37">
        <f>SEPTEMBRIE2023LIMVALCTR!H21+'REGULARIZARE TRIM III 2023'!H12</f>
        <v>0</v>
      </c>
      <c r="I21" s="44">
        <f t="shared" si="2"/>
        <v>4158454.4639999997</v>
      </c>
      <c r="J21" s="23">
        <f>J12</f>
        <v>4158454.4640000002</v>
      </c>
    </row>
    <row r="22" spans="1:10" s="1" customFormat="1" ht="16.5" thickBot="1" x14ac:dyDescent="0.3">
      <c r="A22" s="13" t="s">
        <v>5</v>
      </c>
      <c r="B22" s="14">
        <f>SUM(B18:B21)</f>
        <v>44331573.694000006</v>
      </c>
      <c r="C22" s="14">
        <f t="shared" ref="C22:H22" si="3">SUM(C18:C21)</f>
        <v>149607.16999999998</v>
      </c>
      <c r="D22" s="14">
        <f t="shared" si="3"/>
        <v>376300</v>
      </c>
      <c r="E22" s="14">
        <f t="shared" si="3"/>
        <v>1088592.3600000001</v>
      </c>
      <c r="F22" s="14">
        <f t="shared" si="3"/>
        <v>10793371.800000001</v>
      </c>
      <c r="G22" s="14">
        <f t="shared" si="3"/>
        <v>92522.43</v>
      </c>
      <c r="H22" s="14">
        <f t="shared" si="3"/>
        <v>30260.649999999998</v>
      </c>
      <c r="I22" s="47">
        <f>SUM(B22:H22)</f>
        <v>56862228.104000002</v>
      </c>
      <c r="J22" s="29">
        <f>J13</f>
        <v>56862228.10400001</v>
      </c>
    </row>
    <row r="23" spans="1:10" s="1" customFormat="1" ht="15.75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2">
        <f>I22-J22</f>
        <v>0</v>
      </c>
    </row>
    <row r="24" spans="1:10" ht="15.75" x14ac:dyDescent="0.25">
      <c r="A24" s="4" t="s">
        <v>11</v>
      </c>
      <c r="B24" s="4"/>
      <c r="C24" s="31"/>
      <c r="D24" s="4"/>
      <c r="E24" s="4"/>
      <c r="F24" s="31"/>
      <c r="G24" s="4"/>
      <c r="H24" s="4"/>
      <c r="I24" s="4"/>
      <c r="J24" s="15"/>
    </row>
    <row r="25" spans="1:10" ht="15.75" x14ac:dyDescent="0.25">
      <c r="A25" s="4" t="s">
        <v>12</v>
      </c>
      <c r="B25" s="25"/>
      <c r="C25" s="31"/>
      <c r="D25" s="25"/>
      <c r="E25" s="25"/>
      <c r="F25" s="31"/>
      <c r="G25" s="25"/>
      <c r="H25" s="25"/>
      <c r="I25" s="25"/>
    </row>
    <row r="26" spans="1:10" ht="15.75" x14ac:dyDescent="0.25">
      <c r="A26" s="25"/>
      <c r="B26" s="25"/>
      <c r="C26" s="31"/>
      <c r="D26" s="25"/>
      <c r="E26" s="25"/>
      <c r="F26" s="31"/>
      <c r="G26" s="25"/>
      <c r="H26" s="25"/>
      <c r="I26" s="25"/>
    </row>
    <row r="27" spans="1:10" ht="15.75" x14ac:dyDescent="0.25">
      <c r="C27" s="31"/>
      <c r="F27" s="31"/>
    </row>
  </sheetData>
  <mergeCells count="4">
    <mergeCell ref="C4:I4"/>
    <mergeCell ref="B5:I5"/>
    <mergeCell ref="B7:J7"/>
    <mergeCell ref="B16:J16"/>
  </mergeCells>
  <pageMargins left="0.7" right="0.7" top="0.75" bottom="0.75" header="0.3" footer="0.3"/>
  <pageSetup scale="7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30"/>
  <sheetViews>
    <sheetView topLeftCell="A9" workbookViewId="0">
      <selection activeCell="B11" sqref="B11"/>
    </sheetView>
  </sheetViews>
  <sheetFormatPr defaultRowHeight="15" x14ac:dyDescent="0.25"/>
  <cols>
    <col min="1" max="1" width="12.5703125" style="1" customWidth="1"/>
    <col min="2" max="2" width="16" style="1" customWidth="1"/>
    <col min="3" max="3" width="13.7109375" style="1" customWidth="1"/>
    <col min="4" max="4" width="13.85546875" style="1" customWidth="1"/>
    <col min="5" max="5" width="13" style="1" customWidth="1"/>
    <col min="6" max="6" width="16.7109375" style="1" customWidth="1"/>
    <col min="7" max="7" width="14.7109375" style="1" customWidth="1"/>
    <col min="8" max="8" width="16" style="1" customWidth="1"/>
    <col min="9" max="9" width="17" style="1" customWidth="1"/>
    <col min="10" max="10" width="19.140625" style="1" customWidth="1"/>
    <col min="11" max="11" width="10.85546875" style="1" customWidth="1"/>
    <col min="12" max="12" width="12.7109375" style="1" bestFit="1" customWidth="1"/>
    <col min="13" max="13" width="12.5703125" style="15" bestFit="1" customWidth="1"/>
    <col min="14" max="15" width="12.7109375" style="1" bestFit="1" customWidth="1"/>
  </cols>
  <sheetData>
    <row r="1" spans="1:15" ht="15.75" x14ac:dyDescent="0.25">
      <c r="A1" s="25"/>
      <c r="B1" s="25"/>
      <c r="C1" s="25"/>
      <c r="D1" s="25"/>
      <c r="E1" s="25"/>
      <c r="F1" s="25"/>
      <c r="G1" s="25"/>
      <c r="H1" s="25"/>
      <c r="I1" s="25"/>
    </row>
    <row r="2" spans="1:15" ht="15.75" x14ac:dyDescent="0.25">
      <c r="A2" s="25"/>
      <c r="B2" s="25"/>
      <c r="C2" s="25"/>
      <c r="D2" s="25"/>
      <c r="E2" s="25"/>
      <c r="F2" s="25"/>
      <c r="G2" s="25"/>
      <c r="H2" s="25"/>
      <c r="I2" s="25"/>
      <c r="M2" s="20"/>
      <c r="N2" s="20"/>
    </row>
    <row r="3" spans="1:15" ht="15.75" x14ac:dyDescent="0.25">
      <c r="A3" s="25"/>
      <c r="B3" s="25"/>
      <c r="C3" s="25"/>
      <c r="D3" s="25"/>
      <c r="E3" s="25"/>
      <c r="F3" s="25"/>
      <c r="G3" s="25"/>
      <c r="H3" s="25"/>
      <c r="I3" s="25"/>
      <c r="J3" s="26"/>
      <c r="L3" s="3"/>
      <c r="M3" s="21"/>
      <c r="N3" s="21"/>
      <c r="O3" s="2"/>
    </row>
    <row r="4" spans="1:15" ht="15.75" x14ac:dyDescent="0.25">
      <c r="A4" s="25"/>
      <c r="B4" s="25"/>
      <c r="C4" s="59" t="s">
        <v>10</v>
      </c>
      <c r="D4" s="66"/>
      <c r="E4" s="66"/>
      <c r="F4" s="66"/>
      <c r="G4" s="66"/>
      <c r="H4" s="66"/>
      <c r="I4" s="66"/>
      <c r="J4" s="26"/>
      <c r="L4" s="3"/>
      <c r="M4" s="20"/>
      <c r="N4" s="3"/>
    </row>
    <row r="5" spans="1:15" ht="36" customHeight="1" x14ac:dyDescent="0.25">
      <c r="A5" s="25"/>
      <c r="B5" s="61" t="s">
        <v>26</v>
      </c>
      <c r="C5" s="62"/>
      <c r="D5" s="62"/>
      <c r="E5" s="62"/>
      <c r="F5" s="62"/>
      <c r="G5" s="62"/>
      <c r="H5" s="62"/>
      <c r="I5" s="62"/>
      <c r="J5" s="27"/>
      <c r="K5" s="27"/>
      <c r="L5" s="27"/>
      <c r="M5" s="21"/>
    </row>
    <row r="6" spans="1:15" ht="16.5" thickBot="1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15" ht="16.5" thickBot="1" x14ac:dyDescent="0.3">
      <c r="A7" s="6"/>
      <c r="B7" s="63" t="s">
        <v>13</v>
      </c>
      <c r="C7" s="64"/>
      <c r="D7" s="64"/>
      <c r="E7" s="64"/>
      <c r="F7" s="64"/>
      <c r="G7" s="64"/>
      <c r="H7" s="64"/>
      <c r="I7" s="64"/>
      <c r="J7" s="65"/>
    </row>
    <row r="8" spans="1:15" ht="63.75" thickBot="1" x14ac:dyDescent="0.3">
      <c r="A8" s="7" t="s">
        <v>0</v>
      </c>
      <c r="B8" s="8" t="s">
        <v>6</v>
      </c>
      <c r="C8" s="9" t="s">
        <v>14</v>
      </c>
      <c r="D8" s="9" t="s">
        <v>16</v>
      </c>
      <c r="E8" s="10" t="s">
        <v>7</v>
      </c>
      <c r="F8" s="10" t="s">
        <v>8</v>
      </c>
      <c r="G8" s="9" t="s">
        <v>15</v>
      </c>
      <c r="H8" s="10" t="s">
        <v>17</v>
      </c>
      <c r="I8" s="11" t="s">
        <v>9</v>
      </c>
      <c r="J8" s="22" t="s">
        <v>18</v>
      </c>
    </row>
    <row r="9" spans="1:15" ht="20.25" customHeight="1" thickBot="1" x14ac:dyDescent="0.3">
      <c r="A9" s="16" t="s">
        <v>1</v>
      </c>
      <c r="B9" s="12">
        <v>1706522.96</v>
      </c>
      <c r="C9" s="12">
        <v>13852.38</v>
      </c>
      <c r="D9" s="12">
        <f>'01-15FEB2023SERVLIMVALCTR'!D9+FEB2023SERVLIMVALCTR!D9</f>
        <v>0</v>
      </c>
      <c r="E9" s="12">
        <v>119432.7</v>
      </c>
      <c r="F9" s="12">
        <v>362380.65</v>
      </c>
      <c r="G9" s="12">
        <v>0</v>
      </c>
      <c r="H9" s="12">
        <v>0</v>
      </c>
      <c r="I9" s="17">
        <f>SUM(B9:H9)</f>
        <v>2202188.69</v>
      </c>
      <c r="J9" s="23">
        <f>'01-15MAR2023LIMVALCTR'!J9+MAR2023LIMVALCTR!I9</f>
        <v>11524324.569999998</v>
      </c>
    </row>
    <row r="10" spans="1:15" ht="17.25" customHeight="1" thickBot="1" x14ac:dyDescent="0.3">
      <c r="A10" s="18" t="s">
        <v>2</v>
      </c>
      <c r="B10" s="12">
        <v>308236.03000000003</v>
      </c>
      <c r="C10" s="12">
        <v>0</v>
      </c>
      <c r="D10" s="12">
        <f>'01-15FEB2023SERVLIMVALCTR'!D10+FEB2023SERVLIMVALCTR!D10</f>
        <v>0</v>
      </c>
      <c r="E10" s="12">
        <f>'01-15FEB2023SERVLIMVALCTR'!E10+FEB2023SERVLIMVALCTR!E10</f>
        <v>0</v>
      </c>
      <c r="F10" s="12">
        <v>218207.19</v>
      </c>
      <c r="G10" s="12">
        <v>4161.99</v>
      </c>
      <c r="H10" s="12">
        <v>3876.66</v>
      </c>
      <c r="I10" s="17">
        <f t="shared" ref="I10:I12" si="0">SUM(B10:H10)</f>
        <v>534481.87</v>
      </c>
      <c r="J10" s="23">
        <f>'01-15MAR2023LIMVALCTR'!J10+MAR2023LIMVALCTR!I10</f>
        <v>2349957.2000000002</v>
      </c>
    </row>
    <row r="11" spans="1:15" ht="16.5" thickBot="1" x14ac:dyDescent="0.3">
      <c r="A11" s="18" t="s">
        <v>3</v>
      </c>
      <c r="B11" s="12">
        <v>412452.28</v>
      </c>
      <c r="C11" s="12">
        <v>0</v>
      </c>
      <c r="D11" s="12">
        <f>'01-15FEB2023SERVLIMVALCTR'!D11+FEB2023SERVLIMVALCTR!D11</f>
        <v>0</v>
      </c>
      <c r="E11" s="12">
        <f>'01-15FEB2023SERVLIMVALCTR'!E11+FEB2023SERVLIMVALCTR!E11</f>
        <v>0</v>
      </c>
      <c r="F11" s="12">
        <v>359794.73</v>
      </c>
      <c r="G11" s="12">
        <v>2774.66</v>
      </c>
      <c r="H11" s="12">
        <v>494.74</v>
      </c>
      <c r="I11" s="17">
        <f t="shared" si="0"/>
        <v>775516.41</v>
      </c>
      <c r="J11" s="23">
        <f>'01-15MAR2023LIMVALCTR'!J11+MAR2023LIMVALCTR!I11</f>
        <v>2836628.7800000003</v>
      </c>
    </row>
    <row r="12" spans="1:15" ht="16.5" thickBot="1" x14ac:dyDescent="0.3">
      <c r="A12" s="19" t="s">
        <v>4</v>
      </c>
      <c r="B12" s="12">
        <v>104223.76</v>
      </c>
      <c r="C12" s="12">
        <v>0</v>
      </c>
      <c r="D12" s="12">
        <f>'01-15FEB2023SERVLIMVALCTR'!D12+FEB2023SERVLIMVALCTR!D12</f>
        <v>0</v>
      </c>
      <c r="E12" s="12">
        <f>'01-15FEB2023SERVLIMVALCTR'!E12+FEB2023SERVLIMVALCTR!E12</f>
        <v>0</v>
      </c>
      <c r="F12" s="12">
        <v>151173.18</v>
      </c>
      <c r="G12" s="12">
        <v>594.57000000000005</v>
      </c>
      <c r="H12" s="12">
        <v>0</v>
      </c>
      <c r="I12" s="17">
        <f t="shared" si="0"/>
        <v>255991.51</v>
      </c>
      <c r="J12" s="23">
        <f>'01-15MAR2023LIMVALCTR'!J12+MAR2023LIMVALCTR!I12</f>
        <v>1017130.3900000001</v>
      </c>
    </row>
    <row r="13" spans="1:15" ht="16.5" thickBot="1" x14ac:dyDescent="0.3">
      <c r="A13" s="13" t="s">
        <v>5</v>
      </c>
      <c r="B13" s="14">
        <f>SUM(B9:B12)</f>
        <v>2531435.0299999998</v>
      </c>
      <c r="C13" s="14">
        <f t="shared" ref="C13:H13" si="1">SUM(C9:C12)</f>
        <v>13852.38</v>
      </c>
      <c r="D13" s="14">
        <f t="shared" si="1"/>
        <v>0</v>
      </c>
      <c r="E13" s="14">
        <f t="shared" si="1"/>
        <v>119432.7</v>
      </c>
      <c r="F13" s="14">
        <f t="shared" si="1"/>
        <v>1091555.75</v>
      </c>
      <c r="G13" s="14">
        <f t="shared" si="1"/>
        <v>7531.2199999999993</v>
      </c>
      <c r="H13" s="14">
        <f t="shared" si="1"/>
        <v>4371.3999999999996</v>
      </c>
      <c r="I13" s="14">
        <f>SUM(I9:I12)</f>
        <v>3768178.4800000004</v>
      </c>
      <c r="J13" s="23">
        <f>'01-15MAR2023LIMVALCTR'!J13+MAR2023LIMVALCTR!I13</f>
        <v>17728040.940000001</v>
      </c>
    </row>
    <row r="14" spans="1:15" ht="15.75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4"/>
    </row>
    <row r="15" spans="1:15" ht="16.5" thickBot="1" x14ac:dyDescent="0.3">
      <c r="A15" s="5" t="s">
        <v>25</v>
      </c>
      <c r="B15" s="4"/>
      <c r="C15" s="35"/>
      <c r="D15" s="4"/>
      <c r="E15" s="4"/>
      <c r="F15" s="4"/>
      <c r="G15" s="4"/>
      <c r="H15" s="4"/>
      <c r="I15" s="4"/>
      <c r="J15" s="15"/>
    </row>
    <row r="16" spans="1:15" ht="16.5" thickBot="1" x14ac:dyDescent="0.3">
      <c r="A16" s="6"/>
      <c r="B16" s="63" t="s">
        <v>13</v>
      </c>
      <c r="C16" s="64"/>
      <c r="D16" s="64"/>
      <c r="E16" s="64"/>
      <c r="F16" s="64"/>
      <c r="G16" s="64"/>
      <c r="H16" s="64"/>
      <c r="I16" s="64"/>
      <c r="J16" s="65"/>
    </row>
    <row r="17" spans="1:13" ht="63.75" thickBot="1" x14ac:dyDescent="0.3">
      <c r="A17" s="7" t="s">
        <v>0</v>
      </c>
      <c r="B17" s="8" t="s">
        <v>6</v>
      </c>
      <c r="C17" s="9" t="s">
        <v>14</v>
      </c>
      <c r="D17" s="9" t="s">
        <v>16</v>
      </c>
      <c r="E17" s="10" t="s">
        <v>7</v>
      </c>
      <c r="F17" s="10" t="s">
        <v>8</v>
      </c>
      <c r="G17" s="9" t="s">
        <v>15</v>
      </c>
      <c r="H17" s="10" t="s">
        <v>17</v>
      </c>
      <c r="I17" s="11" t="s">
        <v>9</v>
      </c>
      <c r="J17" s="22" t="s">
        <v>18</v>
      </c>
    </row>
    <row r="18" spans="1:13" s="1" customFormat="1" ht="16.5" thickBot="1" x14ac:dyDescent="0.3">
      <c r="A18" s="16" t="s">
        <v>1</v>
      </c>
      <c r="B18" s="12">
        <f>'01-15MAR2023LIMVALCTR'!B18+MAR2023LIMVALCTR!B9</f>
        <v>10010246.99</v>
      </c>
      <c r="C18" s="12">
        <f>'01-15MAR2023LIMVALCTR'!C18+MAR2023LIMVALCTR!C9</f>
        <v>36246.159999999996</v>
      </c>
      <c r="D18" s="12">
        <f>'01-15MAR2023LIMVALCTR'!D18+MAR2023LIMVALCTR!D9</f>
        <v>0</v>
      </c>
      <c r="E18" s="12">
        <f>'01-15MAR2023LIMVALCTR'!E18+MAR2023LIMVALCTR!E9</f>
        <v>313304.77</v>
      </c>
      <c r="F18" s="12">
        <f>'01-15MAR2023LIMVALCTR'!F18+MAR2023LIMVALCTR!F9</f>
        <v>1164526.6499999999</v>
      </c>
      <c r="G18" s="12">
        <f>'01-15MAR2023LIMVALCTR'!G18+MAR2023LIMVALCTR!G9</f>
        <v>0</v>
      </c>
      <c r="H18" s="12">
        <f>'01-15MAR2023LIMVALCTR'!H18+MAR2023LIMVALCTR!H9</f>
        <v>0</v>
      </c>
      <c r="I18" s="12">
        <f>'01-15MAR2023LIMVALCTR'!I18+MAR2023LIMVALCTR!I9</f>
        <v>11524324.57</v>
      </c>
      <c r="J18" s="23">
        <f>J9</f>
        <v>11524324.569999998</v>
      </c>
      <c r="M18" s="15"/>
    </row>
    <row r="19" spans="1:13" s="1" customFormat="1" ht="16.5" thickBot="1" x14ac:dyDescent="0.3">
      <c r="A19" s="18" t="s">
        <v>2</v>
      </c>
      <c r="B19" s="12">
        <f>'01-15MAR2023LIMVALCTR'!B19+MAR2023LIMVALCTR!B10</f>
        <v>1719919.36</v>
      </c>
      <c r="C19" s="12">
        <f>'01-15MAR2023LIMVALCTR'!C19+MAR2023LIMVALCTR!C10</f>
        <v>1130.67</v>
      </c>
      <c r="D19" s="12">
        <f>'01-15MAR2023LIMVALCTR'!D19+MAR2023LIMVALCTR!D10</f>
        <v>0</v>
      </c>
      <c r="E19" s="12">
        <f>'01-15MAR2023LIMVALCTR'!E19+MAR2023LIMVALCTR!E10</f>
        <v>0</v>
      </c>
      <c r="F19" s="12">
        <f>'01-15MAR2023LIMVALCTR'!F19+MAR2023LIMVALCTR!F10</f>
        <v>609632.43999999994</v>
      </c>
      <c r="G19" s="12">
        <f>'01-15MAR2023LIMVALCTR'!G19+MAR2023LIMVALCTR!G10</f>
        <v>13675.109999999999</v>
      </c>
      <c r="H19" s="12">
        <f>'01-15MAR2023LIMVALCTR'!H19+MAR2023LIMVALCTR!H10</f>
        <v>5599.62</v>
      </c>
      <c r="I19" s="12">
        <f>'01-15MAR2023LIMVALCTR'!I19+MAR2023LIMVALCTR!I10</f>
        <v>2349957.2000000002</v>
      </c>
      <c r="J19" s="23">
        <f t="shared" ref="J19:J22" si="2">J10</f>
        <v>2349957.2000000002</v>
      </c>
      <c r="M19" s="15"/>
    </row>
    <row r="20" spans="1:13" s="1" customFormat="1" ht="16.5" thickBot="1" x14ac:dyDescent="0.3">
      <c r="A20" s="18" t="s">
        <v>3</v>
      </c>
      <c r="B20" s="12">
        <f>'01-15MAR2023LIMVALCTR'!B20+MAR2023LIMVALCTR!B11</f>
        <v>1864308.8</v>
      </c>
      <c r="C20" s="12">
        <f>'01-15MAR2023LIMVALCTR'!C20+MAR2023LIMVALCTR!C11</f>
        <v>1755.14</v>
      </c>
      <c r="D20" s="12">
        <f>'01-15MAR2023LIMVALCTR'!D20+MAR2023LIMVALCTR!D11</f>
        <v>0</v>
      </c>
      <c r="E20" s="12">
        <f>'01-15MAR2023LIMVALCTR'!E20+MAR2023LIMVALCTR!E11</f>
        <v>0</v>
      </c>
      <c r="F20" s="12">
        <f>'01-15MAR2023LIMVALCTR'!F20+MAR2023LIMVALCTR!F11</f>
        <v>965908.11</v>
      </c>
      <c r="G20" s="12">
        <f>'01-15MAR2023LIMVALCTR'!G20+MAR2023LIMVALCTR!G11</f>
        <v>4161.99</v>
      </c>
      <c r="H20" s="12">
        <f>'01-15MAR2023LIMVALCTR'!H20+MAR2023LIMVALCTR!H11</f>
        <v>494.74</v>
      </c>
      <c r="I20" s="12">
        <f>'01-15MAR2023LIMVALCTR'!I20+MAR2023LIMVALCTR!I11</f>
        <v>2836628.7800000003</v>
      </c>
      <c r="J20" s="23">
        <f t="shared" si="2"/>
        <v>2836628.7800000003</v>
      </c>
      <c r="M20" s="15"/>
    </row>
    <row r="21" spans="1:13" s="1" customFormat="1" ht="16.5" thickBot="1" x14ac:dyDescent="0.3">
      <c r="A21" s="19" t="s">
        <v>4</v>
      </c>
      <c r="B21" s="12">
        <f>'01-15MAR2023LIMVALCTR'!B21+MAR2023LIMVALCTR!B12</f>
        <v>626854.43000000005</v>
      </c>
      <c r="C21" s="12">
        <f>'01-15MAR2023LIMVALCTR'!C21+MAR2023LIMVALCTR!C12</f>
        <v>0</v>
      </c>
      <c r="D21" s="12">
        <f>'01-15MAR2023LIMVALCTR'!D21+MAR2023LIMVALCTR!D12</f>
        <v>0</v>
      </c>
      <c r="E21" s="12">
        <f>'01-15MAR2023LIMVALCTR'!E21+MAR2023LIMVALCTR!E12</f>
        <v>0</v>
      </c>
      <c r="F21" s="12">
        <f>'01-15MAR2023LIMVALCTR'!F21+MAR2023LIMVALCTR!F12</f>
        <v>387104.92</v>
      </c>
      <c r="G21" s="12">
        <f>'01-15MAR2023LIMVALCTR'!G21+MAR2023LIMVALCTR!G12</f>
        <v>3171.0400000000004</v>
      </c>
      <c r="H21" s="12">
        <f>'01-15MAR2023LIMVALCTR'!H21+MAR2023LIMVALCTR!H12</f>
        <v>0</v>
      </c>
      <c r="I21" s="12">
        <f>'01-15MAR2023LIMVALCTR'!I21+MAR2023LIMVALCTR!I12</f>
        <v>1017130.39</v>
      </c>
      <c r="J21" s="23">
        <f t="shared" si="2"/>
        <v>1017130.3900000001</v>
      </c>
      <c r="M21" s="15"/>
    </row>
    <row r="22" spans="1:13" s="1" customFormat="1" ht="16.5" thickBot="1" x14ac:dyDescent="0.3">
      <c r="A22" s="13" t="s">
        <v>5</v>
      </c>
      <c r="B22" s="14">
        <f>SUM(B18:B21)</f>
        <v>14221329.58</v>
      </c>
      <c r="C22" s="14">
        <f t="shared" ref="C22:G22" si="3">SUM(C18:C21)</f>
        <v>39131.969999999994</v>
      </c>
      <c r="D22" s="14">
        <f t="shared" si="3"/>
        <v>0</v>
      </c>
      <c r="E22" s="14">
        <f t="shared" si="3"/>
        <v>313304.77</v>
      </c>
      <c r="F22" s="14">
        <f t="shared" si="3"/>
        <v>3127172.1199999996</v>
      </c>
      <c r="G22" s="14">
        <f t="shared" si="3"/>
        <v>21008.14</v>
      </c>
      <c r="H22" s="14">
        <f>SUM(H18:H21)</f>
        <v>6094.36</v>
      </c>
      <c r="I22" s="14">
        <f>SUM(I18:I21)</f>
        <v>17728040.940000001</v>
      </c>
      <c r="J22" s="29">
        <f t="shared" si="2"/>
        <v>17728040.940000001</v>
      </c>
      <c r="M22" s="15"/>
    </row>
    <row r="23" spans="1:13" s="1" customFormat="1" ht="15.75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2">
        <f>I22-J22</f>
        <v>0</v>
      </c>
      <c r="M23" s="15"/>
    </row>
    <row r="24" spans="1:13" ht="15.75" x14ac:dyDescent="0.25">
      <c r="A24" s="4" t="s">
        <v>11</v>
      </c>
      <c r="B24" s="4"/>
      <c r="C24" s="4"/>
      <c r="D24" s="4"/>
      <c r="E24" s="4"/>
      <c r="F24" s="4"/>
      <c r="G24" s="4"/>
      <c r="H24" s="4"/>
      <c r="I24" s="4"/>
      <c r="J24" s="15"/>
    </row>
    <row r="25" spans="1:13" ht="15.75" x14ac:dyDescent="0.25">
      <c r="A25" s="4" t="s">
        <v>12</v>
      </c>
      <c r="B25" s="4"/>
      <c r="C25" s="4"/>
      <c r="D25" s="4"/>
      <c r="E25" s="4"/>
      <c r="F25" s="4"/>
      <c r="G25" s="4"/>
      <c r="H25" s="4"/>
      <c r="I25" s="4"/>
      <c r="J25" s="15"/>
    </row>
    <row r="26" spans="1:13" ht="15.75" x14ac:dyDescent="0.25">
      <c r="A26" s="25"/>
      <c r="B26" s="25"/>
      <c r="C26" s="25"/>
      <c r="D26" s="25"/>
      <c r="E26" s="25"/>
      <c r="F26" s="25"/>
      <c r="G26" s="25"/>
      <c r="H26" s="25"/>
      <c r="I26" s="25"/>
    </row>
    <row r="27" spans="1:13" ht="15.75" x14ac:dyDescent="0.25">
      <c r="A27" s="28"/>
      <c r="B27" s="28"/>
      <c r="C27" s="28"/>
      <c r="D27" s="28"/>
      <c r="E27" s="28"/>
      <c r="F27" s="28"/>
      <c r="G27" s="28"/>
      <c r="H27" s="28"/>
      <c r="I27" s="28"/>
    </row>
    <row r="28" spans="1:13" ht="15.75" x14ac:dyDescent="0.25">
      <c r="A28" s="28"/>
      <c r="B28" s="28"/>
      <c r="C28" s="28"/>
      <c r="D28" s="28"/>
      <c r="E28" s="28"/>
      <c r="F28" s="28"/>
      <c r="G28" s="28"/>
      <c r="H28" s="28"/>
      <c r="I28" s="28"/>
    </row>
    <row r="29" spans="1:13" ht="15.75" x14ac:dyDescent="0.25">
      <c r="A29" s="28"/>
      <c r="B29" s="28"/>
      <c r="C29" s="28"/>
      <c r="D29" s="28"/>
      <c r="E29" s="28"/>
      <c r="F29" s="28"/>
      <c r="G29" s="28"/>
      <c r="H29" s="28"/>
      <c r="I29" s="28"/>
    </row>
    <row r="30" spans="1:13" ht="15.75" x14ac:dyDescent="0.25">
      <c r="A30" s="28"/>
      <c r="B30" s="28"/>
      <c r="C30" s="28"/>
      <c r="D30" s="28"/>
      <c r="E30" s="28"/>
      <c r="F30" s="28"/>
      <c r="G30" s="28"/>
      <c r="H30" s="28"/>
      <c r="I30" s="28"/>
    </row>
  </sheetData>
  <mergeCells count="4">
    <mergeCell ref="B5:I5"/>
    <mergeCell ref="B7:J7"/>
    <mergeCell ref="B16:J16"/>
    <mergeCell ref="C4:I4"/>
  </mergeCells>
  <pageMargins left="0.7" right="0.7" top="0.75" bottom="0.75" header="0.3" footer="0.3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30"/>
  <sheetViews>
    <sheetView workbookViewId="0">
      <selection activeCell="B5" sqref="B5:I5"/>
    </sheetView>
  </sheetViews>
  <sheetFormatPr defaultRowHeight="15" x14ac:dyDescent="0.25"/>
  <cols>
    <col min="1" max="1" width="12.5703125" style="1" customWidth="1"/>
    <col min="2" max="2" width="16" style="1" customWidth="1"/>
    <col min="3" max="3" width="13.7109375" style="1" customWidth="1"/>
    <col min="4" max="4" width="13.85546875" style="1" customWidth="1"/>
    <col min="5" max="5" width="13" style="1" customWidth="1"/>
    <col min="6" max="6" width="16.7109375" style="1" customWidth="1"/>
    <col min="7" max="7" width="14.7109375" style="1" customWidth="1"/>
    <col min="8" max="8" width="16" style="1" customWidth="1"/>
    <col min="9" max="9" width="17" style="1" customWidth="1"/>
    <col min="10" max="10" width="19.140625" style="1" customWidth="1"/>
    <col min="11" max="11" width="10.85546875" style="15" customWidth="1"/>
    <col min="12" max="12" width="12.7109375" style="15" bestFit="1" customWidth="1"/>
    <col min="13" max="13" width="12.5703125" style="15" bestFit="1" customWidth="1"/>
    <col min="14" max="15" width="12.7109375" style="1" bestFit="1" customWidth="1"/>
  </cols>
  <sheetData>
    <row r="1" spans="1:15" ht="15.75" x14ac:dyDescent="0.25">
      <c r="A1" s="25"/>
      <c r="B1" s="25"/>
      <c r="C1" s="25"/>
      <c r="D1" s="25"/>
      <c r="E1" s="25"/>
      <c r="F1" s="25"/>
      <c r="G1" s="25"/>
      <c r="H1" s="25"/>
      <c r="I1" s="25"/>
    </row>
    <row r="2" spans="1:15" ht="15.75" x14ac:dyDescent="0.25">
      <c r="A2" s="25"/>
      <c r="B2" s="25"/>
      <c r="C2" s="25"/>
      <c r="D2" s="25"/>
      <c r="E2" s="25"/>
      <c r="F2" s="25"/>
      <c r="G2" s="25"/>
      <c r="H2" s="25"/>
      <c r="I2" s="25"/>
      <c r="M2" s="20"/>
      <c r="N2" s="20"/>
    </row>
    <row r="3" spans="1:15" ht="15.75" x14ac:dyDescent="0.25">
      <c r="A3" s="25"/>
      <c r="B3" s="25"/>
      <c r="C3" s="25"/>
      <c r="D3" s="25"/>
      <c r="E3" s="25"/>
      <c r="F3" s="25"/>
      <c r="G3" s="25"/>
      <c r="H3" s="25"/>
      <c r="I3" s="25"/>
      <c r="J3" s="26"/>
      <c r="L3" s="21"/>
      <c r="M3" s="21"/>
      <c r="N3" s="21"/>
      <c r="O3" s="2"/>
    </row>
    <row r="4" spans="1:15" ht="15.75" x14ac:dyDescent="0.25">
      <c r="A4" s="25"/>
      <c r="B4" s="4"/>
      <c r="C4" s="5" t="s">
        <v>10</v>
      </c>
      <c r="D4" s="5"/>
      <c r="E4" s="4"/>
      <c r="F4" s="4"/>
      <c r="G4" s="4"/>
      <c r="H4" s="4"/>
      <c r="I4" s="4"/>
      <c r="J4" s="26"/>
      <c r="L4" s="21"/>
      <c r="M4" s="20"/>
      <c r="N4" s="3"/>
    </row>
    <row r="5" spans="1:15" ht="36" customHeight="1" x14ac:dyDescent="0.25">
      <c r="A5" s="25"/>
      <c r="B5" s="61" t="s">
        <v>24</v>
      </c>
      <c r="C5" s="62"/>
      <c r="D5" s="62"/>
      <c r="E5" s="62"/>
      <c r="F5" s="62"/>
      <c r="G5" s="62"/>
      <c r="H5" s="62"/>
      <c r="I5" s="62"/>
      <c r="J5" s="27"/>
      <c r="K5" s="24"/>
      <c r="L5" s="24"/>
      <c r="M5" s="21"/>
    </row>
    <row r="6" spans="1:15" ht="16.5" thickBot="1" x14ac:dyDescent="0.3">
      <c r="A6" s="25"/>
      <c r="B6" s="4"/>
      <c r="C6" s="4"/>
      <c r="D6" s="4"/>
      <c r="E6" s="4"/>
      <c r="F6" s="4"/>
      <c r="G6" s="4"/>
      <c r="H6" s="4"/>
      <c r="I6" s="4"/>
    </row>
    <row r="7" spans="1:15" ht="16.5" thickBot="1" x14ac:dyDescent="0.3">
      <c r="A7" s="6"/>
      <c r="B7" s="63" t="s">
        <v>13</v>
      </c>
      <c r="C7" s="64"/>
      <c r="D7" s="64"/>
      <c r="E7" s="64"/>
      <c r="F7" s="64"/>
      <c r="G7" s="64"/>
      <c r="H7" s="64"/>
      <c r="I7" s="64"/>
      <c r="J7" s="65"/>
    </row>
    <row r="8" spans="1:15" ht="63.75" thickBot="1" x14ac:dyDescent="0.3">
      <c r="A8" s="7" t="s">
        <v>0</v>
      </c>
      <c r="B8" s="8" t="s">
        <v>6</v>
      </c>
      <c r="C8" s="9" t="s">
        <v>14</v>
      </c>
      <c r="D8" s="9" t="s">
        <v>16</v>
      </c>
      <c r="E8" s="10" t="s">
        <v>7</v>
      </c>
      <c r="F8" s="10" t="s">
        <v>8</v>
      </c>
      <c r="G8" s="9" t="s">
        <v>15</v>
      </c>
      <c r="H8" s="10" t="s">
        <v>17</v>
      </c>
      <c r="I8" s="11" t="s">
        <v>9</v>
      </c>
      <c r="J8" s="22" t="s">
        <v>18</v>
      </c>
    </row>
    <row r="9" spans="1:15" ht="20.25" customHeight="1" thickBot="1" x14ac:dyDescent="0.3">
      <c r="A9" s="16" t="s">
        <v>1</v>
      </c>
      <c r="B9" s="12">
        <v>1726364.96</v>
      </c>
      <c r="C9" s="12">
        <v>0</v>
      </c>
      <c r="D9" s="12">
        <f>'01-15FEB2023SERVLIMVALCTR'!D9+FEB2023SERVLIMVALCTR!D9</f>
        <v>0</v>
      </c>
      <c r="E9" s="12">
        <v>0</v>
      </c>
      <c r="F9" s="12">
        <v>0</v>
      </c>
      <c r="G9" s="12">
        <v>0</v>
      </c>
      <c r="H9" s="12">
        <v>0</v>
      </c>
      <c r="I9" s="17">
        <f>SUM(B9:H9)</f>
        <v>1726364.96</v>
      </c>
      <c r="J9" s="23">
        <f>'TOTAL FEB2023SERVLIMVALCTR '!J9+'01-15MAR2023LIMVALCTR'!I9</f>
        <v>9322135.879999999</v>
      </c>
    </row>
    <row r="10" spans="1:15" ht="17.25" customHeight="1" thickBot="1" x14ac:dyDescent="0.3">
      <c r="A10" s="18" t="s">
        <v>2</v>
      </c>
      <c r="B10" s="12">
        <v>299088.5</v>
      </c>
      <c r="C10" s="12">
        <v>0</v>
      </c>
      <c r="D10" s="12">
        <f>'01-15FEB2023SERVLIMVALCTR'!D10+FEB2023SERVLIMVALCTR!D10</f>
        <v>0</v>
      </c>
      <c r="E10" s="12">
        <f>'01-15FEB2023SERVLIMVALCTR'!E10+FEB2023SERVLIMVALCTR!E10</f>
        <v>0</v>
      </c>
      <c r="F10" s="12">
        <v>0</v>
      </c>
      <c r="G10" s="12">
        <v>0</v>
      </c>
      <c r="H10" s="12">
        <v>0</v>
      </c>
      <c r="I10" s="17">
        <f t="shared" ref="I10:I12" si="0">SUM(B10:H10)</f>
        <v>299088.5</v>
      </c>
      <c r="J10" s="23">
        <f>'TOTAL FEB2023SERVLIMVALCTR '!J10+'01-15MAR2023LIMVALCTR'!I10</f>
        <v>1815475.33</v>
      </c>
    </row>
    <row r="11" spans="1:15" ht="16.5" thickBot="1" x14ac:dyDescent="0.3">
      <c r="A11" s="18" t="s">
        <v>3</v>
      </c>
      <c r="B11" s="12">
        <v>328169.02</v>
      </c>
      <c r="C11" s="12">
        <v>0</v>
      </c>
      <c r="D11" s="12">
        <f>'01-15FEB2023SERVLIMVALCTR'!D11+FEB2023SERVLIMVALCTR!D11</f>
        <v>0</v>
      </c>
      <c r="E11" s="12">
        <f>'01-15FEB2023SERVLIMVALCTR'!E11+FEB2023SERVLIMVALCTR!E11</f>
        <v>0</v>
      </c>
      <c r="F11" s="12">
        <v>0</v>
      </c>
      <c r="G11" s="12">
        <v>0</v>
      </c>
      <c r="H11" s="12">
        <v>0</v>
      </c>
      <c r="I11" s="17">
        <f t="shared" si="0"/>
        <v>328169.02</v>
      </c>
      <c r="J11" s="23">
        <f>'TOTAL FEB2023SERVLIMVALCTR '!J11+'01-15MAR2023LIMVALCTR'!I11</f>
        <v>2061112.37</v>
      </c>
    </row>
    <row r="12" spans="1:15" ht="16.5" thickBot="1" x14ac:dyDescent="0.3">
      <c r="A12" s="19" t="s">
        <v>4</v>
      </c>
      <c r="B12" s="12">
        <v>122949.22</v>
      </c>
      <c r="C12" s="12">
        <v>0</v>
      </c>
      <c r="D12" s="12">
        <f>'01-15FEB2023SERVLIMVALCTR'!D12+FEB2023SERVLIMVALCTR!D12</f>
        <v>0</v>
      </c>
      <c r="E12" s="12">
        <f>'01-15FEB2023SERVLIMVALCTR'!E12+FEB2023SERVLIMVALCTR!E12</f>
        <v>0</v>
      </c>
      <c r="F12" s="12">
        <v>0</v>
      </c>
      <c r="G12" s="12">
        <v>0</v>
      </c>
      <c r="H12" s="12">
        <v>0</v>
      </c>
      <c r="I12" s="17">
        <f t="shared" si="0"/>
        <v>122949.22</v>
      </c>
      <c r="J12" s="23">
        <f>'TOTAL FEB2023SERVLIMVALCTR '!J12+'01-15MAR2023LIMVALCTR'!I12</f>
        <v>761138.88000000012</v>
      </c>
    </row>
    <row r="13" spans="1:15" ht="16.5" thickBot="1" x14ac:dyDescent="0.3">
      <c r="A13" s="13" t="s">
        <v>5</v>
      </c>
      <c r="B13" s="14">
        <f>SUM(B9:B12)</f>
        <v>2476571.7000000002</v>
      </c>
      <c r="C13" s="14">
        <f t="shared" ref="C13:H13" si="1">SUM(C9:C12)</f>
        <v>0</v>
      </c>
      <c r="D13" s="14">
        <f t="shared" si="1"/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 t="shared" si="1"/>
        <v>0</v>
      </c>
      <c r="I13" s="14">
        <f>SUM(I9:I12)</f>
        <v>2476571.7000000002</v>
      </c>
      <c r="J13" s="23">
        <f>'TOTAL FEB2023SERVLIMVALCTR '!J13+'01-15MAR2023LIMVALCTR'!I13</f>
        <v>13959862.460000001</v>
      </c>
    </row>
    <row r="14" spans="1:15" ht="15.75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2"/>
    </row>
    <row r="15" spans="1:15" ht="16.5" thickBot="1" x14ac:dyDescent="0.3">
      <c r="A15" s="5" t="s">
        <v>25</v>
      </c>
      <c r="B15" s="25"/>
      <c r="C15" s="30"/>
      <c r="D15" s="25"/>
      <c r="E15" s="25"/>
      <c r="F15" s="25"/>
      <c r="G15" s="25"/>
      <c r="H15" s="25"/>
      <c r="I15" s="25"/>
    </row>
    <row r="16" spans="1:15" ht="16.5" thickBot="1" x14ac:dyDescent="0.3">
      <c r="A16" s="6"/>
      <c r="B16" s="63" t="s">
        <v>13</v>
      </c>
      <c r="C16" s="64"/>
      <c r="D16" s="64"/>
      <c r="E16" s="64"/>
      <c r="F16" s="64"/>
      <c r="G16" s="64"/>
      <c r="H16" s="64"/>
      <c r="I16" s="64"/>
      <c r="J16" s="65"/>
    </row>
    <row r="17" spans="1:13" ht="63.75" thickBot="1" x14ac:dyDescent="0.3">
      <c r="A17" s="7" t="s">
        <v>0</v>
      </c>
      <c r="B17" s="8" t="s">
        <v>6</v>
      </c>
      <c r="C17" s="9" t="s">
        <v>14</v>
      </c>
      <c r="D17" s="9" t="s">
        <v>16</v>
      </c>
      <c r="E17" s="10" t="s">
        <v>7</v>
      </c>
      <c r="F17" s="10" t="s">
        <v>8</v>
      </c>
      <c r="G17" s="9" t="s">
        <v>15</v>
      </c>
      <c r="H17" s="10" t="s">
        <v>17</v>
      </c>
      <c r="I17" s="11" t="s">
        <v>9</v>
      </c>
      <c r="J17" s="22" t="s">
        <v>18</v>
      </c>
    </row>
    <row r="18" spans="1:13" s="1" customFormat="1" ht="16.5" thickBot="1" x14ac:dyDescent="0.3">
      <c r="A18" s="16" t="s">
        <v>1</v>
      </c>
      <c r="B18" s="12">
        <f>'TOTAL FEB2023SERVLIMVALCTR '!B18+'01-15MAR2023LIMVALCTR'!B9</f>
        <v>8303724.0300000003</v>
      </c>
      <c r="C18" s="12">
        <f>'TOTAL FEB2023SERVLIMVALCTR '!C18+'01-15MAR2023LIMVALCTR'!C9</f>
        <v>22393.78</v>
      </c>
      <c r="D18" s="12">
        <f>'TOTAL FEB2023SERVLIMVALCTR '!D18+'01-15MAR2023LIMVALCTR'!D9</f>
        <v>0</v>
      </c>
      <c r="E18" s="12">
        <f>'TOTAL FEB2023SERVLIMVALCTR '!E18+'01-15MAR2023LIMVALCTR'!E9</f>
        <v>193872.07</v>
      </c>
      <c r="F18" s="12">
        <f>'TOTAL FEB2023SERVLIMVALCTR '!F18+'01-15MAR2023LIMVALCTR'!F9</f>
        <v>802146</v>
      </c>
      <c r="G18" s="12">
        <f>'TOTAL FEB2023SERVLIMVALCTR '!G18+'01-15MAR2023LIMVALCTR'!G9</f>
        <v>0</v>
      </c>
      <c r="H18" s="12">
        <f>'TOTAL FEB2023SERVLIMVALCTR '!H18+'01-15MAR2023LIMVALCTR'!H9</f>
        <v>0</v>
      </c>
      <c r="I18" s="17">
        <f>SUM(B18:H18)</f>
        <v>9322135.8800000008</v>
      </c>
      <c r="J18" s="23">
        <f>J9</f>
        <v>9322135.879999999</v>
      </c>
      <c r="K18" s="15"/>
      <c r="L18" s="15"/>
      <c r="M18" s="15"/>
    </row>
    <row r="19" spans="1:13" s="1" customFormat="1" ht="16.5" thickBot="1" x14ac:dyDescent="0.3">
      <c r="A19" s="18" t="s">
        <v>2</v>
      </c>
      <c r="B19" s="12">
        <f>'TOTAL FEB2023SERVLIMVALCTR '!B19+'01-15MAR2023LIMVALCTR'!B10</f>
        <v>1411683.33</v>
      </c>
      <c r="C19" s="12">
        <f>'TOTAL FEB2023SERVLIMVALCTR '!C19+'01-15MAR2023LIMVALCTR'!C10</f>
        <v>1130.67</v>
      </c>
      <c r="D19" s="12">
        <f>'TOTAL FEB2023SERVLIMVALCTR '!D19+'01-15MAR2023LIMVALCTR'!D10</f>
        <v>0</v>
      </c>
      <c r="E19" s="12">
        <f>'TOTAL FEB2023SERVLIMVALCTR '!E19+'01-15MAR2023LIMVALCTR'!E10</f>
        <v>0</v>
      </c>
      <c r="F19" s="12">
        <f>'TOTAL FEB2023SERVLIMVALCTR '!F19+'01-15MAR2023LIMVALCTR'!F10</f>
        <v>391425.25</v>
      </c>
      <c r="G19" s="12">
        <f>'TOTAL FEB2023SERVLIMVALCTR '!G19+'01-15MAR2023LIMVALCTR'!G10</f>
        <v>9513.119999999999</v>
      </c>
      <c r="H19" s="12">
        <f>'TOTAL FEB2023SERVLIMVALCTR '!H19+'01-15MAR2023LIMVALCTR'!H10</f>
        <v>1722.96</v>
      </c>
      <c r="I19" s="17">
        <f>SUM(B19:H19)</f>
        <v>1815475.33</v>
      </c>
      <c r="J19" s="23">
        <f t="shared" ref="J19:J22" si="2">J10</f>
        <v>1815475.33</v>
      </c>
      <c r="K19" s="15"/>
      <c r="L19" s="15"/>
      <c r="M19" s="15"/>
    </row>
    <row r="20" spans="1:13" s="1" customFormat="1" ht="16.5" thickBot="1" x14ac:dyDescent="0.3">
      <c r="A20" s="18" t="s">
        <v>3</v>
      </c>
      <c r="B20" s="12">
        <f>'TOTAL FEB2023SERVLIMVALCTR '!B20+'01-15MAR2023LIMVALCTR'!B11</f>
        <v>1451856.52</v>
      </c>
      <c r="C20" s="12">
        <f>'TOTAL FEB2023SERVLIMVALCTR '!C20+'01-15MAR2023LIMVALCTR'!C11</f>
        <v>1755.14</v>
      </c>
      <c r="D20" s="12">
        <f>'TOTAL FEB2023SERVLIMVALCTR '!D20+'01-15MAR2023LIMVALCTR'!D11</f>
        <v>0</v>
      </c>
      <c r="E20" s="12">
        <f>'TOTAL FEB2023SERVLIMVALCTR '!E20+'01-15MAR2023LIMVALCTR'!E11</f>
        <v>0</v>
      </c>
      <c r="F20" s="12">
        <f>'TOTAL FEB2023SERVLIMVALCTR '!F20+'01-15MAR2023LIMVALCTR'!F11</f>
        <v>606113.38</v>
      </c>
      <c r="G20" s="12">
        <f>'TOTAL FEB2023SERVLIMVALCTR '!G20+'01-15MAR2023LIMVALCTR'!G11</f>
        <v>1387.33</v>
      </c>
      <c r="H20" s="12">
        <f>'TOTAL FEB2023SERVLIMVALCTR '!H20+'01-15MAR2023LIMVALCTR'!H11</f>
        <v>0</v>
      </c>
      <c r="I20" s="17">
        <f>SUM(B20:H20)</f>
        <v>2061112.37</v>
      </c>
      <c r="J20" s="23">
        <f t="shared" si="2"/>
        <v>2061112.37</v>
      </c>
      <c r="K20" s="15"/>
      <c r="L20" s="15"/>
      <c r="M20" s="15"/>
    </row>
    <row r="21" spans="1:13" s="1" customFormat="1" ht="16.5" thickBot="1" x14ac:dyDescent="0.3">
      <c r="A21" s="19" t="s">
        <v>4</v>
      </c>
      <c r="B21" s="12">
        <f>'TOTAL FEB2023SERVLIMVALCTR '!B21+'01-15MAR2023LIMVALCTR'!B12</f>
        <v>522630.67000000004</v>
      </c>
      <c r="C21" s="12">
        <f>'TOTAL FEB2023SERVLIMVALCTR '!C21+'01-15MAR2023LIMVALCTR'!C12</f>
        <v>0</v>
      </c>
      <c r="D21" s="12">
        <f>'TOTAL FEB2023SERVLIMVALCTR '!D21+'01-15MAR2023LIMVALCTR'!D12</f>
        <v>0</v>
      </c>
      <c r="E21" s="12">
        <f>'TOTAL FEB2023SERVLIMVALCTR '!E21+'01-15MAR2023LIMVALCTR'!E12</f>
        <v>0</v>
      </c>
      <c r="F21" s="12">
        <f>'TOTAL FEB2023SERVLIMVALCTR '!F21+'01-15MAR2023LIMVALCTR'!F12</f>
        <v>235931.74</v>
      </c>
      <c r="G21" s="12">
        <f>'TOTAL FEB2023SERVLIMVALCTR '!G21+'01-15MAR2023LIMVALCTR'!G12</f>
        <v>2576.4700000000003</v>
      </c>
      <c r="H21" s="12">
        <f>'TOTAL FEB2023SERVLIMVALCTR '!H21+'01-15MAR2023LIMVALCTR'!H12</f>
        <v>0</v>
      </c>
      <c r="I21" s="17">
        <f>SUM(B21:H21)</f>
        <v>761138.88</v>
      </c>
      <c r="J21" s="23">
        <f t="shared" si="2"/>
        <v>761138.88000000012</v>
      </c>
      <c r="K21" s="15"/>
      <c r="L21" s="15"/>
      <c r="M21" s="15"/>
    </row>
    <row r="22" spans="1:13" s="1" customFormat="1" ht="16.5" thickBot="1" x14ac:dyDescent="0.3">
      <c r="A22" s="13" t="s">
        <v>5</v>
      </c>
      <c r="B22" s="14">
        <f>SUM(B18:B21)</f>
        <v>11689894.549999999</v>
      </c>
      <c r="C22" s="14">
        <f t="shared" ref="C22:G22" si="3">SUM(C18:C21)</f>
        <v>25279.589999999997</v>
      </c>
      <c r="D22" s="14">
        <f t="shared" si="3"/>
        <v>0</v>
      </c>
      <c r="E22" s="14">
        <f t="shared" si="3"/>
        <v>193872.07</v>
      </c>
      <c r="F22" s="14">
        <f t="shared" si="3"/>
        <v>2035616.3699999999</v>
      </c>
      <c r="G22" s="14">
        <f t="shared" si="3"/>
        <v>13476.919999999998</v>
      </c>
      <c r="H22" s="14">
        <f>SUM(H18:H21)</f>
        <v>1722.96</v>
      </c>
      <c r="I22" s="14">
        <f>SUM(I18:I21)</f>
        <v>13959862.460000003</v>
      </c>
      <c r="J22" s="29">
        <f t="shared" si="2"/>
        <v>13959862.460000001</v>
      </c>
      <c r="K22" s="15"/>
      <c r="L22" s="15"/>
      <c r="M22" s="15"/>
    </row>
    <row r="23" spans="1:13" s="1" customFormat="1" ht="15.75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2">
        <f>I22-J22</f>
        <v>0</v>
      </c>
      <c r="K23" s="15"/>
      <c r="L23" s="15"/>
      <c r="M23" s="15"/>
    </row>
    <row r="24" spans="1:13" ht="15.75" x14ac:dyDescent="0.25">
      <c r="A24" s="4" t="s">
        <v>11</v>
      </c>
      <c r="B24" s="4"/>
      <c r="C24" s="25"/>
      <c r="D24" s="25"/>
      <c r="E24" s="25"/>
      <c r="F24" s="25"/>
      <c r="G24" s="25"/>
      <c r="H24" s="25"/>
      <c r="I24" s="25"/>
    </row>
    <row r="25" spans="1:13" ht="15.75" x14ac:dyDescent="0.25">
      <c r="A25" s="4" t="s">
        <v>12</v>
      </c>
      <c r="B25" s="4"/>
      <c r="C25" s="25"/>
      <c r="D25" s="25"/>
      <c r="E25" s="25"/>
      <c r="F25" s="25"/>
      <c r="G25" s="25"/>
      <c r="H25" s="25"/>
      <c r="I25" s="25"/>
    </row>
    <row r="26" spans="1:13" ht="15.75" x14ac:dyDescent="0.25">
      <c r="A26" s="25"/>
      <c r="B26" s="25"/>
      <c r="C26" s="25"/>
      <c r="D26" s="25"/>
      <c r="E26" s="25"/>
      <c r="F26" s="25"/>
      <c r="G26" s="25"/>
      <c r="H26" s="25"/>
      <c r="I26" s="25"/>
    </row>
    <row r="27" spans="1:13" ht="15.75" x14ac:dyDescent="0.25">
      <c r="A27" s="28"/>
      <c r="B27" s="28"/>
      <c r="C27" s="28"/>
      <c r="D27" s="28"/>
      <c r="E27" s="28"/>
      <c r="F27" s="28"/>
      <c r="G27" s="28"/>
      <c r="H27" s="28"/>
      <c r="I27" s="28"/>
    </row>
    <row r="28" spans="1:13" ht="15.75" x14ac:dyDescent="0.25">
      <c r="A28" s="28"/>
      <c r="B28" s="28"/>
      <c r="C28" s="28"/>
      <c r="D28" s="28"/>
      <c r="E28" s="28"/>
      <c r="F28" s="28"/>
      <c r="G28" s="28"/>
      <c r="H28" s="28"/>
      <c r="I28" s="28"/>
    </row>
    <row r="29" spans="1:13" ht="15.75" x14ac:dyDescent="0.25">
      <c r="A29" s="28"/>
      <c r="B29" s="28"/>
      <c r="C29" s="28"/>
      <c r="D29" s="28"/>
      <c r="E29" s="28"/>
      <c r="F29" s="28"/>
      <c r="G29" s="28"/>
      <c r="H29" s="28"/>
      <c r="I29" s="28"/>
    </row>
    <row r="30" spans="1:13" ht="15.75" x14ac:dyDescent="0.25">
      <c r="A30" s="28"/>
      <c r="B30" s="28"/>
      <c r="C30" s="28"/>
      <c r="D30" s="28"/>
      <c r="E30" s="28"/>
      <c r="F30" s="28"/>
      <c r="G30" s="28"/>
      <c r="H30" s="28"/>
      <c r="I30" s="28"/>
    </row>
  </sheetData>
  <mergeCells count="3">
    <mergeCell ref="B5:I5"/>
    <mergeCell ref="B7:J7"/>
    <mergeCell ref="B16:J16"/>
  </mergeCells>
  <pageMargins left="0.7" right="0.7" top="0.75" bottom="0.75" header="0.3" footer="0.3"/>
  <pageSetup scale="7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30"/>
  <sheetViews>
    <sheetView topLeftCell="A9" workbookViewId="0">
      <selection activeCell="C23" sqref="C23"/>
    </sheetView>
  </sheetViews>
  <sheetFormatPr defaultRowHeight="15" x14ac:dyDescent="0.25"/>
  <cols>
    <col min="1" max="1" width="12.5703125" style="1" customWidth="1"/>
    <col min="2" max="2" width="16" style="1" customWidth="1"/>
    <col min="3" max="3" width="13.7109375" style="1" customWidth="1"/>
    <col min="4" max="4" width="13.85546875" style="1" customWidth="1"/>
    <col min="5" max="5" width="13" style="1" customWidth="1"/>
    <col min="6" max="6" width="16.7109375" style="1" customWidth="1"/>
    <col min="7" max="7" width="14.7109375" style="1" customWidth="1"/>
    <col min="8" max="8" width="16" style="1" customWidth="1"/>
    <col min="9" max="9" width="17" style="1" customWidth="1"/>
    <col min="10" max="10" width="19.140625" style="1" customWidth="1"/>
    <col min="11" max="11" width="10.85546875" style="15" customWidth="1"/>
    <col min="12" max="12" width="12.7109375" style="15" bestFit="1" customWidth="1"/>
    <col min="13" max="13" width="12.5703125" style="15" bestFit="1" customWidth="1"/>
    <col min="14" max="15" width="12.7109375" style="1" bestFit="1" customWidth="1"/>
  </cols>
  <sheetData>
    <row r="1" spans="1:15" ht="15.75" x14ac:dyDescent="0.25">
      <c r="A1" s="25"/>
      <c r="B1" s="25"/>
      <c r="C1" s="25"/>
      <c r="D1" s="25"/>
      <c r="E1" s="25"/>
      <c r="F1" s="25"/>
      <c r="G1" s="25"/>
      <c r="H1" s="25"/>
      <c r="I1" s="25"/>
    </row>
    <row r="2" spans="1:15" ht="15.75" x14ac:dyDescent="0.25">
      <c r="A2" s="25"/>
      <c r="B2" s="25"/>
      <c r="C2" s="25"/>
      <c r="D2" s="25"/>
      <c r="E2" s="25"/>
      <c r="F2" s="25"/>
      <c r="G2" s="25"/>
      <c r="H2" s="25"/>
      <c r="I2" s="25"/>
      <c r="M2" s="20"/>
      <c r="N2" s="20"/>
    </row>
    <row r="3" spans="1:15" ht="15.75" x14ac:dyDescent="0.25">
      <c r="A3" s="25"/>
      <c r="B3" s="25"/>
      <c r="C3" s="25"/>
      <c r="D3" s="25"/>
      <c r="E3" s="25"/>
      <c r="F3" s="25"/>
      <c r="G3" s="25"/>
      <c r="H3" s="25"/>
      <c r="I3" s="25"/>
      <c r="J3" s="26"/>
      <c r="L3" s="21"/>
      <c r="M3" s="21"/>
      <c r="N3" s="21"/>
      <c r="O3" s="2"/>
    </row>
    <row r="4" spans="1:15" ht="15.75" x14ac:dyDescent="0.25">
      <c r="A4" s="25"/>
      <c r="B4" s="4"/>
      <c r="C4" s="5" t="s">
        <v>10</v>
      </c>
      <c r="D4" s="5"/>
      <c r="E4" s="4"/>
      <c r="F4" s="4"/>
      <c r="G4" s="4"/>
      <c r="H4" s="4"/>
      <c r="I4" s="4"/>
      <c r="J4" s="26"/>
      <c r="L4" s="21"/>
      <c r="M4" s="20"/>
      <c r="N4" s="3"/>
    </row>
    <row r="5" spans="1:15" ht="36" customHeight="1" x14ac:dyDescent="0.25">
      <c r="A5" s="25"/>
      <c r="B5" s="61" t="s">
        <v>22</v>
      </c>
      <c r="C5" s="62"/>
      <c r="D5" s="62"/>
      <c r="E5" s="62"/>
      <c r="F5" s="62"/>
      <c r="G5" s="62"/>
      <c r="H5" s="62"/>
      <c r="I5" s="62"/>
      <c r="J5" s="27"/>
      <c r="K5" s="24"/>
      <c r="L5" s="24"/>
      <c r="M5" s="21"/>
    </row>
    <row r="6" spans="1:15" ht="16.5" thickBot="1" x14ac:dyDescent="0.3">
      <c r="A6" s="25"/>
      <c r="B6" s="4"/>
      <c r="C6" s="4"/>
      <c r="D6" s="4"/>
      <c r="E6" s="4"/>
      <c r="F6" s="4"/>
      <c r="G6" s="4"/>
      <c r="H6" s="4"/>
      <c r="I6" s="4"/>
    </row>
    <row r="7" spans="1:15" ht="16.5" thickBot="1" x14ac:dyDescent="0.3">
      <c r="A7" s="6"/>
      <c r="B7" s="63" t="s">
        <v>13</v>
      </c>
      <c r="C7" s="64"/>
      <c r="D7" s="64"/>
      <c r="E7" s="64"/>
      <c r="F7" s="64"/>
      <c r="G7" s="64"/>
      <c r="H7" s="64"/>
      <c r="I7" s="64"/>
      <c r="J7" s="65"/>
    </row>
    <row r="8" spans="1:15" ht="63.75" thickBot="1" x14ac:dyDescent="0.3">
      <c r="A8" s="7" t="s">
        <v>0</v>
      </c>
      <c r="B8" s="8" t="s">
        <v>6</v>
      </c>
      <c r="C8" s="9" t="s">
        <v>14</v>
      </c>
      <c r="D8" s="9" t="s">
        <v>16</v>
      </c>
      <c r="E8" s="10" t="s">
        <v>7</v>
      </c>
      <c r="F8" s="10" t="s">
        <v>8</v>
      </c>
      <c r="G8" s="9" t="s">
        <v>15</v>
      </c>
      <c r="H8" s="10" t="s">
        <v>17</v>
      </c>
      <c r="I8" s="11" t="s">
        <v>9</v>
      </c>
      <c r="J8" s="22" t="s">
        <v>18</v>
      </c>
    </row>
    <row r="9" spans="1:15" ht="20.25" customHeight="1" thickBot="1" x14ac:dyDescent="0.3">
      <c r="A9" s="16" t="s">
        <v>1</v>
      </c>
      <c r="B9" s="12">
        <f>'01-15FEB2023SERVLIMVALCTR'!B9+FEB2023SERVLIMVALCTR!B9</f>
        <v>3297143.4299999997</v>
      </c>
      <c r="C9" s="12">
        <f>'01-15FEB2023SERVLIMVALCTR'!C9+FEB2023SERVLIMVALCTR!C9</f>
        <v>1708.28</v>
      </c>
      <c r="D9" s="12">
        <f>'01-15FEB2023SERVLIMVALCTR'!D9+FEB2023SERVLIMVALCTR!D9</f>
        <v>0</v>
      </c>
      <c r="E9" s="12">
        <f>'01-15FEB2023SERVLIMVALCTR'!E9+FEB2023SERVLIMVALCTR!E9</f>
        <v>90103.46</v>
      </c>
      <c r="F9" s="12">
        <f>'01-15FEB2023SERVLIMVALCTR'!F9+FEB2023SERVLIMVALCTR!F9</f>
        <v>396283.14</v>
      </c>
      <c r="G9" s="12">
        <f>'01-15FEB2023SERVLIMVALCTR'!G9+FEB2023SERVLIMVALCTR!G9</f>
        <v>0</v>
      </c>
      <c r="H9" s="12">
        <f>'01-15FEB2023SERVLIMVALCTR'!H9+FEB2023SERVLIMVALCTR!H9</f>
        <v>0</v>
      </c>
      <c r="I9" s="17">
        <f>SUM(B9:H9)</f>
        <v>3785238.3099999996</v>
      </c>
      <c r="J9" s="23">
        <f>FEB2023SERVLIMVALCTR!J9</f>
        <v>7595770.9199999999</v>
      </c>
    </row>
    <row r="10" spans="1:15" ht="17.25" customHeight="1" thickBot="1" x14ac:dyDescent="0.3">
      <c r="A10" s="18" t="s">
        <v>2</v>
      </c>
      <c r="B10" s="12">
        <f>'01-15FEB2023SERVLIMVALCTR'!B10+FEB2023SERVLIMVALCTR!B10</f>
        <v>572230.04999999993</v>
      </c>
      <c r="C10" s="12">
        <f>'01-15FEB2023SERVLIMVALCTR'!C10+FEB2023SERVLIMVALCTR!C10</f>
        <v>1130.67</v>
      </c>
      <c r="D10" s="12">
        <f>'01-15FEB2023SERVLIMVALCTR'!D10+FEB2023SERVLIMVALCTR!D10</f>
        <v>0</v>
      </c>
      <c r="E10" s="12">
        <f>'01-15FEB2023SERVLIMVALCTR'!E10+FEB2023SERVLIMVALCTR!E10</f>
        <v>0</v>
      </c>
      <c r="F10" s="12">
        <f>'01-15FEB2023SERVLIMVALCTR'!F10+FEB2023SERVLIMVALCTR!F10</f>
        <v>189469.64</v>
      </c>
      <c r="G10" s="12">
        <f>'01-15FEB2023SERVLIMVALCTR'!G10+FEB2023SERVLIMVALCTR!G10</f>
        <v>3171.04</v>
      </c>
      <c r="H10" s="12">
        <f>'01-15FEB2023SERVLIMVALCTR'!H10+FEB2023SERVLIMVALCTR!H10</f>
        <v>1507.59</v>
      </c>
      <c r="I10" s="17">
        <f t="shared" ref="I10:I12" si="0">SUM(B10:H10)</f>
        <v>767508.99</v>
      </c>
      <c r="J10" s="23">
        <f>FEB2023SERVLIMVALCTR!J10</f>
        <v>1516386.83</v>
      </c>
    </row>
    <row r="11" spans="1:15" ht="16.5" thickBot="1" x14ac:dyDescent="0.3">
      <c r="A11" s="18" t="s">
        <v>3</v>
      </c>
      <c r="B11" s="12">
        <f>'01-15FEB2023SERVLIMVALCTR'!B11+FEB2023SERVLIMVALCTR!B11</f>
        <v>548084.34000000008</v>
      </c>
      <c r="C11" s="12">
        <f>'01-15FEB2023SERVLIMVALCTR'!C11+FEB2023SERVLIMVALCTR!C11</f>
        <v>904.57</v>
      </c>
      <c r="D11" s="12">
        <f>'01-15FEB2023SERVLIMVALCTR'!D11+FEB2023SERVLIMVALCTR!D11</f>
        <v>0</v>
      </c>
      <c r="E11" s="12">
        <f>'01-15FEB2023SERVLIMVALCTR'!E11+FEB2023SERVLIMVALCTR!E11</f>
        <v>0</v>
      </c>
      <c r="F11" s="12">
        <f>'01-15FEB2023SERVLIMVALCTR'!F11+FEB2023SERVLIMVALCTR!F11</f>
        <v>275854.65000000002</v>
      </c>
      <c r="G11" s="12">
        <f>'01-15FEB2023SERVLIMVALCTR'!G11+FEB2023SERVLIMVALCTR!G11</f>
        <v>1387.33</v>
      </c>
      <c r="H11" s="12">
        <f>'01-15FEB2023SERVLIMVALCTR'!H11+FEB2023SERVLIMVALCTR!H11</f>
        <v>0</v>
      </c>
      <c r="I11" s="17">
        <f t="shared" si="0"/>
        <v>826230.89</v>
      </c>
      <c r="J11" s="23">
        <f>FEB2023SERVLIMVALCTR!J11</f>
        <v>1732943.35</v>
      </c>
    </row>
    <row r="12" spans="1:15" ht="16.5" thickBot="1" x14ac:dyDescent="0.3">
      <c r="A12" s="19" t="s">
        <v>4</v>
      </c>
      <c r="B12" s="12">
        <f>'01-15FEB2023SERVLIMVALCTR'!B12+FEB2023SERVLIMVALCTR!B12</f>
        <v>186606.56</v>
      </c>
      <c r="C12" s="12">
        <f>'01-15FEB2023SERVLIMVALCTR'!C12+FEB2023SERVLIMVALCTR!C12</f>
        <v>0</v>
      </c>
      <c r="D12" s="12">
        <f>'01-15FEB2023SERVLIMVALCTR'!D12+FEB2023SERVLIMVALCTR!D12</f>
        <v>0</v>
      </c>
      <c r="E12" s="12">
        <f>'01-15FEB2023SERVLIMVALCTR'!E12+FEB2023SERVLIMVALCTR!E12</f>
        <v>0</v>
      </c>
      <c r="F12" s="12">
        <f>'01-15FEB2023SERVLIMVALCTR'!F12+FEB2023SERVLIMVALCTR!F12</f>
        <v>107084.85</v>
      </c>
      <c r="G12" s="12">
        <f>'01-15FEB2023SERVLIMVALCTR'!G12+FEB2023SERVLIMVALCTR!G12</f>
        <v>594.57000000000005</v>
      </c>
      <c r="H12" s="12">
        <f>'01-15FEB2023SERVLIMVALCTR'!H12+FEB2023SERVLIMVALCTR!H12</f>
        <v>0</v>
      </c>
      <c r="I12" s="17">
        <f t="shared" si="0"/>
        <v>294285.98000000004</v>
      </c>
      <c r="J12" s="23">
        <f>FEB2023SERVLIMVALCTR!J12</f>
        <v>638189.66000000015</v>
      </c>
    </row>
    <row r="13" spans="1:15" ht="16.5" thickBot="1" x14ac:dyDescent="0.3">
      <c r="A13" s="13" t="s">
        <v>5</v>
      </c>
      <c r="B13" s="14">
        <f>SUM(B9:B12)</f>
        <v>4604064.379999999</v>
      </c>
      <c r="C13" s="14">
        <f t="shared" ref="C13:H13" si="1">SUM(C9:C12)</f>
        <v>3743.52</v>
      </c>
      <c r="D13" s="14">
        <f t="shared" si="1"/>
        <v>0</v>
      </c>
      <c r="E13" s="14">
        <f t="shared" si="1"/>
        <v>90103.46</v>
      </c>
      <c r="F13" s="14">
        <f t="shared" si="1"/>
        <v>968692.28</v>
      </c>
      <c r="G13" s="14">
        <f t="shared" si="1"/>
        <v>5152.9399999999996</v>
      </c>
      <c r="H13" s="14">
        <f t="shared" si="1"/>
        <v>1507.59</v>
      </c>
      <c r="I13" s="14">
        <f>SUM(I9:I12)</f>
        <v>5673264.1699999999</v>
      </c>
      <c r="J13" s="29">
        <f>FEB2023SERVLIMVALCTR!J13</f>
        <v>11483290.76</v>
      </c>
    </row>
    <row r="14" spans="1:15" ht="15.75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2"/>
    </row>
    <row r="15" spans="1:15" ht="16.5" thickBot="1" x14ac:dyDescent="0.3">
      <c r="A15" s="5" t="s">
        <v>23</v>
      </c>
      <c r="B15" s="25"/>
      <c r="C15" s="30"/>
      <c r="D15" s="25"/>
      <c r="E15" s="25"/>
      <c r="F15" s="25"/>
      <c r="G15" s="25"/>
      <c r="H15" s="25"/>
      <c r="I15" s="25"/>
    </row>
    <row r="16" spans="1:15" ht="16.5" thickBot="1" x14ac:dyDescent="0.3">
      <c r="A16" s="6"/>
      <c r="B16" s="63" t="s">
        <v>13</v>
      </c>
      <c r="C16" s="64"/>
      <c r="D16" s="64"/>
      <c r="E16" s="64"/>
      <c r="F16" s="64"/>
      <c r="G16" s="64"/>
      <c r="H16" s="64"/>
      <c r="I16" s="64"/>
      <c r="J16" s="65"/>
    </row>
    <row r="17" spans="1:13" ht="63.75" thickBot="1" x14ac:dyDescent="0.3">
      <c r="A17" s="7" t="s">
        <v>0</v>
      </c>
      <c r="B17" s="8" t="s">
        <v>6</v>
      </c>
      <c r="C17" s="9" t="s">
        <v>14</v>
      </c>
      <c r="D17" s="9" t="s">
        <v>16</v>
      </c>
      <c r="E17" s="10" t="s">
        <v>7</v>
      </c>
      <c r="F17" s="10" t="s">
        <v>8</v>
      </c>
      <c r="G17" s="9" t="s">
        <v>15</v>
      </c>
      <c r="H17" s="10" t="s">
        <v>17</v>
      </c>
      <c r="I17" s="11" t="s">
        <v>9</v>
      </c>
      <c r="J17" s="22" t="s">
        <v>18</v>
      </c>
    </row>
    <row r="18" spans="1:13" s="1" customFormat="1" ht="16.5" thickBot="1" x14ac:dyDescent="0.3">
      <c r="A18" s="16" t="s">
        <v>1</v>
      </c>
      <c r="B18" s="12">
        <f>IAN2023SERVLIMVALCTR!B9+'TOTAL FEB2023SERVLIMVALCTR '!B9</f>
        <v>6577359.0700000003</v>
      </c>
      <c r="C18" s="12">
        <f>IAN2023SERVLIMVALCTR!C9+'TOTAL FEB2023SERVLIMVALCTR '!C9</f>
        <v>22393.78</v>
      </c>
      <c r="D18" s="12">
        <f>IAN2023SERVLIMVALCTR!D9+'TOTAL FEB2023SERVLIMVALCTR '!D9</f>
        <v>0</v>
      </c>
      <c r="E18" s="12">
        <f>IAN2023SERVLIMVALCTR!E9+'TOTAL FEB2023SERVLIMVALCTR '!E9</f>
        <v>193872.07</v>
      </c>
      <c r="F18" s="12">
        <f>IAN2023SERVLIMVALCTR!F9+'TOTAL FEB2023SERVLIMVALCTR '!F9</f>
        <v>802146</v>
      </c>
      <c r="G18" s="12">
        <f>IAN2023SERVLIMVALCTR!G9+'TOTAL FEB2023SERVLIMVALCTR '!G9</f>
        <v>0</v>
      </c>
      <c r="H18" s="12">
        <f>IAN2023SERVLIMVALCTR!H9+'TOTAL FEB2023SERVLIMVALCTR '!H9</f>
        <v>0</v>
      </c>
      <c r="I18" s="17">
        <f>SUM(B18:H18)</f>
        <v>7595770.9200000009</v>
      </c>
      <c r="J18" s="23">
        <f>J9</f>
        <v>7595770.9199999999</v>
      </c>
      <c r="K18" s="15"/>
      <c r="L18" s="15"/>
      <c r="M18" s="15"/>
    </row>
    <row r="19" spans="1:13" s="1" customFormat="1" ht="16.5" thickBot="1" x14ac:dyDescent="0.3">
      <c r="A19" s="18" t="s">
        <v>2</v>
      </c>
      <c r="B19" s="12">
        <f>IAN2023SERVLIMVALCTR!B10+'TOTAL FEB2023SERVLIMVALCTR '!B10</f>
        <v>1112594.83</v>
      </c>
      <c r="C19" s="12">
        <f>IAN2023SERVLIMVALCTR!C10+'TOTAL FEB2023SERVLIMVALCTR '!C10</f>
        <v>1130.67</v>
      </c>
      <c r="D19" s="12">
        <f>IAN2023SERVLIMVALCTR!D10+'TOTAL FEB2023SERVLIMVALCTR '!D10</f>
        <v>0</v>
      </c>
      <c r="E19" s="12">
        <f>IAN2023SERVLIMVALCTR!E10+'TOTAL FEB2023SERVLIMVALCTR '!E10</f>
        <v>0</v>
      </c>
      <c r="F19" s="12">
        <f>IAN2023SERVLIMVALCTR!F10+'TOTAL FEB2023SERVLIMVALCTR '!F10</f>
        <v>391425.25</v>
      </c>
      <c r="G19" s="12">
        <f>IAN2023SERVLIMVALCTR!G10+'TOTAL FEB2023SERVLIMVALCTR '!G10</f>
        <v>9513.119999999999</v>
      </c>
      <c r="H19" s="12">
        <f>IAN2023SERVLIMVALCTR!H10+'TOTAL FEB2023SERVLIMVALCTR '!H10</f>
        <v>1722.96</v>
      </c>
      <c r="I19" s="17">
        <f>SUM(B19:H19)</f>
        <v>1516386.83</v>
      </c>
      <c r="J19" s="23">
        <f t="shared" ref="J19:J22" si="2">J10</f>
        <v>1516386.83</v>
      </c>
      <c r="K19" s="15"/>
      <c r="L19" s="15"/>
      <c r="M19" s="15"/>
    </row>
    <row r="20" spans="1:13" s="1" customFormat="1" ht="16.5" thickBot="1" x14ac:dyDescent="0.3">
      <c r="A20" s="18" t="s">
        <v>3</v>
      </c>
      <c r="B20" s="12">
        <f>IAN2023SERVLIMVALCTR!B11+'TOTAL FEB2023SERVLIMVALCTR '!B11</f>
        <v>1123687.5</v>
      </c>
      <c r="C20" s="12">
        <f>IAN2023SERVLIMVALCTR!C11+'TOTAL FEB2023SERVLIMVALCTR '!C11</f>
        <v>1755.14</v>
      </c>
      <c r="D20" s="12">
        <f>IAN2023SERVLIMVALCTR!D11+'TOTAL FEB2023SERVLIMVALCTR '!D11</f>
        <v>0</v>
      </c>
      <c r="E20" s="12">
        <f>IAN2023SERVLIMVALCTR!E11+'TOTAL FEB2023SERVLIMVALCTR '!E11</f>
        <v>0</v>
      </c>
      <c r="F20" s="12">
        <f>IAN2023SERVLIMVALCTR!F11+'TOTAL FEB2023SERVLIMVALCTR '!F11</f>
        <v>606113.38</v>
      </c>
      <c r="G20" s="12">
        <f>IAN2023SERVLIMVALCTR!G11+'TOTAL FEB2023SERVLIMVALCTR '!G11</f>
        <v>1387.33</v>
      </c>
      <c r="H20" s="12">
        <f>IAN2023SERVLIMVALCTR!H11+'TOTAL FEB2023SERVLIMVALCTR '!H11</f>
        <v>0</v>
      </c>
      <c r="I20" s="17">
        <f>SUM(B20:H20)</f>
        <v>1732943.35</v>
      </c>
      <c r="J20" s="23">
        <f t="shared" si="2"/>
        <v>1732943.35</v>
      </c>
      <c r="K20" s="15"/>
      <c r="L20" s="15"/>
      <c r="M20" s="15"/>
    </row>
    <row r="21" spans="1:13" s="1" customFormat="1" ht="16.5" thickBot="1" x14ac:dyDescent="0.3">
      <c r="A21" s="19" t="s">
        <v>4</v>
      </c>
      <c r="B21" s="12">
        <f>IAN2023SERVLIMVALCTR!B12+'TOTAL FEB2023SERVLIMVALCTR '!B12</f>
        <v>399681.45</v>
      </c>
      <c r="C21" s="12">
        <f>IAN2023SERVLIMVALCTR!C12+'TOTAL FEB2023SERVLIMVALCTR '!C12</f>
        <v>0</v>
      </c>
      <c r="D21" s="12">
        <f>IAN2023SERVLIMVALCTR!D12+'TOTAL FEB2023SERVLIMVALCTR '!D12</f>
        <v>0</v>
      </c>
      <c r="E21" s="12">
        <f>IAN2023SERVLIMVALCTR!E12+'TOTAL FEB2023SERVLIMVALCTR '!E12</f>
        <v>0</v>
      </c>
      <c r="F21" s="12">
        <f>IAN2023SERVLIMVALCTR!F12+'TOTAL FEB2023SERVLIMVALCTR '!F12</f>
        <v>235931.74</v>
      </c>
      <c r="G21" s="12">
        <f>IAN2023SERVLIMVALCTR!G12+'TOTAL FEB2023SERVLIMVALCTR '!G12</f>
        <v>2576.4700000000003</v>
      </c>
      <c r="H21" s="12">
        <f>IAN2023SERVLIMVALCTR!H12+'TOTAL FEB2023SERVLIMVALCTR '!H12</f>
        <v>0</v>
      </c>
      <c r="I21" s="17">
        <f>SUM(B21:H21)</f>
        <v>638189.65999999992</v>
      </c>
      <c r="J21" s="23">
        <f t="shared" si="2"/>
        <v>638189.66000000015</v>
      </c>
      <c r="K21" s="15"/>
      <c r="L21" s="15"/>
      <c r="M21" s="15"/>
    </row>
    <row r="22" spans="1:13" s="1" customFormat="1" ht="16.5" thickBot="1" x14ac:dyDescent="0.3">
      <c r="A22" s="13" t="s">
        <v>5</v>
      </c>
      <c r="B22" s="14">
        <f>SUM(B18:B21)</f>
        <v>9213322.8499999996</v>
      </c>
      <c r="C22" s="14">
        <f t="shared" ref="C22:G22" si="3">SUM(C18:C21)</f>
        <v>25279.589999999997</v>
      </c>
      <c r="D22" s="14">
        <f t="shared" si="3"/>
        <v>0</v>
      </c>
      <c r="E22" s="14">
        <f t="shared" si="3"/>
        <v>193872.07</v>
      </c>
      <c r="F22" s="14">
        <f t="shared" si="3"/>
        <v>2035616.3699999999</v>
      </c>
      <c r="G22" s="14">
        <f t="shared" si="3"/>
        <v>13476.919999999998</v>
      </c>
      <c r="H22" s="14">
        <f>SUM(H18:H21)</f>
        <v>1722.96</v>
      </c>
      <c r="I22" s="14">
        <f>SUM(I18:I21)</f>
        <v>11483290.76</v>
      </c>
      <c r="J22" s="23">
        <f t="shared" si="2"/>
        <v>11483290.76</v>
      </c>
      <c r="K22" s="15"/>
      <c r="L22" s="15"/>
      <c r="M22" s="15"/>
    </row>
    <row r="23" spans="1:13" s="1" customFormat="1" ht="15.75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2">
        <f>I22-J22</f>
        <v>0</v>
      </c>
      <c r="K23" s="15"/>
      <c r="L23" s="15"/>
      <c r="M23" s="15"/>
    </row>
    <row r="24" spans="1:13" ht="15.75" x14ac:dyDescent="0.25">
      <c r="A24" s="4" t="s">
        <v>11</v>
      </c>
      <c r="B24" s="4"/>
      <c r="C24" s="25"/>
      <c r="D24" s="25"/>
      <c r="E24" s="25"/>
      <c r="F24" s="25"/>
      <c r="G24" s="25"/>
      <c r="H24" s="25"/>
      <c r="I24" s="25"/>
    </row>
    <row r="25" spans="1:13" ht="15.75" x14ac:dyDescent="0.25">
      <c r="A25" s="4" t="s">
        <v>12</v>
      </c>
      <c r="B25" s="4"/>
      <c r="C25" s="25"/>
      <c r="D25" s="25"/>
      <c r="E25" s="25"/>
      <c r="F25" s="25"/>
      <c r="G25" s="25"/>
      <c r="H25" s="25"/>
      <c r="I25" s="25"/>
    </row>
    <row r="26" spans="1:13" ht="15.75" x14ac:dyDescent="0.25">
      <c r="A26" s="25"/>
      <c r="B26" s="25"/>
      <c r="C26" s="25"/>
      <c r="D26" s="25"/>
      <c r="E26" s="25"/>
      <c r="F26" s="25"/>
      <c r="G26" s="25"/>
      <c r="H26" s="25"/>
      <c r="I26" s="25"/>
    </row>
    <row r="27" spans="1:13" ht="15.75" x14ac:dyDescent="0.25">
      <c r="A27" s="28"/>
      <c r="B27" s="28"/>
      <c r="C27" s="28"/>
      <c r="D27" s="28"/>
      <c r="E27" s="28"/>
      <c r="F27" s="28"/>
      <c r="G27" s="28"/>
      <c r="H27" s="28"/>
      <c r="I27" s="28"/>
    </row>
    <row r="28" spans="1:13" ht="15.75" x14ac:dyDescent="0.25">
      <c r="A28" s="28"/>
      <c r="B28" s="28"/>
      <c r="C28" s="28"/>
      <c r="D28" s="28"/>
      <c r="E28" s="28"/>
      <c r="F28" s="28"/>
      <c r="G28" s="28"/>
      <c r="H28" s="28"/>
      <c r="I28" s="28"/>
    </row>
    <row r="29" spans="1:13" ht="15.75" x14ac:dyDescent="0.25">
      <c r="A29" s="28"/>
      <c r="B29" s="28"/>
      <c r="C29" s="28"/>
      <c r="D29" s="28"/>
      <c r="E29" s="28"/>
      <c r="F29" s="28"/>
      <c r="G29" s="28"/>
      <c r="H29" s="28"/>
      <c r="I29" s="28"/>
    </row>
    <row r="30" spans="1:13" ht="15.75" x14ac:dyDescent="0.25">
      <c r="A30" s="28"/>
      <c r="B30" s="28"/>
      <c r="C30" s="28"/>
      <c r="D30" s="28"/>
      <c r="E30" s="28"/>
      <c r="F30" s="28"/>
      <c r="G30" s="28"/>
      <c r="H30" s="28"/>
      <c r="I30" s="28"/>
    </row>
  </sheetData>
  <mergeCells count="3">
    <mergeCell ref="B5:I5"/>
    <mergeCell ref="B7:J7"/>
    <mergeCell ref="B16:J16"/>
  </mergeCells>
  <pageMargins left="0.7" right="0.7" top="0.75" bottom="0.75" header="0.3" footer="0.3"/>
  <pageSetup scale="7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21"/>
  <sheetViews>
    <sheetView topLeftCell="A3" workbookViewId="0">
      <selection activeCell="C11" sqref="C11"/>
    </sheetView>
  </sheetViews>
  <sheetFormatPr defaultRowHeight="15" x14ac:dyDescent="0.25"/>
  <cols>
    <col min="1" max="1" width="12.5703125" style="1" customWidth="1"/>
    <col min="2" max="2" width="16" style="1" customWidth="1"/>
    <col min="3" max="3" width="13.7109375" style="1" customWidth="1"/>
    <col min="4" max="4" width="13.85546875" style="1" customWidth="1"/>
    <col min="5" max="5" width="13" style="1" customWidth="1"/>
    <col min="6" max="6" width="16.7109375" style="1" customWidth="1"/>
    <col min="7" max="7" width="14.7109375" style="1" customWidth="1"/>
    <col min="8" max="8" width="16" style="1" customWidth="1"/>
    <col min="9" max="9" width="17" style="1" customWidth="1"/>
    <col min="10" max="10" width="19.140625" style="1" customWidth="1"/>
    <col min="11" max="11" width="10.85546875" style="15" customWidth="1"/>
    <col min="12" max="12" width="12.7109375" style="15" bestFit="1" customWidth="1"/>
    <col min="13" max="13" width="12.5703125" style="15" bestFit="1" customWidth="1"/>
    <col min="14" max="15" width="12.7109375" style="1" bestFit="1" customWidth="1"/>
  </cols>
  <sheetData>
    <row r="1" spans="1:15" ht="15.75" x14ac:dyDescent="0.25">
      <c r="A1" s="25"/>
      <c r="B1" s="25"/>
      <c r="C1" s="25"/>
      <c r="D1" s="25"/>
      <c r="E1" s="25"/>
      <c r="F1" s="25"/>
      <c r="G1" s="25"/>
      <c r="H1" s="25"/>
      <c r="I1" s="25"/>
    </row>
    <row r="2" spans="1:15" ht="15.75" x14ac:dyDescent="0.25">
      <c r="A2" s="25"/>
      <c r="B2" s="25"/>
      <c r="C2" s="25"/>
      <c r="D2" s="25"/>
      <c r="E2" s="25"/>
      <c r="F2" s="25"/>
      <c r="G2" s="25"/>
      <c r="H2" s="25"/>
      <c r="I2" s="25"/>
      <c r="M2" s="20"/>
      <c r="N2" s="20"/>
    </row>
    <row r="3" spans="1:15" ht="15.75" x14ac:dyDescent="0.25">
      <c r="A3" s="25"/>
      <c r="B3" s="25"/>
      <c r="C3" s="25"/>
      <c r="D3" s="25"/>
      <c r="E3" s="25"/>
      <c r="F3" s="25"/>
      <c r="G3" s="25"/>
      <c r="H3" s="25"/>
      <c r="I3" s="25"/>
      <c r="J3" s="26"/>
      <c r="L3" s="21"/>
      <c r="M3" s="21"/>
      <c r="N3" s="21"/>
      <c r="O3" s="2"/>
    </row>
    <row r="4" spans="1:15" ht="15.75" x14ac:dyDescent="0.25">
      <c r="A4" s="25"/>
      <c r="B4" s="4"/>
      <c r="C4" s="5" t="s">
        <v>10</v>
      </c>
      <c r="D4" s="5"/>
      <c r="E4" s="4"/>
      <c r="F4" s="4"/>
      <c r="G4" s="4"/>
      <c r="H4" s="4"/>
      <c r="I4" s="4"/>
      <c r="J4" s="26"/>
      <c r="L4" s="21"/>
      <c r="M4" s="20"/>
      <c r="N4" s="3"/>
    </row>
    <row r="5" spans="1:15" ht="36" customHeight="1" x14ac:dyDescent="0.25">
      <c r="A5" s="25"/>
      <c r="B5" s="61" t="s">
        <v>21</v>
      </c>
      <c r="C5" s="62"/>
      <c r="D5" s="62"/>
      <c r="E5" s="62"/>
      <c r="F5" s="62"/>
      <c r="G5" s="62"/>
      <c r="H5" s="62"/>
      <c r="I5" s="62"/>
      <c r="J5" s="27"/>
      <c r="K5" s="24"/>
      <c r="L5" s="24"/>
      <c r="M5" s="21"/>
    </row>
    <row r="6" spans="1:15" ht="16.5" thickBot="1" x14ac:dyDescent="0.3">
      <c r="A6" s="25"/>
      <c r="B6" s="4"/>
      <c r="C6" s="4"/>
      <c r="D6" s="4"/>
      <c r="E6" s="4"/>
      <c r="F6" s="4"/>
      <c r="G6" s="4"/>
      <c r="H6" s="4"/>
      <c r="I6" s="4"/>
    </row>
    <row r="7" spans="1:15" ht="16.5" thickBot="1" x14ac:dyDescent="0.3">
      <c r="A7" s="6"/>
      <c r="B7" s="63" t="s">
        <v>13</v>
      </c>
      <c r="C7" s="64"/>
      <c r="D7" s="64"/>
      <c r="E7" s="64"/>
      <c r="F7" s="64"/>
      <c r="G7" s="64"/>
      <c r="H7" s="64"/>
      <c r="I7" s="64"/>
      <c r="J7" s="65"/>
    </row>
    <row r="8" spans="1:15" ht="63.75" thickBot="1" x14ac:dyDescent="0.3">
      <c r="A8" s="7" t="s">
        <v>0</v>
      </c>
      <c r="B8" s="8" t="s">
        <v>6</v>
      </c>
      <c r="C8" s="9" t="s">
        <v>14</v>
      </c>
      <c r="D8" s="9" t="s">
        <v>16</v>
      </c>
      <c r="E8" s="10" t="s">
        <v>7</v>
      </c>
      <c r="F8" s="10" t="s">
        <v>8</v>
      </c>
      <c r="G8" s="9" t="s">
        <v>15</v>
      </c>
      <c r="H8" s="10" t="s">
        <v>17</v>
      </c>
      <c r="I8" s="11" t="s">
        <v>9</v>
      </c>
      <c r="J8" s="22" t="s">
        <v>18</v>
      </c>
    </row>
    <row r="9" spans="1:15" ht="20.25" customHeight="1" thickBot="1" x14ac:dyDescent="0.3">
      <c r="A9" s="16" t="s">
        <v>1</v>
      </c>
      <c r="B9" s="12">
        <v>1466059.63</v>
      </c>
      <c r="C9" s="12">
        <v>1708.28</v>
      </c>
      <c r="D9" s="12">
        <v>0</v>
      </c>
      <c r="E9" s="12">
        <v>90103.46</v>
      </c>
      <c r="F9" s="12">
        <v>396283.14</v>
      </c>
      <c r="G9" s="12">
        <v>0</v>
      </c>
      <c r="H9" s="12">
        <v>0</v>
      </c>
      <c r="I9" s="17">
        <f>SUM(B9:H9)</f>
        <v>1954154.5099999998</v>
      </c>
      <c r="J9" s="23">
        <f>'01-15FEB2023SERVLIMVALCTR'!J9+FEB2023SERVLIMVALCTR!I9</f>
        <v>7595770.9199999999</v>
      </c>
    </row>
    <row r="10" spans="1:15" ht="17.25" customHeight="1" thickBot="1" x14ac:dyDescent="0.3">
      <c r="A10" s="18" t="s">
        <v>2</v>
      </c>
      <c r="B10" s="12">
        <v>254091.33</v>
      </c>
      <c r="C10" s="12">
        <v>1130.67</v>
      </c>
      <c r="D10" s="12">
        <v>0</v>
      </c>
      <c r="E10" s="12">
        <v>0</v>
      </c>
      <c r="F10" s="12">
        <v>189469.64</v>
      </c>
      <c r="G10" s="12">
        <v>3171.04</v>
      </c>
      <c r="H10" s="12">
        <v>1507.59</v>
      </c>
      <c r="I10" s="17">
        <f t="shared" ref="I10:I12" si="0">SUM(B10:H10)</f>
        <v>449370.27</v>
      </c>
      <c r="J10" s="23">
        <f>'01-15FEB2023SERVLIMVALCTR'!J10+FEB2023SERVLIMVALCTR!I10</f>
        <v>1516386.83</v>
      </c>
    </row>
    <row r="11" spans="1:15" ht="16.5" thickBot="1" x14ac:dyDescent="0.3">
      <c r="A11" s="18" t="s">
        <v>3</v>
      </c>
      <c r="B11" s="12">
        <v>212883.13</v>
      </c>
      <c r="C11" s="12">
        <v>904.57</v>
      </c>
      <c r="D11" s="12">
        <v>0</v>
      </c>
      <c r="E11" s="12">
        <v>0</v>
      </c>
      <c r="F11" s="12">
        <v>275854.65000000002</v>
      </c>
      <c r="G11" s="12">
        <v>1387.33</v>
      </c>
      <c r="H11" s="12">
        <v>0</v>
      </c>
      <c r="I11" s="17">
        <f t="shared" si="0"/>
        <v>491029.68000000005</v>
      </c>
      <c r="J11" s="23">
        <f>'01-15FEB2023SERVLIMVALCTR'!J11+FEB2023SERVLIMVALCTR!I11</f>
        <v>1732943.35</v>
      </c>
    </row>
    <row r="12" spans="1:15" ht="16.5" thickBot="1" x14ac:dyDescent="0.3">
      <c r="A12" s="19" t="s">
        <v>4</v>
      </c>
      <c r="B12" s="12">
        <v>91494.9</v>
      </c>
      <c r="C12" s="12">
        <v>0</v>
      </c>
      <c r="D12" s="12">
        <v>0</v>
      </c>
      <c r="E12" s="12">
        <v>0</v>
      </c>
      <c r="F12" s="12">
        <v>107084.85</v>
      </c>
      <c r="G12" s="12">
        <v>594.57000000000005</v>
      </c>
      <c r="H12" s="12">
        <v>0</v>
      </c>
      <c r="I12" s="17">
        <f t="shared" si="0"/>
        <v>199174.32</v>
      </c>
      <c r="J12" s="23">
        <f>'01-15FEB2023SERVLIMVALCTR'!J12+FEB2023SERVLIMVALCTR!I12</f>
        <v>638189.66000000015</v>
      </c>
    </row>
    <row r="13" spans="1:15" ht="16.5" thickBot="1" x14ac:dyDescent="0.3">
      <c r="A13" s="13" t="s">
        <v>5</v>
      </c>
      <c r="B13" s="14">
        <f>SUM(B9:B12)</f>
        <v>2024528.9899999998</v>
      </c>
      <c r="C13" s="14">
        <f t="shared" ref="C13:H13" si="1">SUM(C9:C12)</f>
        <v>3743.52</v>
      </c>
      <c r="D13" s="14">
        <f t="shared" si="1"/>
        <v>0</v>
      </c>
      <c r="E13" s="14">
        <f t="shared" si="1"/>
        <v>90103.46</v>
      </c>
      <c r="F13" s="14">
        <f t="shared" si="1"/>
        <v>968692.28</v>
      </c>
      <c r="G13" s="14">
        <f t="shared" si="1"/>
        <v>5152.9399999999996</v>
      </c>
      <c r="H13" s="14">
        <f t="shared" si="1"/>
        <v>1507.59</v>
      </c>
      <c r="I13" s="14">
        <f>SUM(I9:I12)</f>
        <v>3093728.78</v>
      </c>
      <c r="J13" s="29">
        <f>'01-15FEB2023SERVLIMVALCTR'!J13+FEB2023SERVLIMVALCTR!I13</f>
        <v>11483290.76</v>
      </c>
    </row>
    <row r="14" spans="1:15" ht="15.75" x14ac:dyDescent="0.25">
      <c r="A14" s="25"/>
      <c r="B14" s="25"/>
      <c r="C14" s="30"/>
      <c r="D14" s="25"/>
      <c r="E14" s="25"/>
      <c r="F14" s="25"/>
      <c r="G14" s="25"/>
      <c r="H14" s="25"/>
      <c r="I14" s="25"/>
    </row>
    <row r="15" spans="1:15" ht="15.75" x14ac:dyDescent="0.25">
      <c r="A15" s="4" t="s">
        <v>11</v>
      </c>
      <c r="B15" s="4"/>
      <c r="C15" s="25"/>
      <c r="D15" s="25"/>
      <c r="E15" s="25"/>
      <c r="F15" s="25"/>
      <c r="G15" s="25"/>
      <c r="H15" s="25"/>
      <c r="I15" s="25"/>
    </row>
    <row r="16" spans="1:15" ht="16.5" customHeight="1" x14ac:dyDescent="0.25">
      <c r="A16" s="4" t="s">
        <v>12</v>
      </c>
      <c r="B16" s="4"/>
      <c r="C16" s="25"/>
      <c r="D16" s="25"/>
      <c r="E16" s="25"/>
      <c r="F16" s="25"/>
      <c r="G16" s="25"/>
      <c r="H16" s="25"/>
      <c r="I16" s="25"/>
    </row>
    <row r="17" spans="1:9" ht="15.75" x14ac:dyDescent="0.25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15.75" x14ac:dyDescent="0.25">
      <c r="A18" s="28"/>
      <c r="B18" s="28"/>
      <c r="C18" s="28"/>
      <c r="D18" s="28"/>
      <c r="E18" s="28"/>
      <c r="F18" s="28"/>
      <c r="G18" s="28"/>
      <c r="H18" s="28"/>
      <c r="I18" s="28"/>
    </row>
    <row r="19" spans="1:9" ht="15.75" x14ac:dyDescent="0.25">
      <c r="A19" s="28"/>
      <c r="B19" s="28"/>
      <c r="C19" s="28"/>
      <c r="D19" s="28"/>
      <c r="E19" s="28"/>
      <c r="F19" s="28"/>
      <c r="G19" s="28"/>
      <c r="H19" s="28"/>
      <c r="I19" s="28"/>
    </row>
    <row r="20" spans="1:9" ht="15.75" x14ac:dyDescent="0.25">
      <c r="A20" s="28"/>
      <c r="B20" s="28"/>
      <c r="C20" s="28"/>
      <c r="D20" s="28"/>
      <c r="E20" s="28"/>
      <c r="F20" s="28"/>
      <c r="G20" s="28"/>
      <c r="H20" s="28"/>
      <c r="I20" s="28"/>
    </row>
    <row r="21" spans="1:9" ht="15.75" x14ac:dyDescent="0.25">
      <c r="A21" s="28"/>
      <c r="B21" s="28"/>
      <c r="C21" s="28"/>
      <c r="D21" s="28"/>
      <c r="E21" s="28"/>
      <c r="F21" s="28"/>
      <c r="G21" s="28"/>
      <c r="H21" s="28"/>
      <c r="I21" s="28"/>
    </row>
  </sheetData>
  <mergeCells count="2">
    <mergeCell ref="B5:I5"/>
    <mergeCell ref="B7:J7"/>
  </mergeCells>
  <pageMargins left="0.7" right="0.7" top="0.75" bottom="0.75" header="0.3" footer="0.3"/>
  <pageSetup scale="7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21"/>
  <sheetViews>
    <sheetView workbookViewId="0">
      <selection activeCell="B11" sqref="B11"/>
    </sheetView>
  </sheetViews>
  <sheetFormatPr defaultRowHeight="15" x14ac:dyDescent="0.25"/>
  <cols>
    <col min="1" max="1" width="12.5703125" style="1" customWidth="1"/>
    <col min="2" max="2" width="16" style="1" customWidth="1"/>
    <col min="3" max="3" width="13.7109375" style="1" customWidth="1"/>
    <col min="4" max="4" width="13.85546875" style="1" customWidth="1"/>
    <col min="5" max="5" width="13" style="1" customWidth="1"/>
    <col min="6" max="6" width="16.7109375" style="1" customWidth="1"/>
    <col min="7" max="7" width="14.7109375" style="1" customWidth="1"/>
    <col min="8" max="8" width="16" style="1" customWidth="1"/>
    <col min="9" max="9" width="17" style="1" customWidth="1"/>
    <col min="10" max="10" width="19.140625" style="1" customWidth="1"/>
    <col min="11" max="11" width="10.85546875" style="15" customWidth="1"/>
    <col min="12" max="12" width="12.7109375" style="15" bestFit="1" customWidth="1"/>
    <col min="13" max="13" width="12.5703125" style="15" bestFit="1" customWidth="1"/>
    <col min="14" max="15" width="12.7109375" style="1" bestFit="1" customWidth="1"/>
  </cols>
  <sheetData>
    <row r="1" spans="1:15" ht="15.75" x14ac:dyDescent="0.25">
      <c r="A1" s="25"/>
      <c r="B1" s="25"/>
      <c r="C1" s="25"/>
      <c r="D1" s="25"/>
      <c r="E1" s="25"/>
      <c r="F1" s="25"/>
      <c r="G1" s="25"/>
      <c r="H1" s="25"/>
      <c r="I1" s="25"/>
    </row>
    <row r="2" spans="1:15" ht="15.75" x14ac:dyDescent="0.25">
      <c r="A2" s="25"/>
      <c r="B2" s="25"/>
      <c r="C2" s="25"/>
      <c r="D2" s="25"/>
      <c r="E2" s="25"/>
      <c r="F2" s="25"/>
      <c r="G2" s="25"/>
      <c r="H2" s="25"/>
      <c r="I2" s="25"/>
      <c r="M2" s="20"/>
      <c r="N2" s="20"/>
    </row>
    <row r="3" spans="1:15" ht="15.75" x14ac:dyDescent="0.25">
      <c r="A3" s="25"/>
      <c r="B3" s="25"/>
      <c r="C3" s="25"/>
      <c r="D3" s="25"/>
      <c r="E3" s="25"/>
      <c r="F3" s="25"/>
      <c r="G3" s="25"/>
      <c r="H3" s="25"/>
      <c r="I3" s="25"/>
      <c r="J3" s="26"/>
      <c r="L3" s="21"/>
      <c r="M3" s="21"/>
      <c r="N3" s="21"/>
      <c r="O3" s="2"/>
    </row>
    <row r="4" spans="1:15" ht="15.75" x14ac:dyDescent="0.25">
      <c r="A4" s="25"/>
      <c r="B4" s="4"/>
      <c r="C4" s="5" t="s">
        <v>10</v>
      </c>
      <c r="D4" s="5"/>
      <c r="E4" s="4"/>
      <c r="F4" s="4"/>
      <c r="G4" s="4"/>
      <c r="H4" s="4"/>
      <c r="I4" s="4"/>
      <c r="J4" s="26"/>
      <c r="L4" s="21"/>
      <c r="M4" s="20"/>
      <c r="N4" s="3"/>
    </row>
    <row r="5" spans="1:15" ht="22.5" customHeight="1" x14ac:dyDescent="0.25">
      <c r="A5" s="25"/>
      <c r="B5" s="61" t="s">
        <v>19</v>
      </c>
      <c r="C5" s="62"/>
      <c r="D5" s="62"/>
      <c r="E5" s="62"/>
      <c r="F5" s="62"/>
      <c r="G5" s="62"/>
      <c r="H5" s="62"/>
      <c r="I5" s="62"/>
      <c r="J5" s="27"/>
      <c r="K5" s="24"/>
      <c r="L5" s="24"/>
      <c r="M5" s="21"/>
    </row>
    <row r="6" spans="1:15" ht="16.5" thickBot="1" x14ac:dyDescent="0.3">
      <c r="A6" s="25"/>
      <c r="B6" s="4"/>
      <c r="C6" s="4"/>
      <c r="D6" s="4"/>
      <c r="E6" s="4"/>
      <c r="F6" s="4"/>
      <c r="G6" s="4"/>
      <c r="H6" s="4"/>
      <c r="I6" s="4"/>
    </row>
    <row r="7" spans="1:15" ht="16.5" thickBot="1" x14ac:dyDescent="0.3">
      <c r="A7" s="6"/>
      <c r="B7" s="63" t="s">
        <v>13</v>
      </c>
      <c r="C7" s="64"/>
      <c r="D7" s="64"/>
      <c r="E7" s="64"/>
      <c r="F7" s="64"/>
      <c r="G7" s="64"/>
      <c r="H7" s="64"/>
      <c r="I7" s="64"/>
      <c r="J7" s="65"/>
    </row>
    <row r="8" spans="1:15" ht="63.75" thickBot="1" x14ac:dyDescent="0.3">
      <c r="A8" s="7" t="s">
        <v>0</v>
      </c>
      <c r="B8" s="8" t="s">
        <v>6</v>
      </c>
      <c r="C8" s="9" t="s">
        <v>14</v>
      </c>
      <c r="D8" s="9" t="s">
        <v>16</v>
      </c>
      <c r="E8" s="10" t="s">
        <v>7</v>
      </c>
      <c r="F8" s="10" t="s">
        <v>8</v>
      </c>
      <c r="G8" s="9" t="s">
        <v>15</v>
      </c>
      <c r="H8" s="10" t="s">
        <v>17</v>
      </c>
      <c r="I8" s="11" t="s">
        <v>9</v>
      </c>
      <c r="J8" s="22" t="s">
        <v>18</v>
      </c>
    </row>
    <row r="9" spans="1:15" ht="20.25" customHeight="1" thickBot="1" x14ac:dyDescent="0.3">
      <c r="A9" s="16" t="s">
        <v>1</v>
      </c>
      <c r="B9" s="12">
        <v>1831083.8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7">
        <f>SUM(B9:H9)</f>
        <v>1831083.8</v>
      </c>
      <c r="J9" s="23">
        <f>IAN2023SERVLIMVALCTR!J9+'01-15FEB2023SERVLIMVALCTR'!I9</f>
        <v>5641616.4100000001</v>
      </c>
    </row>
    <row r="10" spans="1:15" ht="17.25" customHeight="1" thickBot="1" x14ac:dyDescent="0.3">
      <c r="A10" s="18" t="s">
        <v>2</v>
      </c>
      <c r="B10" s="12">
        <v>318138.71999999997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7">
        <f t="shared" ref="I10:I12" si="0">SUM(B10:H10)</f>
        <v>318138.71999999997</v>
      </c>
      <c r="J10" s="23">
        <f>IAN2023SERVLIMVALCTR!J10+'01-15FEB2023SERVLIMVALCTR'!I10</f>
        <v>1067016.56</v>
      </c>
    </row>
    <row r="11" spans="1:15" ht="16.5" thickBot="1" x14ac:dyDescent="0.3">
      <c r="A11" s="18" t="s">
        <v>3</v>
      </c>
      <c r="B11" s="12">
        <v>335201.21000000002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7">
        <f t="shared" si="0"/>
        <v>335201.21000000002</v>
      </c>
      <c r="J11" s="23">
        <f>IAN2023SERVLIMVALCTR!J11+'01-15FEB2023SERVLIMVALCTR'!I11</f>
        <v>1241913.67</v>
      </c>
    </row>
    <row r="12" spans="1:15" ht="16.5" thickBot="1" x14ac:dyDescent="0.3">
      <c r="A12" s="19" t="s">
        <v>4</v>
      </c>
      <c r="B12" s="12">
        <v>95111.66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7">
        <f t="shared" si="0"/>
        <v>95111.66</v>
      </c>
      <c r="J12" s="23">
        <f>IAN2023SERVLIMVALCTR!J12+'01-15FEB2023SERVLIMVALCTR'!I12</f>
        <v>439015.34000000008</v>
      </c>
    </row>
    <row r="13" spans="1:15" ht="16.5" thickBot="1" x14ac:dyDescent="0.3">
      <c r="A13" s="13" t="s">
        <v>5</v>
      </c>
      <c r="B13" s="14">
        <f>SUM(B9:B12)</f>
        <v>2579535.39</v>
      </c>
      <c r="C13" s="14">
        <f t="shared" ref="C13:H13" si="1">SUM(C9:C12)</f>
        <v>0</v>
      </c>
      <c r="D13" s="14">
        <f t="shared" si="1"/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 t="shared" si="1"/>
        <v>0</v>
      </c>
      <c r="I13" s="14">
        <f>SUM(I9:I12)</f>
        <v>2579535.39</v>
      </c>
      <c r="J13" s="23">
        <f>IAN2023SERVLIMVALCTR!J13+'01-15FEB2023SERVLIMVALCTR'!I13</f>
        <v>8389561.9800000004</v>
      </c>
    </row>
    <row r="14" spans="1:15" ht="15.75" x14ac:dyDescent="0.25">
      <c r="A14" s="25"/>
      <c r="B14" s="25"/>
      <c r="C14" s="30"/>
      <c r="D14" s="25"/>
      <c r="E14" s="25"/>
      <c r="F14" s="25"/>
      <c r="G14" s="25"/>
      <c r="H14" s="25"/>
      <c r="I14" s="25"/>
    </row>
    <row r="15" spans="1:15" ht="15.75" x14ac:dyDescent="0.25">
      <c r="A15" s="4" t="s">
        <v>11</v>
      </c>
      <c r="B15" s="4"/>
      <c r="C15" s="25"/>
      <c r="D15" s="25"/>
      <c r="E15" s="25"/>
      <c r="F15" s="25"/>
      <c r="G15" s="25"/>
      <c r="H15" s="25"/>
      <c r="I15" s="25"/>
    </row>
    <row r="16" spans="1:15" ht="15.75" x14ac:dyDescent="0.25">
      <c r="A16" s="4" t="s">
        <v>12</v>
      </c>
      <c r="B16" s="4"/>
      <c r="C16" s="25"/>
      <c r="D16" s="25"/>
      <c r="E16" s="25"/>
      <c r="F16" s="25"/>
      <c r="G16" s="25"/>
      <c r="H16" s="25"/>
      <c r="I16" s="25"/>
    </row>
    <row r="17" spans="1:9" ht="15.75" x14ac:dyDescent="0.25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15.75" x14ac:dyDescent="0.25">
      <c r="A18" s="28"/>
      <c r="B18" s="28"/>
      <c r="C18" s="28"/>
      <c r="D18" s="28"/>
      <c r="E18" s="28"/>
      <c r="F18" s="28"/>
      <c r="G18" s="28"/>
      <c r="H18" s="28"/>
      <c r="I18" s="28"/>
    </row>
    <row r="19" spans="1:9" ht="15.75" x14ac:dyDescent="0.25">
      <c r="A19" s="28"/>
      <c r="B19" s="28"/>
      <c r="C19" s="28"/>
      <c r="D19" s="28"/>
      <c r="E19" s="28"/>
      <c r="F19" s="28"/>
      <c r="G19" s="28"/>
      <c r="H19" s="28"/>
      <c r="I19" s="28"/>
    </row>
    <row r="20" spans="1:9" ht="15.75" x14ac:dyDescent="0.25">
      <c r="A20" s="28"/>
      <c r="B20" s="28"/>
      <c r="C20" s="28"/>
      <c r="D20" s="28"/>
      <c r="E20" s="28"/>
      <c r="F20" s="28"/>
      <c r="G20" s="28"/>
      <c r="H20" s="28"/>
      <c r="I20" s="28"/>
    </row>
    <row r="21" spans="1:9" ht="15.75" x14ac:dyDescent="0.25">
      <c r="A21" s="28"/>
      <c r="B21" s="28"/>
      <c r="C21" s="28"/>
      <c r="D21" s="28"/>
      <c r="E21" s="28"/>
      <c r="F21" s="28"/>
      <c r="G21" s="28"/>
      <c r="H21" s="28"/>
      <c r="I21" s="28"/>
    </row>
  </sheetData>
  <mergeCells count="2">
    <mergeCell ref="B5:I5"/>
    <mergeCell ref="B7:J7"/>
  </mergeCells>
  <pageMargins left="0.7" right="0.7" top="0.75" bottom="0.75" header="0.3" footer="0.3"/>
  <pageSetup scale="7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21"/>
  <sheetViews>
    <sheetView topLeftCell="A3" workbookViewId="0">
      <selection activeCell="G12" sqref="G12"/>
    </sheetView>
  </sheetViews>
  <sheetFormatPr defaultRowHeight="15" x14ac:dyDescent="0.25"/>
  <cols>
    <col min="1" max="1" width="12.5703125" style="1" customWidth="1"/>
    <col min="2" max="2" width="16" style="1" customWidth="1"/>
    <col min="3" max="3" width="13.7109375" style="1" customWidth="1"/>
    <col min="4" max="4" width="13.85546875" style="1" customWidth="1"/>
    <col min="5" max="5" width="13" style="1" customWidth="1"/>
    <col min="6" max="6" width="16.7109375" style="1" customWidth="1"/>
    <col min="7" max="7" width="14.7109375" style="1" customWidth="1"/>
    <col min="8" max="8" width="16" style="1" customWidth="1"/>
    <col min="9" max="9" width="17" style="1" customWidth="1"/>
    <col min="10" max="10" width="19.140625" style="1" customWidth="1"/>
    <col min="11" max="11" width="10.85546875" style="15" customWidth="1"/>
    <col min="12" max="12" width="12.7109375" style="15" bestFit="1" customWidth="1"/>
    <col min="13" max="13" width="12.5703125" style="15" bestFit="1" customWidth="1"/>
    <col min="14" max="15" width="12.7109375" style="1" bestFit="1" customWidth="1"/>
  </cols>
  <sheetData>
    <row r="1" spans="1:15" ht="15.75" x14ac:dyDescent="0.25">
      <c r="A1" s="25"/>
      <c r="B1" s="25"/>
      <c r="C1" s="25"/>
      <c r="D1" s="25"/>
      <c r="E1" s="25"/>
      <c r="F1" s="25"/>
      <c r="G1" s="25"/>
      <c r="H1" s="25"/>
      <c r="I1" s="25"/>
    </row>
    <row r="2" spans="1:15" ht="15.75" x14ac:dyDescent="0.25">
      <c r="A2" s="25"/>
      <c r="B2" s="25"/>
      <c r="C2" s="25"/>
      <c r="D2" s="25"/>
      <c r="E2" s="25"/>
      <c r="F2" s="25"/>
      <c r="G2" s="25"/>
      <c r="H2" s="25"/>
      <c r="I2" s="25"/>
      <c r="M2" s="20"/>
      <c r="N2" s="20"/>
    </row>
    <row r="3" spans="1:15" ht="15.75" x14ac:dyDescent="0.25">
      <c r="A3" s="25"/>
      <c r="B3" s="25"/>
      <c r="C3" s="25"/>
      <c r="D3" s="25"/>
      <c r="E3" s="25"/>
      <c r="F3" s="25"/>
      <c r="G3" s="25"/>
      <c r="H3" s="25"/>
      <c r="I3" s="25"/>
      <c r="J3" s="26"/>
      <c r="L3" s="21"/>
      <c r="M3" s="21"/>
      <c r="N3" s="21"/>
      <c r="O3" s="2"/>
    </row>
    <row r="4" spans="1:15" ht="15.75" x14ac:dyDescent="0.25">
      <c r="A4" s="25"/>
      <c r="B4" s="4"/>
      <c r="C4" s="5" t="s">
        <v>10</v>
      </c>
      <c r="D4" s="5"/>
      <c r="E4" s="4"/>
      <c r="F4" s="4"/>
      <c r="G4" s="4"/>
      <c r="H4" s="4"/>
      <c r="I4" s="4"/>
      <c r="J4" s="26"/>
      <c r="L4" s="21"/>
      <c r="M4" s="20"/>
      <c r="N4" s="3"/>
    </row>
    <row r="5" spans="1:15" ht="36" customHeight="1" x14ac:dyDescent="0.25">
      <c r="A5" s="25"/>
      <c r="B5" s="61" t="s">
        <v>20</v>
      </c>
      <c r="C5" s="62"/>
      <c r="D5" s="62"/>
      <c r="E5" s="62"/>
      <c r="F5" s="62"/>
      <c r="G5" s="62"/>
      <c r="H5" s="62"/>
      <c r="I5" s="62"/>
      <c r="J5" s="27"/>
      <c r="K5" s="24"/>
      <c r="L5" s="24"/>
      <c r="M5" s="21"/>
    </row>
    <row r="6" spans="1:15" ht="16.5" thickBot="1" x14ac:dyDescent="0.3">
      <c r="A6" s="25"/>
      <c r="B6" s="4"/>
      <c r="C6" s="4"/>
      <c r="D6" s="4"/>
      <c r="E6" s="4"/>
      <c r="F6" s="4"/>
      <c r="G6" s="4"/>
      <c r="H6" s="4"/>
      <c r="I6" s="4"/>
    </row>
    <row r="7" spans="1:15" ht="16.5" thickBot="1" x14ac:dyDescent="0.3">
      <c r="A7" s="6"/>
      <c r="B7" s="63" t="s">
        <v>13</v>
      </c>
      <c r="C7" s="64"/>
      <c r="D7" s="64"/>
      <c r="E7" s="64"/>
      <c r="F7" s="64"/>
      <c r="G7" s="64"/>
      <c r="H7" s="64"/>
      <c r="I7" s="64"/>
      <c r="J7" s="65"/>
    </row>
    <row r="8" spans="1:15" ht="63.75" thickBot="1" x14ac:dyDescent="0.3">
      <c r="A8" s="7" t="s">
        <v>0</v>
      </c>
      <c r="B8" s="8" t="s">
        <v>6</v>
      </c>
      <c r="C8" s="9" t="s">
        <v>14</v>
      </c>
      <c r="D8" s="9" t="s">
        <v>16</v>
      </c>
      <c r="E8" s="10" t="s">
        <v>7</v>
      </c>
      <c r="F8" s="10" t="s">
        <v>8</v>
      </c>
      <c r="G8" s="9" t="s">
        <v>15</v>
      </c>
      <c r="H8" s="10" t="s">
        <v>17</v>
      </c>
      <c r="I8" s="11" t="s">
        <v>9</v>
      </c>
      <c r="J8" s="22" t="s">
        <v>18</v>
      </c>
    </row>
    <row r="9" spans="1:15" ht="20.25" customHeight="1" thickBot="1" x14ac:dyDescent="0.3">
      <c r="A9" s="16" t="s">
        <v>1</v>
      </c>
      <c r="B9" s="12">
        <v>3280215.64</v>
      </c>
      <c r="C9" s="12">
        <v>20685.5</v>
      </c>
      <c r="D9" s="12">
        <v>0</v>
      </c>
      <c r="E9" s="12">
        <v>103768.61</v>
      </c>
      <c r="F9" s="12">
        <v>405862.86</v>
      </c>
      <c r="G9" s="12">
        <v>0</v>
      </c>
      <c r="H9" s="12">
        <v>0</v>
      </c>
      <c r="I9" s="17">
        <f>SUM(B9:H9)</f>
        <v>3810532.61</v>
      </c>
      <c r="J9" s="23">
        <f>I9</f>
        <v>3810532.61</v>
      </c>
    </row>
    <row r="10" spans="1:15" ht="17.25" customHeight="1" thickBot="1" x14ac:dyDescent="0.3">
      <c r="A10" s="18" t="s">
        <v>2</v>
      </c>
      <c r="B10" s="12">
        <v>540364.78</v>
      </c>
      <c r="C10" s="12">
        <v>0</v>
      </c>
      <c r="D10" s="12">
        <v>0</v>
      </c>
      <c r="E10" s="12">
        <v>0</v>
      </c>
      <c r="F10" s="12">
        <v>201955.61</v>
      </c>
      <c r="G10" s="12">
        <v>6342.08</v>
      </c>
      <c r="H10" s="12">
        <v>215.37</v>
      </c>
      <c r="I10" s="17">
        <f t="shared" ref="I10:I12" si="0">SUM(B10:H10)</f>
        <v>748877.84</v>
      </c>
      <c r="J10" s="23">
        <f t="shared" ref="J10:J12" si="1">I10</f>
        <v>748877.84</v>
      </c>
    </row>
    <row r="11" spans="1:15" ht="16.5" thickBot="1" x14ac:dyDescent="0.3">
      <c r="A11" s="18" t="s">
        <v>3</v>
      </c>
      <c r="B11" s="12">
        <v>575603.16</v>
      </c>
      <c r="C11" s="12">
        <v>850.57</v>
      </c>
      <c r="D11" s="12">
        <v>0</v>
      </c>
      <c r="E11" s="12">
        <v>0</v>
      </c>
      <c r="F11" s="12">
        <v>330258.73</v>
      </c>
      <c r="G11" s="12">
        <v>0</v>
      </c>
      <c r="H11" s="12">
        <v>0</v>
      </c>
      <c r="I11" s="17">
        <f t="shared" si="0"/>
        <v>906712.46</v>
      </c>
      <c r="J11" s="23">
        <f t="shared" si="1"/>
        <v>906712.46</v>
      </c>
    </row>
    <row r="12" spans="1:15" ht="16.5" thickBot="1" x14ac:dyDescent="0.3">
      <c r="A12" s="19" t="s">
        <v>4</v>
      </c>
      <c r="B12" s="12">
        <v>213074.89</v>
      </c>
      <c r="C12" s="12">
        <v>0</v>
      </c>
      <c r="D12" s="12">
        <v>0</v>
      </c>
      <c r="E12" s="12">
        <v>0</v>
      </c>
      <c r="F12" s="12">
        <v>128846.89</v>
      </c>
      <c r="G12" s="12">
        <v>1981.9</v>
      </c>
      <c r="H12" s="12">
        <v>0</v>
      </c>
      <c r="I12" s="17">
        <f t="shared" si="0"/>
        <v>343903.68000000005</v>
      </c>
      <c r="J12" s="23">
        <f t="shared" si="1"/>
        <v>343903.68000000005</v>
      </c>
    </row>
    <row r="13" spans="1:15" ht="16.5" thickBot="1" x14ac:dyDescent="0.3">
      <c r="A13" s="13" t="s">
        <v>5</v>
      </c>
      <c r="B13" s="14">
        <f>SUM(B9:B12)</f>
        <v>4609258.47</v>
      </c>
      <c r="C13" s="14">
        <f t="shared" ref="C13:H13" si="2">SUM(C9:C12)</f>
        <v>21536.07</v>
      </c>
      <c r="D13" s="14">
        <f t="shared" si="2"/>
        <v>0</v>
      </c>
      <c r="E13" s="14">
        <f t="shared" si="2"/>
        <v>103768.61</v>
      </c>
      <c r="F13" s="14">
        <f t="shared" si="2"/>
        <v>1066924.0899999999</v>
      </c>
      <c r="G13" s="14">
        <f t="shared" si="2"/>
        <v>8323.98</v>
      </c>
      <c r="H13" s="14">
        <f t="shared" si="2"/>
        <v>215.37</v>
      </c>
      <c r="I13" s="14">
        <f>SUM(I9:I12)</f>
        <v>5810026.5899999999</v>
      </c>
      <c r="J13" s="29">
        <f>SUM(J9:J12)</f>
        <v>5810026.5899999999</v>
      </c>
    </row>
    <row r="14" spans="1:15" ht="15.75" x14ac:dyDescent="0.25">
      <c r="A14" s="25"/>
      <c r="B14" s="25"/>
      <c r="C14" s="30"/>
      <c r="D14" s="25"/>
      <c r="E14" s="25"/>
      <c r="F14" s="25"/>
      <c r="G14" s="25"/>
      <c r="H14" s="25"/>
      <c r="I14" s="25"/>
    </row>
    <row r="15" spans="1:15" ht="15.75" x14ac:dyDescent="0.25">
      <c r="A15" s="4" t="s">
        <v>11</v>
      </c>
      <c r="B15" s="4"/>
      <c r="C15" s="25"/>
      <c r="D15" s="25"/>
      <c r="E15" s="25"/>
      <c r="F15" s="25"/>
      <c r="G15" s="25"/>
      <c r="H15" s="25"/>
      <c r="I15" s="25"/>
    </row>
    <row r="16" spans="1:15" ht="15.75" x14ac:dyDescent="0.25">
      <c r="A16" s="4" t="s">
        <v>12</v>
      </c>
      <c r="B16" s="4"/>
      <c r="C16" s="25"/>
      <c r="D16" s="25"/>
      <c r="E16" s="25"/>
      <c r="F16" s="25"/>
      <c r="G16" s="25"/>
      <c r="H16" s="25"/>
      <c r="I16" s="25"/>
    </row>
    <row r="17" spans="1:9" ht="15.75" x14ac:dyDescent="0.25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15.75" x14ac:dyDescent="0.25">
      <c r="A18" s="28"/>
      <c r="B18" s="28"/>
      <c r="C18" s="28"/>
      <c r="D18" s="28"/>
      <c r="E18" s="28"/>
      <c r="F18" s="28"/>
      <c r="G18" s="28"/>
      <c r="H18" s="28"/>
      <c r="I18" s="28"/>
    </row>
    <row r="19" spans="1:9" ht="15.75" x14ac:dyDescent="0.25">
      <c r="A19" s="28"/>
      <c r="B19" s="28"/>
      <c r="C19" s="28"/>
      <c r="D19" s="28"/>
      <c r="E19" s="28"/>
      <c r="F19" s="28"/>
      <c r="G19" s="28"/>
      <c r="H19" s="28"/>
      <c r="I19" s="28"/>
    </row>
    <row r="20" spans="1:9" ht="15.75" x14ac:dyDescent="0.25">
      <c r="A20" s="28"/>
      <c r="B20" s="28"/>
      <c r="C20" s="28"/>
      <c r="D20" s="28"/>
      <c r="E20" s="28"/>
      <c r="F20" s="28"/>
      <c r="G20" s="28"/>
      <c r="H20" s="28"/>
      <c r="I20" s="28"/>
    </row>
    <row r="21" spans="1:9" ht="15.75" x14ac:dyDescent="0.25">
      <c r="A21" s="28"/>
      <c r="B21" s="28"/>
      <c r="C21" s="28"/>
      <c r="D21" s="28"/>
      <c r="E21" s="28"/>
      <c r="F21" s="28"/>
      <c r="G21" s="28"/>
      <c r="H21" s="28"/>
      <c r="I21" s="28"/>
    </row>
  </sheetData>
  <mergeCells count="2">
    <mergeCell ref="B5:I5"/>
    <mergeCell ref="B7:J7"/>
  </mergeCells>
  <pageMargins left="0.7" right="0.7" top="0.75" bottom="0.7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03F26-D80D-4F1A-85AE-473E19E884C8}">
  <dimension ref="A1:O27"/>
  <sheetViews>
    <sheetView topLeftCell="A6" workbookViewId="0">
      <selection activeCell="I13" sqref="I13"/>
    </sheetView>
  </sheetViews>
  <sheetFormatPr defaultRowHeight="15" x14ac:dyDescent="0.25"/>
  <cols>
    <col min="1" max="1" width="12.5703125" style="1" customWidth="1"/>
    <col min="2" max="2" width="16" style="1" customWidth="1"/>
    <col min="3" max="3" width="18.5703125" style="1" customWidth="1"/>
    <col min="4" max="4" width="13.85546875" style="1" customWidth="1"/>
    <col min="5" max="5" width="15.28515625" style="1" customWidth="1"/>
    <col min="6" max="6" width="16.7109375" style="1" customWidth="1"/>
    <col min="7" max="7" width="14.7109375" style="1" customWidth="1"/>
    <col min="8" max="8" width="16" style="1" customWidth="1"/>
    <col min="9" max="9" width="17" style="1" customWidth="1"/>
    <col min="10" max="10" width="19.140625" style="1" customWidth="1"/>
    <col min="11" max="11" width="10.85546875" style="1" customWidth="1"/>
    <col min="12" max="12" width="12.7109375" style="1" bestFit="1" customWidth="1"/>
    <col min="13" max="13" width="12.5703125" style="1" bestFit="1" customWidth="1"/>
    <col min="14" max="15" width="12.7109375" style="1" bestFit="1" customWidth="1"/>
  </cols>
  <sheetData>
    <row r="1" spans="1:15" ht="15.75" x14ac:dyDescent="0.25">
      <c r="A1" s="25"/>
      <c r="B1" s="25"/>
      <c r="C1" s="25"/>
      <c r="D1" s="25"/>
      <c r="E1" s="25"/>
      <c r="F1" s="25"/>
      <c r="G1" s="25"/>
      <c r="H1" s="25"/>
      <c r="I1" s="25"/>
    </row>
    <row r="2" spans="1:15" ht="15.75" x14ac:dyDescent="0.25">
      <c r="A2" s="25"/>
      <c r="B2" s="25"/>
      <c r="C2" s="25"/>
      <c r="D2" s="25"/>
      <c r="E2" s="25"/>
      <c r="F2" s="25"/>
      <c r="G2" s="25"/>
      <c r="H2" s="25"/>
      <c r="I2" s="25"/>
      <c r="M2" s="53"/>
      <c r="N2" s="53"/>
    </row>
    <row r="3" spans="1:15" ht="15.75" x14ac:dyDescent="0.25">
      <c r="A3" s="4"/>
      <c r="B3" s="4"/>
      <c r="C3" s="4"/>
      <c r="D3" s="4"/>
      <c r="E3" s="4"/>
      <c r="F3" s="4"/>
      <c r="G3" s="4"/>
      <c r="H3" s="4"/>
      <c r="I3" s="4"/>
      <c r="J3" s="54"/>
      <c r="L3" s="3"/>
      <c r="M3" s="3"/>
      <c r="N3" s="3"/>
      <c r="O3" s="2"/>
    </row>
    <row r="4" spans="1:15" ht="15.75" x14ac:dyDescent="0.25">
      <c r="A4" s="4"/>
      <c r="B4" s="4"/>
      <c r="C4" s="59" t="s">
        <v>10</v>
      </c>
      <c r="D4" s="60"/>
      <c r="E4" s="60"/>
      <c r="F4" s="60"/>
      <c r="G4" s="60"/>
      <c r="H4" s="60"/>
      <c r="I4" s="60"/>
      <c r="J4" s="54"/>
      <c r="L4" s="3"/>
      <c r="M4" s="53"/>
      <c r="N4" s="3"/>
    </row>
    <row r="5" spans="1:15" ht="42.75" customHeight="1" x14ac:dyDescent="0.25">
      <c r="A5" s="4"/>
      <c r="B5" s="61" t="s">
        <v>46</v>
      </c>
      <c r="C5" s="62"/>
      <c r="D5" s="62"/>
      <c r="E5" s="62"/>
      <c r="F5" s="62"/>
      <c r="G5" s="62"/>
      <c r="H5" s="62"/>
      <c r="I5" s="62"/>
      <c r="J5" s="55"/>
      <c r="K5" s="27"/>
      <c r="L5" s="27"/>
      <c r="M5" s="3"/>
    </row>
    <row r="6" spans="1:15" ht="16.5" thickBot="1" x14ac:dyDescent="0.3">
      <c r="A6" s="4"/>
      <c r="B6" s="4"/>
      <c r="C6" s="4"/>
      <c r="D6" s="4"/>
      <c r="E6" s="4"/>
      <c r="F6" s="4"/>
      <c r="G6" s="4"/>
      <c r="H6" s="4"/>
      <c r="I6" s="4"/>
      <c r="J6" s="15"/>
    </row>
    <row r="7" spans="1:15" ht="16.5" thickBot="1" x14ac:dyDescent="0.3">
      <c r="A7" s="6"/>
      <c r="B7" s="63" t="s">
        <v>13</v>
      </c>
      <c r="C7" s="64"/>
      <c r="D7" s="64"/>
      <c r="E7" s="64"/>
      <c r="F7" s="64"/>
      <c r="G7" s="64"/>
      <c r="H7" s="64"/>
      <c r="I7" s="64"/>
      <c r="J7" s="65"/>
    </row>
    <row r="8" spans="1:15" ht="63.75" thickBot="1" x14ac:dyDescent="0.3">
      <c r="A8" s="47" t="s">
        <v>0</v>
      </c>
      <c r="B8" s="9" t="s">
        <v>6</v>
      </c>
      <c r="C8" s="9" t="s">
        <v>14</v>
      </c>
      <c r="D8" s="9" t="s">
        <v>16</v>
      </c>
      <c r="E8" s="10" t="s">
        <v>7</v>
      </c>
      <c r="F8" s="10" t="s">
        <v>8</v>
      </c>
      <c r="G8" s="9" t="s">
        <v>15</v>
      </c>
      <c r="H8" s="10" t="s">
        <v>17</v>
      </c>
      <c r="I8" s="11" t="s">
        <v>9</v>
      </c>
      <c r="J8" s="22" t="s">
        <v>18</v>
      </c>
    </row>
    <row r="9" spans="1:15" ht="20.25" customHeight="1" thickBot="1" x14ac:dyDescent="0.3">
      <c r="A9" s="50" t="s">
        <v>1</v>
      </c>
      <c r="B9" s="48">
        <v>1654802.64</v>
      </c>
      <c r="C9" s="12">
        <v>2200.83</v>
      </c>
      <c r="D9" s="12">
        <v>0</v>
      </c>
      <c r="E9" s="12">
        <v>115084.18</v>
      </c>
      <c r="F9" s="12">
        <v>422259</v>
      </c>
      <c r="G9" s="12">
        <v>0</v>
      </c>
      <c r="H9" s="12">
        <v>0</v>
      </c>
      <c r="I9" s="17">
        <f>SUM(B9:H9)</f>
        <v>2194346.65</v>
      </c>
      <c r="J9" s="23">
        <f>'AUGUST2023 REALIZARI'!J9+SEPTEMBRIE2023LIMVALCTR!I9</f>
        <v>36301442.090000004</v>
      </c>
    </row>
    <row r="10" spans="1:15" ht="17.25" customHeight="1" thickBot="1" x14ac:dyDescent="0.3">
      <c r="A10" s="51" t="s">
        <v>2</v>
      </c>
      <c r="B10" s="48">
        <v>318348.93</v>
      </c>
      <c r="C10" s="12">
        <v>0</v>
      </c>
      <c r="D10" s="12">
        <v>0</v>
      </c>
      <c r="E10" s="12">
        <v>0</v>
      </c>
      <c r="F10" s="12">
        <v>189684</v>
      </c>
      <c r="G10" s="12">
        <v>4554</v>
      </c>
      <c r="H10" s="12">
        <v>16432</v>
      </c>
      <c r="I10" s="17">
        <f t="shared" ref="I10:I12" si="0">SUM(B10:H10)</f>
        <v>529018.92999999993</v>
      </c>
      <c r="J10" s="23">
        <f>'AUGUST2023 REALIZARI'!J10+SEPTEMBRIE2023LIMVALCTR!I10</f>
        <v>6575621.9299999988</v>
      </c>
    </row>
    <row r="11" spans="1:15" ht="16.5" thickBot="1" x14ac:dyDescent="0.3">
      <c r="A11" s="51" t="s">
        <v>3</v>
      </c>
      <c r="B11" s="48">
        <v>412343.27</v>
      </c>
      <c r="C11" s="12">
        <v>1733.61</v>
      </c>
      <c r="D11" s="12">
        <v>0</v>
      </c>
      <c r="E11" s="12">
        <v>0</v>
      </c>
      <c r="F11" s="12">
        <v>353472</v>
      </c>
      <c r="G11" s="12">
        <v>1386</v>
      </c>
      <c r="H11" s="12">
        <v>0</v>
      </c>
      <c r="I11" s="17">
        <f t="shared" si="0"/>
        <v>768934.88</v>
      </c>
      <c r="J11" s="23">
        <f>'AUGUST2023 REALIZARI'!J11+SEPTEMBRIE2023LIMVALCTR!I11</f>
        <v>9645588.5800000001</v>
      </c>
      <c r="K11" s="2"/>
    </row>
    <row r="12" spans="1:15" ht="16.5" thickBot="1" x14ac:dyDescent="0.3">
      <c r="A12" s="52" t="s">
        <v>4</v>
      </c>
      <c r="B12" s="48">
        <v>207982.91399999999</v>
      </c>
      <c r="C12" s="12">
        <v>0</v>
      </c>
      <c r="D12" s="12">
        <v>0</v>
      </c>
      <c r="E12" s="12">
        <v>0</v>
      </c>
      <c r="F12" s="12">
        <v>166822</v>
      </c>
      <c r="G12" s="12">
        <v>2574</v>
      </c>
      <c r="H12" s="12">
        <v>0</v>
      </c>
      <c r="I12" s="17">
        <f t="shared" si="0"/>
        <v>377378.91399999999</v>
      </c>
      <c r="J12" s="23">
        <f>'AUGUST2023 REALIZARI'!J12+SEPTEMBRIE2023LIMVALCTR!I12</f>
        <v>4090496.2940000002</v>
      </c>
    </row>
    <row r="13" spans="1:15" ht="16.5" thickBot="1" x14ac:dyDescent="0.3">
      <c r="A13" s="47" t="s">
        <v>5</v>
      </c>
      <c r="B13" s="49">
        <f>SUM(B9:B12)</f>
        <v>2593477.7539999997</v>
      </c>
      <c r="C13" s="49">
        <f t="shared" ref="C13:J13" si="1">SUM(C9:C12)</f>
        <v>3934.4399999999996</v>
      </c>
      <c r="D13" s="49">
        <f t="shared" si="1"/>
        <v>0</v>
      </c>
      <c r="E13" s="49">
        <f t="shared" si="1"/>
        <v>115084.18</v>
      </c>
      <c r="F13" s="49">
        <f t="shared" si="1"/>
        <v>1132237</v>
      </c>
      <c r="G13" s="49">
        <f t="shared" si="1"/>
        <v>8514</v>
      </c>
      <c r="H13" s="49">
        <f t="shared" si="1"/>
        <v>16432</v>
      </c>
      <c r="I13" s="49">
        <f t="shared" si="1"/>
        <v>3869679.3739999998</v>
      </c>
      <c r="J13" s="49">
        <f t="shared" si="1"/>
        <v>56613148.894000001</v>
      </c>
      <c r="K13" s="2"/>
    </row>
    <row r="14" spans="1:15" ht="15.75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4"/>
    </row>
    <row r="15" spans="1:15" ht="16.5" thickBot="1" x14ac:dyDescent="0.3">
      <c r="A15" s="5" t="s">
        <v>47</v>
      </c>
      <c r="B15" s="4"/>
      <c r="C15" s="35"/>
      <c r="D15" s="35"/>
      <c r="E15" s="35"/>
      <c r="F15" s="35"/>
      <c r="G15" s="35"/>
      <c r="H15" s="35"/>
      <c r="I15" s="35"/>
      <c r="J15" s="35"/>
    </row>
    <row r="16" spans="1:15" ht="16.5" thickBot="1" x14ac:dyDescent="0.3">
      <c r="A16" s="6"/>
      <c r="B16" s="63" t="s">
        <v>13</v>
      </c>
      <c r="C16" s="64"/>
      <c r="D16" s="64"/>
      <c r="E16" s="64"/>
      <c r="F16" s="64"/>
      <c r="G16" s="64"/>
      <c r="H16" s="64"/>
      <c r="I16" s="64"/>
      <c r="J16" s="65"/>
    </row>
    <row r="17" spans="1:10" ht="63.75" thickBot="1" x14ac:dyDescent="0.3">
      <c r="A17" s="7" t="s">
        <v>0</v>
      </c>
      <c r="B17" s="8" t="s">
        <v>6</v>
      </c>
      <c r="C17" s="9" t="s">
        <v>14</v>
      </c>
      <c r="D17" s="9" t="s">
        <v>16</v>
      </c>
      <c r="E17" s="10" t="s">
        <v>7</v>
      </c>
      <c r="F17" s="10" t="s">
        <v>8</v>
      </c>
      <c r="G17" s="9" t="s">
        <v>15</v>
      </c>
      <c r="H17" s="10" t="s">
        <v>17</v>
      </c>
      <c r="I17" s="11" t="s">
        <v>9</v>
      </c>
      <c r="J17" s="22" t="s">
        <v>18</v>
      </c>
    </row>
    <row r="18" spans="1:10" s="1" customFormat="1" ht="16.5" thickBot="1" x14ac:dyDescent="0.3">
      <c r="A18" s="36" t="s">
        <v>1</v>
      </c>
      <c r="B18" s="37">
        <f>'AUGUST2023 REALIZARI'!B18+SEPTEMBRIE2023LIMVALCTR!B9</f>
        <v>30732211.740000006</v>
      </c>
      <c r="C18" s="37">
        <f>'AUGUST2023 REALIZARI'!C18+SEPTEMBRIE2023LIMVALCTR!C9</f>
        <v>139985.24999999997</v>
      </c>
      <c r="D18" s="37">
        <f>'AUGUST2023 REALIZARI'!D18+SEPTEMBRIE2023LIMVALCTR!D9</f>
        <v>376300</v>
      </c>
      <c r="E18" s="37">
        <f>'AUGUST2023 REALIZARI'!E18+SEPTEMBRIE2023LIMVALCTR!E9</f>
        <v>1085982.77</v>
      </c>
      <c r="F18" s="37">
        <f>'AUGUST2023 REALIZARI'!F18+SEPTEMBRIE2023LIMVALCTR!F9</f>
        <v>3966962.3299999996</v>
      </c>
      <c r="G18" s="37">
        <f>'AUGUST2023 REALIZARI'!G18+SEPTEMBRIE2023LIMVALCTR!G9</f>
        <v>0</v>
      </c>
      <c r="H18" s="37">
        <f>'AUGUST2023 REALIZARI'!H18+SEPTEMBRIE2023LIMVALCTR!H9</f>
        <v>0</v>
      </c>
      <c r="I18" s="44">
        <f>SUM(B18:H18)</f>
        <v>36301442.090000004</v>
      </c>
      <c r="J18" s="23">
        <f>J9</f>
        <v>36301442.090000004</v>
      </c>
    </row>
    <row r="19" spans="1:10" s="1" customFormat="1" ht="16.5" thickBot="1" x14ac:dyDescent="0.3">
      <c r="A19" s="18" t="s">
        <v>2</v>
      </c>
      <c r="B19" s="37">
        <f>'AUGUST2023 REALIZARI'!B19+SEPTEMBRIE2023LIMVALCTR!B10</f>
        <v>4677362.72</v>
      </c>
      <c r="C19" s="37">
        <f>'AUGUST2023 REALIZARI'!C19+SEPTEMBRIE2023LIMVALCTR!C10</f>
        <v>1593.64</v>
      </c>
      <c r="D19" s="37">
        <f>'AUGUST2023 REALIZARI'!D19+SEPTEMBRIE2023LIMVALCTR!D10</f>
        <v>0</v>
      </c>
      <c r="E19" s="37">
        <f>'AUGUST2023 REALIZARI'!E19+SEPTEMBRIE2023LIMVALCTR!E10</f>
        <v>0</v>
      </c>
      <c r="F19" s="37">
        <f>'AUGUST2023 REALIZARI'!F19+SEPTEMBRIE2023LIMVALCTR!F10</f>
        <v>1816463.6600000001</v>
      </c>
      <c r="G19" s="37">
        <f>'AUGUST2023 REALIZARI'!G19+SEPTEMBRIE2023LIMVALCTR!G10</f>
        <v>51116.11</v>
      </c>
      <c r="H19" s="37">
        <f>'AUGUST2023 REALIZARI'!H19+SEPTEMBRIE2023LIMVALCTR!H10</f>
        <v>29085.8</v>
      </c>
      <c r="I19" s="44">
        <f>SUM(B19:H19)</f>
        <v>6575621.9299999997</v>
      </c>
      <c r="J19" s="23">
        <f t="shared" ref="J19:J22" si="2">J10</f>
        <v>6575621.9299999988</v>
      </c>
    </row>
    <row r="20" spans="1:10" s="1" customFormat="1" ht="16.5" thickBot="1" x14ac:dyDescent="0.3">
      <c r="A20" s="18" t="s">
        <v>3</v>
      </c>
      <c r="B20" s="37">
        <f>'AUGUST2023 REALIZARI'!B20+SEPTEMBRIE2023LIMVALCTR!B11</f>
        <v>6354798.7300000004</v>
      </c>
      <c r="C20" s="37">
        <f>'AUGUST2023 REALIZARI'!C20+SEPTEMBRIE2023LIMVALCTR!C11</f>
        <v>7009.81</v>
      </c>
      <c r="D20" s="37">
        <f>'AUGUST2023 REALIZARI'!D20+SEPTEMBRIE2023LIMVALCTR!D11</f>
        <v>0</v>
      </c>
      <c r="E20" s="37">
        <f>'AUGUST2023 REALIZARI'!E20+SEPTEMBRIE2023LIMVALCTR!E11</f>
        <v>0</v>
      </c>
      <c r="F20" s="37">
        <f>'AUGUST2023 REALIZARI'!F20+SEPTEMBRIE2023LIMVALCTR!F11</f>
        <v>3257245.99</v>
      </c>
      <c r="G20" s="37">
        <f>'AUGUST2023 REALIZARI'!G20+SEPTEMBRIE2023LIMVALCTR!G11</f>
        <v>25359.200000000001</v>
      </c>
      <c r="H20" s="37">
        <f>'AUGUST2023 REALIZARI'!H20+SEPTEMBRIE2023LIMVALCTR!H11</f>
        <v>1174.8499999999999</v>
      </c>
      <c r="I20" s="44">
        <f>SUM(B20:H20)</f>
        <v>9645588.5800000001</v>
      </c>
      <c r="J20" s="23">
        <f t="shared" si="2"/>
        <v>9645588.5800000001</v>
      </c>
    </row>
    <row r="21" spans="1:10" s="1" customFormat="1" ht="16.5" thickBot="1" x14ac:dyDescent="0.3">
      <c r="A21" s="19" t="s">
        <v>4</v>
      </c>
      <c r="B21" s="37">
        <f>'AUGUST2023 REALIZARI'!B21+SEPTEMBRIE2023LIMVALCTR!B12</f>
        <v>2467349.3539999998</v>
      </c>
      <c r="C21" s="37">
        <f>'AUGUST2023 REALIZARI'!C21+SEPTEMBRIE2023LIMVALCTR!C12</f>
        <v>0</v>
      </c>
      <c r="D21" s="37">
        <f>'AUGUST2023 REALIZARI'!D21+SEPTEMBRIE2023LIMVALCTR!D12</f>
        <v>0</v>
      </c>
      <c r="E21" s="37">
        <f>'AUGUST2023 REALIZARI'!E21+SEPTEMBRIE2023LIMVALCTR!E12</f>
        <v>0</v>
      </c>
      <c r="F21" s="37">
        <f>'AUGUST2023 REALIZARI'!F21+SEPTEMBRIE2023LIMVALCTR!F12</f>
        <v>1608683.8199999998</v>
      </c>
      <c r="G21" s="37">
        <f>'AUGUST2023 REALIZARI'!G21+SEPTEMBRIE2023LIMVALCTR!G12</f>
        <v>14463.120000000003</v>
      </c>
      <c r="H21" s="37">
        <f>'AUGUST2023 REALIZARI'!H21+SEPTEMBRIE2023LIMVALCTR!H12</f>
        <v>0</v>
      </c>
      <c r="I21" s="44">
        <f>SUM(B21:H21)</f>
        <v>4090496.2939999998</v>
      </c>
      <c r="J21" s="23">
        <f t="shared" si="2"/>
        <v>4090496.2940000002</v>
      </c>
    </row>
    <row r="22" spans="1:10" s="1" customFormat="1" ht="16.5" thickBot="1" x14ac:dyDescent="0.3">
      <c r="A22" s="13" t="s">
        <v>5</v>
      </c>
      <c r="B22" s="14">
        <f>SUM(B18:B21)</f>
        <v>44231722.544000015</v>
      </c>
      <c r="C22" s="14">
        <f t="shared" ref="C22:I22" si="3">SUM(C18:C21)</f>
        <v>148588.69999999998</v>
      </c>
      <c r="D22" s="14">
        <f t="shared" si="3"/>
        <v>376300</v>
      </c>
      <c r="E22" s="14">
        <f t="shared" si="3"/>
        <v>1085982.77</v>
      </c>
      <c r="F22" s="14">
        <f t="shared" si="3"/>
        <v>10649355.800000001</v>
      </c>
      <c r="G22" s="14">
        <f t="shared" si="3"/>
        <v>90938.43</v>
      </c>
      <c r="H22" s="14">
        <f t="shared" si="3"/>
        <v>30260.649999999998</v>
      </c>
      <c r="I22" s="14">
        <f t="shared" si="3"/>
        <v>56613148.894000001</v>
      </c>
      <c r="J22" s="29">
        <f t="shared" si="2"/>
        <v>56613148.894000001</v>
      </c>
    </row>
    <row r="23" spans="1:10" s="1" customFormat="1" ht="15.75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2">
        <f>I22-J22</f>
        <v>0</v>
      </c>
    </row>
    <row r="24" spans="1:10" ht="15.75" x14ac:dyDescent="0.25">
      <c r="A24" s="4" t="s">
        <v>11</v>
      </c>
      <c r="B24" s="4"/>
      <c r="C24" s="31"/>
      <c r="D24" s="4"/>
      <c r="E24" s="4"/>
      <c r="F24" s="31"/>
      <c r="G24" s="4"/>
      <c r="H24" s="4"/>
      <c r="I24" s="4"/>
      <c r="J24" s="15"/>
    </row>
    <row r="25" spans="1:10" ht="15.75" x14ac:dyDescent="0.25">
      <c r="A25" s="4" t="s">
        <v>12</v>
      </c>
      <c r="B25" s="25"/>
      <c r="C25" s="31"/>
      <c r="D25" s="25"/>
      <c r="E25" s="25"/>
      <c r="F25" s="31"/>
      <c r="G25" s="25"/>
      <c r="H25" s="25"/>
      <c r="I25" s="25"/>
    </row>
    <row r="26" spans="1:10" ht="15.75" x14ac:dyDescent="0.25">
      <c r="A26" s="25"/>
      <c r="B26" s="25"/>
      <c r="C26" s="31"/>
      <c r="D26" s="25"/>
      <c r="E26" s="25"/>
      <c r="F26" s="31"/>
      <c r="G26" s="25"/>
      <c r="H26" s="25"/>
      <c r="I26" s="25"/>
    </row>
    <row r="27" spans="1:10" ht="15.75" x14ac:dyDescent="0.25">
      <c r="C27" s="31"/>
      <c r="F27" s="31"/>
    </row>
  </sheetData>
  <mergeCells count="4">
    <mergeCell ref="C4:I4"/>
    <mergeCell ref="B5:I5"/>
    <mergeCell ref="B7:J7"/>
    <mergeCell ref="B16:J16"/>
  </mergeCells>
  <pageMargins left="0.7" right="0.7" top="0.75" bottom="0.75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workbookViewId="0">
      <selection activeCell="K17" sqref="K17"/>
    </sheetView>
  </sheetViews>
  <sheetFormatPr defaultRowHeight="15" x14ac:dyDescent="0.25"/>
  <cols>
    <col min="1" max="1" width="12.5703125" style="1" customWidth="1"/>
    <col min="2" max="2" width="16" style="1" customWidth="1"/>
    <col min="3" max="3" width="18.5703125" style="1" customWidth="1"/>
    <col min="4" max="4" width="13.85546875" style="1" customWidth="1"/>
    <col min="5" max="5" width="13" style="1" customWidth="1"/>
    <col min="6" max="6" width="16.7109375" style="1" customWidth="1"/>
    <col min="7" max="7" width="14.7109375" style="1" customWidth="1"/>
    <col min="8" max="8" width="16" style="1" customWidth="1"/>
    <col min="9" max="9" width="17" style="1" customWidth="1"/>
    <col min="10" max="10" width="19.140625" style="1" customWidth="1"/>
    <col min="11" max="11" width="14" style="1" customWidth="1"/>
    <col min="12" max="12" width="12.7109375" style="1" bestFit="1" customWidth="1"/>
    <col min="13" max="13" width="12.5703125" style="1" bestFit="1" customWidth="1"/>
    <col min="14" max="15" width="12.7109375" style="1" bestFit="1" customWidth="1"/>
  </cols>
  <sheetData>
    <row r="1" spans="1:15" ht="15.75" x14ac:dyDescent="0.25">
      <c r="A1" s="25"/>
      <c r="B1" s="25"/>
      <c r="C1" s="25"/>
      <c r="D1" s="25"/>
      <c r="E1" s="25"/>
      <c r="F1" s="25"/>
      <c r="G1" s="25"/>
      <c r="H1" s="25"/>
      <c r="I1" s="25"/>
    </row>
    <row r="2" spans="1:15" ht="15.75" x14ac:dyDescent="0.25">
      <c r="A2" s="25"/>
      <c r="B2" s="25"/>
      <c r="C2" s="25"/>
      <c r="D2" s="25"/>
      <c r="E2" s="25"/>
      <c r="F2" s="25"/>
      <c r="G2" s="25"/>
      <c r="H2" s="25"/>
      <c r="I2" s="25"/>
      <c r="M2" s="53"/>
      <c r="N2" s="53"/>
    </row>
    <row r="3" spans="1:15" ht="15.75" x14ac:dyDescent="0.25">
      <c r="A3" s="4"/>
      <c r="B3" s="4"/>
      <c r="C3" s="4"/>
      <c r="D3" s="4"/>
      <c r="E3" s="4"/>
      <c r="F3" s="4"/>
      <c r="G3" s="4"/>
      <c r="H3" s="4"/>
      <c r="I3" s="4"/>
      <c r="J3" s="54"/>
      <c r="L3" s="3"/>
      <c r="M3" s="3"/>
      <c r="N3" s="3"/>
      <c r="O3" s="2"/>
    </row>
    <row r="4" spans="1:15" ht="15.75" x14ac:dyDescent="0.25">
      <c r="A4" s="4"/>
      <c r="B4" s="4"/>
      <c r="C4" s="59" t="s">
        <v>10</v>
      </c>
      <c r="D4" s="60"/>
      <c r="E4" s="60"/>
      <c r="F4" s="60"/>
      <c r="G4" s="60"/>
      <c r="H4" s="60"/>
      <c r="I4" s="60"/>
      <c r="J4" s="54"/>
      <c r="L4" s="3"/>
      <c r="M4" s="53"/>
      <c r="N4" s="3"/>
    </row>
    <row r="5" spans="1:15" ht="22.5" customHeight="1" x14ac:dyDescent="0.25">
      <c r="A5" s="4"/>
      <c r="B5" s="61" t="s">
        <v>44</v>
      </c>
      <c r="C5" s="62"/>
      <c r="D5" s="62"/>
      <c r="E5" s="62"/>
      <c r="F5" s="62"/>
      <c r="G5" s="62"/>
      <c r="H5" s="62"/>
      <c r="I5" s="62"/>
      <c r="J5" s="55"/>
      <c r="K5" s="27"/>
      <c r="L5" s="27"/>
      <c r="M5" s="3"/>
    </row>
    <row r="6" spans="1:15" ht="16.5" thickBot="1" x14ac:dyDescent="0.3">
      <c r="A6" s="4"/>
      <c r="B6" s="4"/>
      <c r="C6" s="4"/>
      <c r="D6" s="4"/>
      <c r="E6" s="4"/>
      <c r="F6" s="4"/>
      <c r="G6" s="4"/>
      <c r="H6" s="4"/>
      <c r="I6" s="4"/>
      <c r="J6" s="15"/>
    </row>
    <row r="7" spans="1:15" ht="16.5" thickBot="1" x14ac:dyDescent="0.3">
      <c r="A7" s="6"/>
      <c r="B7" s="63" t="s">
        <v>13</v>
      </c>
      <c r="C7" s="64"/>
      <c r="D7" s="64"/>
      <c r="E7" s="64"/>
      <c r="F7" s="64"/>
      <c r="G7" s="64"/>
      <c r="H7" s="64"/>
      <c r="I7" s="64"/>
      <c r="J7" s="65"/>
    </row>
    <row r="8" spans="1:15" ht="63.75" thickBot="1" x14ac:dyDescent="0.3">
      <c r="A8" s="47" t="s">
        <v>0</v>
      </c>
      <c r="B8" s="9" t="s">
        <v>6</v>
      </c>
      <c r="C8" s="9" t="s">
        <v>14</v>
      </c>
      <c r="D8" s="9" t="s">
        <v>16</v>
      </c>
      <c r="E8" s="10" t="s">
        <v>7</v>
      </c>
      <c r="F8" s="10" t="s">
        <v>8</v>
      </c>
      <c r="G8" s="9" t="s">
        <v>15</v>
      </c>
      <c r="H8" s="10" t="s">
        <v>17</v>
      </c>
      <c r="I8" s="11" t="s">
        <v>9</v>
      </c>
      <c r="J8" s="22" t="s">
        <v>18</v>
      </c>
    </row>
    <row r="9" spans="1:15" ht="20.25" customHeight="1" thickBot="1" x14ac:dyDescent="0.3">
      <c r="A9" s="50" t="s">
        <v>1</v>
      </c>
      <c r="B9" s="48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7">
        <f>SUM(B9:H9)</f>
        <v>0</v>
      </c>
      <c r="J9" s="23">
        <f>'DRG 01-15SEP2023'!J9+'AUGUST2023 REALIZARI'!I9</f>
        <v>34107095.440000005</v>
      </c>
    </row>
    <row r="10" spans="1:15" ht="17.25" customHeight="1" thickBot="1" x14ac:dyDescent="0.3">
      <c r="A10" s="51" t="s">
        <v>2</v>
      </c>
      <c r="B10" s="48">
        <v>0</v>
      </c>
      <c r="C10" s="12">
        <v>0</v>
      </c>
      <c r="D10" s="12">
        <v>0</v>
      </c>
      <c r="E10" s="12">
        <v>0</v>
      </c>
      <c r="F10" s="12">
        <v>6808</v>
      </c>
      <c r="G10" s="12">
        <v>0</v>
      </c>
      <c r="H10" s="12">
        <v>0</v>
      </c>
      <c r="I10" s="17">
        <f t="shared" ref="I10:I12" si="0">SUM(B10:H10)</f>
        <v>6808</v>
      </c>
      <c r="J10" s="23">
        <f>'DRG 01-15SEP2023'!J10+'AUGUST2023 REALIZARI'!I10</f>
        <v>6046602.9999999991</v>
      </c>
    </row>
    <row r="11" spans="1:15" ht="16.5" thickBot="1" x14ac:dyDescent="0.3">
      <c r="A11" s="51" t="s">
        <v>3</v>
      </c>
      <c r="B11" s="48">
        <v>0</v>
      </c>
      <c r="C11" s="12">
        <v>0</v>
      </c>
      <c r="D11" s="12">
        <v>0</v>
      </c>
      <c r="E11" s="12">
        <v>0</v>
      </c>
      <c r="F11" s="12">
        <v>28835</v>
      </c>
      <c r="G11" s="12">
        <v>0</v>
      </c>
      <c r="H11" s="12">
        <v>0</v>
      </c>
      <c r="I11" s="17">
        <f t="shared" si="0"/>
        <v>28835</v>
      </c>
      <c r="J11" s="23">
        <f>'DRG 01-15SEP2023'!J11+'AUGUST2023 REALIZARI'!I11</f>
        <v>8876653.6999999993</v>
      </c>
      <c r="K11" s="2"/>
    </row>
    <row r="12" spans="1:15" ht="16.5" thickBot="1" x14ac:dyDescent="0.3">
      <c r="A12" s="52" t="s">
        <v>4</v>
      </c>
      <c r="B12" s="48">
        <v>0</v>
      </c>
      <c r="C12" s="12">
        <v>0</v>
      </c>
      <c r="D12" s="12">
        <v>0</v>
      </c>
      <c r="E12" s="12">
        <v>0</v>
      </c>
      <c r="F12" s="12">
        <v>71288</v>
      </c>
      <c r="G12" s="12">
        <v>0</v>
      </c>
      <c r="H12" s="12">
        <v>0</v>
      </c>
      <c r="I12" s="17">
        <f t="shared" si="0"/>
        <v>71288</v>
      </c>
      <c r="J12" s="23">
        <f>'DRG 01-15SEP2023'!J12+'AUGUST2023 REALIZARI'!I12</f>
        <v>3713117.3800000004</v>
      </c>
    </row>
    <row r="13" spans="1:15" ht="16.5" thickBot="1" x14ac:dyDescent="0.3">
      <c r="A13" s="47" t="s">
        <v>5</v>
      </c>
      <c r="B13" s="49">
        <f>SUM(B9:B12)</f>
        <v>0</v>
      </c>
      <c r="C13" s="14">
        <f t="shared" ref="C13:H13" si="1">SUM(C9:C12)</f>
        <v>0</v>
      </c>
      <c r="D13" s="14">
        <f t="shared" si="1"/>
        <v>0</v>
      </c>
      <c r="E13" s="14">
        <f t="shared" si="1"/>
        <v>0</v>
      </c>
      <c r="F13" s="14">
        <f>SUM(F9:F12)</f>
        <v>106931</v>
      </c>
      <c r="G13" s="14">
        <v>0</v>
      </c>
      <c r="H13" s="14">
        <f t="shared" si="1"/>
        <v>0</v>
      </c>
      <c r="I13" s="14">
        <f>SUM(I9:I12)</f>
        <v>106931</v>
      </c>
      <c r="J13" s="29">
        <f>'DRG 01-15SEP2023'!J13+'AUGUST2023 REALIZARI'!I13</f>
        <v>52743469.520000003</v>
      </c>
      <c r="K13" s="2"/>
    </row>
    <row r="14" spans="1:15" ht="15.75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4"/>
    </row>
    <row r="15" spans="1:15" ht="16.5" thickBot="1" x14ac:dyDescent="0.3">
      <c r="A15" s="5" t="s">
        <v>43</v>
      </c>
      <c r="B15" s="4"/>
      <c r="C15" s="35"/>
      <c r="D15" s="35"/>
      <c r="E15" s="35"/>
      <c r="F15" s="35"/>
      <c r="G15" s="35"/>
      <c r="H15" s="35"/>
      <c r="I15" s="35"/>
      <c r="J15" s="35"/>
    </row>
    <row r="16" spans="1:15" ht="16.5" thickBot="1" x14ac:dyDescent="0.3">
      <c r="A16" s="6"/>
      <c r="B16" s="63" t="s">
        <v>13</v>
      </c>
      <c r="C16" s="64"/>
      <c r="D16" s="64"/>
      <c r="E16" s="64"/>
      <c r="F16" s="64"/>
      <c r="G16" s="64"/>
      <c r="H16" s="64"/>
      <c r="I16" s="64"/>
      <c r="J16" s="65"/>
    </row>
    <row r="17" spans="1:10" ht="63.75" thickBot="1" x14ac:dyDescent="0.3">
      <c r="A17" s="7" t="s">
        <v>0</v>
      </c>
      <c r="B17" s="8" t="s">
        <v>6</v>
      </c>
      <c r="C17" s="9" t="s">
        <v>14</v>
      </c>
      <c r="D17" s="9" t="s">
        <v>16</v>
      </c>
      <c r="E17" s="10" t="s">
        <v>7</v>
      </c>
      <c r="F17" s="10" t="s">
        <v>8</v>
      </c>
      <c r="G17" s="9" t="s">
        <v>15</v>
      </c>
      <c r="H17" s="10" t="s">
        <v>17</v>
      </c>
      <c r="I17" s="11" t="s">
        <v>9</v>
      </c>
      <c r="J17" s="22" t="s">
        <v>18</v>
      </c>
    </row>
    <row r="18" spans="1:10" s="1" customFormat="1" ht="16.5" thickBot="1" x14ac:dyDescent="0.3">
      <c r="A18" s="36" t="s">
        <v>1</v>
      </c>
      <c r="B18" s="37">
        <f>'DRG 01-15SEP2023'!B18+'AUGUST2023 REALIZARI'!B9</f>
        <v>29077409.100000005</v>
      </c>
      <c r="C18" s="37">
        <f>'DRG 01-15SEP2023'!C18+'AUGUST2023 REALIZARI'!C9</f>
        <v>137784.41999999998</v>
      </c>
      <c r="D18" s="37">
        <f>'DRG 01-15SEP2023'!D18+'AUGUST2023 REALIZARI'!D9</f>
        <v>376300</v>
      </c>
      <c r="E18" s="37">
        <f>'DRG 01-15SEP2023'!E18+'AUGUST2023 REALIZARI'!E9</f>
        <v>970898.59</v>
      </c>
      <c r="F18" s="37">
        <f>'DRG 01-15SEP2023'!F18+'AUGUST2023 REALIZARI'!F9</f>
        <v>3544703.3299999996</v>
      </c>
      <c r="G18" s="37">
        <f>'DRG 01-15SEP2023'!G18+'AUGUST2023 REALIZARI'!G9</f>
        <v>0</v>
      </c>
      <c r="H18" s="37">
        <f>'DRG 01-15SEP2023'!H18+'AUGUST2023 REALIZARI'!H9</f>
        <v>0</v>
      </c>
      <c r="I18" s="44">
        <f>SUM(B18:H18)</f>
        <v>34107095.440000005</v>
      </c>
      <c r="J18" s="23">
        <f>J9</f>
        <v>34107095.440000005</v>
      </c>
    </row>
    <row r="19" spans="1:10" s="1" customFormat="1" ht="16.5" thickBot="1" x14ac:dyDescent="0.3">
      <c r="A19" s="18" t="s">
        <v>2</v>
      </c>
      <c r="B19" s="37">
        <f>'DRG 01-15SEP2023'!B19+'AUGUST2023 REALIZARI'!B10</f>
        <v>4359013.79</v>
      </c>
      <c r="C19" s="37">
        <f>'DRG 01-15SEP2023'!C19+'AUGUST2023 REALIZARI'!C10</f>
        <v>1593.64</v>
      </c>
      <c r="D19" s="37">
        <f>'DRG 01-15SEP2023'!D19+'AUGUST2023 REALIZARI'!D10</f>
        <v>0</v>
      </c>
      <c r="E19" s="37">
        <f>'DRG 01-15SEP2023'!E19+'AUGUST2023 REALIZARI'!E10</f>
        <v>0</v>
      </c>
      <c r="F19" s="37">
        <f>'DRG 01-15SEP2023'!F19+'AUGUST2023 REALIZARI'!F10</f>
        <v>1626779.6600000001</v>
      </c>
      <c r="G19" s="37">
        <f>'DRG 01-15SEP2023'!G19+'AUGUST2023 REALIZARI'!G10</f>
        <v>46562.11</v>
      </c>
      <c r="H19" s="37">
        <f>'DRG 01-15SEP2023'!H19+'AUGUST2023 REALIZARI'!H10</f>
        <v>12653.8</v>
      </c>
      <c r="I19" s="44">
        <f>SUM(B19:H19)</f>
        <v>6046603</v>
      </c>
      <c r="J19" s="23">
        <f t="shared" ref="J19:J21" si="2">J10</f>
        <v>6046602.9999999991</v>
      </c>
    </row>
    <row r="20" spans="1:10" s="1" customFormat="1" ht="16.5" thickBot="1" x14ac:dyDescent="0.3">
      <c r="A20" s="18" t="s">
        <v>3</v>
      </c>
      <c r="B20" s="37">
        <f>'DRG 01-15SEP2023'!B20+'AUGUST2023 REALIZARI'!B11</f>
        <v>5942455.46</v>
      </c>
      <c r="C20" s="37">
        <f>'DRG 01-15SEP2023'!C20+'AUGUST2023 REALIZARI'!C11</f>
        <v>5276.2000000000007</v>
      </c>
      <c r="D20" s="37">
        <f>'DRG 01-15SEP2023'!D20+'AUGUST2023 REALIZARI'!D11</f>
        <v>0</v>
      </c>
      <c r="E20" s="37">
        <f>'DRG 01-15SEP2023'!E20+'AUGUST2023 REALIZARI'!E11</f>
        <v>0</v>
      </c>
      <c r="F20" s="37">
        <f>'DRG 01-15SEP2023'!F20+'AUGUST2023 REALIZARI'!F11</f>
        <v>2903773.99</v>
      </c>
      <c r="G20" s="37">
        <f>'DRG 01-15SEP2023'!G20+'AUGUST2023 REALIZARI'!G11</f>
        <v>23973.200000000001</v>
      </c>
      <c r="H20" s="37">
        <f>'DRG 01-15SEP2023'!H20+'AUGUST2023 REALIZARI'!H11</f>
        <v>1174.8499999999999</v>
      </c>
      <c r="I20" s="44">
        <f>SUM(B20:H20)</f>
        <v>8876653.6999999993</v>
      </c>
      <c r="J20" s="23">
        <f t="shared" si="2"/>
        <v>8876653.6999999993</v>
      </c>
    </row>
    <row r="21" spans="1:10" s="1" customFormat="1" ht="16.5" thickBot="1" x14ac:dyDescent="0.3">
      <c r="A21" s="19" t="s">
        <v>4</v>
      </c>
      <c r="B21" s="37">
        <f>'DRG 01-15SEP2023'!B21+'AUGUST2023 REALIZARI'!B12</f>
        <v>2259366.44</v>
      </c>
      <c r="C21" s="37">
        <f>'DRG 01-15SEP2023'!C21+'AUGUST2023 REALIZARI'!C12</f>
        <v>0</v>
      </c>
      <c r="D21" s="37">
        <f>'DRG 01-15SEP2023'!D21+'AUGUST2023 REALIZARI'!D12</f>
        <v>0</v>
      </c>
      <c r="E21" s="37">
        <f>'DRG 01-15SEP2023'!E21+'AUGUST2023 REALIZARI'!E12</f>
        <v>0</v>
      </c>
      <c r="F21" s="37">
        <f>'DRG 01-15SEP2023'!F21+'AUGUST2023 REALIZARI'!F12</f>
        <v>1441861.8199999998</v>
      </c>
      <c r="G21" s="37">
        <f>'DRG 01-15SEP2023'!G21+'AUGUST2023 REALIZARI'!G12</f>
        <v>11889.120000000003</v>
      </c>
      <c r="H21" s="37">
        <f>'DRG 01-15SEP2023'!H21+'AUGUST2023 REALIZARI'!H12</f>
        <v>0</v>
      </c>
      <c r="I21" s="44">
        <f>SUM(B21:H21)</f>
        <v>3713117.38</v>
      </c>
      <c r="J21" s="23">
        <f t="shared" si="2"/>
        <v>3713117.3800000004</v>
      </c>
    </row>
    <row r="22" spans="1:10" s="1" customFormat="1" ht="16.5" thickBot="1" x14ac:dyDescent="0.3">
      <c r="A22" s="13" t="s">
        <v>5</v>
      </c>
      <c r="B22" s="14">
        <f>SUM(B18:B21)</f>
        <v>41638244.789999999</v>
      </c>
      <c r="C22" s="14">
        <f t="shared" ref="C22:J22" si="3">SUM(C18:C21)</f>
        <v>144654.26</v>
      </c>
      <c r="D22" s="14">
        <f t="shared" si="3"/>
        <v>376300</v>
      </c>
      <c r="E22" s="14">
        <f t="shared" si="3"/>
        <v>970898.59</v>
      </c>
      <c r="F22" s="14">
        <f t="shared" si="3"/>
        <v>9517118.8000000007</v>
      </c>
      <c r="G22" s="14">
        <f t="shared" si="3"/>
        <v>82424.429999999993</v>
      </c>
      <c r="H22" s="14">
        <f t="shared" si="3"/>
        <v>13828.65</v>
      </c>
      <c r="I22" s="14">
        <f t="shared" si="3"/>
        <v>52743469.520000003</v>
      </c>
      <c r="J22" s="58">
        <f t="shared" si="3"/>
        <v>52743469.520000003</v>
      </c>
    </row>
    <row r="23" spans="1:10" s="1" customFormat="1" ht="15.75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2">
        <f>I22-J22</f>
        <v>0</v>
      </c>
    </row>
    <row r="24" spans="1:10" ht="15.75" x14ac:dyDescent="0.25">
      <c r="A24" s="4" t="s">
        <v>11</v>
      </c>
      <c r="B24" s="4"/>
      <c r="C24" s="35"/>
      <c r="D24" s="4"/>
      <c r="E24" s="4"/>
      <c r="F24" s="4"/>
      <c r="G24" s="4"/>
      <c r="H24" s="4"/>
      <c r="I24" s="4"/>
      <c r="J24" s="15"/>
    </row>
    <row r="25" spans="1:10" ht="15.75" x14ac:dyDescent="0.25">
      <c r="A25" s="4" t="s">
        <v>12</v>
      </c>
      <c r="B25" s="25"/>
      <c r="C25" s="25"/>
      <c r="D25" s="25"/>
      <c r="E25" s="25"/>
      <c r="F25" s="25"/>
      <c r="G25" s="25"/>
      <c r="H25" s="25"/>
      <c r="I25" s="25"/>
    </row>
    <row r="26" spans="1:10" ht="15.75" x14ac:dyDescent="0.25">
      <c r="A26" s="25"/>
      <c r="B26" s="25"/>
      <c r="C26" s="25"/>
      <c r="D26" s="25"/>
      <c r="E26" s="25"/>
      <c r="F26" s="25"/>
      <c r="G26" s="25"/>
      <c r="H26" s="25"/>
      <c r="I26" s="25"/>
    </row>
    <row r="27" spans="1:10" ht="15.75" x14ac:dyDescent="0.25">
      <c r="A27" s="28"/>
      <c r="B27" s="28"/>
      <c r="C27" s="28"/>
      <c r="D27" s="28"/>
      <c r="E27" s="28"/>
      <c r="F27" s="28"/>
      <c r="G27" s="28"/>
      <c r="H27" s="28"/>
      <c r="I27" s="28"/>
    </row>
    <row r="28" spans="1:10" ht="15.75" x14ac:dyDescent="0.25">
      <c r="A28" s="28"/>
      <c r="B28" s="28"/>
      <c r="C28" s="28"/>
      <c r="D28" s="28"/>
      <c r="E28" s="28"/>
      <c r="F28" s="28"/>
      <c r="G28" s="28"/>
      <c r="H28" s="28"/>
      <c r="I28" s="28"/>
    </row>
    <row r="29" spans="1:10" ht="15.75" x14ac:dyDescent="0.25">
      <c r="A29" s="28"/>
      <c r="B29" s="28"/>
      <c r="C29" s="28"/>
      <c r="D29" s="28"/>
      <c r="E29" s="28"/>
      <c r="F29" s="28"/>
      <c r="G29" s="28"/>
      <c r="H29" s="28"/>
      <c r="I29" s="28"/>
    </row>
    <row r="30" spans="1:10" ht="15.75" x14ac:dyDescent="0.25">
      <c r="A30" s="28"/>
      <c r="B30" s="28"/>
      <c r="C30" s="28"/>
      <c r="D30" s="28"/>
      <c r="E30" s="28"/>
      <c r="F30" s="28"/>
      <c r="G30" s="28"/>
      <c r="H30" s="28"/>
      <c r="I30" s="28"/>
    </row>
  </sheetData>
  <mergeCells count="4">
    <mergeCell ref="C4:I4"/>
    <mergeCell ref="B5:I5"/>
    <mergeCell ref="B7:J7"/>
    <mergeCell ref="B16:J16"/>
  </mergeCells>
  <pageMargins left="0.7" right="0.7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"/>
  <sheetViews>
    <sheetView workbookViewId="0">
      <selection activeCell="A24" sqref="A24:A25"/>
    </sheetView>
  </sheetViews>
  <sheetFormatPr defaultRowHeight="15" x14ac:dyDescent="0.25"/>
  <cols>
    <col min="1" max="1" width="12.5703125" style="1" customWidth="1"/>
    <col min="2" max="2" width="16" style="1" customWidth="1"/>
    <col min="3" max="3" width="18.5703125" style="1" customWidth="1"/>
    <col min="4" max="4" width="13.85546875" style="1" customWidth="1"/>
    <col min="5" max="5" width="13" style="1" customWidth="1"/>
    <col min="6" max="6" width="16.7109375" style="1" customWidth="1"/>
    <col min="7" max="7" width="14.7109375" style="1" customWidth="1"/>
    <col min="8" max="8" width="16" style="1" customWidth="1"/>
    <col min="9" max="9" width="17" style="1" customWidth="1"/>
    <col min="10" max="10" width="19.140625" style="1" customWidth="1"/>
    <col min="11" max="11" width="10.85546875" style="1" customWidth="1"/>
    <col min="12" max="12" width="12.7109375" style="1" bestFit="1" customWidth="1"/>
    <col min="13" max="13" width="12.5703125" style="1" bestFit="1" customWidth="1"/>
    <col min="14" max="15" width="12.7109375" style="1" bestFit="1" customWidth="1"/>
  </cols>
  <sheetData>
    <row r="1" spans="1:15" ht="15.75" x14ac:dyDescent="0.25">
      <c r="A1" s="25"/>
      <c r="B1" s="25"/>
      <c r="C1" s="25"/>
      <c r="D1" s="25"/>
      <c r="E1" s="25"/>
      <c r="F1" s="25"/>
      <c r="G1" s="25"/>
      <c r="H1" s="25"/>
      <c r="I1" s="25"/>
    </row>
    <row r="2" spans="1:15" ht="15.75" x14ac:dyDescent="0.25">
      <c r="A2" s="25"/>
      <c r="B2" s="25"/>
      <c r="C2" s="25"/>
      <c r="D2" s="25"/>
      <c r="E2" s="25"/>
      <c r="F2" s="25"/>
      <c r="G2" s="25"/>
      <c r="H2" s="25"/>
      <c r="I2" s="25"/>
      <c r="M2" s="53"/>
      <c r="N2" s="53"/>
    </row>
    <row r="3" spans="1:15" ht="15.75" x14ac:dyDescent="0.25">
      <c r="A3" s="4"/>
      <c r="B3" s="4"/>
      <c r="C3" s="4"/>
      <c r="D3" s="4"/>
      <c r="E3" s="4"/>
      <c r="F3" s="4"/>
      <c r="G3" s="4"/>
      <c r="H3" s="4"/>
      <c r="I3" s="4"/>
      <c r="J3" s="54"/>
      <c r="L3" s="3"/>
      <c r="M3" s="3"/>
      <c r="N3" s="3"/>
      <c r="O3" s="2"/>
    </row>
    <row r="4" spans="1:15" ht="15.75" x14ac:dyDescent="0.25">
      <c r="A4" s="4"/>
      <c r="B4" s="4"/>
      <c r="C4" s="59" t="s">
        <v>10</v>
      </c>
      <c r="D4" s="60"/>
      <c r="E4" s="60"/>
      <c r="F4" s="60"/>
      <c r="G4" s="60"/>
      <c r="H4" s="60"/>
      <c r="I4" s="60"/>
      <c r="J4" s="54"/>
      <c r="L4" s="3"/>
      <c r="M4" s="53"/>
      <c r="N4" s="3"/>
    </row>
    <row r="5" spans="1:15" ht="20.25" customHeight="1" x14ac:dyDescent="0.25">
      <c r="A5" s="4"/>
      <c r="B5" s="61" t="s">
        <v>45</v>
      </c>
      <c r="C5" s="62"/>
      <c r="D5" s="62"/>
      <c r="E5" s="62"/>
      <c r="F5" s="62"/>
      <c r="G5" s="62"/>
      <c r="H5" s="62"/>
      <c r="I5" s="62"/>
      <c r="J5" s="55"/>
      <c r="K5" s="27"/>
      <c r="L5" s="27"/>
      <c r="M5" s="3"/>
    </row>
    <row r="6" spans="1:15" ht="16.5" thickBot="1" x14ac:dyDescent="0.3">
      <c r="A6" s="4"/>
      <c r="B6" s="4"/>
      <c r="C6" s="4"/>
      <c r="D6" s="4"/>
      <c r="E6" s="4"/>
      <c r="F6" s="4"/>
      <c r="G6" s="4"/>
      <c r="H6" s="4"/>
      <c r="I6" s="4"/>
      <c r="J6" s="15"/>
    </row>
    <row r="7" spans="1:15" ht="16.5" thickBot="1" x14ac:dyDescent="0.3">
      <c r="A7" s="6"/>
      <c r="B7" s="63" t="s">
        <v>13</v>
      </c>
      <c r="C7" s="64"/>
      <c r="D7" s="64"/>
      <c r="E7" s="64"/>
      <c r="F7" s="64"/>
      <c r="G7" s="64"/>
      <c r="H7" s="64"/>
      <c r="I7" s="64"/>
      <c r="J7" s="65"/>
    </row>
    <row r="8" spans="1:15" ht="63.75" thickBot="1" x14ac:dyDescent="0.3">
      <c r="A8" s="47" t="s">
        <v>0</v>
      </c>
      <c r="B8" s="9" t="s">
        <v>6</v>
      </c>
      <c r="C8" s="9" t="s">
        <v>14</v>
      </c>
      <c r="D8" s="9" t="s">
        <v>16</v>
      </c>
      <c r="E8" s="10" t="s">
        <v>7</v>
      </c>
      <c r="F8" s="10" t="s">
        <v>8</v>
      </c>
      <c r="G8" s="9" t="s">
        <v>15</v>
      </c>
      <c r="H8" s="10" t="s">
        <v>17</v>
      </c>
      <c r="I8" s="11" t="s">
        <v>9</v>
      </c>
      <c r="J8" s="22" t="s">
        <v>18</v>
      </c>
    </row>
    <row r="9" spans="1:15" ht="20.25" customHeight="1" thickBot="1" x14ac:dyDescent="0.3">
      <c r="A9" s="50" t="s">
        <v>1</v>
      </c>
      <c r="B9" s="48">
        <v>1707156.06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7">
        <f>SUM(B9:H9)</f>
        <v>1707156.06</v>
      </c>
      <c r="J9" s="23">
        <f>AUG2023LIMVALCTR!J9+'DRG 01-15SEP2023'!I9</f>
        <v>34107095.440000005</v>
      </c>
    </row>
    <row r="10" spans="1:15" ht="17.25" customHeight="1" thickBot="1" x14ac:dyDescent="0.3">
      <c r="A10" s="51" t="s">
        <v>2</v>
      </c>
      <c r="B10" s="48">
        <v>240559.35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7">
        <f t="shared" ref="I10:I12" si="0">SUM(B10:H10)</f>
        <v>240559.35</v>
      </c>
      <c r="J10" s="23">
        <f>AUG2023LIMVALCTR!J10+'DRG 01-15SEP2023'!I10</f>
        <v>6039794.9999999991</v>
      </c>
    </row>
    <row r="11" spans="1:15" ht="16.5" thickBot="1" x14ac:dyDescent="0.3">
      <c r="A11" s="51" t="s">
        <v>3</v>
      </c>
      <c r="B11" s="48">
        <v>352022.55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7">
        <f t="shared" si="0"/>
        <v>352022.55</v>
      </c>
      <c r="J11" s="23">
        <f>AUG2023LIMVALCTR!J11+'DRG 01-15SEP2023'!I11</f>
        <v>8847818.6999999993</v>
      </c>
      <c r="K11" s="2"/>
    </row>
    <row r="12" spans="1:15" ht="16.5" thickBot="1" x14ac:dyDescent="0.3">
      <c r="A12" s="52" t="s">
        <v>4</v>
      </c>
      <c r="B12" s="48">
        <v>226951.1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7">
        <f t="shared" si="0"/>
        <v>226951.1</v>
      </c>
      <c r="J12" s="23">
        <f>AUG2023LIMVALCTR!J12+'DRG 01-15SEP2023'!I12</f>
        <v>3641829.3800000004</v>
      </c>
    </row>
    <row r="13" spans="1:15" ht="16.5" thickBot="1" x14ac:dyDescent="0.3">
      <c r="A13" s="47" t="s">
        <v>5</v>
      </c>
      <c r="B13" s="49">
        <f>SUM(B9:B12)</f>
        <v>2526689.06</v>
      </c>
      <c r="C13" s="49">
        <f t="shared" ref="C13:J13" si="1">SUM(C9:C12)</f>
        <v>0</v>
      </c>
      <c r="D13" s="49">
        <f t="shared" si="1"/>
        <v>0</v>
      </c>
      <c r="E13" s="49">
        <f t="shared" si="1"/>
        <v>0</v>
      </c>
      <c r="F13" s="49">
        <f t="shared" si="1"/>
        <v>0</v>
      </c>
      <c r="G13" s="49">
        <f t="shared" si="1"/>
        <v>0</v>
      </c>
      <c r="H13" s="49">
        <f t="shared" si="1"/>
        <v>0</v>
      </c>
      <c r="I13" s="49">
        <f t="shared" si="1"/>
        <v>2526689.06</v>
      </c>
      <c r="J13" s="49">
        <f t="shared" si="1"/>
        <v>52636538.520000003</v>
      </c>
    </row>
    <row r="14" spans="1:15" ht="15.75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4"/>
    </row>
    <row r="15" spans="1:15" ht="16.5" thickBot="1" x14ac:dyDescent="0.3">
      <c r="A15" s="5" t="s">
        <v>43</v>
      </c>
      <c r="B15" s="4"/>
      <c r="C15" s="35"/>
      <c r="D15" s="35"/>
      <c r="E15" s="35"/>
      <c r="F15" s="35"/>
      <c r="G15" s="35"/>
      <c r="H15" s="35"/>
      <c r="I15" s="35"/>
      <c r="J15" s="35"/>
    </row>
    <row r="16" spans="1:15" ht="16.5" thickBot="1" x14ac:dyDescent="0.3">
      <c r="A16" s="6"/>
      <c r="B16" s="63" t="s">
        <v>13</v>
      </c>
      <c r="C16" s="64"/>
      <c r="D16" s="64"/>
      <c r="E16" s="64"/>
      <c r="F16" s="64"/>
      <c r="G16" s="64"/>
      <c r="H16" s="64"/>
      <c r="I16" s="64"/>
      <c r="J16" s="65"/>
    </row>
    <row r="17" spans="1:10" ht="63.75" thickBot="1" x14ac:dyDescent="0.3">
      <c r="A17" s="7" t="s">
        <v>0</v>
      </c>
      <c r="B17" s="8" t="s">
        <v>6</v>
      </c>
      <c r="C17" s="9" t="s">
        <v>14</v>
      </c>
      <c r="D17" s="9" t="s">
        <v>16</v>
      </c>
      <c r="E17" s="10" t="s">
        <v>7</v>
      </c>
      <c r="F17" s="10" t="s">
        <v>8</v>
      </c>
      <c r="G17" s="9" t="s">
        <v>15</v>
      </c>
      <c r="H17" s="10" t="s">
        <v>17</v>
      </c>
      <c r="I17" s="11" t="s">
        <v>9</v>
      </c>
      <c r="J17" s="22" t="s">
        <v>18</v>
      </c>
    </row>
    <row r="18" spans="1:10" s="1" customFormat="1" ht="16.5" thickBot="1" x14ac:dyDescent="0.3">
      <c r="A18" s="36" t="s">
        <v>1</v>
      </c>
      <c r="B18" s="37">
        <f>AUG2023LIMVALCTR!B18+'DRG 01-15SEP2023'!B9</f>
        <v>29077409.100000005</v>
      </c>
      <c r="C18" s="37">
        <f>AUG2023LIMVALCTR!C18+'DRG 01-15SEP2023'!C9</f>
        <v>137784.41999999998</v>
      </c>
      <c r="D18" s="37">
        <f>AUG2023LIMVALCTR!D18+'DRG 01-15SEP2023'!D9</f>
        <v>376300</v>
      </c>
      <c r="E18" s="37">
        <f>AUG2023LIMVALCTR!E18+'DRG 01-15SEP2023'!E9</f>
        <v>970898.59</v>
      </c>
      <c r="F18" s="37">
        <f>AUG2023LIMVALCTR!F18+'DRG 01-15SEP2023'!F9</f>
        <v>3544703.3299999996</v>
      </c>
      <c r="G18" s="37">
        <f>AUG2023LIMVALCTR!G18+'DRG 01-15SEP2023'!G9</f>
        <v>0</v>
      </c>
      <c r="H18" s="37">
        <f>AUG2023LIMVALCTR!H18+'DRG 01-15SEP2023'!H9</f>
        <v>0</v>
      </c>
      <c r="I18" s="44">
        <f>SUM(B18:H18)</f>
        <v>34107095.440000005</v>
      </c>
      <c r="J18" s="23">
        <f>J9</f>
        <v>34107095.440000005</v>
      </c>
    </row>
    <row r="19" spans="1:10" s="1" customFormat="1" ht="16.5" thickBot="1" x14ac:dyDescent="0.3">
      <c r="A19" s="18" t="s">
        <v>2</v>
      </c>
      <c r="B19" s="37">
        <f>AUG2023LIMVALCTR!B19+'DRG 01-15SEP2023'!B10</f>
        <v>4359013.79</v>
      </c>
      <c r="C19" s="37">
        <f>AUG2023LIMVALCTR!C19+'DRG 01-15SEP2023'!C10</f>
        <v>1593.64</v>
      </c>
      <c r="D19" s="37">
        <f>AUG2023LIMVALCTR!D19+'DRG 01-15SEP2023'!D10</f>
        <v>0</v>
      </c>
      <c r="E19" s="37">
        <f>AUG2023LIMVALCTR!E19+'DRG 01-15SEP2023'!E10</f>
        <v>0</v>
      </c>
      <c r="F19" s="37">
        <f>AUG2023LIMVALCTR!F19+'DRG 01-15SEP2023'!F10</f>
        <v>1619971.6600000001</v>
      </c>
      <c r="G19" s="37">
        <f>AUG2023LIMVALCTR!G19+'DRG 01-15SEP2023'!G10</f>
        <v>46562.11</v>
      </c>
      <c r="H19" s="37">
        <f>AUG2023LIMVALCTR!H19+'DRG 01-15SEP2023'!H10</f>
        <v>12653.8</v>
      </c>
      <c r="I19" s="44">
        <f t="shared" ref="I19:I21" si="2">SUM(B19:H19)</f>
        <v>6039795</v>
      </c>
      <c r="J19" s="23">
        <f t="shared" ref="J19:J21" si="3">J10</f>
        <v>6039794.9999999991</v>
      </c>
    </row>
    <row r="20" spans="1:10" s="1" customFormat="1" ht="16.5" thickBot="1" x14ac:dyDescent="0.3">
      <c r="A20" s="18" t="s">
        <v>3</v>
      </c>
      <c r="B20" s="37">
        <f>AUG2023LIMVALCTR!B20+'DRG 01-15SEP2023'!B11</f>
        <v>5942455.46</v>
      </c>
      <c r="C20" s="37">
        <f>AUG2023LIMVALCTR!C20+'DRG 01-15SEP2023'!C11</f>
        <v>5276.2000000000007</v>
      </c>
      <c r="D20" s="37">
        <f>AUG2023LIMVALCTR!D20+'DRG 01-15SEP2023'!D11</f>
        <v>0</v>
      </c>
      <c r="E20" s="37">
        <f>AUG2023LIMVALCTR!E20+'DRG 01-15SEP2023'!E11</f>
        <v>0</v>
      </c>
      <c r="F20" s="37">
        <f>AUG2023LIMVALCTR!F20+'DRG 01-15SEP2023'!F11</f>
        <v>2874938.99</v>
      </c>
      <c r="G20" s="37">
        <f>AUG2023LIMVALCTR!G20+'DRG 01-15SEP2023'!G11</f>
        <v>23973.200000000001</v>
      </c>
      <c r="H20" s="37">
        <f>AUG2023LIMVALCTR!H20+'DRG 01-15SEP2023'!H11</f>
        <v>1174.8499999999999</v>
      </c>
      <c r="I20" s="44">
        <f t="shared" si="2"/>
        <v>8847818.6999999993</v>
      </c>
      <c r="J20" s="23">
        <f t="shared" si="3"/>
        <v>8847818.6999999993</v>
      </c>
    </row>
    <row r="21" spans="1:10" s="1" customFormat="1" ht="16.5" thickBot="1" x14ac:dyDescent="0.3">
      <c r="A21" s="19" t="s">
        <v>4</v>
      </c>
      <c r="B21" s="37">
        <f>AUG2023LIMVALCTR!B21+'DRG 01-15SEP2023'!B12</f>
        <v>2259366.44</v>
      </c>
      <c r="C21" s="37">
        <f>AUG2023LIMVALCTR!C21+'DRG 01-15SEP2023'!C12</f>
        <v>0</v>
      </c>
      <c r="D21" s="37">
        <f>AUG2023LIMVALCTR!D21+'DRG 01-15SEP2023'!D12</f>
        <v>0</v>
      </c>
      <c r="E21" s="37">
        <f>AUG2023LIMVALCTR!E21+'DRG 01-15SEP2023'!E12</f>
        <v>0</v>
      </c>
      <c r="F21" s="37">
        <f>AUG2023LIMVALCTR!F21+'DRG 01-15SEP2023'!F12</f>
        <v>1370573.8199999998</v>
      </c>
      <c r="G21" s="37">
        <f>AUG2023LIMVALCTR!G21+'DRG 01-15SEP2023'!G12</f>
        <v>11889.120000000003</v>
      </c>
      <c r="H21" s="37">
        <f>AUG2023LIMVALCTR!H21+'DRG 01-15SEP2023'!H12</f>
        <v>0</v>
      </c>
      <c r="I21" s="44">
        <f t="shared" si="2"/>
        <v>3641829.38</v>
      </c>
      <c r="J21" s="23">
        <f t="shared" si="3"/>
        <v>3641829.3800000004</v>
      </c>
    </row>
    <row r="22" spans="1:10" s="1" customFormat="1" ht="16.5" thickBot="1" x14ac:dyDescent="0.3">
      <c r="A22" s="57" t="s">
        <v>5</v>
      </c>
      <c r="B22" s="13">
        <f>SUM(B18:B21)</f>
        <v>41638244.789999999</v>
      </c>
      <c r="C22" s="13">
        <f t="shared" ref="C22:J22" si="4">SUM(C18:C21)</f>
        <v>144654.26</v>
      </c>
      <c r="D22" s="13">
        <f t="shared" si="4"/>
        <v>376300</v>
      </c>
      <c r="E22" s="13">
        <f t="shared" si="4"/>
        <v>970898.59</v>
      </c>
      <c r="F22" s="13">
        <f t="shared" si="4"/>
        <v>9410187.8000000007</v>
      </c>
      <c r="G22" s="13">
        <f t="shared" si="4"/>
        <v>82424.429999999993</v>
      </c>
      <c r="H22" s="13">
        <f t="shared" si="4"/>
        <v>13828.65</v>
      </c>
      <c r="I22" s="13">
        <f t="shared" si="4"/>
        <v>52636538.520000003</v>
      </c>
      <c r="J22" s="13">
        <f t="shared" si="4"/>
        <v>52636538.520000003</v>
      </c>
    </row>
    <row r="23" spans="1:10" s="1" customFormat="1" ht="15.75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2">
        <f>I22-J22</f>
        <v>0</v>
      </c>
    </row>
    <row r="24" spans="1:10" ht="15.75" x14ac:dyDescent="0.25">
      <c r="A24" s="4" t="s">
        <v>11</v>
      </c>
      <c r="B24" s="4"/>
      <c r="C24" s="35"/>
      <c r="D24" s="4"/>
      <c r="E24" s="4"/>
      <c r="F24" s="4"/>
      <c r="G24" s="4"/>
      <c r="H24" s="4"/>
      <c r="I24" s="4"/>
      <c r="J24" s="15"/>
    </row>
    <row r="25" spans="1:10" ht="15.75" x14ac:dyDescent="0.25">
      <c r="A25" s="4" t="s">
        <v>12</v>
      </c>
      <c r="B25" s="25"/>
      <c r="C25" s="25"/>
      <c r="D25" s="25"/>
      <c r="E25" s="25"/>
      <c r="F25" s="25"/>
      <c r="G25" s="25"/>
      <c r="H25" s="25"/>
      <c r="I25" s="25"/>
    </row>
    <row r="26" spans="1:10" ht="15.75" x14ac:dyDescent="0.25">
      <c r="A26" s="25"/>
      <c r="B26" s="25"/>
      <c r="C26" s="25"/>
      <c r="D26" s="25"/>
      <c r="E26" s="25"/>
      <c r="F26" s="25"/>
      <c r="G26" s="25"/>
      <c r="H26" s="25"/>
      <c r="I26" s="25"/>
    </row>
    <row r="27" spans="1:10" ht="15.75" x14ac:dyDescent="0.25">
      <c r="A27" s="28"/>
      <c r="B27" s="28"/>
      <c r="C27" s="28"/>
      <c r="D27" s="28"/>
      <c r="E27" s="28"/>
      <c r="F27" s="28"/>
      <c r="G27" s="28"/>
      <c r="H27" s="28"/>
      <c r="I27" s="28"/>
    </row>
    <row r="28" spans="1:10" ht="15.75" x14ac:dyDescent="0.25">
      <c r="A28" s="28"/>
      <c r="B28" s="28"/>
      <c r="C28" s="28"/>
      <c r="D28" s="28"/>
      <c r="E28" s="28"/>
      <c r="F28" s="28"/>
      <c r="G28" s="28"/>
      <c r="H28" s="28"/>
      <c r="I28" s="28"/>
    </row>
    <row r="29" spans="1:10" ht="15.75" x14ac:dyDescent="0.25">
      <c r="A29" s="28"/>
      <c r="B29" s="28"/>
      <c r="C29" s="28"/>
      <c r="D29" s="28"/>
      <c r="E29" s="28"/>
      <c r="F29" s="28"/>
      <c r="G29" s="28"/>
      <c r="H29" s="28"/>
      <c r="I29" s="28"/>
    </row>
    <row r="30" spans="1:10" ht="15.75" x14ac:dyDescent="0.25">
      <c r="A30" s="28"/>
      <c r="B30" s="28"/>
      <c r="C30" s="28"/>
      <c r="D30" s="28"/>
      <c r="E30" s="28"/>
      <c r="F30" s="28"/>
      <c r="G30" s="28"/>
      <c r="H30" s="28"/>
      <c r="I30" s="28"/>
    </row>
  </sheetData>
  <mergeCells count="4">
    <mergeCell ref="C4:I4"/>
    <mergeCell ref="B5:I5"/>
    <mergeCell ref="B7:J7"/>
    <mergeCell ref="B16:J16"/>
  </mergeCells>
  <pageMargins left="0.7" right="0.7" top="0.75" bottom="0.75" header="0.3" footer="0.3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0"/>
  <sheetViews>
    <sheetView workbookViewId="0">
      <selection activeCell="A24" sqref="A24:A25"/>
    </sheetView>
  </sheetViews>
  <sheetFormatPr defaultRowHeight="15" x14ac:dyDescent="0.25"/>
  <cols>
    <col min="1" max="1" width="12.5703125" style="1" customWidth="1"/>
    <col min="2" max="2" width="16" style="1" customWidth="1"/>
    <col min="3" max="3" width="18.5703125" style="1" customWidth="1"/>
    <col min="4" max="4" width="13.85546875" style="1" customWidth="1"/>
    <col min="5" max="5" width="13" style="1" customWidth="1"/>
    <col min="6" max="6" width="16.7109375" style="1" customWidth="1"/>
    <col min="7" max="7" width="14.7109375" style="1" customWidth="1"/>
    <col min="8" max="8" width="16" style="1" customWidth="1"/>
    <col min="9" max="9" width="17" style="1" customWidth="1"/>
    <col min="10" max="10" width="19.140625" style="1" customWidth="1"/>
    <col min="11" max="11" width="10.85546875" style="1" customWidth="1"/>
    <col min="12" max="12" width="12.7109375" style="1" bestFit="1" customWidth="1"/>
    <col min="13" max="13" width="12.5703125" style="1" bestFit="1" customWidth="1"/>
    <col min="14" max="15" width="12.7109375" style="1" bestFit="1" customWidth="1"/>
  </cols>
  <sheetData>
    <row r="1" spans="1:15" ht="15.75" x14ac:dyDescent="0.25">
      <c r="A1" s="25"/>
      <c r="B1" s="25"/>
      <c r="C1" s="25"/>
      <c r="D1" s="25"/>
      <c r="E1" s="25"/>
      <c r="F1" s="25"/>
      <c r="G1" s="25"/>
      <c r="H1" s="25"/>
      <c r="I1" s="25"/>
    </row>
    <row r="2" spans="1:15" ht="15.75" x14ac:dyDescent="0.25">
      <c r="A2" s="25"/>
      <c r="B2" s="25"/>
      <c r="C2" s="25"/>
      <c r="D2" s="25"/>
      <c r="E2" s="25"/>
      <c r="F2" s="25"/>
      <c r="G2" s="25"/>
      <c r="H2" s="25"/>
      <c r="I2" s="25"/>
      <c r="M2" s="53"/>
      <c r="N2" s="53"/>
    </row>
    <row r="3" spans="1:15" ht="15.75" x14ac:dyDescent="0.25">
      <c r="A3" s="4"/>
      <c r="B3" s="4"/>
      <c r="C3" s="4"/>
      <c r="D3" s="4"/>
      <c r="E3" s="4"/>
      <c r="F3" s="4"/>
      <c r="G3" s="4"/>
      <c r="H3" s="4"/>
      <c r="I3" s="4"/>
      <c r="J3" s="54"/>
      <c r="L3" s="3"/>
      <c r="M3" s="3"/>
      <c r="N3" s="3"/>
      <c r="O3" s="2"/>
    </row>
    <row r="4" spans="1:15" ht="15.75" x14ac:dyDescent="0.25">
      <c r="A4" s="4"/>
      <c r="B4" s="4"/>
      <c r="C4" s="59" t="s">
        <v>10</v>
      </c>
      <c r="D4" s="60"/>
      <c r="E4" s="60"/>
      <c r="F4" s="60"/>
      <c r="G4" s="60"/>
      <c r="H4" s="60"/>
      <c r="I4" s="60"/>
      <c r="J4" s="54"/>
      <c r="L4" s="3"/>
      <c r="M4" s="53"/>
      <c r="N4" s="3"/>
    </row>
    <row r="5" spans="1:15" ht="36" customHeight="1" x14ac:dyDescent="0.25">
      <c r="A5" s="4"/>
      <c r="B5" s="61" t="s">
        <v>41</v>
      </c>
      <c r="C5" s="62"/>
      <c r="D5" s="62"/>
      <c r="E5" s="62"/>
      <c r="F5" s="62"/>
      <c r="G5" s="62"/>
      <c r="H5" s="62"/>
      <c r="I5" s="62"/>
      <c r="J5" s="55"/>
      <c r="K5" s="27"/>
      <c r="L5" s="27"/>
      <c r="M5" s="3"/>
    </row>
    <row r="6" spans="1:15" ht="16.5" thickBot="1" x14ac:dyDescent="0.3">
      <c r="A6" s="4"/>
      <c r="B6" s="4"/>
      <c r="C6" s="4"/>
      <c r="D6" s="4"/>
      <c r="E6" s="4"/>
      <c r="F6" s="4"/>
      <c r="G6" s="4"/>
      <c r="H6" s="4"/>
      <c r="I6" s="4"/>
      <c r="J6" s="15"/>
    </row>
    <row r="7" spans="1:15" ht="16.5" thickBot="1" x14ac:dyDescent="0.3">
      <c r="A7" s="6"/>
      <c r="B7" s="63" t="s">
        <v>13</v>
      </c>
      <c r="C7" s="64"/>
      <c r="D7" s="64"/>
      <c r="E7" s="64"/>
      <c r="F7" s="64"/>
      <c r="G7" s="64"/>
      <c r="H7" s="64"/>
      <c r="I7" s="64"/>
      <c r="J7" s="65"/>
    </row>
    <row r="8" spans="1:15" ht="63.75" thickBot="1" x14ac:dyDescent="0.3">
      <c r="A8" s="47" t="s">
        <v>0</v>
      </c>
      <c r="B8" s="9" t="s">
        <v>6</v>
      </c>
      <c r="C8" s="9" t="s">
        <v>14</v>
      </c>
      <c r="D8" s="9" t="s">
        <v>16</v>
      </c>
      <c r="E8" s="10" t="s">
        <v>7</v>
      </c>
      <c r="F8" s="10" t="s">
        <v>8</v>
      </c>
      <c r="G8" s="9" t="s">
        <v>15</v>
      </c>
      <c r="H8" s="10" t="s">
        <v>17</v>
      </c>
      <c r="I8" s="11" t="s">
        <v>9</v>
      </c>
      <c r="J8" s="22" t="s">
        <v>18</v>
      </c>
    </row>
    <row r="9" spans="1:15" ht="20.25" customHeight="1" thickBot="1" x14ac:dyDescent="0.3">
      <c r="A9" s="50" t="s">
        <v>1</v>
      </c>
      <c r="B9" s="48">
        <v>3506518.99</v>
      </c>
      <c r="C9" s="12">
        <v>14591.5</v>
      </c>
      <c r="D9" s="12">
        <v>0</v>
      </c>
      <c r="E9" s="12">
        <v>158671.60999999999</v>
      </c>
      <c r="F9" s="12">
        <v>459414</v>
      </c>
      <c r="G9" s="12">
        <v>0</v>
      </c>
      <c r="H9" s="12">
        <v>0</v>
      </c>
      <c r="I9" s="17">
        <f>SUM(B9:H9)</f>
        <v>4139196.1</v>
      </c>
      <c r="J9" s="23">
        <f>IULIE2023SUPLIMSPZI!J9+AUG2023LIMVALCTR!I9</f>
        <v>32399939.380000003</v>
      </c>
    </row>
    <row r="10" spans="1:15" ht="17.25" customHeight="1" thickBot="1" x14ac:dyDescent="0.3">
      <c r="A10" s="51" t="s">
        <v>2</v>
      </c>
      <c r="B10" s="48">
        <v>392133.47</v>
      </c>
      <c r="C10" s="12">
        <v>0</v>
      </c>
      <c r="D10" s="12">
        <v>0</v>
      </c>
      <c r="E10" s="12">
        <v>0</v>
      </c>
      <c r="F10" s="12">
        <v>242946</v>
      </c>
      <c r="G10" s="12">
        <v>5346</v>
      </c>
      <c r="H10" s="12">
        <v>1567</v>
      </c>
      <c r="I10" s="17">
        <f t="shared" ref="I10:I12" si="0">SUM(B10:H10)</f>
        <v>641992.47</v>
      </c>
      <c r="J10" s="23">
        <f>IULIE2023SUPLIMSPZI!J10+AUG2023LIMVALCTR!I10</f>
        <v>5799235.6499999994</v>
      </c>
    </row>
    <row r="11" spans="1:15" ht="16.5" thickBot="1" x14ac:dyDescent="0.3">
      <c r="A11" s="51" t="s">
        <v>3</v>
      </c>
      <c r="B11" s="48">
        <v>767157.91</v>
      </c>
      <c r="C11" s="12">
        <v>0</v>
      </c>
      <c r="D11" s="12">
        <v>0</v>
      </c>
      <c r="E11" s="12">
        <v>0</v>
      </c>
      <c r="F11" s="12">
        <v>418616</v>
      </c>
      <c r="G11" s="12">
        <v>2376</v>
      </c>
      <c r="H11" s="12">
        <v>0</v>
      </c>
      <c r="I11" s="17">
        <f t="shared" si="0"/>
        <v>1188149.9100000001</v>
      </c>
      <c r="J11" s="23">
        <f>IULIE2023SUPLIMSPZI!J11+AUG2023LIMVALCTR!I11</f>
        <v>8495796.1499999985</v>
      </c>
      <c r="K11" s="2"/>
    </row>
    <row r="12" spans="1:15" ht="16.5" thickBot="1" x14ac:dyDescent="0.3">
      <c r="A12" s="52" t="s">
        <v>4</v>
      </c>
      <c r="B12" s="48">
        <v>353441.71</v>
      </c>
      <c r="C12" s="12">
        <v>0</v>
      </c>
      <c r="D12" s="12">
        <v>0</v>
      </c>
      <c r="E12" s="12">
        <v>0</v>
      </c>
      <c r="F12" s="12">
        <v>199272</v>
      </c>
      <c r="G12" s="12">
        <v>1584</v>
      </c>
      <c r="H12" s="12">
        <v>0</v>
      </c>
      <c r="I12" s="17">
        <f t="shared" si="0"/>
        <v>554297.71</v>
      </c>
      <c r="J12" s="23">
        <f>IULIE2023SUPLIMSPZI!J12+AUG2023LIMVALCTR!I12</f>
        <v>3414878.2800000003</v>
      </c>
    </row>
    <row r="13" spans="1:15" ht="16.5" thickBot="1" x14ac:dyDescent="0.3">
      <c r="A13" s="47" t="s">
        <v>5</v>
      </c>
      <c r="B13" s="49">
        <f>SUM(B9:B12)</f>
        <v>5019252.08</v>
      </c>
      <c r="C13" s="14">
        <f t="shared" ref="C13:H13" si="1">SUM(C9:C12)</f>
        <v>14591.5</v>
      </c>
      <c r="D13" s="14">
        <f t="shared" si="1"/>
        <v>0</v>
      </c>
      <c r="E13" s="14">
        <f t="shared" si="1"/>
        <v>158671.60999999999</v>
      </c>
      <c r="F13" s="14">
        <f t="shared" si="1"/>
        <v>1320248</v>
      </c>
      <c r="G13" s="14">
        <f t="shared" si="1"/>
        <v>9306</v>
      </c>
      <c r="H13" s="14">
        <f t="shared" si="1"/>
        <v>1567</v>
      </c>
      <c r="I13" s="14">
        <f>SUM(I9:I12)</f>
        <v>6523636.1900000004</v>
      </c>
      <c r="J13" s="29">
        <f>IULIE2023SUPLIMSPZI!J13+AUG2023LIMVALCTR!I13</f>
        <v>50109849.460000001</v>
      </c>
    </row>
    <row r="14" spans="1:15" ht="15.75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4"/>
    </row>
    <row r="15" spans="1:15" ht="16.5" thickBot="1" x14ac:dyDescent="0.3">
      <c r="A15" s="5" t="s">
        <v>43</v>
      </c>
      <c r="B15" s="4"/>
      <c r="C15" s="35"/>
      <c r="D15" s="35"/>
      <c r="E15" s="35"/>
      <c r="F15" s="35"/>
      <c r="G15" s="35"/>
      <c r="H15" s="35"/>
      <c r="I15" s="35"/>
      <c r="J15" s="35"/>
    </row>
    <row r="16" spans="1:15" ht="16.5" thickBot="1" x14ac:dyDescent="0.3">
      <c r="A16" s="6"/>
      <c r="B16" s="63" t="s">
        <v>13</v>
      </c>
      <c r="C16" s="64"/>
      <c r="D16" s="64"/>
      <c r="E16" s="64"/>
      <c r="F16" s="64"/>
      <c r="G16" s="64"/>
      <c r="H16" s="64"/>
      <c r="I16" s="64"/>
      <c r="J16" s="65"/>
    </row>
    <row r="17" spans="1:10" ht="63.75" thickBot="1" x14ac:dyDescent="0.3">
      <c r="A17" s="7" t="s">
        <v>0</v>
      </c>
      <c r="B17" s="8" t="s">
        <v>6</v>
      </c>
      <c r="C17" s="9" t="s">
        <v>14</v>
      </c>
      <c r="D17" s="9" t="s">
        <v>16</v>
      </c>
      <c r="E17" s="10" t="s">
        <v>7</v>
      </c>
      <c r="F17" s="10" t="s">
        <v>8</v>
      </c>
      <c r="G17" s="9" t="s">
        <v>15</v>
      </c>
      <c r="H17" s="10" t="s">
        <v>17</v>
      </c>
      <c r="I17" s="11" t="s">
        <v>9</v>
      </c>
      <c r="J17" s="22" t="s">
        <v>18</v>
      </c>
    </row>
    <row r="18" spans="1:10" s="1" customFormat="1" ht="16.5" thickBot="1" x14ac:dyDescent="0.3">
      <c r="A18" s="36" t="s">
        <v>1</v>
      </c>
      <c r="B18" s="37">
        <f>IULIE2023SUPLIMSPZI!B18+AUG2023LIMVALCTR!B9</f>
        <v>27370253.040000007</v>
      </c>
      <c r="C18" s="37">
        <f>IULIE2023SUPLIMSPZI!C18+AUG2023LIMVALCTR!C9</f>
        <v>137784.41999999998</v>
      </c>
      <c r="D18" s="37">
        <f>IULIE2023SUPLIMSPZI!D18+AUG2023LIMVALCTR!D9</f>
        <v>376300</v>
      </c>
      <c r="E18" s="37">
        <f>IULIE2023SUPLIMSPZI!E18+AUG2023LIMVALCTR!E9</f>
        <v>970898.59</v>
      </c>
      <c r="F18" s="37">
        <f>IULIE2023SUPLIMSPZI!F18+AUG2023LIMVALCTR!F9</f>
        <v>3544703.3299999996</v>
      </c>
      <c r="G18" s="37">
        <f>IULIE2023SUPLIMSPZI!G18+AUG2023LIMVALCTR!G9</f>
        <v>0</v>
      </c>
      <c r="H18" s="37">
        <f>IULIE2023SUPLIMSPZI!H18+AUG2023LIMVALCTR!H9</f>
        <v>0</v>
      </c>
      <c r="I18" s="44">
        <f>SUM(B18:H18)</f>
        <v>32399939.380000006</v>
      </c>
      <c r="J18" s="23">
        <f>J9</f>
        <v>32399939.380000003</v>
      </c>
    </row>
    <row r="19" spans="1:10" s="1" customFormat="1" ht="16.5" thickBot="1" x14ac:dyDescent="0.3">
      <c r="A19" s="18" t="s">
        <v>2</v>
      </c>
      <c r="B19" s="37">
        <f>IULIE2023SUPLIMSPZI!B19+AUG2023LIMVALCTR!B10</f>
        <v>4118454.4400000004</v>
      </c>
      <c r="C19" s="37">
        <f>IULIE2023SUPLIMSPZI!C19+AUG2023LIMVALCTR!C10</f>
        <v>1593.64</v>
      </c>
      <c r="D19" s="37">
        <f>IULIE2023SUPLIMSPZI!D19+AUG2023LIMVALCTR!D10</f>
        <v>0</v>
      </c>
      <c r="E19" s="37">
        <f>IULIE2023SUPLIMSPZI!E19+AUG2023LIMVALCTR!E10</f>
        <v>0</v>
      </c>
      <c r="F19" s="37">
        <f>IULIE2023SUPLIMSPZI!F19+AUG2023LIMVALCTR!F10</f>
        <v>1619971.6600000001</v>
      </c>
      <c r="G19" s="37">
        <f>IULIE2023SUPLIMSPZI!G19+AUG2023LIMVALCTR!G10</f>
        <v>46562.11</v>
      </c>
      <c r="H19" s="37">
        <f>IULIE2023SUPLIMSPZI!H19+AUG2023LIMVALCTR!H10</f>
        <v>12653.8</v>
      </c>
      <c r="I19" s="44">
        <f>SUM(B19:H19)</f>
        <v>5799235.6500000004</v>
      </c>
      <c r="J19" s="23">
        <f t="shared" ref="J19:J22" si="2">J10</f>
        <v>5799235.6499999994</v>
      </c>
    </row>
    <row r="20" spans="1:10" s="1" customFormat="1" ht="16.5" thickBot="1" x14ac:dyDescent="0.3">
      <c r="A20" s="18" t="s">
        <v>3</v>
      </c>
      <c r="B20" s="37">
        <f>IULIE2023SUPLIMSPZI!B20+AUG2023LIMVALCTR!B11</f>
        <v>5590432.9100000001</v>
      </c>
      <c r="C20" s="37">
        <f>IULIE2023SUPLIMSPZI!C20+AUG2023LIMVALCTR!C11</f>
        <v>5276.2000000000007</v>
      </c>
      <c r="D20" s="37">
        <f>IULIE2023SUPLIMSPZI!D20+AUG2023LIMVALCTR!D11</f>
        <v>0</v>
      </c>
      <c r="E20" s="37">
        <f>IULIE2023SUPLIMSPZI!E20+AUG2023LIMVALCTR!E11</f>
        <v>0</v>
      </c>
      <c r="F20" s="37">
        <f>IULIE2023SUPLIMSPZI!F20+AUG2023LIMVALCTR!F11</f>
        <v>2874938.99</v>
      </c>
      <c r="G20" s="37">
        <f>IULIE2023SUPLIMSPZI!G20+AUG2023LIMVALCTR!G11</f>
        <v>23973.200000000001</v>
      </c>
      <c r="H20" s="37">
        <f>IULIE2023SUPLIMSPZI!H20+AUG2023LIMVALCTR!H11</f>
        <v>1174.8499999999999</v>
      </c>
      <c r="I20" s="44">
        <f>SUM(B20:H20)</f>
        <v>8495796.1500000004</v>
      </c>
      <c r="J20" s="23">
        <f t="shared" si="2"/>
        <v>8495796.1499999985</v>
      </c>
    </row>
    <row r="21" spans="1:10" s="1" customFormat="1" ht="16.5" thickBot="1" x14ac:dyDescent="0.3">
      <c r="A21" s="19" t="s">
        <v>4</v>
      </c>
      <c r="B21" s="37">
        <f>IULIE2023SUPLIMSPZI!B21+AUG2023LIMVALCTR!B12</f>
        <v>2032415.34</v>
      </c>
      <c r="C21" s="37">
        <f>IULIE2023SUPLIMSPZI!C21+AUG2023LIMVALCTR!C12</f>
        <v>0</v>
      </c>
      <c r="D21" s="37">
        <f>IULIE2023SUPLIMSPZI!D21+AUG2023LIMVALCTR!D12</f>
        <v>0</v>
      </c>
      <c r="E21" s="37">
        <f>IULIE2023SUPLIMSPZI!E21+AUG2023LIMVALCTR!E12</f>
        <v>0</v>
      </c>
      <c r="F21" s="37">
        <f>IULIE2023SUPLIMSPZI!F21+AUG2023LIMVALCTR!F12</f>
        <v>1370573.8199999998</v>
      </c>
      <c r="G21" s="37">
        <f>IULIE2023SUPLIMSPZI!G21+AUG2023LIMVALCTR!G12</f>
        <v>11889.120000000003</v>
      </c>
      <c r="H21" s="37">
        <f>IULIE2023SUPLIMSPZI!H21+AUG2023LIMVALCTR!H12</f>
        <v>0</v>
      </c>
      <c r="I21" s="44">
        <f>SUM(B21:H21)</f>
        <v>3414878.2800000003</v>
      </c>
      <c r="J21" s="23">
        <f t="shared" si="2"/>
        <v>3414878.2800000003</v>
      </c>
    </row>
    <row r="22" spans="1:10" s="1" customFormat="1" ht="16.5" thickBot="1" x14ac:dyDescent="0.3">
      <c r="A22" s="13" t="s">
        <v>5</v>
      </c>
      <c r="B22" s="14">
        <f>SUM(B18:B21)</f>
        <v>39111555.730000012</v>
      </c>
      <c r="C22" s="14">
        <f t="shared" ref="C22:H22" si="3">SUM(C18:C21)</f>
        <v>144654.26</v>
      </c>
      <c r="D22" s="14">
        <f t="shared" si="3"/>
        <v>376300</v>
      </c>
      <c r="E22" s="14">
        <f t="shared" si="3"/>
        <v>970898.59</v>
      </c>
      <c r="F22" s="14">
        <f t="shared" si="3"/>
        <v>9410187.8000000007</v>
      </c>
      <c r="G22" s="14">
        <f t="shared" si="3"/>
        <v>82424.429999999993</v>
      </c>
      <c r="H22" s="14">
        <f t="shared" si="3"/>
        <v>13828.65</v>
      </c>
      <c r="I22" s="47">
        <f>SUM(B22:H22)</f>
        <v>50109849.460000008</v>
      </c>
      <c r="J22" s="29">
        <f t="shared" si="2"/>
        <v>50109849.460000001</v>
      </c>
    </row>
    <row r="23" spans="1:10" s="1" customFormat="1" ht="15.75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2">
        <f>I22-J22</f>
        <v>0</v>
      </c>
    </row>
    <row r="24" spans="1:10" ht="15.75" x14ac:dyDescent="0.25">
      <c r="A24" s="4" t="s">
        <v>11</v>
      </c>
      <c r="B24" s="4"/>
      <c r="C24" s="35"/>
      <c r="D24" s="4"/>
      <c r="E24" s="4"/>
      <c r="F24" s="4"/>
      <c r="G24" s="4"/>
      <c r="H24" s="4"/>
      <c r="I24" s="4"/>
      <c r="J24" s="15"/>
    </row>
    <row r="25" spans="1:10" ht="15.75" x14ac:dyDescent="0.25">
      <c r="A25" s="4" t="s">
        <v>12</v>
      </c>
      <c r="B25" s="25"/>
      <c r="C25" s="25"/>
      <c r="D25" s="25"/>
      <c r="E25" s="25"/>
      <c r="F25" s="25"/>
      <c r="G25" s="25"/>
      <c r="H25" s="25"/>
      <c r="I25" s="25"/>
    </row>
    <row r="26" spans="1:10" ht="15.75" x14ac:dyDescent="0.25">
      <c r="A26" s="25"/>
      <c r="B26" s="25"/>
      <c r="C26" s="25"/>
      <c r="D26" s="25"/>
      <c r="E26" s="25"/>
      <c r="F26" s="25"/>
      <c r="G26" s="25"/>
      <c r="H26" s="25"/>
      <c r="I26" s="25"/>
    </row>
    <row r="27" spans="1:10" ht="15.75" x14ac:dyDescent="0.25">
      <c r="A27" s="28"/>
      <c r="B27" s="28"/>
      <c r="C27" s="28"/>
      <c r="D27" s="28"/>
      <c r="E27" s="28"/>
      <c r="F27" s="28"/>
      <c r="G27" s="28"/>
      <c r="H27" s="28"/>
      <c r="I27" s="28"/>
    </row>
    <row r="28" spans="1:10" ht="15.75" x14ac:dyDescent="0.25">
      <c r="A28" s="28"/>
      <c r="B28" s="28"/>
      <c r="C28" s="28"/>
      <c r="D28" s="28"/>
      <c r="E28" s="28"/>
      <c r="F28" s="28"/>
      <c r="G28" s="28"/>
      <c r="H28" s="28"/>
      <c r="I28" s="28"/>
    </row>
    <row r="29" spans="1:10" ht="15.75" x14ac:dyDescent="0.25">
      <c r="A29" s="28"/>
      <c r="B29" s="28"/>
      <c r="C29" s="28"/>
      <c r="D29" s="28"/>
      <c r="E29" s="28"/>
      <c r="F29" s="28"/>
      <c r="G29" s="28"/>
      <c r="H29" s="28"/>
      <c r="I29" s="28"/>
    </row>
    <row r="30" spans="1:10" ht="15.75" x14ac:dyDescent="0.25">
      <c r="A30" s="28"/>
      <c r="B30" s="28"/>
      <c r="C30" s="28"/>
      <c r="D30" s="28"/>
      <c r="E30" s="28"/>
      <c r="F30" s="28"/>
      <c r="G30" s="28"/>
      <c r="H30" s="28"/>
      <c r="I30" s="28"/>
    </row>
  </sheetData>
  <mergeCells count="4">
    <mergeCell ref="C4:I4"/>
    <mergeCell ref="B5:I5"/>
    <mergeCell ref="B7:J7"/>
    <mergeCell ref="B16:J16"/>
  </mergeCells>
  <pageMargins left="0.7" right="0.7" top="0.75" bottom="0.75" header="0.3" footer="0.3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0"/>
  <sheetViews>
    <sheetView workbookViewId="0">
      <selection activeCell="J10" sqref="J10"/>
    </sheetView>
  </sheetViews>
  <sheetFormatPr defaultRowHeight="15" x14ac:dyDescent="0.25"/>
  <cols>
    <col min="1" max="1" width="12.5703125" style="1" customWidth="1"/>
    <col min="2" max="2" width="16" style="1" customWidth="1"/>
    <col min="3" max="3" width="18.5703125" style="1" customWidth="1"/>
    <col min="4" max="4" width="13.85546875" style="1" customWidth="1"/>
    <col min="5" max="5" width="13" style="1" customWidth="1"/>
    <col min="6" max="6" width="16.7109375" style="1" customWidth="1"/>
    <col min="7" max="7" width="14.7109375" style="1" customWidth="1"/>
    <col min="8" max="8" width="16" style="1" customWidth="1"/>
    <col min="9" max="9" width="17" style="1" customWidth="1"/>
    <col min="10" max="10" width="19.140625" style="1" customWidth="1"/>
    <col min="11" max="11" width="10.85546875" style="1" customWidth="1"/>
    <col min="12" max="12" width="12.7109375" style="1" bestFit="1" customWidth="1"/>
    <col min="13" max="13" width="12.5703125" style="1" bestFit="1" customWidth="1"/>
    <col min="14" max="15" width="12.7109375" style="1" bestFit="1" customWidth="1"/>
  </cols>
  <sheetData>
    <row r="1" spans="1:15" ht="15.75" x14ac:dyDescent="0.25">
      <c r="A1" s="25"/>
      <c r="B1" s="25"/>
      <c r="C1" s="25"/>
      <c r="D1" s="25"/>
      <c r="E1" s="25"/>
      <c r="F1" s="25"/>
      <c r="G1" s="25"/>
      <c r="H1" s="25"/>
      <c r="I1" s="25"/>
    </row>
    <row r="2" spans="1:15" ht="15.75" x14ac:dyDescent="0.25">
      <c r="A2" s="25"/>
      <c r="B2" s="25"/>
      <c r="C2" s="25"/>
      <c r="D2" s="25"/>
      <c r="E2" s="25"/>
      <c r="F2" s="25"/>
      <c r="G2" s="25"/>
      <c r="H2" s="25"/>
      <c r="I2" s="25"/>
      <c r="M2" s="53"/>
      <c r="N2" s="53"/>
    </row>
    <row r="3" spans="1:15" ht="15.75" x14ac:dyDescent="0.25">
      <c r="A3" s="4"/>
      <c r="B3" s="4"/>
      <c r="C3" s="4"/>
      <c r="D3" s="4"/>
      <c r="E3" s="4"/>
      <c r="F3" s="4"/>
      <c r="G3" s="4"/>
      <c r="H3" s="4"/>
      <c r="I3" s="4"/>
      <c r="J3" s="54"/>
      <c r="L3" s="3"/>
      <c r="M3" s="3"/>
      <c r="N3" s="3"/>
      <c r="O3" s="2"/>
    </row>
    <row r="4" spans="1:15" ht="15.75" x14ac:dyDescent="0.25">
      <c r="A4" s="4"/>
      <c r="B4" s="4"/>
      <c r="C4" s="59" t="s">
        <v>10</v>
      </c>
      <c r="D4" s="60"/>
      <c r="E4" s="60"/>
      <c r="F4" s="60"/>
      <c r="G4" s="60"/>
      <c r="H4" s="60"/>
      <c r="I4" s="60"/>
      <c r="J4" s="54"/>
      <c r="L4" s="3"/>
      <c r="M4" s="53"/>
      <c r="N4" s="3"/>
    </row>
    <row r="5" spans="1:15" ht="36" customHeight="1" x14ac:dyDescent="0.25">
      <c r="A5" s="4"/>
      <c r="B5" s="61" t="s">
        <v>40</v>
      </c>
      <c r="C5" s="62"/>
      <c r="D5" s="62"/>
      <c r="E5" s="62"/>
      <c r="F5" s="62"/>
      <c r="G5" s="62"/>
      <c r="H5" s="62"/>
      <c r="I5" s="62"/>
      <c r="J5" s="55"/>
      <c r="K5" s="27"/>
      <c r="L5" s="27"/>
      <c r="M5" s="3"/>
    </row>
    <row r="6" spans="1:15" ht="16.5" thickBot="1" x14ac:dyDescent="0.3">
      <c r="A6" s="4"/>
      <c r="B6" s="4"/>
      <c r="C6" s="4"/>
      <c r="D6" s="4"/>
      <c r="E6" s="4"/>
      <c r="F6" s="4"/>
      <c r="G6" s="4"/>
      <c r="H6" s="4"/>
      <c r="I6" s="4"/>
      <c r="J6" s="15"/>
    </row>
    <row r="7" spans="1:15" ht="16.5" thickBot="1" x14ac:dyDescent="0.3">
      <c r="A7" s="6"/>
      <c r="B7" s="63" t="s">
        <v>13</v>
      </c>
      <c r="C7" s="64"/>
      <c r="D7" s="64"/>
      <c r="E7" s="64"/>
      <c r="F7" s="64"/>
      <c r="G7" s="64"/>
      <c r="H7" s="64"/>
      <c r="I7" s="64"/>
      <c r="J7" s="65"/>
    </row>
    <row r="8" spans="1:15" ht="63.75" thickBot="1" x14ac:dyDescent="0.3">
      <c r="A8" s="47" t="s">
        <v>0</v>
      </c>
      <c r="B8" s="9" t="s">
        <v>6</v>
      </c>
      <c r="C8" s="9" t="s">
        <v>14</v>
      </c>
      <c r="D8" s="9" t="s">
        <v>16</v>
      </c>
      <c r="E8" s="10" t="s">
        <v>7</v>
      </c>
      <c r="F8" s="10" t="s">
        <v>8</v>
      </c>
      <c r="G8" s="9" t="s">
        <v>15</v>
      </c>
      <c r="H8" s="10" t="s">
        <v>17</v>
      </c>
      <c r="I8" s="11" t="s">
        <v>9</v>
      </c>
      <c r="J8" s="22" t="s">
        <v>18</v>
      </c>
    </row>
    <row r="9" spans="1:15" ht="20.25" customHeight="1" thickBot="1" x14ac:dyDescent="0.3">
      <c r="A9" s="50" t="s">
        <v>1</v>
      </c>
      <c r="B9" s="48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7">
        <f>SUM(B9:H9)</f>
        <v>0</v>
      </c>
      <c r="J9" s="23">
        <f>'IULIE 2023'!J9+IULIE2023SUPLIMSPZI!I9</f>
        <v>28260743.280000001</v>
      </c>
    </row>
    <row r="10" spans="1:15" ht="17.25" customHeight="1" thickBot="1" x14ac:dyDescent="0.3">
      <c r="A10" s="51" t="s">
        <v>2</v>
      </c>
      <c r="B10" s="48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7">
        <f t="shared" ref="I10:I12" si="0">SUM(B10:H10)</f>
        <v>0</v>
      </c>
      <c r="J10" s="23">
        <f>'IULIE 2023'!J10+IULIE2023SUPLIMSPZI!I10</f>
        <v>5157243.18</v>
      </c>
    </row>
    <row r="11" spans="1:15" ht="16.5" thickBot="1" x14ac:dyDescent="0.3">
      <c r="A11" s="51" t="s">
        <v>3</v>
      </c>
      <c r="B11" s="48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7">
        <f t="shared" si="0"/>
        <v>0</v>
      </c>
      <c r="J11" s="23">
        <f>'IULIE 2023'!J11+IULIE2023SUPLIMSPZI!I11</f>
        <v>7307646.2399999993</v>
      </c>
      <c r="K11" s="2"/>
    </row>
    <row r="12" spans="1:15" ht="16.5" thickBot="1" x14ac:dyDescent="0.3">
      <c r="A12" s="52" t="s">
        <v>4</v>
      </c>
      <c r="B12" s="48">
        <v>0</v>
      </c>
      <c r="C12" s="12">
        <v>0</v>
      </c>
      <c r="D12" s="12">
        <v>0</v>
      </c>
      <c r="E12" s="12">
        <v>0</v>
      </c>
      <c r="F12" s="12">
        <v>28267</v>
      </c>
      <c r="G12" s="12">
        <v>0</v>
      </c>
      <c r="H12" s="12">
        <v>0</v>
      </c>
      <c r="I12" s="17">
        <f t="shared" si="0"/>
        <v>28267</v>
      </c>
      <c r="J12" s="23">
        <f>'IULIE 2023'!J12+IULIE2023SUPLIMSPZI!I12</f>
        <v>2860580.5700000003</v>
      </c>
    </row>
    <row r="13" spans="1:15" ht="16.5" thickBot="1" x14ac:dyDescent="0.3">
      <c r="A13" s="47" t="s">
        <v>5</v>
      </c>
      <c r="B13" s="49">
        <f>SUM(B9:B12)</f>
        <v>0</v>
      </c>
      <c r="C13" s="14">
        <f t="shared" ref="C13:H13" si="1">SUM(C9:C12)</f>
        <v>0</v>
      </c>
      <c r="D13" s="14">
        <f t="shared" si="1"/>
        <v>0</v>
      </c>
      <c r="E13" s="14">
        <f t="shared" si="1"/>
        <v>0</v>
      </c>
      <c r="F13" s="14">
        <f t="shared" si="1"/>
        <v>28267</v>
      </c>
      <c r="G13" s="14">
        <f t="shared" si="1"/>
        <v>0</v>
      </c>
      <c r="H13" s="14">
        <f t="shared" si="1"/>
        <v>0</v>
      </c>
      <c r="I13" s="14">
        <f>SUM(I9:I12)</f>
        <v>28267</v>
      </c>
      <c r="J13" s="29">
        <f>'IULIE 2023'!J13+IULIE2023SUPLIMSPZI!I13</f>
        <v>43586213.270000003</v>
      </c>
    </row>
    <row r="14" spans="1:15" ht="15.75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4"/>
    </row>
    <row r="15" spans="1:15" ht="16.5" thickBot="1" x14ac:dyDescent="0.3">
      <c r="A15" s="5" t="s">
        <v>42</v>
      </c>
      <c r="B15" s="4"/>
      <c r="C15" s="35"/>
      <c r="D15" s="35"/>
      <c r="E15" s="35"/>
      <c r="F15" s="35"/>
      <c r="G15" s="35"/>
      <c r="H15" s="35"/>
      <c r="I15" s="35"/>
      <c r="J15" s="35"/>
    </row>
    <row r="16" spans="1:15" ht="16.5" thickBot="1" x14ac:dyDescent="0.3">
      <c r="A16" s="6"/>
      <c r="B16" s="63" t="s">
        <v>13</v>
      </c>
      <c r="C16" s="64"/>
      <c r="D16" s="64"/>
      <c r="E16" s="64"/>
      <c r="F16" s="64"/>
      <c r="G16" s="64"/>
      <c r="H16" s="64"/>
      <c r="I16" s="64"/>
      <c r="J16" s="65"/>
    </row>
    <row r="17" spans="1:10" ht="63.75" thickBot="1" x14ac:dyDescent="0.3">
      <c r="A17" s="7" t="s">
        <v>0</v>
      </c>
      <c r="B17" s="8" t="s">
        <v>6</v>
      </c>
      <c r="C17" s="9" t="s">
        <v>14</v>
      </c>
      <c r="D17" s="9" t="s">
        <v>16</v>
      </c>
      <c r="E17" s="10" t="s">
        <v>7</v>
      </c>
      <c r="F17" s="10" t="s">
        <v>8</v>
      </c>
      <c r="G17" s="9" t="s">
        <v>15</v>
      </c>
      <c r="H17" s="10" t="s">
        <v>17</v>
      </c>
      <c r="I17" s="11" t="s">
        <v>9</v>
      </c>
      <c r="J17" s="22" t="s">
        <v>18</v>
      </c>
    </row>
    <row r="18" spans="1:10" s="1" customFormat="1" ht="16.5" thickBot="1" x14ac:dyDescent="0.3">
      <c r="A18" s="36" t="s">
        <v>1</v>
      </c>
      <c r="B18" s="37">
        <f>'IULIE 2023'!B18+IULIE2023SUPLIMSPZI!B9</f>
        <v>23863734.050000004</v>
      </c>
      <c r="C18" s="37">
        <f>'IULIE 2023'!C18+IULIE2023SUPLIMSPZI!C9</f>
        <v>123192.91999999998</v>
      </c>
      <c r="D18" s="37">
        <f>'IULIE 2023'!D18+IULIE2023SUPLIMSPZI!D9</f>
        <v>376300</v>
      </c>
      <c r="E18" s="37">
        <f>'IULIE 2023'!E18+IULIE2023SUPLIMSPZI!E9</f>
        <v>812226.98</v>
      </c>
      <c r="F18" s="37">
        <f>'IULIE 2023'!F18+IULIE2023SUPLIMSPZI!F9</f>
        <v>3085289.3299999996</v>
      </c>
      <c r="G18" s="37">
        <f>'IULIE 2023'!G18+IULIE2023SUPLIMSPZI!G9</f>
        <v>0</v>
      </c>
      <c r="H18" s="37">
        <f>'IULIE 2023'!H18+IULIE2023SUPLIMSPZI!H9</f>
        <v>0</v>
      </c>
      <c r="I18" s="44">
        <f>SUM(B18:H18)</f>
        <v>28260743.280000005</v>
      </c>
      <c r="J18" s="23">
        <f>J9</f>
        <v>28260743.280000001</v>
      </c>
    </row>
    <row r="19" spans="1:10" s="1" customFormat="1" ht="16.5" thickBot="1" x14ac:dyDescent="0.3">
      <c r="A19" s="18" t="s">
        <v>2</v>
      </c>
      <c r="B19" s="37">
        <f>'IULIE 2023'!B19+IULIE2023SUPLIMSPZI!B10</f>
        <v>3726320.97</v>
      </c>
      <c r="C19" s="37">
        <f>'IULIE 2023'!C19+IULIE2023SUPLIMSPZI!C10</f>
        <v>1593.64</v>
      </c>
      <c r="D19" s="37">
        <f>'IULIE 2023'!D19+IULIE2023SUPLIMSPZI!D10</f>
        <v>0</v>
      </c>
      <c r="E19" s="37">
        <f>'IULIE 2023'!E19+IULIE2023SUPLIMSPZI!E10</f>
        <v>0</v>
      </c>
      <c r="F19" s="37">
        <f>'IULIE 2023'!F19+IULIE2023SUPLIMSPZI!F10</f>
        <v>1377025.6600000001</v>
      </c>
      <c r="G19" s="37">
        <f>'IULIE 2023'!G19+IULIE2023SUPLIMSPZI!G10</f>
        <v>41216.11</v>
      </c>
      <c r="H19" s="37">
        <f>'IULIE 2023'!H19+IULIE2023SUPLIMSPZI!H10</f>
        <v>11086.8</v>
      </c>
      <c r="I19" s="44">
        <f t="shared" ref="I19:I22" si="2">SUM(B19:H19)</f>
        <v>5157243.1800000006</v>
      </c>
      <c r="J19" s="23">
        <f t="shared" ref="J19:J21" si="3">J10</f>
        <v>5157243.18</v>
      </c>
    </row>
    <row r="20" spans="1:10" s="1" customFormat="1" ht="16.5" thickBot="1" x14ac:dyDescent="0.3">
      <c r="A20" s="18" t="s">
        <v>3</v>
      </c>
      <c r="B20" s="37">
        <f>'IULIE 2023'!B20+IULIE2023SUPLIMSPZI!B11</f>
        <v>4823275</v>
      </c>
      <c r="C20" s="37">
        <f>'IULIE 2023'!C20+IULIE2023SUPLIMSPZI!C11</f>
        <v>5276.2000000000007</v>
      </c>
      <c r="D20" s="37">
        <f>'IULIE 2023'!D20+IULIE2023SUPLIMSPZI!D11</f>
        <v>0</v>
      </c>
      <c r="E20" s="37">
        <f>'IULIE 2023'!E20+IULIE2023SUPLIMSPZI!E11</f>
        <v>0</v>
      </c>
      <c r="F20" s="37">
        <f>'IULIE 2023'!F20+IULIE2023SUPLIMSPZI!F11</f>
        <v>2456322.9900000002</v>
      </c>
      <c r="G20" s="37">
        <f>'IULIE 2023'!G20+IULIE2023SUPLIMSPZI!G11</f>
        <v>21597.200000000001</v>
      </c>
      <c r="H20" s="37">
        <f>'IULIE 2023'!H20+IULIE2023SUPLIMSPZI!H11</f>
        <v>1174.8499999999999</v>
      </c>
      <c r="I20" s="44">
        <f t="shared" si="2"/>
        <v>7307646.2400000002</v>
      </c>
      <c r="J20" s="23">
        <f t="shared" si="3"/>
        <v>7307646.2399999993</v>
      </c>
    </row>
    <row r="21" spans="1:10" s="1" customFormat="1" ht="16.5" thickBot="1" x14ac:dyDescent="0.3">
      <c r="A21" s="19" t="s">
        <v>4</v>
      </c>
      <c r="B21" s="37">
        <f>'IULIE 2023'!B21+IULIE2023SUPLIMSPZI!B12</f>
        <v>1678973.6300000001</v>
      </c>
      <c r="C21" s="37">
        <f>'IULIE 2023'!C21+IULIE2023SUPLIMSPZI!C12</f>
        <v>0</v>
      </c>
      <c r="D21" s="37">
        <f>'IULIE 2023'!D21+IULIE2023SUPLIMSPZI!D12</f>
        <v>0</v>
      </c>
      <c r="E21" s="37">
        <f>'IULIE 2023'!E21+IULIE2023SUPLIMSPZI!E12</f>
        <v>0</v>
      </c>
      <c r="F21" s="37">
        <f>'IULIE 2023'!F21+IULIE2023SUPLIMSPZI!F12</f>
        <v>1171301.8199999998</v>
      </c>
      <c r="G21" s="37">
        <f>'IULIE 2023'!G21+IULIE2023SUPLIMSPZI!G12</f>
        <v>10305.120000000003</v>
      </c>
      <c r="H21" s="37">
        <f>'IULIE 2023'!H21+IULIE2023SUPLIMSPZI!H12</f>
        <v>0</v>
      </c>
      <c r="I21" s="44">
        <f t="shared" si="2"/>
        <v>2860580.5700000003</v>
      </c>
      <c r="J21" s="39">
        <f t="shared" si="3"/>
        <v>2860580.5700000003</v>
      </c>
    </row>
    <row r="22" spans="1:10" s="1" customFormat="1" ht="16.5" thickBot="1" x14ac:dyDescent="0.3">
      <c r="A22" s="13" t="s">
        <v>5</v>
      </c>
      <c r="B22" s="14">
        <f>SUM(B18:B21)</f>
        <v>34092303.650000006</v>
      </c>
      <c r="C22" s="14">
        <f t="shared" ref="C22:J22" si="4">SUM(C18:C21)</f>
        <v>130062.75999999998</v>
      </c>
      <c r="D22" s="14">
        <f t="shared" si="4"/>
        <v>376300</v>
      </c>
      <c r="E22" s="14">
        <f t="shared" si="4"/>
        <v>812226.98</v>
      </c>
      <c r="F22" s="14">
        <f t="shared" si="4"/>
        <v>8089939.8000000007</v>
      </c>
      <c r="G22" s="14">
        <f t="shared" si="4"/>
        <v>73118.429999999993</v>
      </c>
      <c r="H22" s="14">
        <f t="shared" si="4"/>
        <v>12261.65</v>
      </c>
      <c r="I22" s="44">
        <f t="shared" si="2"/>
        <v>43586213.269999996</v>
      </c>
      <c r="J22" s="14">
        <f t="shared" si="4"/>
        <v>43586213.270000003</v>
      </c>
    </row>
    <row r="23" spans="1:10" s="1" customFormat="1" ht="15.75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2">
        <f>I22-J22</f>
        <v>0</v>
      </c>
    </row>
    <row r="24" spans="1:10" ht="15.75" x14ac:dyDescent="0.25">
      <c r="A24" s="4" t="s">
        <v>11</v>
      </c>
      <c r="B24" s="4"/>
      <c r="C24" s="35"/>
      <c r="D24" s="4"/>
      <c r="E24" s="4"/>
      <c r="F24" s="4"/>
      <c r="G24" s="4"/>
      <c r="H24" s="4"/>
      <c r="I24" s="4"/>
      <c r="J24" s="15"/>
    </row>
    <row r="25" spans="1:10" ht="15.75" x14ac:dyDescent="0.25">
      <c r="A25" s="4" t="s">
        <v>12</v>
      </c>
      <c r="B25" s="25"/>
      <c r="C25" s="25"/>
      <c r="D25" s="25"/>
      <c r="E25" s="25"/>
      <c r="F25" s="25"/>
      <c r="G25" s="25"/>
      <c r="H25" s="25"/>
      <c r="I25" s="25"/>
    </row>
    <row r="26" spans="1:10" ht="15.75" x14ac:dyDescent="0.25">
      <c r="A26" s="25"/>
      <c r="B26" s="25"/>
      <c r="C26" s="25"/>
      <c r="D26" s="25"/>
      <c r="E26" s="25"/>
      <c r="F26" s="25"/>
      <c r="G26" s="25"/>
      <c r="H26" s="25"/>
      <c r="I26" s="25"/>
    </row>
    <row r="27" spans="1:10" ht="15.75" x14ac:dyDescent="0.25">
      <c r="A27" s="28"/>
      <c r="B27" s="28"/>
      <c r="C27" s="28"/>
      <c r="D27" s="28"/>
      <c r="E27" s="28"/>
      <c r="F27" s="28"/>
      <c r="G27" s="28"/>
      <c r="H27" s="28"/>
      <c r="I27" s="28"/>
    </row>
    <row r="28" spans="1:10" ht="15.75" x14ac:dyDescent="0.25">
      <c r="A28" s="28"/>
      <c r="B28" s="28"/>
      <c r="C28" s="28"/>
      <c r="D28" s="28"/>
      <c r="E28" s="28"/>
      <c r="F28" s="28"/>
      <c r="G28" s="28"/>
      <c r="H28" s="28"/>
      <c r="I28" s="28"/>
    </row>
    <row r="29" spans="1:10" ht="15.75" x14ac:dyDescent="0.25">
      <c r="A29" s="28"/>
      <c r="B29" s="28"/>
      <c r="C29" s="28"/>
      <c r="D29" s="28"/>
      <c r="E29" s="28"/>
      <c r="F29" s="28"/>
      <c r="G29" s="28"/>
      <c r="H29" s="28"/>
      <c r="I29" s="28"/>
    </row>
    <row r="30" spans="1:10" ht="15.75" x14ac:dyDescent="0.25">
      <c r="A30" s="28"/>
      <c r="B30" s="28"/>
      <c r="C30" s="28"/>
      <c r="D30" s="28"/>
      <c r="E30" s="28"/>
      <c r="F30" s="28"/>
      <c r="G30" s="28"/>
      <c r="H30" s="28"/>
      <c r="I30" s="28"/>
    </row>
  </sheetData>
  <mergeCells count="4">
    <mergeCell ref="C4:I4"/>
    <mergeCell ref="B5:I5"/>
    <mergeCell ref="B7:J7"/>
    <mergeCell ref="B16:J16"/>
  </mergeCells>
  <pageMargins left="0.7" right="0.7" top="0.75" bottom="0.75" header="0.3" footer="0.3"/>
  <pageSetup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0"/>
  <sheetViews>
    <sheetView workbookViewId="0">
      <selection activeCell="I13" sqref="I13"/>
    </sheetView>
  </sheetViews>
  <sheetFormatPr defaultRowHeight="15" x14ac:dyDescent="0.25"/>
  <cols>
    <col min="1" max="1" width="12.5703125" style="1" customWidth="1"/>
    <col min="2" max="2" width="16" style="1" customWidth="1"/>
    <col min="3" max="3" width="18.5703125" style="1" customWidth="1"/>
    <col min="4" max="4" width="13.85546875" style="1" customWidth="1"/>
    <col min="5" max="5" width="13" style="1" customWidth="1"/>
    <col min="6" max="6" width="16.7109375" style="1" customWidth="1"/>
    <col min="7" max="7" width="14.7109375" style="1" customWidth="1"/>
    <col min="8" max="8" width="16" style="1" customWidth="1"/>
    <col min="9" max="9" width="17" style="1" customWidth="1"/>
    <col min="10" max="10" width="19.140625" style="1" customWidth="1"/>
    <col min="11" max="11" width="10.85546875" style="1" customWidth="1"/>
    <col min="12" max="12" width="12.7109375" style="1" bestFit="1" customWidth="1"/>
    <col min="13" max="13" width="12.5703125" style="1" bestFit="1" customWidth="1"/>
    <col min="14" max="15" width="12.7109375" style="1" bestFit="1" customWidth="1"/>
  </cols>
  <sheetData>
    <row r="1" spans="1:15" ht="15.75" x14ac:dyDescent="0.25">
      <c r="A1" s="25"/>
      <c r="B1" s="25"/>
      <c r="C1" s="25"/>
      <c r="D1" s="25"/>
      <c r="E1" s="25"/>
      <c r="F1" s="25"/>
      <c r="G1" s="25"/>
      <c r="H1" s="25"/>
      <c r="I1" s="25"/>
    </row>
    <row r="2" spans="1:15" ht="15.75" x14ac:dyDescent="0.25">
      <c r="A2" s="25"/>
      <c r="B2" s="25"/>
      <c r="C2" s="25"/>
      <c r="D2" s="25"/>
      <c r="E2" s="25"/>
      <c r="F2" s="25"/>
      <c r="G2" s="25"/>
      <c r="H2" s="25"/>
      <c r="I2" s="25"/>
      <c r="M2" s="53"/>
      <c r="N2" s="53"/>
    </row>
    <row r="3" spans="1:15" ht="15.75" x14ac:dyDescent="0.25">
      <c r="A3" s="4"/>
      <c r="B3" s="4"/>
      <c r="C3" s="4"/>
      <c r="D3" s="4"/>
      <c r="E3" s="4"/>
      <c r="F3" s="4"/>
      <c r="G3" s="4"/>
      <c r="H3" s="4"/>
      <c r="I3" s="4"/>
      <c r="J3" s="54"/>
      <c r="L3" s="3"/>
      <c r="M3" s="3"/>
      <c r="N3" s="3"/>
      <c r="O3" s="2"/>
    </row>
    <row r="4" spans="1:15" ht="15.75" x14ac:dyDescent="0.25">
      <c r="A4" s="4"/>
      <c r="B4" s="4"/>
      <c r="C4" s="59" t="s">
        <v>10</v>
      </c>
      <c r="D4" s="60"/>
      <c r="E4" s="60"/>
      <c r="F4" s="60"/>
      <c r="G4" s="60"/>
      <c r="H4" s="60"/>
      <c r="I4" s="60"/>
      <c r="J4" s="54"/>
      <c r="L4" s="3"/>
      <c r="M4" s="53"/>
      <c r="N4" s="3"/>
    </row>
    <row r="5" spans="1:15" ht="36" customHeight="1" x14ac:dyDescent="0.25">
      <c r="A5" s="4"/>
      <c r="B5" s="61" t="s">
        <v>39</v>
      </c>
      <c r="C5" s="62"/>
      <c r="D5" s="62"/>
      <c r="E5" s="62"/>
      <c r="F5" s="62"/>
      <c r="G5" s="62"/>
      <c r="H5" s="62"/>
      <c r="I5" s="62"/>
      <c r="J5" s="55"/>
      <c r="K5" s="27"/>
      <c r="L5" s="27"/>
      <c r="M5" s="3"/>
    </row>
    <row r="6" spans="1:15" ht="16.5" thickBot="1" x14ac:dyDescent="0.3">
      <c r="A6" s="4"/>
      <c r="B6" s="4"/>
      <c r="C6" s="4"/>
      <c r="D6" s="4"/>
      <c r="E6" s="4"/>
      <c r="F6" s="4"/>
      <c r="G6" s="4"/>
      <c r="H6" s="4"/>
      <c r="I6" s="4"/>
      <c r="J6" s="15"/>
    </row>
    <row r="7" spans="1:15" ht="16.5" thickBot="1" x14ac:dyDescent="0.3">
      <c r="A7" s="6"/>
      <c r="B7" s="63" t="s">
        <v>13</v>
      </c>
      <c r="C7" s="64"/>
      <c r="D7" s="64"/>
      <c r="E7" s="64"/>
      <c r="F7" s="64"/>
      <c r="G7" s="64"/>
      <c r="H7" s="64"/>
      <c r="I7" s="64"/>
      <c r="J7" s="65"/>
    </row>
    <row r="8" spans="1:15" ht="63.75" thickBot="1" x14ac:dyDescent="0.3">
      <c r="A8" s="47" t="s">
        <v>0</v>
      </c>
      <c r="B8" s="9" t="s">
        <v>6</v>
      </c>
      <c r="C8" s="9" t="s">
        <v>14</v>
      </c>
      <c r="D8" s="9" t="s">
        <v>16</v>
      </c>
      <c r="E8" s="10" t="s">
        <v>7</v>
      </c>
      <c r="F8" s="10" t="s">
        <v>8</v>
      </c>
      <c r="G8" s="9" t="s">
        <v>15</v>
      </c>
      <c r="H8" s="10" t="s">
        <v>17</v>
      </c>
      <c r="I8" s="11" t="s">
        <v>9</v>
      </c>
      <c r="J8" s="22" t="s">
        <v>18</v>
      </c>
    </row>
    <row r="9" spans="1:15" ht="20.25" customHeight="1" thickBot="1" x14ac:dyDescent="0.3">
      <c r="A9" s="50" t="s">
        <v>1</v>
      </c>
      <c r="B9" s="48">
        <v>3619081.5</v>
      </c>
      <c r="C9" s="12">
        <v>15177.43</v>
      </c>
      <c r="D9" s="12">
        <v>173140</v>
      </c>
      <c r="E9" s="12">
        <v>197928.15</v>
      </c>
      <c r="F9" s="12">
        <v>423036</v>
      </c>
      <c r="G9" s="12">
        <v>0</v>
      </c>
      <c r="H9" s="12">
        <v>0</v>
      </c>
      <c r="I9" s="17">
        <f>SUM(B9:H9)</f>
        <v>4428363.08</v>
      </c>
      <c r="J9" s="23">
        <f>'REGULARIZARE SEM I 2023'!J9+'IULIE 2023'!I9</f>
        <v>28260743.280000001</v>
      </c>
    </row>
    <row r="10" spans="1:15" ht="17.25" customHeight="1" thickBot="1" x14ac:dyDescent="0.3">
      <c r="A10" s="51" t="s">
        <v>2</v>
      </c>
      <c r="B10" s="48">
        <v>440825.1</v>
      </c>
      <c r="C10" s="12">
        <v>0</v>
      </c>
      <c r="D10" s="12">
        <v>0</v>
      </c>
      <c r="E10" s="12">
        <v>0</v>
      </c>
      <c r="F10" s="12">
        <v>204930</v>
      </c>
      <c r="G10" s="12">
        <v>7722</v>
      </c>
      <c r="H10" s="12">
        <v>0</v>
      </c>
      <c r="I10" s="17">
        <f t="shared" ref="I10:I12" si="0">SUM(B10:H10)</f>
        <v>653477.1</v>
      </c>
      <c r="J10" s="23">
        <f>'REGULARIZARE SEM I 2023'!J10+'IULIE 2023'!I10</f>
        <v>5157243.18</v>
      </c>
    </row>
    <row r="11" spans="1:15" ht="16.5" thickBot="1" x14ac:dyDescent="0.3">
      <c r="A11" s="51" t="s">
        <v>3</v>
      </c>
      <c r="B11" s="48">
        <v>766670.9</v>
      </c>
      <c r="C11" s="12">
        <v>462.97</v>
      </c>
      <c r="D11" s="12">
        <v>0</v>
      </c>
      <c r="E11" s="12">
        <v>0</v>
      </c>
      <c r="F11" s="12">
        <v>407408</v>
      </c>
      <c r="G11" s="12">
        <v>5742</v>
      </c>
      <c r="H11" s="12">
        <v>0</v>
      </c>
      <c r="I11" s="17">
        <f t="shared" si="0"/>
        <v>1180283.8700000001</v>
      </c>
      <c r="J11" s="23">
        <f>'REGULARIZARE SEM I 2023'!J11+'IULIE 2023'!I11</f>
        <v>7307646.2399999993</v>
      </c>
      <c r="K11" s="2"/>
    </row>
    <row r="12" spans="1:15" ht="16.5" thickBot="1" x14ac:dyDescent="0.3">
      <c r="A12" s="52" t="s">
        <v>4</v>
      </c>
      <c r="B12" s="48">
        <v>370780.03</v>
      </c>
      <c r="C12" s="12">
        <v>0</v>
      </c>
      <c r="D12" s="12">
        <v>0</v>
      </c>
      <c r="E12" s="12">
        <v>0</v>
      </c>
      <c r="F12" s="12">
        <v>200183</v>
      </c>
      <c r="G12" s="12">
        <v>792</v>
      </c>
      <c r="H12" s="12">
        <v>0</v>
      </c>
      <c r="I12" s="17">
        <f t="shared" si="0"/>
        <v>571755.03</v>
      </c>
      <c r="J12" s="23">
        <f>'REGULARIZARE SEM I 2023'!J12+'IULIE 2023'!I12</f>
        <v>2832313.5700000003</v>
      </c>
    </row>
    <row r="13" spans="1:15" ht="16.5" thickBot="1" x14ac:dyDescent="0.3">
      <c r="A13" s="47" t="s">
        <v>5</v>
      </c>
      <c r="B13" s="49">
        <f>SUM(B9:B12)</f>
        <v>5197357.53</v>
      </c>
      <c r="C13" s="14">
        <f t="shared" ref="C13:H13" si="1">SUM(C9:C12)</f>
        <v>15640.4</v>
      </c>
      <c r="D13" s="14">
        <f t="shared" si="1"/>
        <v>173140</v>
      </c>
      <c r="E13" s="14">
        <f t="shared" si="1"/>
        <v>197928.15</v>
      </c>
      <c r="F13" s="14">
        <f t="shared" si="1"/>
        <v>1235557</v>
      </c>
      <c r="G13" s="14">
        <f t="shared" si="1"/>
        <v>14256</v>
      </c>
      <c r="H13" s="14">
        <f t="shared" si="1"/>
        <v>0</v>
      </c>
      <c r="I13" s="14">
        <f>SUM(I9:I12)</f>
        <v>6833879.0800000001</v>
      </c>
      <c r="J13" s="29">
        <f>'REGULARIZARE SEM I 2023'!J13+'IULIE 2023'!I13</f>
        <v>43557946.270000003</v>
      </c>
    </row>
    <row r="14" spans="1:15" ht="15.75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4"/>
    </row>
    <row r="15" spans="1:15" ht="16.5" thickBot="1" x14ac:dyDescent="0.3">
      <c r="A15" s="5" t="s">
        <v>42</v>
      </c>
      <c r="B15" s="4"/>
      <c r="C15" s="35"/>
      <c r="D15" s="35"/>
      <c r="E15" s="35"/>
      <c r="F15" s="35"/>
      <c r="G15" s="35"/>
      <c r="H15" s="35"/>
      <c r="I15" s="35"/>
      <c r="J15" s="35"/>
    </row>
    <row r="16" spans="1:15" ht="16.5" thickBot="1" x14ac:dyDescent="0.3">
      <c r="A16" s="6"/>
      <c r="B16" s="63" t="s">
        <v>13</v>
      </c>
      <c r="C16" s="64"/>
      <c r="D16" s="64"/>
      <c r="E16" s="64"/>
      <c r="F16" s="64"/>
      <c r="G16" s="64"/>
      <c r="H16" s="64"/>
      <c r="I16" s="64"/>
      <c r="J16" s="65"/>
    </row>
    <row r="17" spans="1:10" ht="63.75" thickBot="1" x14ac:dyDescent="0.3">
      <c r="A17" s="7" t="s">
        <v>0</v>
      </c>
      <c r="B17" s="8" t="s">
        <v>6</v>
      </c>
      <c r="C17" s="9" t="s">
        <v>14</v>
      </c>
      <c r="D17" s="9" t="s">
        <v>16</v>
      </c>
      <c r="E17" s="10" t="s">
        <v>7</v>
      </c>
      <c r="F17" s="10" t="s">
        <v>8</v>
      </c>
      <c r="G17" s="9" t="s">
        <v>15</v>
      </c>
      <c r="H17" s="10" t="s">
        <v>17</v>
      </c>
      <c r="I17" s="11" t="s">
        <v>9</v>
      </c>
      <c r="J17" s="22" t="s">
        <v>18</v>
      </c>
    </row>
    <row r="18" spans="1:10" s="1" customFormat="1" ht="16.5" thickBot="1" x14ac:dyDescent="0.3">
      <c r="A18" s="36" t="s">
        <v>1</v>
      </c>
      <c r="B18" s="37">
        <f>'REGULARIZARE SEM I 2023'!B18+'IULIE 2023'!B9</f>
        <v>23863734.050000004</v>
      </c>
      <c r="C18" s="37">
        <f>'REGULARIZARE SEM I 2023'!C18+'IULIE 2023'!C9</f>
        <v>123192.91999999998</v>
      </c>
      <c r="D18" s="37">
        <f>'REGULARIZARE SEM I 2023'!D18+'IULIE 2023'!D9</f>
        <v>376300</v>
      </c>
      <c r="E18" s="37">
        <f>'REGULARIZARE SEM I 2023'!E18+'IULIE 2023'!E9</f>
        <v>812226.98</v>
      </c>
      <c r="F18" s="37">
        <f>'REGULARIZARE SEM I 2023'!F18+'IULIE 2023'!F9</f>
        <v>3085289.3299999996</v>
      </c>
      <c r="G18" s="37">
        <f>'REGULARIZARE SEM I 2023'!G18+'IULIE 2023'!G9</f>
        <v>0</v>
      </c>
      <c r="H18" s="37">
        <f>'REGULARIZARE SEM I 2023'!H18+'IULIE 2023'!H9</f>
        <v>0</v>
      </c>
      <c r="I18" s="44">
        <f>SUM(B18:H18)</f>
        <v>28260743.280000005</v>
      </c>
      <c r="J18" s="23">
        <f>J9</f>
        <v>28260743.280000001</v>
      </c>
    </row>
    <row r="19" spans="1:10" s="1" customFormat="1" ht="16.5" thickBot="1" x14ac:dyDescent="0.3">
      <c r="A19" s="18" t="s">
        <v>2</v>
      </c>
      <c r="B19" s="37">
        <f>'REGULARIZARE SEM I 2023'!B19+'IULIE 2023'!B10</f>
        <v>3726320.97</v>
      </c>
      <c r="C19" s="37">
        <f>'REGULARIZARE SEM I 2023'!C19+'IULIE 2023'!C10</f>
        <v>1593.64</v>
      </c>
      <c r="D19" s="37">
        <f>'REGULARIZARE SEM I 2023'!D19+'IULIE 2023'!D10</f>
        <v>0</v>
      </c>
      <c r="E19" s="37">
        <f>'REGULARIZARE SEM I 2023'!E19+'IULIE 2023'!E10</f>
        <v>0</v>
      </c>
      <c r="F19" s="37">
        <f>'REGULARIZARE SEM I 2023'!F19+'IULIE 2023'!F10</f>
        <v>1377025.6600000001</v>
      </c>
      <c r="G19" s="37">
        <f>'REGULARIZARE SEM I 2023'!G19+'IULIE 2023'!G10</f>
        <v>41216.11</v>
      </c>
      <c r="H19" s="37">
        <f>'REGULARIZARE SEM I 2023'!H19+'IULIE 2023'!H10</f>
        <v>11086.8</v>
      </c>
      <c r="I19" s="45">
        <f t="shared" ref="I19:I21" si="2">SUM(B19:H19)</f>
        <v>5157243.1800000006</v>
      </c>
      <c r="J19" s="23">
        <f t="shared" ref="J19:J21" si="3">J10</f>
        <v>5157243.18</v>
      </c>
    </row>
    <row r="20" spans="1:10" s="1" customFormat="1" ht="16.5" thickBot="1" x14ac:dyDescent="0.3">
      <c r="A20" s="18" t="s">
        <v>3</v>
      </c>
      <c r="B20" s="37">
        <f>'REGULARIZARE SEM I 2023'!B20+'IULIE 2023'!B11</f>
        <v>4823275</v>
      </c>
      <c r="C20" s="37">
        <f>'REGULARIZARE SEM I 2023'!C20+'IULIE 2023'!C11</f>
        <v>5276.2000000000007</v>
      </c>
      <c r="D20" s="37">
        <f>'REGULARIZARE SEM I 2023'!D20+'IULIE 2023'!D11</f>
        <v>0</v>
      </c>
      <c r="E20" s="37">
        <f>'REGULARIZARE SEM I 2023'!E20+'IULIE 2023'!E11</f>
        <v>0</v>
      </c>
      <c r="F20" s="37">
        <f>'REGULARIZARE SEM I 2023'!F20+'IULIE 2023'!F11</f>
        <v>2456322.9900000002</v>
      </c>
      <c r="G20" s="37">
        <f>'REGULARIZARE SEM I 2023'!G20+'IULIE 2023'!G11</f>
        <v>21597.200000000001</v>
      </c>
      <c r="H20" s="37">
        <f>'REGULARIZARE SEM I 2023'!H20+'IULIE 2023'!H11</f>
        <v>1174.8499999999999</v>
      </c>
      <c r="I20" s="45">
        <f t="shared" si="2"/>
        <v>7307646.2400000002</v>
      </c>
      <c r="J20" s="23">
        <f t="shared" si="3"/>
        <v>7307646.2399999993</v>
      </c>
    </row>
    <row r="21" spans="1:10" s="1" customFormat="1" ht="16.5" thickBot="1" x14ac:dyDescent="0.3">
      <c r="A21" s="19" t="s">
        <v>4</v>
      </c>
      <c r="B21" s="37">
        <f>'REGULARIZARE SEM I 2023'!B21+'IULIE 2023'!B12</f>
        <v>1678973.6300000001</v>
      </c>
      <c r="C21" s="37">
        <f>'REGULARIZARE SEM I 2023'!C21+'IULIE 2023'!C12</f>
        <v>0</v>
      </c>
      <c r="D21" s="37">
        <f>'REGULARIZARE SEM I 2023'!D21+'IULIE 2023'!D12</f>
        <v>0</v>
      </c>
      <c r="E21" s="37">
        <f>'REGULARIZARE SEM I 2023'!E21+'IULIE 2023'!E12</f>
        <v>0</v>
      </c>
      <c r="F21" s="37">
        <f>'REGULARIZARE SEM I 2023'!F21+'IULIE 2023'!F12</f>
        <v>1143034.8199999998</v>
      </c>
      <c r="G21" s="37">
        <f>'REGULARIZARE SEM I 2023'!G21+'IULIE 2023'!G12</f>
        <v>10305.120000000003</v>
      </c>
      <c r="H21" s="37">
        <f>'REGULARIZARE SEM I 2023'!H21+'IULIE 2023'!H12</f>
        <v>0</v>
      </c>
      <c r="I21" s="46">
        <f t="shared" si="2"/>
        <v>2832313.5700000003</v>
      </c>
      <c r="J21" s="39">
        <f t="shared" si="3"/>
        <v>2832313.5700000003</v>
      </c>
    </row>
    <row r="22" spans="1:10" s="1" customFormat="1" ht="16.5" thickBot="1" x14ac:dyDescent="0.3">
      <c r="A22" s="13" t="s">
        <v>5</v>
      </c>
      <c r="B22" s="14">
        <f>SUM(B18:B21)</f>
        <v>34092303.650000006</v>
      </c>
      <c r="C22" s="14">
        <f t="shared" ref="C22:J22" si="4">SUM(C18:C21)</f>
        <v>130062.75999999998</v>
      </c>
      <c r="D22" s="14">
        <f t="shared" si="4"/>
        <v>376300</v>
      </c>
      <c r="E22" s="14">
        <f t="shared" si="4"/>
        <v>812226.98</v>
      </c>
      <c r="F22" s="14">
        <f t="shared" si="4"/>
        <v>8061672.8000000007</v>
      </c>
      <c r="G22" s="14">
        <f t="shared" si="4"/>
        <v>73118.429999999993</v>
      </c>
      <c r="H22" s="14">
        <f t="shared" si="4"/>
        <v>12261.65</v>
      </c>
      <c r="I22" s="14">
        <f>SUM(I18:I21)</f>
        <v>43557946.270000003</v>
      </c>
      <c r="J22" s="14">
        <f t="shared" si="4"/>
        <v>43557946.270000003</v>
      </c>
    </row>
    <row r="23" spans="1:10" s="1" customFormat="1" ht="15.75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2">
        <f>I22-J22</f>
        <v>0</v>
      </c>
    </row>
    <row r="24" spans="1:10" ht="15.75" x14ac:dyDescent="0.25">
      <c r="A24" s="4" t="s">
        <v>11</v>
      </c>
      <c r="B24" s="4"/>
      <c r="C24" s="35"/>
      <c r="D24" s="4"/>
      <c r="E24" s="4"/>
      <c r="F24" s="4"/>
      <c r="G24" s="4"/>
      <c r="H24" s="4"/>
      <c r="I24" s="4"/>
      <c r="J24" s="15"/>
    </row>
    <row r="25" spans="1:10" ht="15.75" x14ac:dyDescent="0.25">
      <c r="A25" s="4" t="s">
        <v>12</v>
      </c>
      <c r="B25" s="25"/>
      <c r="C25" s="25"/>
      <c r="D25" s="25"/>
      <c r="E25" s="25"/>
      <c r="F25" s="25"/>
      <c r="G25" s="25"/>
      <c r="H25" s="25"/>
      <c r="I25" s="25"/>
    </row>
    <row r="26" spans="1:10" ht="15.75" x14ac:dyDescent="0.25">
      <c r="A26" s="25"/>
      <c r="B26" s="25"/>
      <c r="C26" s="25"/>
      <c r="D26" s="25"/>
      <c r="E26" s="25"/>
      <c r="F26" s="25"/>
      <c r="G26" s="25"/>
      <c r="H26" s="25"/>
      <c r="I26" s="25"/>
    </row>
    <row r="27" spans="1:10" ht="15.75" x14ac:dyDescent="0.25">
      <c r="A27" s="28"/>
      <c r="B27" s="28"/>
      <c r="C27" s="28"/>
      <c r="D27" s="28"/>
      <c r="E27" s="28"/>
      <c r="F27" s="28"/>
      <c r="G27" s="28"/>
      <c r="H27" s="28"/>
      <c r="I27" s="28"/>
    </row>
    <row r="28" spans="1:10" ht="15.75" x14ac:dyDescent="0.25">
      <c r="A28" s="28"/>
      <c r="B28" s="28"/>
      <c r="C28" s="28"/>
      <c r="D28" s="28"/>
      <c r="E28" s="28"/>
      <c r="F28" s="28"/>
      <c r="G28" s="28"/>
      <c r="H28" s="28"/>
      <c r="I28" s="28"/>
    </row>
    <row r="29" spans="1:10" ht="15.75" x14ac:dyDescent="0.25">
      <c r="A29" s="28"/>
      <c r="B29" s="28"/>
      <c r="C29" s="28"/>
      <c r="D29" s="28"/>
      <c r="E29" s="28"/>
      <c r="F29" s="28"/>
      <c r="G29" s="28"/>
      <c r="H29" s="28"/>
      <c r="I29" s="28"/>
    </row>
    <row r="30" spans="1:10" ht="15.75" x14ac:dyDescent="0.25">
      <c r="A30" s="28"/>
      <c r="B30" s="28"/>
      <c r="C30" s="28"/>
      <c r="D30" s="28"/>
      <c r="E30" s="28"/>
      <c r="F30" s="28"/>
      <c r="G30" s="28"/>
      <c r="H30" s="28"/>
      <c r="I30" s="28"/>
    </row>
  </sheetData>
  <mergeCells count="4">
    <mergeCell ref="C4:I4"/>
    <mergeCell ref="B5:I5"/>
    <mergeCell ref="B7:J7"/>
    <mergeCell ref="B16:J16"/>
  </mergeCells>
  <pageMargins left="0.7" right="0.7" top="0.75" bottom="0.75" header="0.3" footer="0.3"/>
  <pageSetup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0"/>
  <sheetViews>
    <sheetView workbookViewId="0">
      <selection activeCell="J9" sqref="J9"/>
    </sheetView>
  </sheetViews>
  <sheetFormatPr defaultRowHeight="15" x14ac:dyDescent="0.25"/>
  <cols>
    <col min="1" max="1" width="12.5703125" style="15" customWidth="1"/>
    <col min="2" max="2" width="16" style="15" customWidth="1"/>
    <col min="3" max="3" width="18.5703125" style="15" customWidth="1"/>
    <col min="4" max="4" width="13.85546875" style="15" customWidth="1"/>
    <col min="5" max="5" width="13" style="15" customWidth="1"/>
    <col min="6" max="6" width="16.7109375" style="15" customWidth="1"/>
    <col min="7" max="7" width="14.7109375" style="15" customWidth="1"/>
    <col min="8" max="8" width="16" style="15" customWidth="1"/>
    <col min="9" max="9" width="17" style="15" customWidth="1"/>
    <col min="10" max="10" width="19.140625" style="15" customWidth="1"/>
    <col min="11" max="11" width="10.85546875" style="1" customWidth="1"/>
    <col min="12" max="12" width="12.7109375" style="1" bestFit="1" customWidth="1"/>
    <col min="13" max="13" width="12.5703125" style="1" bestFit="1" customWidth="1"/>
    <col min="14" max="15" width="12.7109375" style="1" bestFit="1" customWidth="1"/>
  </cols>
  <sheetData>
    <row r="1" spans="1:15" ht="15.75" x14ac:dyDescent="0.25">
      <c r="A1" s="4"/>
      <c r="B1" s="4"/>
      <c r="C1" s="4"/>
      <c r="D1" s="4"/>
      <c r="E1" s="4"/>
      <c r="F1" s="4"/>
      <c r="G1" s="4"/>
      <c r="H1" s="4"/>
      <c r="I1" s="4"/>
    </row>
    <row r="2" spans="1:15" ht="15.75" x14ac:dyDescent="0.25">
      <c r="A2" s="4"/>
      <c r="B2" s="4"/>
      <c r="C2" s="4"/>
      <c r="D2" s="4"/>
      <c r="E2" s="4"/>
      <c r="F2" s="4"/>
      <c r="G2" s="4"/>
      <c r="H2" s="4"/>
      <c r="I2" s="4"/>
      <c r="M2" s="53"/>
      <c r="N2" s="53"/>
    </row>
    <row r="3" spans="1:15" ht="15.75" x14ac:dyDescent="0.25">
      <c r="A3" s="4"/>
      <c r="B3" s="4"/>
      <c r="C3" s="4"/>
      <c r="D3" s="4"/>
      <c r="E3" s="4"/>
      <c r="F3" s="4"/>
      <c r="G3" s="4"/>
      <c r="H3" s="4"/>
      <c r="I3" s="4"/>
      <c r="J3" s="54"/>
      <c r="L3" s="3"/>
      <c r="M3" s="3"/>
      <c r="N3" s="3"/>
      <c r="O3" s="2"/>
    </row>
    <row r="4" spans="1:15" ht="15.75" x14ac:dyDescent="0.25">
      <c r="A4" s="4"/>
      <c r="B4" s="4"/>
      <c r="C4" s="59" t="s">
        <v>10</v>
      </c>
      <c r="D4" s="60"/>
      <c r="E4" s="60"/>
      <c r="F4" s="60"/>
      <c r="G4" s="60"/>
      <c r="H4" s="60"/>
      <c r="I4" s="60"/>
      <c r="J4" s="54"/>
      <c r="L4" s="3"/>
      <c r="M4" s="53"/>
      <c r="N4" s="3"/>
    </row>
    <row r="5" spans="1:15" ht="36" customHeight="1" x14ac:dyDescent="0.25">
      <c r="A5" s="4"/>
      <c r="B5" s="61" t="s">
        <v>34</v>
      </c>
      <c r="C5" s="62"/>
      <c r="D5" s="62"/>
      <c r="E5" s="62"/>
      <c r="F5" s="62"/>
      <c r="G5" s="62"/>
      <c r="H5" s="62"/>
      <c r="I5" s="62"/>
      <c r="J5" s="55"/>
      <c r="K5" s="27"/>
      <c r="L5" s="27"/>
      <c r="M5" s="3"/>
    </row>
    <row r="6" spans="1:15" ht="16.5" thickBot="1" x14ac:dyDescent="0.3">
      <c r="A6" s="4"/>
      <c r="B6" s="4"/>
      <c r="C6" s="4"/>
      <c r="D6" s="4"/>
      <c r="E6" s="4"/>
      <c r="F6" s="4"/>
      <c r="G6" s="4"/>
      <c r="H6" s="4"/>
      <c r="I6" s="4"/>
    </row>
    <row r="7" spans="1:15" ht="16.5" thickBot="1" x14ac:dyDescent="0.3">
      <c r="A7" s="6"/>
      <c r="B7" s="63" t="s">
        <v>13</v>
      </c>
      <c r="C7" s="64"/>
      <c r="D7" s="64"/>
      <c r="E7" s="64"/>
      <c r="F7" s="64"/>
      <c r="G7" s="64"/>
      <c r="H7" s="64"/>
      <c r="I7" s="64"/>
      <c r="J7" s="65"/>
    </row>
    <row r="8" spans="1:15" ht="63.75" thickBot="1" x14ac:dyDescent="0.3">
      <c r="A8" s="47" t="s">
        <v>0</v>
      </c>
      <c r="B8" s="9" t="s">
        <v>6</v>
      </c>
      <c r="C8" s="9" t="s">
        <v>14</v>
      </c>
      <c r="D8" s="9" t="s">
        <v>16</v>
      </c>
      <c r="E8" s="10" t="s">
        <v>7</v>
      </c>
      <c r="F8" s="10" t="s">
        <v>8</v>
      </c>
      <c r="G8" s="9" t="s">
        <v>15</v>
      </c>
      <c r="H8" s="10" t="s">
        <v>17</v>
      </c>
      <c r="I8" s="11" t="s">
        <v>9</v>
      </c>
      <c r="J8" s="22" t="s">
        <v>18</v>
      </c>
    </row>
    <row r="9" spans="1:15" ht="20.25" customHeight="1" thickBot="1" x14ac:dyDescent="0.3">
      <c r="A9" s="50" t="s">
        <v>1</v>
      </c>
      <c r="B9" s="48">
        <v>290348.03000000003</v>
      </c>
      <c r="C9" s="12">
        <v>-11311.94</v>
      </c>
      <c r="D9" s="12">
        <v>0</v>
      </c>
      <c r="E9" s="12">
        <v>-297.51</v>
      </c>
      <c r="F9" s="12">
        <f>-3740.39</f>
        <v>-3740.39</v>
      </c>
      <c r="G9" s="12">
        <v>0</v>
      </c>
      <c r="H9" s="12">
        <v>0</v>
      </c>
      <c r="I9" s="17">
        <f>SUM(B9:H9)</f>
        <v>274998.19</v>
      </c>
      <c r="J9" s="23">
        <f>IUNIESUPLIMSPZI2023!J9+'REGULARIZARE SEM I 2023'!I9</f>
        <v>23832380.200000003</v>
      </c>
    </row>
    <row r="10" spans="1:15" ht="17.25" customHeight="1" thickBot="1" x14ac:dyDescent="0.3">
      <c r="A10" s="51" t="s">
        <v>2</v>
      </c>
      <c r="B10" s="48">
        <v>178822.25</v>
      </c>
      <c r="C10" s="12">
        <v>0</v>
      </c>
      <c r="D10" s="12">
        <v>0</v>
      </c>
      <c r="E10" s="12">
        <v>0</v>
      </c>
      <c r="F10" s="12">
        <v>-792.76</v>
      </c>
      <c r="G10" s="12">
        <v>-990.95</v>
      </c>
      <c r="H10" s="12">
        <v>0</v>
      </c>
      <c r="I10" s="17">
        <f t="shared" ref="I10:I12" si="0">SUM(B10:H10)</f>
        <v>177038.53999999998</v>
      </c>
      <c r="J10" s="23">
        <f>IUNIESUPLIMSPZI2023!J10+'REGULARIZARE SEM I 2023'!I10</f>
        <v>4503766.08</v>
      </c>
    </row>
    <row r="11" spans="1:15" ht="16.5" thickBot="1" x14ac:dyDescent="0.3">
      <c r="A11" s="51" t="s">
        <v>3</v>
      </c>
      <c r="B11" s="48">
        <v>106849.59</v>
      </c>
      <c r="C11" s="12">
        <v>0</v>
      </c>
      <c r="D11" s="12">
        <v>0</v>
      </c>
      <c r="E11" s="12">
        <v>0</v>
      </c>
      <c r="F11" s="12">
        <v>-893.44</v>
      </c>
      <c r="G11" s="12">
        <v>198.19</v>
      </c>
      <c r="H11" s="12">
        <v>0</v>
      </c>
      <c r="I11" s="17">
        <f t="shared" si="0"/>
        <v>106154.34</v>
      </c>
      <c r="J11" s="23">
        <f>IUNIESUPLIMSPZI2023!J11+'REGULARIZARE SEM I 2023'!I11</f>
        <v>6127362.3699999992</v>
      </c>
      <c r="K11" s="2"/>
    </row>
    <row r="12" spans="1:15" ht="16.5" thickBot="1" x14ac:dyDescent="0.3">
      <c r="A12" s="52" t="s">
        <v>4</v>
      </c>
      <c r="B12" s="48">
        <v>1596.1</v>
      </c>
      <c r="C12" s="12">
        <v>0</v>
      </c>
      <c r="D12" s="12">
        <v>0</v>
      </c>
      <c r="E12" s="12">
        <v>0</v>
      </c>
      <c r="F12" s="12">
        <f>-337.42</f>
        <v>-337.42</v>
      </c>
      <c r="G12" s="12">
        <v>990.95</v>
      </c>
      <c r="H12" s="12">
        <v>0</v>
      </c>
      <c r="I12" s="17">
        <f t="shared" si="0"/>
        <v>2249.63</v>
      </c>
      <c r="J12" s="23">
        <f>IUNIESUPLIMSPZI2023!J12+'REGULARIZARE SEM I 2023'!I12</f>
        <v>2260558.54</v>
      </c>
    </row>
    <row r="13" spans="1:15" ht="16.5" thickBot="1" x14ac:dyDescent="0.3">
      <c r="A13" s="47" t="s">
        <v>5</v>
      </c>
      <c r="B13" s="49">
        <f>SUM(B9:B12)</f>
        <v>577615.97</v>
      </c>
      <c r="C13" s="14">
        <f t="shared" ref="C13:H13" si="1">SUM(C9:C12)</f>
        <v>-11311.94</v>
      </c>
      <c r="D13" s="14">
        <f t="shared" si="1"/>
        <v>0</v>
      </c>
      <c r="E13" s="14">
        <f t="shared" si="1"/>
        <v>-297.51</v>
      </c>
      <c r="F13" s="14">
        <f t="shared" si="1"/>
        <v>-5764.01</v>
      </c>
      <c r="G13" s="14">
        <f t="shared" si="1"/>
        <v>198.19000000000005</v>
      </c>
      <c r="H13" s="14">
        <f t="shared" si="1"/>
        <v>0</v>
      </c>
      <c r="I13" s="14">
        <f>SUM(I9:I12)</f>
        <v>560440.69999999995</v>
      </c>
      <c r="J13" s="29">
        <f>IUNIESUPLIMSPZI2023!J13+'REGULARIZARE SEM I 2023'!I13</f>
        <v>36724067.190000005</v>
      </c>
    </row>
    <row r="14" spans="1:15" ht="15.75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2"/>
    </row>
    <row r="15" spans="1:15" ht="16.5" thickBot="1" x14ac:dyDescent="0.3">
      <c r="A15" s="5" t="s">
        <v>25</v>
      </c>
      <c r="B15" s="4"/>
      <c r="C15" s="35"/>
      <c r="D15" s="35"/>
      <c r="E15" s="35"/>
      <c r="F15" s="35"/>
      <c r="G15" s="35"/>
      <c r="H15" s="35"/>
      <c r="I15" s="35"/>
      <c r="J15" s="35"/>
    </row>
    <row r="16" spans="1:15" ht="16.5" thickBot="1" x14ac:dyDescent="0.3">
      <c r="A16" s="6"/>
      <c r="B16" s="63" t="s">
        <v>13</v>
      </c>
      <c r="C16" s="64"/>
      <c r="D16" s="64"/>
      <c r="E16" s="64"/>
      <c r="F16" s="64"/>
      <c r="G16" s="64"/>
      <c r="H16" s="64"/>
      <c r="I16" s="64"/>
      <c r="J16" s="65"/>
    </row>
    <row r="17" spans="1:10" ht="63.75" thickBot="1" x14ac:dyDescent="0.3">
      <c r="A17" s="7" t="s">
        <v>0</v>
      </c>
      <c r="B17" s="8" t="s">
        <v>6</v>
      </c>
      <c r="C17" s="9" t="s">
        <v>14</v>
      </c>
      <c r="D17" s="9" t="s">
        <v>16</v>
      </c>
      <c r="E17" s="10" t="s">
        <v>7</v>
      </c>
      <c r="F17" s="10" t="s">
        <v>8</v>
      </c>
      <c r="G17" s="9" t="s">
        <v>15</v>
      </c>
      <c r="H17" s="10" t="s">
        <v>17</v>
      </c>
      <c r="I17" s="11" t="s">
        <v>9</v>
      </c>
      <c r="J17" s="22" t="s">
        <v>18</v>
      </c>
    </row>
    <row r="18" spans="1:10" s="1" customFormat="1" ht="16.5" thickBot="1" x14ac:dyDescent="0.3">
      <c r="A18" s="36" t="s">
        <v>1</v>
      </c>
      <c r="B18" s="37">
        <f>IUNIESUPLIMSPZI2023!B18+'REGULARIZARE SEM I 2023'!B9</f>
        <v>20244652.550000004</v>
      </c>
      <c r="C18" s="37">
        <f>IUNIESUPLIMSPZI2023!C18+'REGULARIZARE SEM I 2023'!C9</f>
        <v>108015.48999999999</v>
      </c>
      <c r="D18" s="37">
        <f>IUNIESUPLIMSPZI2023!D18+'REGULARIZARE SEM I 2023'!D9</f>
        <v>203160</v>
      </c>
      <c r="E18" s="37">
        <f>IUNIESUPLIMSPZI2023!E18+'REGULARIZARE SEM I 2023'!E9</f>
        <v>614298.82999999996</v>
      </c>
      <c r="F18" s="37">
        <f>IUNIESUPLIMSPZI2023!F18+'REGULARIZARE SEM I 2023'!F9</f>
        <v>2662253.3299999996</v>
      </c>
      <c r="G18" s="37">
        <f>IUNIESUPLIMSPZI2023!G18+'REGULARIZARE SEM I 2023'!G9</f>
        <v>0</v>
      </c>
      <c r="H18" s="37">
        <f>IUNIESUPLIMSPZI2023!H18+'REGULARIZARE SEM I 2023'!H9</f>
        <v>0</v>
      </c>
      <c r="I18" s="44">
        <f>SUM(B18:H18)</f>
        <v>23832380.199999999</v>
      </c>
      <c r="J18" s="23">
        <f>J9</f>
        <v>23832380.200000003</v>
      </c>
    </row>
    <row r="19" spans="1:10" s="1" customFormat="1" ht="16.5" thickBot="1" x14ac:dyDescent="0.3">
      <c r="A19" s="18" t="s">
        <v>2</v>
      </c>
      <c r="B19" s="37">
        <f>IUNIESUPLIMSPZI2023!B19+'REGULARIZARE SEM I 2023'!B10</f>
        <v>3285495.87</v>
      </c>
      <c r="C19" s="37">
        <f>IUNIESUPLIMSPZI2023!C19+'REGULARIZARE SEM I 2023'!C10</f>
        <v>1593.64</v>
      </c>
      <c r="D19" s="37">
        <f>IUNIESUPLIMSPZI2023!D19+'REGULARIZARE SEM I 2023'!D10</f>
        <v>0</v>
      </c>
      <c r="E19" s="37">
        <f>IUNIESUPLIMSPZI2023!E19+'REGULARIZARE SEM I 2023'!E10</f>
        <v>0</v>
      </c>
      <c r="F19" s="37">
        <f>IUNIESUPLIMSPZI2023!F19+'REGULARIZARE SEM I 2023'!F10</f>
        <v>1172095.6600000001</v>
      </c>
      <c r="G19" s="37">
        <f>IUNIESUPLIMSPZI2023!G19+'REGULARIZARE SEM I 2023'!G10</f>
        <v>33494.11</v>
      </c>
      <c r="H19" s="37">
        <f>IUNIESUPLIMSPZI2023!H19+'REGULARIZARE SEM I 2023'!H10</f>
        <v>11086.8</v>
      </c>
      <c r="I19" s="45">
        <f t="shared" ref="I19:I21" si="2">SUM(B19:H19)</f>
        <v>4503766.08</v>
      </c>
      <c r="J19" s="23">
        <f t="shared" ref="J19:J21" si="3">J10</f>
        <v>4503766.08</v>
      </c>
    </row>
    <row r="20" spans="1:10" s="1" customFormat="1" ht="16.5" thickBot="1" x14ac:dyDescent="0.3">
      <c r="A20" s="18" t="s">
        <v>3</v>
      </c>
      <c r="B20" s="37">
        <f>IUNIESUPLIMSPZI2023!B20+'REGULARIZARE SEM I 2023'!B11</f>
        <v>4056604.1</v>
      </c>
      <c r="C20" s="37">
        <f>IUNIESUPLIMSPZI2023!C20+'REGULARIZARE SEM I 2023'!C11</f>
        <v>4813.2300000000005</v>
      </c>
      <c r="D20" s="37">
        <f>IUNIESUPLIMSPZI2023!D20+'REGULARIZARE SEM I 2023'!D11</f>
        <v>0</v>
      </c>
      <c r="E20" s="37">
        <f>IUNIESUPLIMSPZI2023!E20+'REGULARIZARE SEM I 2023'!E11</f>
        <v>0</v>
      </c>
      <c r="F20" s="37">
        <f>IUNIESUPLIMSPZI2023!F20+'REGULARIZARE SEM I 2023'!F11</f>
        <v>2048914.9900000002</v>
      </c>
      <c r="G20" s="37">
        <f>IUNIESUPLIMSPZI2023!G20+'REGULARIZARE SEM I 2023'!G11</f>
        <v>15855.2</v>
      </c>
      <c r="H20" s="37">
        <f>IUNIESUPLIMSPZI2023!H20+'REGULARIZARE SEM I 2023'!H11</f>
        <v>1174.8499999999999</v>
      </c>
      <c r="I20" s="45">
        <f t="shared" si="2"/>
        <v>6127362.3700000001</v>
      </c>
      <c r="J20" s="23">
        <f t="shared" si="3"/>
        <v>6127362.3699999992</v>
      </c>
    </row>
    <row r="21" spans="1:10" s="1" customFormat="1" ht="16.5" thickBot="1" x14ac:dyDescent="0.3">
      <c r="A21" s="19" t="s">
        <v>4</v>
      </c>
      <c r="B21" s="37">
        <f>IUNIESUPLIMSPZI2023!B21+'REGULARIZARE SEM I 2023'!B12</f>
        <v>1308193.6000000001</v>
      </c>
      <c r="C21" s="37">
        <f>IUNIESUPLIMSPZI2023!C21+'REGULARIZARE SEM I 2023'!C12</f>
        <v>0</v>
      </c>
      <c r="D21" s="37">
        <f>IUNIESUPLIMSPZI2023!D21+'REGULARIZARE SEM I 2023'!D12</f>
        <v>0</v>
      </c>
      <c r="E21" s="37">
        <f>IUNIESUPLIMSPZI2023!E21+'REGULARIZARE SEM I 2023'!E12</f>
        <v>0</v>
      </c>
      <c r="F21" s="37">
        <f>IUNIESUPLIMSPZI2023!F21+'REGULARIZARE SEM I 2023'!F12</f>
        <v>942851.81999999983</v>
      </c>
      <c r="G21" s="37">
        <f>IUNIESUPLIMSPZI2023!G21+'REGULARIZARE SEM I 2023'!G12</f>
        <v>9513.1200000000026</v>
      </c>
      <c r="H21" s="37">
        <f>IUNIESUPLIMSPZI2023!H21+'REGULARIZARE SEM I 2023'!H12</f>
        <v>0</v>
      </c>
      <c r="I21" s="46">
        <f t="shared" si="2"/>
        <v>2260558.54</v>
      </c>
      <c r="J21" s="39">
        <f t="shared" si="3"/>
        <v>2260558.54</v>
      </c>
    </row>
    <row r="22" spans="1:10" s="1" customFormat="1" ht="16.5" thickBot="1" x14ac:dyDescent="0.3">
      <c r="A22" s="13" t="s">
        <v>5</v>
      </c>
      <c r="B22" s="14">
        <f>SUM(B18:B21)</f>
        <v>28894946.120000008</v>
      </c>
      <c r="C22" s="14">
        <f t="shared" ref="C22:J22" si="4">SUM(C18:C21)</f>
        <v>114422.35999999999</v>
      </c>
      <c r="D22" s="14">
        <f t="shared" si="4"/>
        <v>203160</v>
      </c>
      <c r="E22" s="14">
        <f t="shared" si="4"/>
        <v>614298.82999999996</v>
      </c>
      <c r="F22" s="14">
        <f t="shared" si="4"/>
        <v>6826115.8000000007</v>
      </c>
      <c r="G22" s="14">
        <f t="shared" si="4"/>
        <v>58862.43</v>
      </c>
      <c r="H22" s="14">
        <f t="shared" si="4"/>
        <v>12261.65</v>
      </c>
      <c r="I22" s="14">
        <f t="shared" si="4"/>
        <v>36724067.189999998</v>
      </c>
      <c r="J22" s="14">
        <f t="shared" si="4"/>
        <v>36724067.189999998</v>
      </c>
    </row>
    <row r="23" spans="1:10" s="1" customFormat="1" ht="15.75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2">
        <f>I22-J22</f>
        <v>0</v>
      </c>
    </row>
    <row r="24" spans="1:10" ht="15.75" x14ac:dyDescent="0.25">
      <c r="A24" s="4" t="s">
        <v>11</v>
      </c>
      <c r="B24" s="4"/>
      <c r="C24" s="35"/>
      <c r="D24" s="4"/>
      <c r="E24" s="4"/>
      <c r="F24" s="4"/>
      <c r="G24" s="4"/>
      <c r="H24" s="4"/>
      <c r="I24" s="4"/>
    </row>
    <row r="25" spans="1:10" ht="15.75" x14ac:dyDescent="0.25">
      <c r="A25" s="4" t="s">
        <v>12</v>
      </c>
      <c r="B25" s="4"/>
      <c r="C25" s="4"/>
      <c r="D25" s="4"/>
      <c r="E25" s="4"/>
      <c r="F25" s="4"/>
      <c r="G25" s="4"/>
      <c r="H25" s="4"/>
      <c r="I25" s="4"/>
    </row>
    <row r="26" spans="1:10" ht="15.75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10" ht="15.75" x14ac:dyDescent="0.25">
      <c r="A27" s="41"/>
      <c r="B27" s="41"/>
      <c r="C27" s="41"/>
      <c r="D27" s="41"/>
      <c r="E27" s="41"/>
      <c r="F27" s="41"/>
      <c r="G27" s="41"/>
      <c r="H27" s="41"/>
      <c r="I27" s="41"/>
    </row>
    <row r="28" spans="1:10" ht="15.75" x14ac:dyDescent="0.25">
      <c r="A28" s="41"/>
      <c r="B28" s="41"/>
      <c r="C28" s="41"/>
      <c r="D28" s="41"/>
      <c r="E28" s="41"/>
      <c r="F28" s="41"/>
      <c r="G28" s="41"/>
      <c r="H28" s="41"/>
      <c r="I28" s="41"/>
    </row>
    <row r="29" spans="1:10" ht="15.75" x14ac:dyDescent="0.25">
      <c r="A29" s="41"/>
      <c r="B29" s="41"/>
      <c r="C29" s="41"/>
      <c r="D29" s="41"/>
      <c r="E29" s="41"/>
      <c r="F29" s="41"/>
      <c r="G29" s="41"/>
      <c r="H29" s="41"/>
      <c r="I29" s="41"/>
    </row>
    <row r="30" spans="1:10" ht="15.75" x14ac:dyDescent="0.25">
      <c r="A30" s="41"/>
      <c r="B30" s="41"/>
      <c r="C30" s="41"/>
      <c r="D30" s="41"/>
      <c r="E30" s="41"/>
      <c r="F30" s="41"/>
      <c r="G30" s="41"/>
      <c r="H30" s="41"/>
      <c r="I30" s="41"/>
    </row>
  </sheetData>
  <mergeCells count="4">
    <mergeCell ref="C4:I4"/>
    <mergeCell ref="B5:I5"/>
    <mergeCell ref="B7:J7"/>
    <mergeCell ref="B16:J16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OCTOMBRIE 2023</vt:lpstr>
      <vt:lpstr>REGULARIZARE TRIM III 2023</vt:lpstr>
      <vt:lpstr>SEPTEMBRIE2023LIMVALCTR</vt:lpstr>
      <vt:lpstr>AUGUST2023 REALIZARI</vt:lpstr>
      <vt:lpstr>DRG 01-15SEP2023</vt:lpstr>
      <vt:lpstr>AUG2023LIMVALCTR</vt:lpstr>
      <vt:lpstr>IULIE2023SUPLIMSPZI</vt:lpstr>
      <vt:lpstr>IULIE 2023</vt:lpstr>
      <vt:lpstr>REGULARIZARE SEM I 2023</vt:lpstr>
      <vt:lpstr>IUNIESUPLIMSPZI2023</vt:lpstr>
      <vt:lpstr>IUNIE 2023</vt:lpstr>
      <vt:lpstr>MAISUPLIMSPZI2023</vt:lpstr>
      <vt:lpstr>TOTALMAI2023LIMVALCTR</vt:lpstr>
      <vt:lpstr>MAI2023LIMVALCTR</vt:lpstr>
      <vt:lpstr>DRG01-15MAI2023LIMVALCTR</vt:lpstr>
      <vt:lpstr>TOTAL APR2023SERVLIMVALCTR</vt:lpstr>
      <vt:lpstr>REGULARIZARETRIMI2023LIMVALCTR </vt:lpstr>
      <vt:lpstr>MAR2023SUPLIMSPZI</vt:lpstr>
      <vt:lpstr>TOTAL MAR2023SERVLIMVALCTR</vt:lpstr>
      <vt:lpstr>MAR2023LIMVALCTR</vt:lpstr>
      <vt:lpstr>01-15MAR2023LIMVALCTR</vt:lpstr>
      <vt:lpstr>TOTAL FEB2023SERVLIMVALCTR </vt:lpstr>
      <vt:lpstr>FEB2023SERVLIMVALCTR</vt:lpstr>
      <vt:lpstr>01-15FEB2023SERVLIMVALCTR</vt:lpstr>
      <vt:lpstr>IAN2023SERVLIMVALCTR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Mihaela</cp:lastModifiedBy>
  <cp:lastPrinted>2023-11-14T14:11:07Z</cp:lastPrinted>
  <dcterms:created xsi:type="dcterms:W3CDTF">2015-01-20T09:39:33Z</dcterms:created>
  <dcterms:modified xsi:type="dcterms:W3CDTF">2023-11-23T07:21:10Z</dcterms:modified>
</cp:coreProperties>
</file>