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minimized="1" xWindow="-120" yWindow="-120" windowWidth="29040" windowHeight="15990" activeTab="1"/>
  </bookViews>
  <sheets>
    <sheet name="4 mar 2023 pt feb 2023 " sheetId="36" r:id="rId1"/>
    <sheet name="3 feb 2023 pt ian 2023" sheetId="35" r:id="rId2"/>
    <sheet name="2 feb 2023 pt ian 2023" sheetId="34" r:id="rId3"/>
    <sheet name="1 ian 2023 pt dec si nov 2022" sheetId="3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5" l="1"/>
  <c r="J7" i="35"/>
  <c r="J8" i="35"/>
  <c r="J10" i="35"/>
  <c r="J9" i="35"/>
  <c r="J21" i="36" l="1"/>
  <c r="J17" i="36"/>
  <c r="J18" i="36"/>
  <c r="J19" i="36"/>
  <c r="J20" i="36"/>
  <c r="B22" i="36" l="1"/>
  <c r="D22" i="36"/>
  <c r="E22" i="36"/>
  <c r="F22" i="36"/>
  <c r="G22" i="36"/>
  <c r="H22" i="36"/>
  <c r="I22" i="36"/>
  <c r="C22" i="36"/>
  <c r="B23" i="36"/>
  <c r="D17" i="36"/>
  <c r="E17" i="36"/>
  <c r="F17" i="36"/>
  <c r="G17" i="36"/>
  <c r="H17" i="36"/>
  <c r="I17" i="36"/>
  <c r="D18" i="36"/>
  <c r="E18" i="36"/>
  <c r="F18" i="36"/>
  <c r="G18" i="36"/>
  <c r="H18" i="36"/>
  <c r="I18" i="36"/>
  <c r="D19" i="36"/>
  <c r="E19" i="36"/>
  <c r="F19" i="36"/>
  <c r="G19" i="36"/>
  <c r="H19" i="36"/>
  <c r="I19" i="36"/>
  <c r="D20" i="36"/>
  <c r="E20" i="36"/>
  <c r="F20" i="36"/>
  <c r="G20" i="36"/>
  <c r="H20" i="36"/>
  <c r="I20" i="36"/>
  <c r="C18" i="36"/>
  <c r="C19" i="36"/>
  <c r="C20" i="36"/>
  <c r="C17" i="36"/>
  <c r="D11" i="36"/>
  <c r="E11" i="36"/>
  <c r="F11" i="36"/>
  <c r="G11" i="36"/>
  <c r="H11" i="36"/>
  <c r="I11" i="36"/>
  <c r="C11" i="36"/>
  <c r="B25" i="36" l="1"/>
  <c r="B20" i="36"/>
  <c r="B18" i="36"/>
  <c r="H21" i="36"/>
  <c r="F21" i="36"/>
  <c r="D21" i="36"/>
  <c r="I13" i="36"/>
  <c r="E13" i="36"/>
  <c r="B12" i="36"/>
  <c r="B11" i="36"/>
  <c r="I10" i="36"/>
  <c r="H10" i="36"/>
  <c r="G10" i="36"/>
  <c r="G13" i="36" s="1"/>
  <c r="F10" i="36"/>
  <c r="E10" i="36"/>
  <c r="D10" i="36"/>
  <c r="C10" i="36"/>
  <c r="C13" i="36" s="1"/>
  <c r="B9" i="36"/>
  <c r="B8" i="36"/>
  <c r="B7" i="36"/>
  <c r="B6" i="36"/>
  <c r="D13" i="36" l="1"/>
  <c r="F13" i="36"/>
  <c r="H13" i="36"/>
  <c r="B10" i="36"/>
  <c r="B17" i="36"/>
  <c r="E21" i="36"/>
  <c r="E28" i="36" s="1"/>
  <c r="G21" i="36"/>
  <c r="G28" i="36" s="1"/>
  <c r="I21" i="36"/>
  <c r="I28" i="36" s="1"/>
  <c r="B19" i="36"/>
  <c r="D23" i="36"/>
  <c r="F23" i="36"/>
  <c r="H23" i="36"/>
  <c r="E26" i="36"/>
  <c r="G26" i="36"/>
  <c r="I26" i="36"/>
  <c r="B13" i="36"/>
  <c r="D26" i="36"/>
  <c r="D28" i="36"/>
  <c r="F26" i="36"/>
  <c r="F28" i="36"/>
  <c r="H26" i="36"/>
  <c r="H28" i="36"/>
  <c r="E23" i="36"/>
  <c r="E24" i="36" s="1"/>
  <c r="G23" i="36"/>
  <c r="G24" i="36" s="1"/>
  <c r="I23" i="36"/>
  <c r="I24" i="36" s="1"/>
  <c r="C21" i="36"/>
  <c r="B6" i="34"/>
  <c r="F24" i="36" l="1"/>
  <c r="H24" i="36"/>
  <c r="D24" i="36"/>
  <c r="C28" i="36"/>
  <c r="C26" i="36"/>
  <c r="B21" i="36"/>
  <c r="C23" i="36"/>
  <c r="C24" i="36" s="1"/>
  <c r="B12" i="35"/>
  <c r="B13" i="35"/>
  <c r="B7" i="35"/>
  <c r="B8" i="35"/>
  <c r="B9" i="35"/>
  <c r="B6" i="35"/>
  <c r="B11" i="35"/>
  <c r="B23" i="35"/>
  <c r="B18" i="35"/>
  <c r="B19" i="35"/>
  <c r="B20" i="35"/>
  <c r="B21" i="35"/>
  <c r="B22" i="35"/>
  <c r="C18" i="35"/>
  <c r="D18" i="35"/>
  <c r="E18" i="35"/>
  <c r="F18" i="35"/>
  <c r="G18" i="35"/>
  <c r="H18" i="35"/>
  <c r="I18" i="35"/>
  <c r="C19" i="35"/>
  <c r="D19" i="35"/>
  <c r="E19" i="35"/>
  <c r="F19" i="35"/>
  <c r="G19" i="35"/>
  <c r="H19" i="35"/>
  <c r="I19" i="35"/>
  <c r="C20" i="35"/>
  <c r="D20" i="35"/>
  <c r="E20" i="35"/>
  <c r="F20" i="35"/>
  <c r="G20" i="35"/>
  <c r="H20" i="35"/>
  <c r="I20" i="35"/>
  <c r="D17" i="35"/>
  <c r="E17" i="35"/>
  <c r="F17" i="35"/>
  <c r="G17" i="35"/>
  <c r="H17" i="35"/>
  <c r="I17" i="35"/>
  <c r="C17" i="35"/>
  <c r="I22" i="35"/>
  <c r="C22" i="35"/>
  <c r="B17" i="35"/>
  <c r="B28" i="36" l="1"/>
  <c r="B26" i="36"/>
  <c r="B24" i="36"/>
  <c r="D22" i="35"/>
  <c r="E22" i="35"/>
  <c r="F22" i="35"/>
  <c r="G22" i="35"/>
  <c r="H22" i="35"/>
  <c r="D11" i="35"/>
  <c r="E11" i="35"/>
  <c r="F11" i="35"/>
  <c r="G11" i="35"/>
  <c r="H11" i="35"/>
  <c r="I11" i="35"/>
  <c r="C11" i="35"/>
  <c r="I10" i="35" l="1"/>
  <c r="B27" i="35"/>
  <c r="B25" i="35"/>
  <c r="H21" i="35"/>
  <c r="G21" i="35"/>
  <c r="G23" i="35" s="1"/>
  <c r="F21" i="35"/>
  <c r="F23" i="35" s="1"/>
  <c r="E21" i="35"/>
  <c r="E23" i="35" s="1"/>
  <c r="D21" i="35"/>
  <c r="D23" i="35" s="1"/>
  <c r="H10" i="35"/>
  <c r="G10" i="35"/>
  <c r="F10" i="35"/>
  <c r="E10" i="35"/>
  <c r="D10" i="35"/>
  <c r="C10" i="35"/>
  <c r="I13" i="35" l="1"/>
  <c r="I21" i="35"/>
  <c r="I23" i="35" s="1"/>
  <c r="I24" i="35" s="1"/>
  <c r="E13" i="35"/>
  <c r="E24" i="35" s="1"/>
  <c r="G13" i="35"/>
  <c r="D13" i="35"/>
  <c r="F13" i="35"/>
  <c r="H13" i="35"/>
  <c r="B10" i="35"/>
  <c r="B24" i="35" s="1"/>
  <c r="C13" i="35"/>
  <c r="E28" i="35"/>
  <c r="E26" i="35"/>
  <c r="G28" i="35"/>
  <c r="G26" i="35"/>
  <c r="G24" i="35"/>
  <c r="D28" i="35"/>
  <c r="D26" i="35"/>
  <c r="F28" i="35"/>
  <c r="F26" i="35"/>
  <c r="H28" i="35"/>
  <c r="H26" i="35"/>
  <c r="D24" i="35"/>
  <c r="F24" i="35"/>
  <c r="H23" i="35"/>
  <c r="H24" i="35" s="1"/>
  <c r="C21" i="35"/>
  <c r="C24" i="34"/>
  <c r="D24" i="34"/>
  <c r="E24" i="34"/>
  <c r="F24" i="34"/>
  <c r="G24" i="34"/>
  <c r="H24" i="34"/>
  <c r="D11" i="34"/>
  <c r="E11" i="34"/>
  <c r="F11" i="34"/>
  <c r="G11" i="34"/>
  <c r="H11" i="34"/>
  <c r="C11" i="34"/>
  <c r="C22" i="34"/>
  <c r="D22" i="34"/>
  <c r="E22" i="34"/>
  <c r="F22" i="34"/>
  <c r="G22" i="34"/>
  <c r="H22" i="34"/>
  <c r="C18" i="34"/>
  <c r="D18" i="34"/>
  <c r="E18" i="34"/>
  <c r="F18" i="34"/>
  <c r="G18" i="34"/>
  <c r="H18" i="34"/>
  <c r="C19" i="34"/>
  <c r="D19" i="34"/>
  <c r="E19" i="34"/>
  <c r="F19" i="34"/>
  <c r="G19" i="34"/>
  <c r="H19" i="34"/>
  <c r="C20" i="34"/>
  <c r="D20" i="34"/>
  <c r="E20" i="34"/>
  <c r="F20" i="34"/>
  <c r="G20" i="34"/>
  <c r="H20" i="34"/>
  <c r="D17" i="34"/>
  <c r="E17" i="34"/>
  <c r="F17" i="34"/>
  <c r="G17" i="34"/>
  <c r="H17" i="34"/>
  <c r="C17" i="34"/>
  <c r="I28" i="35" l="1"/>
  <c r="I26" i="35"/>
  <c r="B26" i="35"/>
  <c r="B28" i="35"/>
  <c r="C28" i="35"/>
  <c r="C26" i="35"/>
  <c r="C23" i="35"/>
  <c r="C24" i="35" s="1"/>
  <c r="B27" i="34"/>
  <c r="B25" i="34"/>
  <c r="B20" i="34"/>
  <c r="B18" i="34"/>
  <c r="E21" i="34"/>
  <c r="B17" i="34"/>
  <c r="B12" i="34"/>
  <c r="B22" i="34" s="1"/>
  <c r="B11" i="34"/>
  <c r="H10" i="34"/>
  <c r="H13" i="34" s="1"/>
  <c r="G10" i="34"/>
  <c r="G13" i="34" s="1"/>
  <c r="F10" i="34"/>
  <c r="F13" i="34" s="1"/>
  <c r="E10" i="34"/>
  <c r="E13" i="34" s="1"/>
  <c r="D10" i="34"/>
  <c r="D13" i="34" s="1"/>
  <c r="C10" i="34"/>
  <c r="C13" i="34" s="1"/>
  <c r="B9" i="34"/>
  <c r="B8" i="34"/>
  <c r="B7" i="34"/>
  <c r="G21" i="34" l="1"/>
  <c r="G28" i="34" s="1"/>
  <c r="B10" i="34"/>
  <c r="D21" i="34"/>
  <c r="D23" i="34" s="1"/>
  <c r="F21" i="34"/>
  <c r="F23" i="34" s="1"/>
  <c r="H21" i="34"/>
  <c r="H23" i="34" s="1"/>
  <c r="B19" i="34"/>
  <c r="B21" i="34" s="1"/>
  <c r="E28" i="34"/>
  <c r="E26" i="34"/>
  <c r="E23" i="34"/>
  <c r="G26" i="34"/>
  <c r="B13" i="34"/>
  <c r="B24" i="34" s="1"/>
  <c r="D26" i="34"/>
  <c r="F28" i="34"/>
  <c r="H28" i="34"/>
  <c r="C21" i="34"/>
  <c r="B28" i="33"/>
  <c r="B26" i="33"/>
  <c r="B27" i="33"/>
  <c r="B25" i="33"/>
  <c r="D28" i="33"/>
  <c r="E28" i="33"/>
  <c r="F28" i="33"/>
  <c r="G28" i="33"/>
  <c r="H28" i="33"/>
  <c r="C28" i="33"/>
  <c r="H26" i="34" l="1"/>
  <c r="D28" i="34"/>
  <c r="G23" i="34"/>
  <c r="F26" i="34"/>
  <c r="B23" i="34"/>
  <c r="B26" i="34"/>
  <c r="B28" i="34"/>
  <c r="C28" i="34"/>
  <c r="C26" i="34"/>
  <c r="C23" i="34"/>
  <c r="D26" i="33"/>
  <c r="E26" i="33"/>
  <c r="F26" i="33"/>
  <c r="G26" i="33"/>
  <c r="H26" i="33"/>
  <c r="C26" i="33"/>
  <c r="D22" i="33"/>
  <c r="E22" i="33"/>
  <c r="F22" i="33"/>
  <c r="G22" i="33"/>
  <c r="H22" i="33"/>
  <c r="C22" i="33"/>
  <c r="D17" i="33"/>
  <c r="E17" i="33"/>
  <c r="F17" i="33"/>
  <c r="G17" i="33"/>
  <c r="H17" i="33"/>
  <c r="D18" i="33"/>
  <c r="E18" i="33"/>
  <c r="F18" i="33"/>
  <c r="G18" i="33"/>
  <c r="H18" i="33"/>
  <c r="D19" i="33"/>
  <c r="E19" i="33"/>
  <c r="F19" i="33"/>
  <c r="G19" i="33"/>
  <c r="H19" i="33"/>
  <c r="D20" i="33"/>
  <c r="E20" i="33"/>
  <c r="F20" i="33"/>
  <c r="G20" i="33"/>
  <c r="H20" i="33"/>
  <c r="C18" i="33"/>
  <c r="C19" i="33"/>
  <c r="C20" i="33"/>
  <c r="C17" i="33"/>
  <c r="B11" i="33"/>
  <c r="B12" i="33" l="1"/>
  <c r="B22" i="33" s="1"/>
  <c r="E10" i="33"/>
  <c r="D10" i="33"/>
  <c r="C10" i="33"/>
  <c r="H10" i="33"/>
  <c r="G10" i="33"/>
  <c r="B9" i="33"/>
  <c r="B8" i="33"/>
  <c r="B7" i="33"/>
  <c r="B6" i="33"/>
  <c r="B10" i="33" l="1"/>
  <c r="F10" i="33"/>
  <c r="C13" i="33" l="1"/>
  <c r="G21" i="33"/>
  <c r="G23" i="33" s="1"/>
  <c r="G13" i="33"/>
  <c r="H21" i="33"/>
  <c r="B19" i="33"/>
  <c r="D21" i="33"/>
  <c r="D23" i="33" s="1"/>
  <c r="D13" i="33"/>
  <c r="H23" i="33"/>
  <c r="H13" i="33"/>
  <c r="B18" i="33"/>
  <c r="B20" i="33"/>
  <c r="E21" i="33"/>
  <c r="E23" i="33" s="1"/>
  <c r="E13" i="33"/>
  <c r="F21" i="33"/>
  <c r="F23" i="33" s="1"/>
  <c r="F13" i="33"/>
  <c r="B17" i="33" l="1"/>
  <c r="C21" i="33"/>
  <c r="C23" i="33" s="1"/>
  <c r="B13" i="33" l="1"/>
  <c r="B21" i="33"/>
  <c r="B23" i="33" l="1"/>
</calcChain>
</file>

<file path=xl/sharedStrings.xml><?xml version="1.0" encoding="utf-8"?>
<sst xmlns="http://schemas.openxmlformats.org/spreadsheetml/2006/main" count="164" uniqueCount="33">
  <si>
    <t xml:space="preserve">TOTAL </t>
  </si>
  <si>
    <t>UNITATE SANITARA</t>
  </si>
  <si>
    <t>SP, JUD. SLOBOZIA</t>
  </si>
  <si>
    <t>SP, MUN. URZICENI</t>
  </si>
  <si>
    <t>SP, MUN. FETESTI</t>
  </si>
  <si>
    <t>SP,ORS TANDAREI</t>
  </si>
  <si>
    <t>FINANTARE</t>
  </si>
  <si>
    <t>SOLD CONT</t>
  </si>
  <si>
    <t>Intocmit,</t>
  </si>
  <si>
    <t>Consilier Mihaela Munteanu</t>
  </si>
  <si>
    <t xml:space="preserve">Influenţele financiare                                     </t>
  </si>
  <si>
    <t>Influente conform art. 38, alin. 3, lit. g) din Legea nr. 153/2017</t>
  </si>
  <si>
    <t xml:space="preserve">Influente conform  art. 38, alin. 4 din Legea nr. 153/2017 </t>
  </si>
  <si>
    <t>Influente conform  art. 45 din Legea nr. 5/2020 pe perioada starii de urgenta din FNUASS</t>
  </si>
  <si>
    <t>Legea nr. 51/2020</t>
  </si>
  <si>
    <t>Legea nr. 64/2020</t>
  </si>
  <si>
    <t>OUG 130/2021</t>
  </si>
  <si>
    <t>OUG 130/2021 (include OUG115/2022)</t>
  </si>
  <si>
    <t xml:space="preserve">CENTRALIZATOR PLATI SPITALE DIN TRANSFERURI IANUARIE 2023 (SALARII DECEMBRIE 2022, DIFERENTA NOIEMBRIE 2022 SI REGULARIZARI) </t>
  </si>
  <si>
    <t>PLATI SPITALE IANUARIE 2023 (SALARII DECEMBRIE 2022, DIFERENTA NOIEMBRIE 2022 SI REGULARIZARI)  EFECTUATE IN DATA DE 12.01.2023</t>
  </si>
  <si>
    <t xml:space="preserve">SOLD CONT </t>
  </si>
  <si>
    <t>SOLD CONT IAN 2023</t>
  </si>
  <si>
    <t xml:space="preserve">PLATI SPITALE  CUMULATE IANUARIE 2023 - DECEMBRIE 2023 (SALARII DIFERENTA NOIEMBRIE 2022, DECEMBRIE 2022 - NOIEMBRIE 2023) </t>
  </si>
  <si>
    <t>CREDIT BUGETAR AN 2022</t>
  </si>
  <si>
    <t>RAMAS</t>
  </si>
  <si>
    <t>CREDIT BUGETAR TRIM I 2022</t>
  </si>
  <si>
    <t xml:space="preserve">CENTRALIZATOR PLATI SPITALE DIN TRANSFERURI FEBRUARIE 2023 (SALARII IANUARIE 2023 SI REGULARIZARI) </t>
  </si>
  <si>
    <t>PLATI SPITALE FEBRUARIE 2023 (SALARII IANUARIE 2023 SI REGULARIZARI) EFECTUATE IN DATA DE 13.02.2023</t>
  </si>
  <si>
    <t>SOLD CONT FEB 2023</t>
  </si>
  <si>
    <t>OUG 168/2022</t>
  </si>
  <si>
    <t>PLATI SPITALE FEBRUARIE 2023 (SALARII IANUARIE 2023 SI REGULARIZARI) EFECTUATE IN DATA DE 14.02.2023</t>
  </si>
  <si>
    <t xml:space="preserve">CENTRALIZATOR PLATI SPITALE DIN TRANSFERURI MARTIE 2023 (SALARII FEBRUARIE 2023 SI REGULARIZARI) </t>
  </si>
  <si>
    <t>PLATI SPITALE MARTIE 2023 (SALARII FEBRUARIE 2023 SI REGULARIZARI) EFECTUATE IN DATA DE 13.03.2023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</si>
</sst>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  <font>
      <sz val="11"/>
      <color theme="1"/>
      <name val="Palatino Linotype"/>
      <family val="1"/>
    </font>
    <font>
      <b/>
      <u/>
      <sz val="10"/>
      <name val="Cambria"/>
      <family val="1"/>
    </font>
    <font>
      <b/>
      <i/>
      <sz val="1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0"/>
      <color rgb="FFFF0000"/>
      <name val="Cambria"/>
      <family val="1"/>
    </font>
    <font>
      <b/>
      <u/>
      <sz val="10"/>
      <color rgb="FFFF0000"/>
      <name val="Cambria"/>
      <family val="1"/>
    </font>
    <font>
      <sz val="10"/>
      <color rgb="FFFF0000"/>
      <name val="Cambria"/>
      <family val="1"/>
    </font>
    <font>
      <b/>
      <sz val="11"/>
      <color rgb="FFFF0000"/>
      <name val="Palatino Linotype"/>
      <family val="1"/>
    </font>
    <font>
      <sz val="11"/>
      <color rgb="FFFF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6" fillId="0" borderId="0" xfId="0" applyFont="1"/>
    <xf numFmtId="4" fontId="7" fillId="2" borderId="1" xfId="0" applyNumberFormat="1" applyFont="1" applyFill="1" applyBorder="1"/>
    <xf numFmtId="4" fontId="7" fillId="0" borderId="1" xfId="0" applyNumberFormat="1" applyFont="1" applyFill="1" applyBorder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9" fillId="0" borderId="0" xfId="0" applyFont="1" applyFill="1"/>
    <xf numFmtId="0" fontId="6" fillId="0" borderId="0" xfId="0" applyFont="1" applyFill="1"/>
    <xf numFmtId="0" fontId="8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Border="1"/>
    <xf numFmtId="0" fontId="8" fillId="0" borderId="0" xfId="0" applyFont="1" applyAlignment="1">
      <alignment wrapText="1"/>
    </xf>
    <xf numFmtId="4" fontId="8" fillId="0" borderId="0" xfId="0" applyNumberFormat="1" applyFont="1"/>
    <xf numFmtId="4" fontId="8" fillId="0" borderId="0" xfId="0" applyNumberFormat="1" applyFont="1" applyFill="1"/>
    <xf numFmtId="0" fontId="8" fillId="0" borderId="0" xfId="0" applyFont="1" applyFill="1" applyBorder="1"/>
    <xf numFmtId="4" fontId="8" fillId="0" borderId="0" xfId="0" applyNumberFormat="1" applyFont="1" applyFill="1" applyBorder="1"/>
    <xf numFmtId="0" fontId="2" fillId="0" borderId="0" xfId="0" applyFont="1"/>
    <xf numFmtId="0" fontId="4" fillId="0" borderId="0" xfId="0" applyFont="1"/>
    <xf numFmtId="0" fontId="10" fillId="0" borderId="0" xfId="0" applyFont="1"/>
    <xf numFmtId="0" fontId="10" fillId="0" borderId="0" xfId="0" applyFont="1" applyFill="1"/>
    <xf numFmtId="0" fontId="11" fillId="0" borderId="0" xfId="0" applyFont="1"/>
    <xf numFmtId="0" fontId="12" fillId="0" borderId="0" xfId="0" applyFont="1"/>
    <xf numFmtId="0" fontId="12" fillId="0" borderId="0" xfId="0" applyFont="1" applyFill="1"/>
    <xf numFmtId="0" fontId="11" fillId="0" borderId="0" xfId="0" applyFont="1" applyFill="1"/>
    <xf numFmtId="4" fontId="4" fillId="0" borderId="0" xfId="0" applyNumberFormat="1" applyFont="1" applyFill="1"/>
    <xf numFmtId="4" fontId="9" fillId="0" borderId="0" xfId="0" applyNumberFormat="1" applyFont="1" applyFill="1"/>
    <xf numFmtId="4" fontId="11" fillId="0" borderId="0" xfId="0" applyNumberFormat="1" applyFont="1"/>
    <xf numFmtId="4" fontId="4" fillId="0" borderId="0" xfId="0" applyNumberFormat="1" applyFont="1"/>
    <xf numFmtId="0" fontId="13" fillId="0" borderId="0" xfId="0" applyFont="1" applyFill="1"/>
    <xf numFmtId="0" fontId="14" fillId="0" borderId="0" xfId="0" applyFont="1" applyFill="1"/>
    <xf numFmtId="4" fontId="13" fillId="0" borderId="0" xfId="0" applyNumberFormat="1" applyFont="1" applyFill="1"/>
    <xf numFmtId="4" fontId="14" fillId="0" borderId="0" xfId="0" applyNumberFormat="1" applyFont="1" applyFill="1"/>
    <xf numFmtId="0" fontId="6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0" workbookViewId="0">
      <selection activeCell="J20" sqref="J20"/>
    </sheetView>
  </sheetViews>
  <sheetFormatPr defaultRowHeight="16.5" x14ac:dyDescent="0.3"/>
  <cols>
    <col min="1" max="1" width="19.85546875" style="29" customWidth="1"/>
    <col min="2" max="2" width="16" style="30" customWidth="1"/>
    <col min="3" max="3" width="14.42578125" style="30" customWidth="1"/>
    <col min="4" max="4" width="13.140625" style="30" customWidth="1"/>
    <col min="5" max="5" width="14.140625" style="30" customWidth="1"/>
    <col min="6" max="6" width="13.42578125" style="30" customWidth="1"/>
    <col min="7" max="7" width="11.42578125" style="30" customWidth="1"/>
    <col min="8" max="8" width="10.85546875" style="30" customWidth="1"/>
    <col min="9" max="9" width="15.5703125" style="37" customWidth="1"/>
    <col min="10" max="10" width="14.85546875" style="37" customWidth="1"/>
    <col min="11" max="11" width="16.7109375" style="5" customWidth="1"/>
    <col min="12" max="12" width="13.140625" style="5" bestFit="1" customWidth="1"/>
    <col min="13" max="13" width="11.28515625" style="4" bestFit="1" customWidth="1"/>
    <col min="14" max="15" width="10.140625" style="4" bestFit="1" customWidth="1"/>
    <col min="16" max="16384" width="9.140625" style="4"/>
  </cols>
  <sheetData>
    <row r="1" spans="1:12" s="2" customFormat="1" ht="17.25" x14ac:dyDescent="0.35">
      <c r="A1" s="26"/>
      <c r="B1" s="27"/>
      <c r="C1" s="27"/>
      <c r="D1" s="27"/>
      <c r="E1" s="27"/>
      <c r="F1" s="27"/>
      <c r="G1" s="27"/>
      <c r="H1" s="27"/>
      <c r="I1" s="36"/>
      <c r="J1" s="36"/>
      <c r="K1" s="6"/>
      <c r="L1" s="6"/>
    </row>
    <row r="2" spans="1:12" s="24" customFormat="1" ht="17.25" x14ac:dyDescent="0.35">
      <c r="A2" s="7" t="s">
        <v>31</v>
      </c>
      <c r="B2" s="7"/>
      <c r="C2" s="11"/>
      <c r="D2" s="7"/>
      <c r="E2" s="11"/>
      <c r="F2" s="11"/>
      <c r="G2" s="11"/>
      <c r="H2" s="11"/>
      <c r="I2" s="1"/>
      <c r="J2" s="1"/>
      <c r="K2" s="1"/>
      <c r="L2" s="1"/>
    </row>
    <row r="3" spans="1:12" s="25" customFormat="1" x14ac:dyDescent="0.3">
      <c r="A3" s="12"/>
      <c r="B3" s="7"/>
      <c r="C3" s="13"/>
      <c r="D3" s="13"/>
      <c r="E3" s="14"/>
      <c r="F3" s="13"/>
      <c r="G3" s="13"/>
      <c r="H3" s="13"/>
      <c r="I3" s="3"/>
      <c r="J3" s="3"/>
      <c r="K3" s="3"/>
      <c r="L3" s="3"/>
    </row>
    <row r="4" spans="1:12" s="25" customFormat="1" ht="16.5" customHeight="1" x14ac:dyDescent="0.3">
      <c r="A4" s="40" t="s">
        <v>32</v>
      </c>
      <c r="B4" s="41"/>
      <c r="C4" s="41"/>
      <c r="D4" s="41"/>
      <c r="E4" s="41"/>
      <c r="F4" s="41"/>
      <c r="G4" s="41"/>
      <c r="H4" s="41"/>
      <c r="I4" s="42"/>
      <c r="J4" s="3"/>
      <c r="K4" s="3"/>
      <c r="L4" s="3"/>
    </row>
    <row r="5" spans="1:12" s="25" customFormat="1" ht="90.75" x14ac:dyDescent="0.3">
      <c r="A5" s="15" t="s">
        <v>1</v>
      </c>
      <c r="B5" s="16" t="s">
        <v>10</v>
      </c>
      <c r="C5" s="17" t="s">
        <v>11</v>
      </c>
      <c r="D5" s="17" t="s">
        <v>12</v>
      </c>
      <c r="E5" s="17" t="s">
        <v>13</v>
      </c>
      <c r="F5" s="17" t="s">
        <v>17</v>
      </c>
      <c r="G5" s="17" t="s">
        <v>14</v>
      </c>
      <c r="H5" s="17" t="s">
        <v>15</v>
      </c>
      <c r="I5" s="17" t="s">
        <v>29</v>
      </c>
      <c r="J5" s="3"/>
      <c r="K5" s="3"/>
      <c r="L5" s="3"/>
    </row>
    <row r="6" spans="1:12" s="25" customFormat="1" x14ac:dyDescent="0.3">
      <c r="A6" s="18" t="s">
        <v>2</v>
      </c>
      <c r="B6" s="8">
        <f>SUM(C6:I6)</f>
        <v>4189837</v>
      </c>
      <c r="C6" s="9">
        <v>2723418</v>
      </c>
      <c r="D6" s="9">
        <v>206342</v>
      </c>
      <c r="E6" s="9">
        <v>677513</v>
      </c>
      <c r="F6" s="9">
        <v>461977</v>
      </c>
      <c r="G6" s="9">
        <v>26347</v>
      </c>
      <c r="H6" s="9">
        <v>4076</v>
      </c>
      <c r="I6" s="9">
        <v>90164</v>
      </c>
      <c r="J6" s="32"/>
      <c r="K6" s="3"/>
      <c r="L6" s="3"/>
    </row>
    <row r="7" spans="1:12" s="25" customFormat="1" x14ac:dyDescent="0.3">
      <c r="A7" s="18" t="s">
        <v>3</v>
      </c>
      <c r="B7" s="8">
        <f t="shared" ref="B7:B9" si="0">SUM(C7:I7)</f>
        <v>1102416</v>
      </c>
      <c r="C7" s="9">
        <v>952647</v>
      </c>
      <c r="D7" s="9">
        <v>43571</v>
      </c>
      <c r="E7" s="9">
        <v>40985</v>
      </c>
      <c r="F7" s="9">
        <v>31687</v>
      </c>
      <c r="G7" s="9">
        <v>4062</v>
      </c>
      <c r="H7" s="9">
        <v>0</v>
      </c>
      <c r="I7" s="9">
        <v>29464</v>
      </c>
      <c r="J7" s="32"/>
      <c r="K7" s="3"/>
      <c r="L7" s="3"/>
    </row>
    <row r="8" spans="1:12" s="25" customFormat="1" x14ac:dyDescent="0.3">
      <c r="A8" s="18" t="s">
        <v>4</v>
      </c>
      <c r="B8" s="8">
        <f t="shared" si="0"/>
        <v>1427699</v>
      </c>
      <c r="C8" s="9">
        <v>1236295</v>
      </c>
      <c r="D8" s="9">
        <v>63197</v>
      </c>
      <c r="E8" s="9">
        <v>58683</v>
      </c>
      <c r="F8" s="9">
        <v>28698</v>
      </c>
      <c r="G8" s="9">
        <v>2459</v>
      </c>
      <c r="H8" s="9">
        <v>1594</v>
      </c>
      <c r="I8" s="9">
        <v>36773</v>
      </c>
      <c r="J8" s="32"/>
      <c r="K8" s="3"/>
      <c r="L8" s="3"/>
    </row>
    <row r="9" spans="1:12" s="25" customFormat="1" x14ac:dyDescent="0.3">
      <c r="A9" s="18" t="s">
        <v>5</v>
      </c>
      <c r="B9" s="8">
        <f t="shared" si="0"/>
        <v>738602</v>
      </c>
      <c r="C9" s="9">
        <v>571884</v>
      </c>
      <c r="D9" s="9">
        <v>39758</v>
      </c>
      <c r="E9" s="9">
        <v>54277</v>
      </c>
      <c r="F9" s="9">
        <v>47443</v>
      </c>
      <c r="G9" s="9">
        <v>10348</v>
      </c>
      <c r="H9" s="9">
        <v>0</v>
      </c>
      <c r="I9" s="9">
        <v>14892</v>
      </c>
      <c r="J9" s="32"/>
      <c r="K9" s="3"/>
      <c r="L9" s="3"/>
    </row>
    <row r="10" spans="1:12" s="25" customFormat="1" x14ac:dyDescent="0.3">
      <c r="A10" s="18" t="s">
        <v>0</v>
      </c>
      <c r="B10" s="8">
        <f>SUM(B6:B9)</f>
        <v>7458554</v>
      </c>
      <c r="C10" s="8">
        <f>SUM(C6:C9)</f>
        <v>5484244</v>
      </c>
      <c r="D10" s="8">
        <f>SUM(D6:D9)</f>
        <v>352868</v>
      </c>
      <c r="E10" s="8">
        <f>SUM(E6:E9)</f>
        <v>831458</v>
      </c>
      <c r="F10" s="8">
        <f>SUM(F6:F9)</f>
        <v>569805</v>
      </c>
      <c r="G10" s="8">
        <f t="shared" ref="G10:I10" si="1">SUM(G6:G9)</f>
        <v>43216</v>
      </c>
      <c r="H10" s="8">
        <f t="shared" si="1"/>
        <v>5670</v>
      </c>
      <c r="I10" s="8">
        <f t="shared" si="1"/>
        <v>171293</v>
      </c>
      <c r="J10" s="32"/>
      <c r="K10" s="3"/>
      <c r="L10" s="3"/>
    </row>
    <row r="11" spans="1:12" s="3" customFormat="1" x14ac:dyDescent="0.3">
      <c r="A11" s="22" t="s">
        <v>20</v>
      </c>
      <c r="B11" s="23">
        <f>SUM(C11:I11)</f>
        <v>30</v>
      </c>
      <c r="C11" s="23">
        <f>'3 feb 2023 pt ian 2023'!C23</f>
        <v>9</v>
      </c>
      <c r="D11" s="23">
        <f>'3 feb 2023 pt ian 2023'!D23</f>
        <v>0</v>
      </c>
      <c r="E11" s="23">
        <f>'3 feb 2023 pt ian 2023'!E23</f>
        <v>0</v>
      </c>
      <c r="F11" s="23">
        <f>'3 feb 2023 pt ian 2023'!F23</f>
        <v>9</v>
      </c>
      <c r="G11" s="23">
        <f>'3 feb 2023 pt ian 2023'!G23</f>
        <v>4</v>
      </c>
      <c r="H11" s="23">
        <f>'3 feb 2023 pt ian 2023'!H23</f>
        <v>6</v>
      </c>
      <c r="I11" s="23">
        <f>'3 feb 2023 pt ian 2023'!I23</f>
        <v>2</v>
      </c>
    </row>
    <row r="12" spans="1:12" s="25" customFormat="1" x14ac:dyDescent="0.3">
      <c r="A12" s="19" t="s">
        <v>6</v>
      </c>
      <c r="B12" s="20">
        <f>SUM(C12:I12)</f>
        <v>7458560</v>
      </c>
      <c r="C12" s="21">
        <v>5484240</v>
      </c>
      <c r="D12" s="21">
        <v>352870</v>
      </c>
      <c r="E12" s="21">
        <v>831460</v>
      </c>
      <c r="F12" s="21">
        <v>569800</v>
      </c>
      <c r="G12" s="21">
        <v>43220</v>
      </c>
      <c r="H12" s="21">
        <v>5670</v>
      </c>
      <c r="I12" s="21">
        <v>171300</v>
      </c>
      <c r="J12" s="37"/>
      <c r="K12" s="3"/>
      <c r="L12" s="3"/>
    </row>
    <row r="13" spans="1:12" s="25" customFormat="1" x14ac:dyDescent="0.3">
      <c r="A13" s="10" t="s">
        <v>28</v>
      </c>
      <c r="B13" s="20">
        <f>B12+B11-B10</f>
        <v>36</v>
      </c>
      <c r="C13" s="20">
        <f>C12+C11-C10</f>
        <v>5</v>
      </c>
      <c r="D13" s="20">
        <f t="shared" ref="D13:I13" si="2">D12+D11-D10</f>
        <v>2</v>
      </c>
      <c r="E13" s="20">
        <f t="shared" si="2"/>
        <v>2</v>
      </c>
      <c r="F13" s="20">
        <f>F12+F11-F10</f>
        <v>4</v>
      </c>
      <c r="G13" s="20">
        <f t="shared" si="2"/>
        <v>8</v>
      </c>
      <c r="H13" s="20">
        <f t="shared" si="2"/>
        <v>6</v>
      </c>
      <c r="I13" s="20">
        <f t="shared" si="2"/>
        <v>9</v>
      </c>
      <c r="J13" s="37"/>
      <c r="K13" s="3"/>
      <c r="L13" s="3"/>
    </row>
    <row r="14" spans="1:12" ht="16.5" customHeight="1" x14ac:dyDescent="0.3">
      <c r="A14" s="28"/>
      <c r="B14" s="34"/>
      <c r="C14" s="34"/>
      <c r="D14" s="34"/>
      <c r="E14" s="34"/>
      <c r="F14" s="34"/>
      <c r="G14" s="34"/>
      <c r="H14" s="34"/>
    </row>
    <row r="15" spans="1:12" s="25" customFormat="1" ht="16.5" customHeight="1" x14ac:dyDescent="0.3">
      <c r="A15" s="40" t="s">
        <v>22</v>
      </c>
      <c r="B15" s="42"/>
      <c r="C15" s="42"/>
      <c r="D15" s="42"/>
      <c r="E15" s="42"/>
      <c r="F15" s="42"/>
      <c r="G15" s="42"/>
      <c r="H15" s="42"/>
      <c r="I15" s="42"/>
      <c r="J15" s="37"/>
      <c r="K15" s="3"/>
      <c r="L15" s="3"/>
    </row>
    <row r="16" spans="1:12" s="25" customFormat="1" ht="90.75" x14ac:dyDescent="0.3">
      <c r="A16" s="15" t="s">
        <v>1</v>
      </c>
      <c r="B16" s="16" t="s">
        <v>10</v>
      </c>
      <c r="C16" s="17" t="s">
        <v>11</v>
      </c>
      <c r="D16" s="17" t="s">
        <v>12</v>
      </c>
      <c r="E16" s="17" t="s">
        <v>13</v>
      </c>
      <c r="F16" s="17" t="s">
        <v>16</v>
      </c>
      <c r="G16" s="17" t="s">
        <v>14</v>
      </c>
      <c r="H16" s="17" t="s">
        <v>15</v>
      </c>
      <c r="I16" s="17" t="s">
        <v>29</v>
      </c>
      <c r="J16" s="37"/>
      <c r="K16" s="3"/>
      <c r="L16" s="3"/>
    </row>
    <row r="17" spans="1:15" s="25" customFormat="1" x14ac:dyDescent="0.3">
      <c r="A17" s="18" t="s">
        <v>2</v>
      </c>
      <c r="B17" s="8">
        <f>SUM(C17:I17)</f>
        <v>13254666</v>
      </c>
      <c r="C17" s="9">
        <f>'3 feb 2023 pt ian 2023'!C17+'4 mar 2023 pt feb 2023 '!C6</f>
        <v>9012678</v>
      </c>
      <c r="D17" s="9">
        <f>'3 feb 2023 pt ian 2023'!D17+'4 mar 2023 pt feb 2023 '!D6</f>
        <v>619026</v>
      </c>
      <c r="E17" s="9">
        <f>'3 feb 2023 pt ian 2023'!E17+'4 mar 2023 pt feb 2023 '!E6</f>
        <v>1968990</v>
      </c>
      <c r="F17" s="9">
        <f>'3 feb 2023 pt ian 2023'!F17+'4 mar 2023 pt feb 2023 '!F6</f>
        <v>1380710</v>
      </c>
      <c r="G17" s="9">
        <f>'3 feb 2023 pt ian 2023'!G17+'4 mar 2023 pt feb 2023 '!G6</f>
        <v>79041</v>
      </c>
      <c r="H17" s="9">
        <f>'3 feb 2023 pt ian 2023'!H17+'4 mar 2023 pt feb 2023 '!H6</f>
        <v>11064</v>
      </c>
      <c r="I17" s="9">
        <f>'3 feb 2023 pt ian 2023'!I17+'4 mar 2023 pt feb 2023 '!I6</f>
        <v>183157</v>
      </c>
      <c r="J17" s="39">
        <f>B17-'1 ian 2023 pt dec si nov 2022'!B17</f>
        <v>8697488</v>
      </c>
      <c r="K17" s="32"/>
      <c r="L17" s="32"/>
      <c r="M17" s="35"/>
      <c r="N17" s="35"/>
      <c r="O17" s="35"/>
    </row>
    <row r="18" spans="1:15" s="25" customFormat="1" x14ac:dyDescent="0.3">
      <c r="A18" s="18" t="s">
        <v>3</v>
      </c>
      <c r="B18" s="8">
        <f t="shared" ref="B18:B21" si="3">SUM(C18:I18)</f>
        <v>3325343</v>
      </c>
      <c r="C18" s="9">
        <f>'3 feb 2023 pt ian 2023'!C18+'4 mar 2023 pt feb 2023 '!C7</f>
        <v>2907079</v>
      </c>
      <c r="D18" s="9">
        <f>'3 feb 2023 pt ian 2023'!D18+'4 mar 2023 pt feb 2023 '!D7</f>
        <v>130532</v>
      </c>
      <c r="E18" s="9">
        <f>'3 feb 2023 pt ian 2023'!E18+'4 mar 2023 pt feb 2023 '!E7</f>
        <v>122288</v>
      </c>
      <c r="F18" s="9">
        <f>'3 feb 2023 pt ian 2023'!F18+'4 mar 2023 pt feb 2023 '!F7</f>
        <v>94181</v>
      </c>
      <c r="G18" s="9">
        <f>'3 feb 2023 pt ian 2023'!G18+'4 mar 2023 pt feb 2023 '!G7</f>
        <v>12505</v>
      </c>
      <c r="H18" s="9">
        <f>'3 feb 2023 pt ian 2023'!H18+'4 mar 2023 pt feb 2023 '!H7</f>
        <v>0</v>
      </c>
      <c r="I18" s="9">
        <f>'3 feb 2023 pt ian 2023'!I18+'4 mar 2023 pt feb 2023 '!I7</f>
        <v>58758</v>
      </c>
      <c r="J18" s="39">
        <f>B18-'1 ian 2023 pt dec si nov 2022'!B18</f>
        <v>2175649</v>
      </c>
      <c r="K18" s="3"/>
      <c r="L18" s="3"/>
    </row>
    <row r="19" spans="1:15" s="25" customFormat="1" x14ac:dyDescent="0.3">
      <c r="A19" s="18" t="s">
        <v>4</v>
      </c>
      <c r="B19" s="8">
        <f t="shared" si="3"/>
        <v>4404943</v>
      </c>
      <c r="C19" s="9">
        <f>'3 feb 2023 pt ian 2023'!C19+'4 mar 2023 pt feb 2023 '!C8</f>
        <v>3871527</v>
      </c>
      <c r="D19" s="9">
        <f>'3 feb 2023 pt ian 2023'!D19+'4 mar 2023 pt feb 2023 '!D8</f>
        <v>184174</v>
      </c>
      <c r="E19" s="9">
        <f>'3 feb 2023 pt ian 2023'!E19+'4 mar 2023 pt feb 2023 '!E8</f>
        <v>171845</v>
      </c>
      <c r="F19" s="9">
        <f>'3 feb 2023 pt ian 2023'!F19+'4 mar 2023 pt feb 2023 '!F8</f>
        <v>88220</v>
      </c>
      <c r="G19" s="9">
        <f>'3 feb 2023 pt ian 2023'!G19+'4 mar 2023 pt feb 2023 '!G8</f>
        <v>10604</v>
      </c>
      <c r="H19" s="9">
        <f>'3 feb 2023 pt ian 2023'!H19+'4 mar 2023 pt feb 2023 '!H8</f>
        <v>5180</v>
      </c>
      <c r="I19" s="9">
        <f>'3 feb 2023 pt ian 2023'!I19+'4 mar 2023 pt feb 2023 '!I8</f>
        <v>73393</v>
      </c>
      <c r="J19" s="39">
        <f>B19-'1 ian 2023 pt dec si nov 2022'!B19</f>
        <v>2888598</v>
      </c>
      <c r="K19" s="3"/>
      <c r="L19" s="3"/>
    </row>
    <row r="20" spans="1:15" s="25" customFormat="1" x14ac:dyDescent="0.3">
      <c r="A20" s="18" t="s">
        <v>5</v>
      </c>
      <c r="B20" s="8">
        <f t="shared" si="3"/>
        <v>2259742</v>
      </c>
      <c r="C20" s="9">
        <f>'3 feb 2023 pt ian 2023'!C20+'4 mar 2023 pt feb 2023 '!C9</f>
        <v>1761551</v>
      </c>
      <c r="D20" s="9">
        <f>'3 feb 2023 pt ian 2023'!D20+'4 mar 2023 pt feb 2023 '!D9</f>
        <v>120556</v>
      </c>
      <c r="E20" s="9">
        <f>'3 feb 2023 pt ian 2023'!E20+'4 mar 2023 pt feb 2023 '!E9</f>
        <v>164145</v>
      </c>
      <c r="F20" s="9">
        <f>'3 feb 2023 pt ian 2023'!F20+'4 mar 2023 pt feb 2023 '!F9</f>
        <v>142715</v>
      </c>
      <c r="G20" s="9">
        <f>'3 feb 2023 pt ian 2023'!G20+'4 mar 2023 pt feb 2023 '!G9</f>
        <v>33072</v>
      </c>
      <c r="H20" s="9">
        <f>'3 feb 2023 pt ian 2023'!H20+'4 mar 2023 pt feb 2023 '!H9</f>
        <v>0</v>
      </c>
      <c r="I20" s="9">
        <f>'3 feb 2023 pt ian 2023'!I20+'4 mar 2023 pt feb 2023 '!I9</f>
        <v>37703</v>
      </c>
      <c r="J20" s="39">
        <f>B20-'1 ian 2023 pt dec si nov 2022'!B20</f>
        <v>1517547</v>
      </c>
      <c r="K20" s="3"/>
      <c r="L20" s="3"/>
    </row>
    <row r="21" spans="1:15" s="25" customFormat="1" x14ac:dyDescent="0.3">
      <c r="A21" s="18" t="s">
        <v>0</v>
      </c>
      <c r="B21" s="8">
        <f t="shared" si="3"/>
        <v>23244694</v>
      </c>
      <c r="C21" s="8">
        <f t="shared" ref="C21:H21" si="4">SUM(C17:C20)</f>
        <v>17552835</v>
      </c>
      <c r="D21" s="8">
        <f t="shared" si="4"/>
        <v>1054288</v>
      </c>
      <c r="E21" s="8">
        <f t="shared" si="4"/>
        <v>2427268</v>
      </c>
      <c r="F21" s="8">
        <f>SUM(F17:F20)</f>
        <v>1705826</v>
      </c>
      <c r="G21" s="8">
        <f t="shared" si="4"/>
        <v>135222</v>
      </c>
      <c r="H21" s="8">
        <f t="shared" si="4"/>
        <v>16244</v>
      </c>
      <c r="I21" s="8">
        <f t="shared" ref="I21" si="5">SUM(I17:I20)</f>
        <v>353011</v>
      </c>
      <c r="J21" s="39">
        <f>B21-'1 ian 2023 pt dec si nov 2022'!B21</f>
        <v>15279282</v>
      </c>
      <c r="K21" s="3"/>
      <c r="L21" s="3"/>
    </row>
    <row r="22" spans="1:15" s="25" customFormat="1" x14ac:dyDescent="0.3">
      <c r="A22" s="19" t="s">
        <v>6</v>
      </c>
      <c r="B22" s="20">
        <f>'3 feb 2023 pt ian 2023'!B22+'4 mar 2023 pt feb 2023 '!B12</f>
        <v>23244730</v>
      </c>
      <c r="C22" s="20">
        <f>'3 feb 2023 pt ian 2023'!C22+'4 mar 2023 pt feb 2023 '!C12</f>
        <v>17552840</v>
      </c>
      <c r="D22" s="20">
        <f>'3 feb 2023 pt ian 2023'!D22+'4 mar 2023 pt feb 2023 '!D12</f>
        <v>1054290</v>
      </c>
      <c r="E22" s="20">
        <f>'3 feb 2023 pt ian 2023'!E22+'4 mar 2023 pt feb 2023 '!E12</f>
        <v>2427270</v>
      </c>
      <c r="F22" s="20">
        <f>'3 feb 2023 pt ian 2023'!F22+'4 mar 2023 pt feb 2023 '!F12</f>
        <v>1705830</v>
      </c>
      <c r="G22" s="20">
        <f>'3 feb 2023 pt ian 2023'!G22+'4 mar 2023 pt feb 2023 '!G12</f>
        <v>135230</v>
      </c>
      <c r="H22" s="20">
        <f>'3 feb 2023 pt ian 2023'!H22+'4 mar 2023 pt feb 2023 '!H12</f>
        <v>16250</v>
      </c>
      <c r="I22" s="20">
        <f>'3 feb 2023 pt ian 2023'!I22+'4 mar 2023 pt feb 2023 '!I12</f>
        <v>353020</v>
      </c>
      <c r="J22" s="37"/>
      <c r="K22" s="3"/>
      <c r="L22" s="3"/>
    </row>
    <row r="23" spans="1:15" s="25" customFormat="1" x14ac:dyDescent="0.3">
      <c r="A23" s="10" t="s">
        <v>7</v>
      </c>
      <c r="B23" s="20">
        <f>B22-B21</f>
        <v>36</v>
      </c>
      <c r="C23" s="20">
        <f t="shared" ref="C23:I23" si="6">C22-C21</f>
        <v>5</v>
      </c>
      <c r="D23" s="20">
        <f>D22-D21</f>
        <v>2</v>
      </c>
      <c r="E23" s="20">
        <f>E22-E21</f>
        <v>2</v>
      </c>
      <c r="F23" s="20">
        <f>F22-F21</f>
        <v>4</v>
      </c>
      <c r="G23" s="20">
        <f>G22-G21</f>
        <v>8</v>
      </c>
      <c r="H23" s="20">
        <f t="shared" si="6"/>
        <v>6</v>
      </c>
      <c r="I23" s="20">
        <f t="shared" si="6"/>
        <v>9</v>
      </c>
      <c r="J23" s="37"/>
      <c r="K23" s="3"/>
      <c r="L23" s="3"/>
    </row>
    <row r="24" spans="1:15" s="25" customFormat="1" x14ac:dyDescent="0.3">
      <c r="A24" s="10"/>
      <c r="B24" s="20">
        <f>B13-B23+I23</f>
        <v>9</v>
      </c>
      <c r="C24" s="20">
        <f t="shared" ref="C24:I24" si="7">C13-C23</f>
        <v>0</v>
      </c>
      <c r="D24" s="20">
        <f t="shared" si="7"/>
        <v>0</v>
      </c>
      <c r="E24" s="20">
        <f t="shared" si="7"/>
        <v>0</v>
      </c>
      <c r="F24" s="20">
        <f t="shared" si="7"/>
        <v>0</v>
      </c>
      <c r="G24" s="20">
        <f t="shared" si="7"/>
        <v>0</v>
      </c>
      <c r="H24" s="20">
        <f t="shared" si="7"/>
        <v>0</v>
      </c>
      <c r="I24" s="20">
        <f t="shared" si="7"/>
        <v>0</v>
      </c>
      <c r="J24" s="37"/>
      <c r="K24" s="3"/>
      <c r="L24" s="3"/>
    </row>
    <row r="25" spans="1:15" s="25" customFormat="1" ht="35.25" customHeight="1" x14ac:dyDescent="0.3">
      <c r="A25" s="19" t="s">
        <v>23</v>
      </c>
      <c r="B25" s="20">
        <f>SUM(C25:H25)</f>
        <v>78772000</v>
      </c>
      <c r="C25" s="20">
        <v>61122000</v>
      </c>
      <c r="D25" s="20">
        <v>3590000</v>
      </c>
      <c r="E25" s="20">
        <v>7730000</v>
      </c>
      <c r="F25" s="20">
        <v>5660000</v>
      </c>
      <c r="G25" s="20">
        <v>630000</v>
      </c>
      <c r="H25" s="20">
        <v>40000</v>
      </c>
      <c r="I25" s="20">
        <v>181720</v>
      </c>
      <c r="J25" s="37"/>
      <c r="K25" s="3"/>
      <c r="L25" s="3"/>
    </row>
    <row r="26" spans="1:15" s="25" customFormat="1" x14ac:dyDescent="0.3">
      <c r="A26" s="19" t="s">
        <v>24</v>
      </c>
      <c r="B26" s="20">
        <f>B25-B21</f>
        <v>55527306</v>
      </c>
      <c r="C26" s="20">
        <f>C25-C21</f>
        <v>43569165</v>
      </c>
      <c r="D26" s="20">
        <f t="shared" ref="D26:I26" si="8">D25-D21</f>
        <v>2535712</v>
      </c>
      <c r="E26" s="20">
        <f t="shared" si="8"/>
        <v>5302732</v>
      </c>
      <c r="F26" s="20">
        <f t="shared" si="8"/>
        <v>3954174</v>
      </c>
      <c r="G26" s="20">
        <f t="shared" si="8"/>
        <v>494778</v>
      </c>
      <c r="H26" s="20">
        <f t="shared" si="8"/>
        <v>23756</v>
      </c>
      <c r="I26" s="20">
        <f t="shared" si="8"/>
        <v>-171291</v>
      </c>
      <c r="J26" s="37"/>
      <c r="K26" s="3"/>
      <c r="L26" s="3"/>
    </row>
    <row r="27" spans="1:15" s="25" customFormat="1" ht="27" x14ac:dyDescent="0.3">
      <c r="A27" s="19" t="s">
        <v>25</v>
      </c>
      <c r="B27" s="20">
        <v>23244730</v>
      </c>
      <c r="C27" s="20">
        <v>17552840</v>
      </c>
      <c r="D27" s="20">
        <v>1054290</v>
      </c>
      <c r="E27" s="20">
        <v>2427270</v>
      </c>
      <c r="F27" s="20">
        <v>1705830</v>
      </c>
      <c r="G27" s="20">
        <v>135230</v>
      </c>
      <c r="H27" s="20">
        <v>16250</v>
      </c>
      <c r="I27" s="20">
        <v>353020</v>
      </c>
      <c r="J27" s="37"/>
      <c r="K27" s="3"/>
      <c r="L27" s="3"/>
    </row>
    <row r="28" spans="1:15" s="25" customFormat="1" x14ac:dyDescent="0.3">
      <c r="A28" s="19" t="s">
        <v>24</v>
      </c>
      <c r="B28" s="20">
        <f>B27-B21</f>
        <v>36</v>
      </c>
      <c r="C28" s="20">
        <f>C27-C21</f>
        <v>5</v>
      </c>
      <c r="D28" s="20">
        <f t="shared" ref="D28:I28" si="9">D27-D21</f>
        <v>2</v>
      </c>
      <c r="E28" s="20">
        <f t="shared" si="9"/>
        <v>2</v>
      </c>
      <c r="F28" s="20">
        <f t="shared" si="9"/>
        <v>4</v>
      </c>
      <c r="G28" s="20">
        <f t="shared" si="9"/>
        <v>8</v>
      </c>
      <c r="H28" s="20">
        <f t="shared" si="9"/>
        <v>6</v>
      </c>
      <c r="I28" s="20">
        <f t="shared" si="9"/>
        <v>9</v>
      </c>
      <c r="J28" s="37"/>
      <c r="K28" s="3"/>
      <c r="L28" s="3"/>
    </row>
    <row r="29" spans="1:15" s="25" customFormat="1" x14ac:dyDescent="0.3">
      <c r="A29" s="7"/>
      <c r="B29" s="7" t="s">
        <v>8</v>
      </c>
      <c r="C29" s="33"/>
      <c r="D29" s="33"/>
      <c r="E29" s="33"/>
      <c r="F29" s="33"/>
      <c r="G29" s="33"/>
      <c r="H29" s="33"/>
      <c r="I29" s="37"/>
      <c r="J29" s="37"/>
      <c r="K29" s="3"/>
      <c r="L29" s="3"/>
    </row>
    <row r="30" spans="1:15" s="25" customFormat="1" x14ac:dyDescent="0.3">
      <c r="A30" s="7"/>
      <c r="B30" s="7" t="s">
        <v>9</v>
      </c>
      <c r="C30" s="13"/>
      <c r="D30" s="13"/>
      <c r="E30" s="13"/>
      <c r="F30" s="13"/>
      <c r="G30" s="13"/>
      <c r="H30" s="13"/>
      <c r="I30" s="37"/>
      <c r="J30" s="37"/>
      <c r="K30" s="3"/>
      <c r="L30" s="3"/>
    </row>
    <row r="31" spans="1:15" s="25" customFormat="1" x14ac:dyDescent="0.3">
      <c r="A31" s="28"/>
      <c r="B31" s="28"/>
      <c r="C31" s="30"/>
      <c r="D31" s="30"/>
      <c r="E31" s="31"/>
      <c r="F31" s="30"/>
      <c r="G31" s="30"/>
      <c r="H31" s="30"/>
      <c r="I31" s="37"/>
      <c r="J31" s="37"/>
      <c r="K31" s="3"/>
      <c r="L31" s="3"/>
    </row>
    <row r="32" spans="1:15" s="25" customFormat="1" x14ac:dyDescent="0.3">
      <c r="A32" s="28"/>
      <c r="B32" s="28"/>
      <c r="C32" s="30"/>
      <c r="D32" s="30"/>
      <c r="E32" s="31"/>
      <c r="F32" s="30"/>
      <c r="G32" s="30"/>
      <c r="H32" s="30"/>
      <c r="I32" s="37"/>
      <c r="J32" s="37"/>
      <c r="K32" s="3"/>
      <c r="L32" s="3"/>
    </row>
    <row r="33" spans="1:5" x14ac:dyDescent="0.3">
      <c r="A33" s="28"/>
      <c r="B33" s="28"/>
      <c r="E33" s="31"/>
    </row>
    <row r="34" spans="1:5" x14ac:dyDescent="0.3">
      <c r="A34" s="28"/>
      <c r="B34" s="28"/>
      <c r="E34" s="31"/>
    </row>
    <row r="35" spans="1:5" x14ac:dyDescent="0.3">
      <c r="A35" s="28"/>
      <c r="B35" s="28"/>
      <c r="E35" s="31"/>
    </row>
  </sheetData>
  <mergeCells count="2">
    <mergeCell ref="A4:I4"/>
    <mergeCell ref="A15:I15"/>
  </mergeCells>
  <pageMargins left="0.51181102362204722" right="0" top="0" bottom="0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12" workbookViewId="0">
      <selection activeCell="B18" sqref="B18"/>
    </sheetView>
  </sheetViews>
  <sheetFormatPr defaultRowHeight="16.5" x14ac:dyDescent="0.3"/>
  <cols>
    <col min="1" max="1" width="19.85546875" style="29" customWidth="1"/>
    <col min="2" max="2" width="16" style="30" customWidth="1"/>
    <col min="3" max="3" width="14.42578125" style="30" customWidth="1"/>
    <col min="4" max="4" width="13.140625" style="30" customWidth="1"/>
    <col min="5" max="5" width="14.140625" style="30" customWidth="1"/>
    <col min="6" max="6" width="13.42578125" style="30" customWidth="1"/>
    <col min="7" max="7" width="11.42578125" style="30" customWidth="1"/>
    <col min="8" max="8" width="10.85546875" style="30" customWidth="1"/>
    <col min="9" max="9" width="15.5703125" style="37" customWidth="1"/>
    <col min="10" max="10" width="14.85546875" style="37" customWidth="1"/>
    <col min="11" max="11" width="16.7109375" style="5" customWidth="1"/>
    <col min="12" max="12" width="13.140625" style="5" bestFit="1" customWidth="1"/>
    <col min="13" max="13" width="11.28515625" style="4" bestFit="1" customWidth="1"/>
    <col min="14" max="15" width="10.140625" style="4" bestFit="1" customWidth="1"/>
    <col min="16" max="16384" width="9.140625" style="4"/>
  </cols>
  <sheetData>
    <row r="1" spans="1:12" s="2" customFormat="1" ht="17.25" x14ac:dyDescent="0.35">
      <c r="A1" s="26"/>
      <c r="B1" s="27"/>
      <c r="C1" s="27"/>
      <c r="D1" s="27"/>
      <c r="E1" s="27"/>
      <c r="F1" s="27"/>
      <c r="G1" s="27"/>
      <c r="H1" s="27"/>
      <c r="I1" s="36"/>
      <c r="J1" s="36"/>
      <c r="K1" s="6"/>
      <c r="L1" s="6"/>
    </row>
    <row r="2" spans="1:12" s="24" customFormat="1" ht="17.25" x14ac:dyDescent="0.35">
      <c r="A2" s="7" t="s">
        <v>26</v>
      </c>
      <c r="B2" s="7"/>
      <c r="C2" s="11"/>
      <c r="D2" s="7"/>
      <c r="E2" s="11"/>
      <c r="F2" s="11"/>
      <c r="G2" s="11"/>
      <c r="H2" s="11"/>
      <c r="I2" s="1"/>
      <c r="J2" s="1"/>
      <c r="K2" s="1"/>
      <c r="L2" s="1"/>
    </row>
    <row r="3" spans="1:12" s="25" customFormat="1" x14ac:dyDescent="0.3">
      <c r="A3" s="12"/>
      <c r="B3" s="7"/>
      <c r="C3" s="13"/>
      <c r="D3" s="13"/>
      <c r="E3" s="14"/>
      <c r="F3" s="13"/>
      <c r="G3" s="13"/>
      <c r="H3" s="13"/>
      <c r="I3" s="3"/>
      <c r="J3" s="3"/>
      <c r="K3" s="3"/>
      <c r="L3" s="3"/>
    </row>
    <row r="4" spans="1:12" s="25" customFormat="1" ht="16.5" customHeight="1" x14ac:dyDescent="0.3">
      <c r="A4" s="40" t="s">
        <v>30</v>
      </c>
      <c r="B4" s="41"/>
      <c r="C4" s="41"/>
      <c r="D4" s="41"/>
      <c r="E4" s="41"/>
      <c r="F4" s="41"/>
      <c r="G4" s="41"/>
      <c r="H4" s="41"/>
      <c r="I4" s="42"/>
      <c r="J4" s="3"/>
      <c r="K4" s="3"/>
      <c r="L4" s="3"/>
    </row>
    <row r="5" spans="1:12" s="25" customFormat="1" ht="90.75" x14ac:dyDescent="0.3">
      <c r="A5" s="15" t="s">
        <v>1</v>
      </c>
      <c r="B5" s="16" t="s">
        <v>10</v>
      </c>
      <c r="C5" s="17" t="s">
        <v>11</v>
      </c>
      <c r="D5" s="17" t="s">
        <v>12</v>
      </c>
      <c r="E5" s="17" t="s">
        <v>13</v>
      </c>
      <c r="F5" s="17" t="s">
        <v>17</v>
      </c>
      <c r="G5" s="17" t="s">
        <v>14</v>
      </c>
      <c r="H5" s="17" t="s">
        <v>15</v>
      </c>
      <c r="I5" s="17" t="s">
        <v>29</v>
      </c>
      <c r="J5" s="3"/>
      <c r="K5" s="3"/>
      <c r="L5" s="3"/>
    </row>
    <row r="6" spans="1:12" s="25" customFormat="1" x14ac:dyDescent="0.3">
      <c r="A6" s="18" t="s">
        <v>2</v>
      </c>
      <c r="B6" s="8">
        <f>SUM(C6:I6)</f>
        <v>92993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92993</v>
      </c>
      <c r="J6" s="32">
        <f>'2 feb 2023 pt ian 2023'!B6+'3 feb 2023 pt ian 2023'!B6</f>
        <v>4507651</v>
      </c>
      <c r="K6" s="3"/>
      <c r="L6" s="3"/>
    </row>
    <row r="7" spans="1:12" s="25" customFormat="1" x14ac:dyDescent="0.3">
      <c r="A7" s="18" t="s">
        <v>3</v>
      </c>
      <c r="B7" s="8">
        <f t="shared" ref="B7:B9" si="0">SUM(C7:I7)</f>
        <v>29294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29294</v>
      </c>
      <c r="J7" s="32">
        <f>'2 feb 2023 pt ian 2023'!B7+'3 feb 2023 pt ian 2023'!B7</f>
        <v>1073233</v>
      </c>
      <c r="K7" s="3"/>
      <c r="L7" s="3"/>
    </row>
    <row r="8" spans="1:12" s="25" customFormat="1" x14ac:dyDescent="0.3">
      <c r="A8" s="18" t="s">
        <v>4</v>
      </c>
      <c r="B8" s="8">
        <f t="shared" si="0"/>
        <v>36620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36620</v>
      </c>
      <c r="J8" s="32">
        <f>'2 feb 2023 pt ian 2023'!B8+'3 feb 2023 pt ian 2023'!B8</f>
        <v>1460899</v>
      </c>
      <c r="K8" s="3"/>
      <c r="L8" s="3"/>
    </row>
    <row r="9" spans="1:12" s="25" customFormat="1" x14ac:dyDescent="0.3">
      <c r="A9" s="18" t="s">
        <v>5</v>
      </c>
      <c r="B9" s="8">
        <f t="shared" si="0"/>
        <v>22811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22811</v>
      </c>
      <c r="J9" s="32">
        <f>'2 feb 2023 pt ian 2023'!B9+'3 feb 2023 pt ian 2023'!B9</f>
        <v>778945</v>
      </c>
      <c r="K9" s="3"/>
      <c r="L9" s="3"/>
    </row>
    <row r="10" spans="1:12" s="25" customFormat="1" x14ac:dyDescent="0.3">
      <c r="A10" s="18" t="s">
        <v>0</v>
      </c>
      <c r="B10" s="8">
        <f>SUM(B6:B9)</f>
        <v>181718</v>
      </c>
      <c r="C10" s="8">
        <f>SUM(C6:C9)</f>
        <v>0</v>
      </c>
      <c r="D10" s="8">
        <f>SUM(D6:D9)</f>
        <v>0</v>
      </c>
      <c r="E10" s="8">
        <f>SUM(E6:E9)</f>
        <v>0</v>
      </c>
      <c r="F10" s="8">
        <f>SUM(F6:F9)</f>
        <v>0</v>
      </c>
      <c r="G10" s="8">
        <f t="shared" ref="G10:H10" si="1">SUM(G6:G9)</f>
        <v>0</v>
      </c>
      <c r="H10" s="8">
        <f t="shared" si="1"/>
        <v>0</v>
      </c>
      <c r="I10" s="8">
        <f t="shared" ref="I10" si="2">SUM(I6:I9)</f>
        <v>181718</v>
      </c>
      <c r="J10" s="32">
        <f>'2 feb 2023 pt ian 2023'!B10+'3 feb 2023 pt ian 2023'!B10</f>
        <v>7820728</v>
      </c>
      <c r="K10" s="3"/>
      <c r="L10" s="3"/>
    </row>
    <row r="11" spans="1:12" s="3" customFormat="1" x14ac:dyDescent="0.3">
      <c r="A11" s="22" t="s">
        <v>20</v>
      </c>
      <c r="B11" s="23">
        <f>SUM(C11:I11)</f>
        <v>28</v>
      </c>
      <c r="C11" s="23">
        <f>'2 feb 2023 pt ian 2023'!C23</f>
        <v>9</v>
      </c>
      <c r="D11" s="23">
        <f>'2 feb 2023 pt ian 2023'!D23</f>
        <v>0</v>
      </c>
      <c r="E11" s="23">
        <f>'2 feb 2023 pt ian 2023'!E23</f>
        <v>0</v>
      </c>
      <c r="F11" s="23">
        <f>'2 feb 2023 pt ian 2023'!F23</f>
        <v>9</v>
      </c>
      <c r="G11" s="23">
        <f>'2 feb 2023 pt ian 2023'!G23</f>
        <v>4</v>
      </c>
      <c r="H11" s="23">
        <f>'2 feb 2023 pt ian 2023'!H23</f>
        <v>6</v>
      </c>
      <c r="I11" s="23">
        <f>'2 feb 2023 pt ian 2023'!I23</f>
        <v>0</v>
      </c>
    </row>
    <row r="12" spans="1:12" s="25" customFormat="1" x14ac:dyDescent="0.3">
      <c r="A12" s="19" t="s">
        <v>6</v>
      </c>
      <c r="B12" s="20">
        <f>SUM(C12:I12)</f>
        <v>181720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181720</v>
      </c>
      <c r="J12" s="37"/>
      <c r="K12" s="3"/>
      <c r="L12" s="3"/>
    </row>
    <row r="13" spans="1:12" s="25" customFormat="1" x14ac:dyDescent="0.3">
      <c r="A13" s="10" t="s">
        <v>28</v>
      </c>
      <c r="B13" s="20">
        <f>B12+B11-B10</f>
        <v>30</v>
      </c>
      <c r="C13" s="20">
        <f>C12+C11-C10</f>
        <v>9</v>
      </c>
      <c r="D13" s="20">
        <f t="shared" ref="D13:H13" si="3">D12+D11-D10</f>
        <v>0</v>
      </c>
      <c r="E13" s="20">
        <f t="shared" si="3"/>
        <v>0</v>
      </c>
      <c r="F13" s="20">
        <f>F12+F11-F10</f>
        <v>9</v>
      </c>
      <c r="G13" s="20">
        <f t="shared" si="3"/>
        <v>4</v>
      </c>
      <c r="H13" s="20">
        <f t="shared" si="3"/>
        <v>6</v>
      </c>
      <c r="I13" s="20">
        <f t="shared" ref="I13" si="4">I12+I11-I10</f>
        <v>2</v>
      </c>
      <c r="J13" s="37"/>
      <c r="K13" s="3"/>
      <c r="L13" s="3"/>
    </row>
    <row r="14" spans="1:12" ht="16.5" customHeight="1" x14ac:dyDescent="0.3">
      <c r="A14" s="28"/>
      <c r="B14" s="34"/>
      <c r="C14" s="34"/>
      <c r="D14" s="34"/>
      <c r="E14" s="34"/>
      <c r="F14" s="34"/>
      <c r="G14" s="34"/>
      <c r="H14" s="34"/>
    </row>
    <row r="15" spans="1:12" s="25" customFormat="1" ht="16.5" customHeight="1" x14ac:dyDescent="0.3">
      <c r="A15" s="40" t="s">
        <v>22</v>
      </c>
      <c r="B15" s="42"/>
      <c r="C15" s="42"/>
      <c r="D15" s="42"/>
      <c r="E15" s="42"/>
      <c r="F15" s="42"/>
      <c r="G15" s="42"/>
      <c r="H15" s="42"/>
      <c r="I15" s="42"/>
      <c r="J15" s="37"/>
      <c r="K15" s="3"/>
      <c r="L15" s="3"/>
    </row>
    <row r="16" spans="1:12" s="25" customFormat="1" ht="90.75" x14ac:dyDescent="0.3">
      <c r="A16" s="15" t="s">
        <v>1</v>
      </c>
      <c r="B16" s="16" t="s">
        <v>10</v>
      </c>
      <c r="C16" s="17" t="s">
        <v>11</v>
      </c>
      <c r="D16" s="17" t="s">
        <v>12</v>
      </c>
      <c r="E16" s="17" t="s">
        <v>13</v>
      </c>
      <c r="F16" s="17" t="s">
        <v>16</v>
      </c>
      <c r="G16" s="17" t="s">
        <v>14</v>
      </c>
      <c r="H16" s="17" t="s">
        <v>15</v>
      </c>
      <c r="I16" s="17" t="s">
        <v>29</v>
      </c>
      <c r="J16" s="37"/>
      <c r="K16" s="3"/>
      <c r="L16" s="3"/>
    </row>
    <row r="17" spans="1:15" s="25" customFormat="1" x14ac:dyDescent="0.3">
      <c r="A17" s="18" t="s">
        <v>2</v>
      </c>
      <c r="B17" s="8">
        <f>SUM(C17:I17)</f>
        <v>9064829</v>
      </c>
      <c r="C17" s="9">
        <f>'2 feb 2023 pt ian 2023'!C17+'3 feb 2023 pt ian 2023'!C6</f>
        <v>6289260</v>
      </c>
      <c r="D17" s="9">
        <f>'2 feb 2023 pt ian 2023'!D17+'3 feb 2023 pt ian 2023'!D6</f>
        <v>412684</v>
      </c>
      <c r="E17" s="9">
        <f>'2 feb 2023 pt ian 2023'!E17+'3 feb 2023 pt ian 2023'!E6</f>
        <v>1291477</v>
      </c>
      <c r="F17" s="9">
        <f>'2 feb 2023 pt ian 2023'!F17+'3 feb 2023 pt ian 2023'!F6</f>
        <v>918733</v>
      </c>
      <c r="G17" s="9">
        <f>'2 feb 2023 pt ian 2023'!G17+'3 feb 2023 pt ian 2023'!G6</f>
        <v>52694</v>
      </c>
      <c r="H17" s="9">
        <f>'2 feb 2023 pt ian 2023'!H17+'3 feb 2023 pt ian 2023'!H6</f>
        <v>6988</v>
      </c>
      <c r="I17" s="9">
        <f>'2 feb 2023 pt ian 2023'!I17+'3 feb 2023 pt ian 2023'!I6</f>
        <v>92993</v>
      </c>
      <c r="J17" s="39"/>
      <c r="K17" s="32"/>
      <c r="L17" s="32"/>
      <c r="M17" s="35"/>
      <c r="N17" s="35"/>
      <c r="O17" s="35"/>
    </row>
    <row r="18" spans="1:15" s="25" customFormat="1" x14ac:dyDescent="0.3">
      <c r="A18" s="18" t="s">
        <v>3</v>
      </c>
      <c r="B18" s="8">
        <f t="shared" ref="B18:B21" si="5">SUM(C18:I18)</f>
        <v>2222927</v>
      </c>
      <c r="C18" s="9">
        <f>'2 feb 2023 pt ian 2023'!C18+'3 feb 2023 pt ian 2023'!C7</f>
        <v>1954432</v>
      </c>
      <c r="D18" s="9">
        <f>'2 feb 2023 pt ian 2023'!D18+'3 feb 2023 pt ian 2023'!D7</f>
        <v>86961</v>
      </c>
      <c r="E18" s="9">
        <f>'2 feb 2023 pt ian 2023'!E18+'3 feb 2023 pt ian 2023'!E7</f>
        <v>81303</v>
      </c>
      <c r="F18" s="9">
        <f>'2 feb 2023 pt ian 2023'!F18+'3 feb 2023 pt ian 2023'!F7</f>
        <v>62494</v>
      </c>
      <c r="G18" s="9">
        <f>'2 feb 2023 pt ian 2023'!G18+'3 feb 2023 pt ian 2023'!G7</f>
        <v>8443</v>
      </c>
      <c r="H18" s="9">
        <f>'2 feb 2023 pt ian 2023'!H18+'3 feb 2023 pt ian 2023'!H7</f>
        <v>0</v>
      </c>
      <c r="I18" s="9">
        <f>'2 feb 2023 pt ian 2023'!I18+'3 feb 2023 pt ian 2023'!I7</f>
        <v>29294</v>
      </c>
      <c r="J18" s="37"/>
      <c r="K18" s="3"/>
      <c r="L18" s="3"/>
    </row>
    <row r="19" spans="1:15" s="25" customFormat="1" x14ac:dyDescent="0.3">
      <c r="A19" s="18" t="s">
        <v>4</v>
      </c>
      <c r="B19" s="8">
        <f t="shared" si="5"/>
        <v>2977244</v>
      </c>
      <c r="C19" s="9">
        <f>'2 feb 2023 pt ian 2023'!C19+'3 feb 2023 pt ian 2023'!C8</f>
        <v>2635232</v>
      </c>
      <c r="D19" s="9">
        <f>'2 feb 2023 pt ian 2023'!D19+'3 feb 2023 pt ian 2023'!D8</f>
        <v>120977</v>
      </c>
      <c r="E19" s="9">
        <f>'2 feb 2023 pt ian 2023'!E19+'3 feb 2023 pt ian 2023'!E8</f>
        <v>113162</v>
      </c>
      <c r="F19" s="9">
        <f>'2 feb 2023 pt ian 2023'!F19+'3 feb 2023 pt ian 2023'!F8</f>
        <v>59522</v>
      </c>
      <c r="G19" s="9">
        <f>'2 feb 2023 pt ian 2023'!G19+'3 feb 2023 pt ian 2023'!G8</f>
        <v>8145</v>
      </c>
      <c r="H19" s="9">
        <f>'2 feb 2023 pt ian 2023'!H19+'3 feb 2023 pt ian 2023'!H8</f>
        <v>3586</v>
      </c>
      <c r="I19" s="9">
        <f>'2 feb 2023 pt ian 2023'!I19+'3 feb 2023 pt ian 2023'!I8</f>
        <v>36620</v>
      </c>
      <c r="J19" s="37"/>
      <c r="K19" s="3"/>
      <c r="L19" s="3"/>
    </row>
    <row r="20" spans="1:15" s="25" customFormat="1" x14ac:dyDescent="0.3">
      <c r="A20" s="18" t="s">
        <v>5</v>
      </c>
      <c r="B20" s="8">
        <f t="shared" si="5"/>
        <v>1521140</v>
      </c>
      <c r="C20" s="9">
        <f>'2 feb 2023 pt ian 2023'!C20+'3 feb 2023 pt ian 2023'!C9</f>
        <v>1189667</v>
      </c>
      <c r="D20" s="9">
        <f>'2 feb 2023 pt ian 2023'!D20+'3 feb 2023 pt ian 2023'!D9</f>
        <v>80798</v>
      </c>
      <c r="E20" s="9">
        <f>'2 feb 2023 pt ian 2023'!E20+'3 feb 2023 pt ian 2023'!E9</f>
        <v>109868</v>
      </c>
      <c r="F20" s="9">
        <f>'2 feb 2023 pt ian 2023'!F20+'3 feb 2023 pt ian 2023'!F9</f>
        <v>95272</v>
      </c>
      <c r="G20" s="9">
        <f>'2 feb 2023 pt ian 2023'!G20+'3 feb 2023 pt ian 2023'!G9</f>
        <v>22724</v>
      </c>
      <c r="H20" s="9">
        <f>'2 feb 2023 pt ian 2023'!H20+'3 feb 2023 pt ian 2023'!H9</f>
        <v>0</v>
      </c>
      <c r="I20" s="9">
        <f>'2 feb 2023 pt ian 2023'!I20+'3 feb 2023 pt ian 2023'!I9</f>
        <v>22811</v>
      </c>
      <c r="J20" s="39"/>
      <c r="K20" s="3"/>
      <c r="L20" s="3"/>
    </row>
    <row r="21" spans="1:15" s="25" customFormat="1" x14ac:dyDescent="0.3">
      <c r="A21" s="18" t="s">
        <v>0</v>
      </c>
      <c r="B21" s="8">
        <f t="shared" si="5"/>
        <v>15786140</v>
      </c>
      <c r="C21" s="8">
        <f t="shared" ref="C21:H21" si="6">SUM(C17:C20)</f>
        <v>12068591</v>
      </c>
      <c r="D21" s="8">
        <f t="shared" si="6"/>
        <v>701420</v>
      </c>
      <c r="E21" s="8">
        <f t="shared" si="6"/>
        <v>1595810</v>
      </c>
      <c r="F21" s="8">
        <f>SUM(F17:F20)</f>
        <v>1136021</v>
      </c>
      <c r="G21" s="8">
        <f t="shared" si="6"/>
        <v>92006</v>
      </c>
      <c r="H21" s="8">
        <f t="shared" si="6"/>
        <v>10574</v>
      </c>
      <c r="I21" s="8">
        <f t="shared" ref="I21" si="7">SUM(I17:I20)</f>
        <v>181718</v>
      </c>
      <c r="J21" s="37"/>
      <c r="K21" s="3"/>
      <c r="L21" s="3"/>
    </row>
    <row r="22" spans="1:15" s="25" customFormat="1" x14ac:dyDescent="0.3">
      <c r="A22" s="19" t="s">
        <v>6</v>
      </c>
      <c r="B22" s="20">
        <f>'2 feb 2023 pt ian 2023'!B22+'3 feb 2023 pt ian 2023'!I12</f>
        <v>15786170</v>
      </c>
      <c r="C22" s="20">
        <f>'2 feb 2023 pt ian 2023'!C22+C12</f>
        <v>12068600</v>
      </c>
      <c r="D22" s="20">
        <f>'2 feb 2023 pt ian 2023'!D22+D12</f>
        <v>701420</v>
      </c>
      <c r="E22" s="20">
        <f>'2 feb 2023 pt ian 2023'!E22+E12</f>
        <v>1595810</v>
      </c>
      <c r="F22" s="20">
        <f>'2 feb 2023 pt ian 2023'!F22+F12</f>
        <v>1136030</v>
      </c>
      <c r="G22" s="20">
        <f>'2 feb 2023 pt ian 2023'!G22+G12</f>
        <v>92010</v>
      </c>
      <c r="H22" s="20">
        <f>'2 feb 2023 pt ian 2023'!H22+H12</f>
        <v>10580</v>
      </c>
      <c r="I22" s="20">
        <f>'2 feb 2023 pt ian 2023'!I22+I12</f>
        <v>181720</v>
      </c>
      <c r="J22" s="37"/>
      <c r="K22" s="3"/>
      <c r="L22" s="3"/>
    </row>
    <row r="23" spans="1:15" s="25" customFormat="1" x14ac:dyDescent="0.3">
      <c r="A23" s="10" t="s">
        <v>7</v>
      </c>
      <c r="B23" s="20">
        <f>B22-B21</f>
        <v>30</v>
      </c>
      <c r="C23" s="20">
        <f t="shared" ref="C23:H23" si="8">C22-C21</f>
        <v>9</v>
      </c>
      <c r="D23" s="20">
        <f>D22-D21</f>
        <v>0</v>
      </c>
      <c r="E23" s="20">
        <f>E22-E21</f>
        <v>0</v>
      </c>
      <c r="F23" s="20">
        <f>F22-F21</f>
        <v>9</v>
      </c>
      <c r="G23" s="20">
        <f>G22-G21</f>
        <v>4</v>
      </c>
      <c r="H23" s="20">
        <f t="shared" si="8"/>
        <v>6</v>
      </c>
      <c r="I23" s="20">
        <f t="shared" ref="I23" si="9">I22-I21</f>
        <v>2</v>
      </c>
      <c r="J23" s="37"/>
      <c r="K23" s="3"/>
      <c r="L23" s="3"/>
    </row>
    <row r="24" spans="1:15" s="25" customFormat="1" x14ac:dyDescent="0.3">
      <c r="A24" s="10"/>
      <c r="B24" s="20">
        <f>B13-B23+I23</f>
        <v>2</v>
      </c>
      <c r="C24" s="20">
        <f t="shared" ref="C24:H24" si="10">C13-C23</f>
        <v>0</v>
      </c>
      <c r="D24" s="20">
        <f t="shared" si="10"/>
        <v>0</v>
      </c>
      <c r="E24" s="20">
        <f t="shared" si="10"/>
        <v>0</v>
      </c>
      <c r="F24" s="20">
        <f t="shared" si="10"/>
        <v>0</v>
      </c>
      <c r="G24" s="20">
        <f t="shared" si="10"/>
        <v>0</v>
      </c>
      <c r="H24" s="20">
        <f t="shared" si="10"/>
        <v>0</v>
      </c>
      <c r="I24" s="20">
        <f t="shared" ref="I24" si="11">I13-I23</f>
        <v>0</v>
      </c>
      <c r="J24" s="37"/>
      <c r="K24" s="3"/>
      <c r="L24" s="3"/>
    </row>
    <row r="25" spans="1:15" s="25" customFormat="1" ht="35.25" customHeight="1" x14ac:dyDescent="0.3">
      <c r="A25" s="19" t="s">
        <v>23</v>
      </c>
      <c r="B25" s="20">
        <f>SUM(C25:H25)</f>
        <v>78772000</v>
      </c>
      <c r="C25" s="20">
        <v>61122000</v>
      </c>
      <c r="D25" s="20">
        <v>3590000</v>
      </c>
      <c r="E25" s="20">
        <v>7730000</v>
      </c>
      <c r="F25" s="20">
        <v>5660000</v>
      </c>
      <c r="G25" s="20">
        <v>630000</v>
      </c>
      <c r="H25" s="20">
        <v>40000</v>
      </c>
      <c r="I25" s="20">
        <v>181720</v>
      </c>
      <c r="J25" s="37"/>
      <c r="K25" s="3"/>
      <c r="L25" s="3"/>
    </row>
    <row r="26" spans="1:15" s="25" customFormat="1" x14ac:dyDescent="0.3">
      <c r="A26" s="19" t="s">
        <v>24</v>
      </c>
      <c r="B26" s="20">
        <f>B25-B21</f>
        <v>62985860</v>
      </c>
      <c r="C26" s="20">
        <f>C25-C21</f>
        <v>49053409</v>
      </c>
      <c r="D26" s="20">
        <f t="shared" ref="D26:H26" si="12">D25-D21</f>
        <v>2888580</v>
      </c>
      <c r="E26" s="20">
        <f t="shared" si="12"/>
        <v>6134190</v>
      </c>
      <c r="F26" s="20">
        <f t="shared" si="12"/>
        <v>4523979</v>
      </c>
      <c r="G26" s="20">
        <f t="shared" si="12"/>
        <v>537994</v>
      </c>
      <c r="H26" s="20">
        <f t="shared" si="12"/>
        <v>29426</v>
      </c>
      <c r="I26" s="20">
        <f t="shared" ref="I26" si="13">I25-I21</f>
        <v>2</v>
      </c>
      <c r="J26" s="37"/>
      <c r="K26" s="3"/>
      <c r="L26" s="3"/>
    </row>
    <row r="27" spans="1:15" s="25" customFormat="1" ht="27" x14ac:dyDescent="0.3">
      <c r="A27" s="19" t="s">
        <v>25</v>
      </c>
      <c r="B27" s="20">
        <f>SUM(C27:H27)</f>
        <v>22755000</v>
      </c>
      <c r="C27" s="20">
        <v>17461000</v>
      </c>
      <c r="D27" s="20">
        <v>1113000</v>
      </c>
      <c r="E27" s="20">
        <v>2198000</v>
      </c>
      <c r="F27" s="20">
        <v>1728000</v>
      </c>
      <c r="G27" s="20">
        <v>240000</v>
      </c>
      <c r="H27" s="20">
        <v>15000</v>
      </c>
      <c r="I27" s="20">
        <v>181720</v>
      </c>
      <c r="J27" s="37"/>
      <c r="K27" s="3"/>
      <c r="L27" s="3"/>
    </row>
    <row r="28" spans="1:15" s="25" customFormat="1" x14ac:dyDescent="0.3">
      <c r="A28" s="19" t="s">
        <v>24</v>
      </c>
      <c r="B28" s="20">
        <f>B27-B21</f>
        <v>6968860</v>
      </c>
      <c r="C28" s="20">
        <f>C27-C21</f>
        <v>5392409</v>
      </c>
      <c r="D28" s="20">
        <f t="shared" ref="D28:H28" si="14">D27-D21</f>
        <v>411580</v>
      </c>
      <c r="E28" s="20">
        <f t="shared" si="14"/>
        <v>602190</v>
      </c>
      <c r="F28" s="20">
        <f t="shared" si="14"/>
        <v>591979</v>
      </c>
      <c r="G28" s="20">
        <f t="shared" si="14"/>
        <v>147994</v>
      </c>
      <c r="H28" s="20">
        <f t="shared" si="14"/>
        <v>4426</v>
      </c>
      <c r="I28" s="20">
        <f t="shared" ref="I28" si="15">I27-I21</f>
        <v>2</v>
      </c>
      <c r="J28" s="37"/>
      <c r="K28" s="3"/>
      <c r="L28" s="3"/>
    </row>
    <row r="29" spans="1:15" s="25" customFormat="1" x14ac:dyDescent="0.3">
      <c r="A29" s="7"/>
      <c r="B29" s="7" t="s">
        <v>8</v>
      </c>
      <c r="C29" s="33"/>
      <c r="D29" s="33"/>
      <c r="E29" s="33"/>
      <c r="F29" s="33"/>
      <c r="G29" s="33"/>
      <c r="H29" s="33"/>
      <c r="I29" s="37"/>
      <c r="J29" s="37"/>
      <c r="K29" s="3"/>
      <c r="L29" s="3"/>
    </row>
    <row r="30" spans="1:15" s="25" customFormat="1" x14ac:dyDescent="0.3">
      <c r="A30" s="7"/>
      <c r="B30" s="7" t="s">
        <v>9</v>
      </c>
      <c r="C30" s="13"/>
      <c r="D30" s="13"/>
      <c r="E30" s="13"/>
      <c r="F30" s="13"/>
      <c r="G30" s="13"/>
      <c r="H30" s="13"/>
      <c r="I30" s="37"/>
      <c r="J30" s="37"/>
      <c r="K30" s="3"/>
      <c r="L30" s="3"/>
    </row>
    <row r="31" spans="1:15" s="25" customFormat="1" x14ac:dyDescent="0.3">
      <c r="A31" s="28"/>
      <c r="B31" s="28"/>
      <c r="C31" s="30"/>
      <c r="D31" s="30"/>
      <c r="E31" s="31"/>
      <c r="F31" s="30"/>
      <c r="G31" s="30"/>
      <c r="H31" s="30"/>
      <c r="I31" s="37"/>
      <c r="J31" s="37"/>
      <c r="K31" s="3"/>
      <c r="L31" s="3"/>
    </row>
    <row r="32" spans="1:15" s="25" customFormat="1" x14ac:dyDescent="0.3">
      <c r="A32" s="28"/>
      <c r="B32" s="28"/>
      <c r="C32" s="30"/>
      <c r="D32" s="30"/>
      <c r="E32" s="31"/>
      <c r="F32" s="30"/>
      <c r="G32" s="30"/>
      <c r="H32" s="30"/>
      <c r="I32" s="37"/>
      <c r="J32" s="37"/>
      <c r="K32" s="3"/>
      <c r="L32" s="3"/>
    </row>
    <row r="33" spans="1:5" x14ac:dyDescent="0.3">
      <c r="A33" s="28"/>
      <c r="B33" s="28"/>
      <c r="E33" s="31"/>
    </row>
    <row r="34" spans="1:5" x14ac:dyDescent="0.3">
      <c r="A34" s="28"/>
      <c r="B34" s="28"/>
      <c r="E34" s="31"/>
    </row>
    <row r="35" spans="1:5" x14ac:dyDescent="0.3">
      <c r="A35" s="28"/>
      <c r="B35" s="28"/>
      <c r="E35" s="31"/>
    </row>
  </sheetData>
  <mergeCells count="2">
    <mergeCell ref="A4:I4"/>
    <mergeCell ref="A15:I15"/>
  </mergeCells>
  <pageMargins left="0.51181102362204722" right="0" top="0" bottom="0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I9" sqref="I9"/>
    </sheetView>
  </sheetViews>
  <sheetFormatPr defaultRowHeight="16.5" x14ac:dyDescent="0.3"/>
  <cols>
    <col min="1" max="1" width="19.85546875" style="29" customWidth="1"/>
    <col min="2" max="2" width="16" style="30" customWidth="1"/>
    <col min="3" max="3" width="14.42578125" style="30" customWidth="1"/>
    <col min="4" max="4" width="13.140625" style="30" customWidth="1"/>
    <col min="5" max="5" width="14.140625" style="30" customWidth="1"/>
    <col min="6" max="6" width="13.42578125" style="30" customWidth="1"/>
    <col min="7" max="7" width="11.42578125" style="30" customWidth="1"/>
    <col min="8" max="8" width="10.85546875" style="30" customWidth="1"/>
    <col min="9" max="9" width="15.5703125" style="37" customWidth="1"/>
    <col min="10" max="10" width="14.85546875" style="37" customWidth="1"/>
    <col min="11" max="11" width="16.7109375" style="5" customWidth="1"/>
    <col min="12" max="12" width="13.140625" style="5" bestFit="1" customWidth="1"/>
    <col min="13" max="13" width="11.28515625" style="4" bestFit="1" customWidth="1"/>
    <col min="14" max="15" width="10.140625" style="4" bestFit="1" customWidth="1"/>
    <col min="16" max="16384" width="9.140625" style="4"/>
  </cols>
  <sheetData>
    <row r="1" spans="1:12" s="2" customFormat="1" ht="17.25" x14ac:dyDescent="0.35">
      <c r="A1" s="26"/>
      <c r="B1" s="27"/>
      <c r="C1" s="27"/>
      <c r="D1" s="27"/>
      <c r="E1" s="27"/>
      <c r="F1" s="27"/>
      <c r="G1" s="27"/>
      <c r="H1" s="27"/>
      <c r="I1" s="36"/>
      <c r="J1" s="36"/>
      <c r="K1" s="6"/>
      <c r="L1" s="6"/>
    </row>
    <row r="2" spans="1:12" s="24" customFormat="1" ht="17.25" x14ac:dyDescent="0.35">
      <c r="A2" s="7" t="s">
        <v>26</v>
      </c>
      <c r="B2" s="7"/>
      <c r="C2" s="11"/>
      <c r="D2" s="7"/>
      <c r="E2" s="11"/>
      <c r="F2" s="11"/>
      <c r="G2" s="11"/>
      <c r="H2" s="11"/>
      <c r="I2" s="1"/>
      <c r="J2" s="1"/>
      <c r="K2" s="1"/>
      <c r="L2" s="1"/>
    </row>
    <row r="3" spans="1:12" s="25" customFormat="1" x14ac:dyDescent="0.3">
      <c r="A3" s="12"/>
      <c r="B3" s="7"/>
      <c r="C3" s="13"/>
      <c r="D3" s="13"/>
      <c r="E3" s="14"/>
      <c r="F3" s="13"/>
      <c r="G3" s="13"/>
      <c r="H3" s="13"/>
      <c r="I3" s="3"/>
      <c r="J3" s="3"/>
      <c r="K3" s="3"/>
      <c r="L3" s="3"/>
    </row>
    <row r="4" spans="1:12" s="25" customFormat="1" ht="16.5" customHeight="1" x14ac:dyDescent="0.3">
      <c r="A4" s="40" t="s">
        <v>27</v>
      </c>
      <c r="B4" s="41"/>
      <c r="C4" s="41"/>
      <c r="D4" s="41"/>
      <c r="E4" s="41"/>
      <c r="F4" s="41"/>
      <c r="G4" s="41"/>
      <c r="H4" s="41"/>
      <c r="I4" s="42"/>
      <c r="J4" s="3"/>
      <c r="K4" s="3"/>
      <c r="L4" s="3"/>
    </row>
    <row r="5" spans="1:12" s="25" customFormat="1" ht="90.75" x14ac:dyDescent="0.3">
      <c r="A5" s="15" t="s">
        <v>1</v>
      </c>
      <c r="B5" s="16" t="s">
        <v>10</v>
      </c>
      <c r="C5" s="17" t="s">
        <v>11</v>
      </c>
      <c r="D5" s="17" t="s">
        <v>12</v>
      </c>
      <c r="E5" s="17" t="s">
        <v>13</v>
      </c>
      <c r="F5" s="17" t="s">
        <v>17</v>
      </c>
      <c r="G5" s="17" t="s">
        <v>14</v>
      </c>
      <c r="H5" s="17" t="s">
        <v>15</v>
      </c>
      <c r="I5" s="3"/>
      <c r="J5" s="3"/>
      <c r="K5" s="3"/>
      <c r="L5" s="3"/>
    </row>
    <row r="6" spans="1:12" s="25" customFormat="1" x14ac:dyDescent="0.3">
      <c r="A6" s="18" t="s">
        <v>2</v>
      </c>
      <c r="B6" s="8">
        <f>SUM(C6:H6)</f>
        <v>4414658</v>
      </c>
      <c r="C6" s="9">
        <v>3023483</v>
      </c>
      <c r="D6" s="9">
        <v>206342</v>
      </c>
      <c r="E6" s="9">
        <v>692719</v>
      </c>
      <c r="F6" s="9">
        <v>461977</v>
      </c>
      <c r="G6" s="9">
        <v>26347</v>
      </c>
      <c r="H6" s="9">
        <v>3790</v>
      </c>
      <c r="I6" s="3"/>
      <c r="J6" s="3"/>
      <c r="K6" s="3"/>
      <c r="L6" s="3"/>
    </row>
    <row r="7" spans="1:12" s="25" customFormat="1" x14ac:dyDescent="0.3">
      <c r="A7" s="18" t="s">
        <v>3</v>
      </c>
      <c r="B7" s="8">
        <f>SUM(C7:H7)</f>
        <v>1043939</v>
      </c>
      <c r="C7" s="9">
        <v>925881</v>
      </c>
      <c r="D7" s="9">
        <v>43270</v>
      </c>
      <c r="E7" s="9">
        <v>40195</v>
      </c>
      <c r="F7" s="9">
        <v>30531</v>
      </c>
      <c r="G7" s="9">
        <v>4062</v>
      </c>
      <c r="H7" s="9">
        <v>0</v>
      </c>
      <c r="I7" s="32"/>
      <c r="J7" s="3"/>
      <c r="K7" s="3"/>
      <c r="L7" s="3"/>
    </row>
    <row r="8" spans="1:12" s="25" customFormat="1" x14ac:dyDescent="0.3">
      <c r="A8" s="18" t="s">
        <v>4</v>
      </c>
      <c r="B8" s="8">
        <f>SUM(C8:H8)</f>
        <v>1424279</v>
      </c>
      <c r="C8" s="9">
        <v>1270572</v>
      </c>
      <c r="D8" s="9">
        <v>60780</v>
      </c>
      <c r="E8" s="9">
        <v>57841</v>
      </c>
      <c r="F8" s="9">
        <v>29953</v>
      </c>
      <c r="G8" s="9">
        <v>3539</v>
      </c>
      <c r="H8" s="9">
        <v>1594</v>
      </c>
      <c r="I8" s="32"/>
      <c r="J8" s="3"/>
      <c r="K8" s="3"/>
      <c r="L8" s="3"/>
    </row>
    <row r="9" spans="1:12" s="25" customFormat="1" x14ac:dyDescent="0.3">
      <c r="A9" s="18" t="s">
        <v>5</v>
      </c>
      <c r="B9" s="8">
        <f>SUM(C9:H9)</f>
        <v>756134</v>
      </c>
      <c r="C9" s="9">
        <v>601782</v>
      </c>
      <c r="D9" s="9">
        <v>40399</v>
      </c>
      <c r="E9" s="9">
        <v>54934</v>
      </c>
      <c r="F9" s="9">
        <v>47636</v>
      </c>
      <c r="G9" s="9">
        <v>11383</v>
      </c>
      <c r="H9" s="9">
        <v>0</v>
      </c>
      <c r="I9" s="3"/>
      <c r="J9" s="3"/>
      <c r="K9" s="3"/>
      <c r="L9" s="3"/>
    </row>
    <row r="10" spans="1:12" s="25" customFormat="1" x14ac:dyDescent="0.3">
      <c r="A10" s="18" t="s">
        <v>0</v>
      </c>
      <c r="B10" s="8">
        <f>SUM(B6:B9)</f>
        <v>7639010</v>
      </c>
      <c r="C10" s="8">
        <f>SUM(C6:C9)</f>
        <v>5821718</v>
      </c>
      <c r="D10" s="8">
        <f>SUM(D6:D9)</f>
        <v>350791</v>
      </c>
      <c r="E10" s="8">
        <f>SUM(E6:E9)</f>
        <v>845689</v>
      </c>
      <c r="F10" s="8">
        <f>SUM(F6:F9)</f>
        <v>570097</v>
      </c>
      <c r="G10" s="8">
        <f t="shared" ref="G10:H10" si="0">SUM(G6:G9)</f>
        <v>45331</v>
      </c>
      <c r="H10" s="8">
        <f t="shared" si="0"/>
        <v>5384</v>
      </c>
      <c r="I10" s="3"/>
      <c r="J10" s="3"/>
      <c r="K10" s="3"/>
      <c r="L10" s="3"/>
    </row>
    <row r="11" spans="1:12" s="3" customFormat="1" x14ac:dyDescent="0.3">
      <c r="A11" s="22" t="s">
        <v>20</v>
      </c>
      <c r="B11" s="23">
        <f>SUM(C11:H11)</f>
        <v>28</v>
      </c>
      <c r="C11" s="23">
        <f>'1 ian 2023 pt dec si nov 2022'!C23</f>
        <v>7</v>
      </c>
      <c r="D11" s="23">
        <f>'1 ian 2023 pt dec si nov 2022'!D23</f>
        <v>1</v>
      </c>
      <c r="E11" s="23">
        <f>'1 ian 2023 pt dec si nov 2022'!E23</f>
        <v>9</v>
      </c>
      <c r="F11" s="23">
        <f>'1 ian 2023 pt dec si nov 2022'!F23</f>
        <v>6</v>
      </c>
      <c r="G11" s="23">
        <f>'1 ian 2023 pt dec si nov 2022'!G23</f>
        <v>5</v>
      </c>
      <c r="H11" s="23">
        <f>'1 ian 2023 pt dec si nov 2022'!H23</f>
        <v>0</v>
      </c>
    </row>
    <row r="12" spans="1:12" s="25" customFormat="1" x14ac:dyDescent="0.3">
      <c r="A12" s="19" t="s">
        <v>6</v>
      </c>
      <c r="B12" s="20">
        <f>SUM(C12:H12)</f>
        <v>7639010</v>
      </c>
      <c r="C12" s="21">
        <v>5821720</v>
      </c>
      <c r="D12" s="21">
        <v>350790</v>
      </c>
      <c r="E12" s="21">
        <v>845680</v>
      </c>
      <c r="F12" s="21">
        <v>570100</v>
      </c>
      <c r="G12" s="21">
        <v>45330</v>
      </c>
      <c r="H12" s="21">
        <v>5390</v>
      </c>
      <c r="I12" s="37"/>
      <c r="J12" s="37"/>
      <c r="K12" s="3"/>
      <c r="L12" s="3"/>
    </row>
    <row r="13" spans="1:12" s="25" customFormat="1" x14ac:dyDescent="0.3">
      <c r="A13" s="10" t="s">
        <v>28</v>
      </c>
      <c r="B13" s="20">
        <f>B12+B11-B10</f>
        <v>28</v>
      </c>
      <c r="C13" s="20">
        <f>C12+C11-C10</f>
        <v>9</v>
      </c>
      <c r="D13" s="20">
        <f t="shared" ref="D13:H13" si="1">D12+D11-D10</f>
        <v>0</v>
      </c>
      <c r="E13" s="20">
        <f t="shared" si="1"/>
        <v>0</v>
      </c>
      <c r="F13" s="20">
        <f>F12+F11-F10</f>
        <v>9</v>
      </c>
      <c r="G13" s="20">
        <f t="shared" si="1"/>
        <v>4</v>
      </c>
      <c r="H13" s="20">
        <f t="shared" si="1"/>
        <v>6</v>
      </c>
      <c r="I13" s="37"/>
      <c r="J13" s="37"/>
      <c r="K13" s="3"/>
      <c r="L13" s="3"/>
    </row>
    <row r="14" spans="1:12" ht="16.5" customHeight="1" x14ac:dyDescent="0.3">
      <c r="A14" s="28"/>
      <c r="B14" s="34"/>
      <c r="C14" s="34"/>
      <c r="D14" s="34"/>
      <c r="E14" s="34"/>
      <c r="F14" s="34"/>
      <c r="G14" s="34"/>
      <c r="H14" s="34"/>
    </row>
    <row r="15" spans="1:12" s="25" customFormat="1" ht="16.5" customHeight="1" x14ac:dyDescent="0.3">
      <c r="A15" s="40" t="s">
        <v>22</v>
      </c>
      <c r="B15" s="42"/>
      <c r="C15" s="42"/>
      <c r="D15" s="42"/>
      <c r="E15" s="42"/>
      <c r="F15" s="42"/>
      <c r="G15" s="42"/>
      <c r="H15" s="42"/>
      <c r="I15" s="42"/>
      <c r="J15" s="37"/>
      <c r="K15" s="3"/>
      <c r="L15" s="3"/>
    </row>
    <row r="16" spans="1:12" s="25" customFormat="1" ht="90.75" x14ac:dyDescent="0.3">
      <c r="A16" s="15" t="s">
        <v>1</v>
      </c>
      <c r="B16" s="16" t="s">
        <v>10</v>
      </c>
      <c r="C16" s="17" t="s">
        <v>11</v>
      </c>
      <c r="D16" s="17" t="s">
        <v>12</v>
      </c>
      <c r="E16" s="17" t="s">
        <v>13</v>
      </c>
      <c r="F16" s="17" t="s">
        <v>16</v>
      </c>
      <c r="G16" s="17" t="s">
        <v>14</v>
      </c>
      <c r="H16" s="17" t="s">
        <v>15</v>
      </c>
      <c r="I16" s="37"/>
      <c r="J16" s="37"/>
      <c r="K16" s="3"/>
      <c r="L16" s="3"/>
    </row>
    <row r="17" spans="1:15" s="25" customFormat="1" ht="17.25" x14ac:dyDescent="0.35">
      <c r="A17" s="18" t="s">
        <v>2</v>
      </c>
      <c r="B17" s="8">
        <f>SUM(C17:H17)</f>
        <v>8971836</v>
      </c>
      <c r="C17" s="9">
        <f>'1 ian 2023 pt dec si nov 2022'!C17+'2 feb 2023 pt ian 2023'!C6</f>
        <v>6289260</v>
      </c>
      <c r="D17" s="9">
        <f>'1 ian 2023 pt dec si nov 2022'!D17+'2 feb 2023 pt ian 2023'!D6</f>
        <v>412684</v>
      </c>
      <c r="E17" s="9">
        <f>'1 ian 2023 pt dec si nov 2022'!E17+'2 feb 2023 pt ian 2023'!E6</f>
        <v>1291477</v>
      </c>
      <c r="F17" s="9">
        <f>'1 ian 2023 pt dec si nov 2022'!F17+'2 feb 2023 pt ian 2023'!F6</f>
        <v>918733</v>
      </c>
      <c r="G17" s="9">
        <f>'1 ian 2023 pt dec si nov 2022'!G17+'2 feb 2023 pt ian 2023'!G6</f>
        <v>52694</v>
      </c>
      <c r="H17" s="9">
        <f>'1 ian 2023 pt dec si nov 2022'!H17+'2 feb 2023 pt ian 2023'!H6</f>
        <v>6988</v>
      </c>
      <c r="I17" s="38"/>
      <c r="J17" s="39"/>
      <c r="K17" s="32"/>
      <c r="L17" s="32"/>
      <c r="M17" s="35"/>
      <c r="N17" s="35"/>
      <c r="O17" s="35"/>
    </row>
    <row r="18" spans="1:15" s="25" customFormat="1" ht="17.25" x14ac:dyDescent="0.35">
      <c r="A18" s="18" t="s">
        <v>3</v>
      </c>
      <c r="B18" s="8">
        <f>SUM(C18:H18)</f>
        <v>2193633</v>
      </c>
      <c r="C18" s="9">
        <f>'1 ian 2023 pt dec si nov 2022'!C18+'2 feb 2023 pt ian 2023'!C7</f>
        <v>1954432</v>
      </c>
      <c r="D18" s="9">
        <f>'1 ian 2023 pt dec si nov 2022'!D18+'2 feb 2023 pt ian 2023'!D7</f>
        <v>86961</v>
      </c>
      <c r="E18" s="9">
        <f>'1 ian 2023 pt dec si nov 2022'!E18+'2 feb 2023 pt ian 2023'!E7</f>
        <v>81303</v>
      </c>
      <c r="F18" s="9">
        <f>'1 ian 2023 pt dec si nov 2022'!F18+'2 feb 2023 pt ian 2023'!F7</f>
        <v>62494</v>
      </c>
      <c r="G18" s="9">
        <f>'1 ian 2023 pt dec si nov 2022'!G18+'2 feb 2023 pt ian 2023'!G7</f>
        <v>8443</v>
      </c>
      <c r="H18" s="9">
        <f>'1 ian 2023 pt dec si nov 2022'!H18+'2 feb 2023 pt ian 2023'!H7</f>
        <v>0</v>
      </c>
      <c r="I18" s="38"/>
      <c r="J18" s="37"/>
      <c r="K18" s="3"/>
      <c r="L18" s="3"/>
    </row>
    <row r="19" spans="1:15" s="25" customFormat="1" ht="17.25" x14ac:dyDescent="0.35">
      <c r="A19" s="18" t="s">
        <v>4</v>
      </c>
      <c r="B19" s="8">
        <f>SUM(C19:H19)</f>
        <v>2940624</v>
      </c>
      <c r="C19" s="9">
        <f>'1 ian 2023 pt dec si nov 2022'!C19+'2 feb 2023 pt ian 2023'!C8</f>
        <v>2635232</v>
      </c>
      <c r="D19" s="9">
        <f>'1 ian 2023 pt dec si nov 2022'!D19+'2 feb 2023 pt ian 2023'!D8</f>
        <v>120977</v>
      </c>
      <c r="E19" s="9">
        <f>'1 ian 2023 pt dec si nov 2022'!E19+'2 feb 2023 pt ian 2023'!E8</f>
        <v>113162</v>
      </c>
      <c r="F19" s="9">
        <f>'1 ian 2023 pt dec si nov 2022'!F19+'2 feb 2023 pt ian 2023'!F8</f>
        <v>59522</v>
      </c>
      <c r="G19" s="9">
        <f>'1 ian 2023 pt dec si nov 2022'!G19+'2 feb 2023 pt ian 2023'!G8</f>
        <v>8145</v>
      </c>
      <c r="H19" s="9">
        <f>'1 ian 2023 pt dec si nov 2022'!H19+'2 feb 2023 pt ian 2023'!H8</f>
        <v>3586</v>
      </c>
      <c r="I19" s="38"/>
      <c r="J19" s="37"/>
      <c r="K19" s="3"/>
      <c r="L19" s="3"/>
    </row>
    <row r="20" spans="1:15" s="25" customFormat="1" ht="17.25" x14ac:dyDescent="0.35">
      <c r="A20" s="18" t="s">
        <v>5</v>
      </c>
      <c r="B20" s="8">
        <f>SUM(C20:H20)</f>
        <v>1498329</v>
      </c>
      <c r="C20" s="9">
        <f>'1 ian 2023 pt dec si nov 2022'!C20+'2 feb 2023 pt ian 2023'!C9</f>
        <v>1189667</v>
      </c>
      <c r="D20" s="9">
        <f>'1 ian 2023 pt dec si nov 2022'!D20+'2 feb 2023 pt ian 2023'!D9</f>
        <v>80798</v>
      </c>
      <c r="E20" s="9">
        <f>'1 ian 2023 pt dec si nov 2022'!E20+'2 feb 2023 pt ian 2023'!E9</f>
        <v>109868</v>
      </c>
      <c r="F20" s="9">
        <f>'1 ian 2023 pt dec si nov 2022'!F20+'2 feb 2023 pt ian 2023'!F9</f>
        <v>95272</v>
      </c>
      <c r="G20" s="9">
        <f>'1 ian 2023 pt dec si nov 2022'!G20+'2 feb 2023 pt ian 2023'!G9</f>
        <v>22724</v>
      </c>
      <c r="H20" s="9">
        <f>'1 ian 2023 pt dec si nov 2022'!H20+'2 feb 2023 pt ian 2023'!H9</f>
        <v>0</v>
      </c>
      <c r="I20" s="38"/>
      <c r="J20" s="39"/>
      <c r="K20" s="3"/>
      <c r="L20" s="3"/>
    </row>
    <row r="21" spans="1:15" s="25" customFormat="1" ht="17.25" x14ac:dyDescent="0.35">
      <c r="A21" s="18" t="s">
        <v>0</v>
      </c>
      <c r="B21" s="8">
        <f>SUM(B17:B20)</f>
        <v>15604422</v>
      </c>
      <c r="C21" s="8">
        <f t="shared" ref="C21:H21" si="2">SUM(C17:C20)</f>
        <v>12068591</v>
      </c>
      <c r="D21" s="8">
        <f t="shared" si="2"/>
        <v>701420</v>
      </c>
      <c r="E21" s="8">
        <f t="shared" si="2"/>
        <v>1595810</v>
      </c>
      <c r="F21" s="8">
        <f>SUM(F17:F20)</f>
        <v>1136021</v>
      </c>
      <c r="G21" s="8">
        <f t="shared" si="2"/>
        <v>92006</v>
      </c>
      <c r="H21" s="8">
        <f t="shared" si="2"/>
        <v>10574</v>
      </c>
      <c r="I21" s="38"/>
      <c r="J21" s="37"/>
      <c r="K21" s="3"/>
      <c r="L21" s="3"/>
    </row>
    <row r="22" spans="1:15" s="25" customFormat="1" x14ac:dyDescent="0.3">
      <c r="A22" s="19" t="s">
        <v>6</v>
      </c>
      <c r="B22" s="20">
        <f>'1 ian 2023 pt dec si nov 2022'!B22+'2 feb 2023 pt ian 2023'!B12</f>
        <v>15604450</v>
      </c>
      <c r="C22" s="20">
        <f>'1 ian 2023 pt dec si nov 2022'!C22+'2 feb 2023 pt ian 2023'!C12</f>
        <v>12068600</v>
      </c>
      <c r="D22" s="20">
        <f>'1 ian 2023 pt dec si nov 2022'!D22+'2 feb 2023 pt ian 2023'!D12</f>
        <v>701420</v>
      </c>
      <c r="E22" s="20">
        <f>'1 ian 2023 pt dec si nov 2022'!E22+'2 feb 2023 pt ian 2023'!E12</f>
        <v>1595810</v>
      </c>
      <c r="F22" s="20">
        <f>'1 ian 2023 pt dec si nov 2022'!F22+'2 feb 2023 pt ian 2023'!F12</f>
        <v>1136030</v>
      </c>
      <c r="G22" s="20">
        <f>'1 ian 2023 pt dec si nov 2022'!G22+'2 feb 2023 pt ian 2023'!G12</f>
        <v>92010</v>
      </c>
      <c r="H22" s="20">
        <f>'1 ian 2023 pt dec si nov 2022'!H22+'2 feb 2023 pt ian 2023'!H12</f>
        <v>10580</v>
      </c>
      <c r="I22" s="37"/>
      <c r="J22" s="37"/>
      <c r="K22" s="3"/>
      <c r="L22" s="3"/>
    </row>
    <row r="23" spans="1:15" s="25" customFormat="1" x14ac:dyDescent="0.3">
      <c r="A23" s="10" t="s">
        <v>7</v>
      </c>
      <c r="B23" s="20">
        <f>B22-B21</f>
        <v>28</v>
      </c>
      <c r="C23" s="20">
        <f t="shared" ref="C23:H23" si="3">C22-C21</f>
        <v>9</v>
      </c>
      <c r="D23" s="20">
        <f t="shared" si="3"/>
        <v>0</v>
      </c>
      <c r="E23" s="20">
        <f t="shared" si="3"/>
        <v>0</v>
      </c>
      <c r="F23" s="20">
        <f>F22-F21</f>
        <v>9</v>
      </c>
      <c r="G23" s="20">
        <f t="shared" si="3"/>
        <v>4</v>
      </c>
      <c r="H23" s="20">
        <f t="shared" si="3"/>
        <v>6</v>
      </c>
      <c r="I23" s="37"/>
      <c r="J23" s="37"/>
      <c r="K23" s="3"/>
      <c r="L23" s="3"/>
    </row>
    <row r="24" spans="1:15" s="25" customFormat="1" x14ac:dyDescent="0.3">
      <c r="A24" s="10"/>
      <c r="B24" s="20">
        <f>B13-B23</f>
        <v>0</v>
      </c>
      <c r="C24" s="20">
        <f t="shared" ref="C24:H24" si="4">C13-C23</f>
        <v>0</v>
      </c>
      <c r="D24" s="20">
        <f t="shared" si="4"/>
        <v>0</v>
      </c>
      <c r="E24" s="20">
        <f t="shared" si="4"/>
        <v>0</v>
      </c>
      <c r="F24" s="20">
        <f t="shared" si="4"/>
        <v>0</v>
      </c>
      <c r="G24" s="20">
        <f t="shared" si="4"/>
        <v>0</v>
      </c>
      <c r="H24" s="20">
        <f t="shared" si="4"/>
        <v>0</v>
      </c>
      <c r="I24" s="37"/>
      <c r="J24" s="37"/>
      <c r="K24" s="3"/>
      <c r="L24" s="3"/>
    </row>
    <row r="25" spans="1:15" s="25" customFormat="1" ht="35.25" customHeight="1" x14ac:dyDescent="0.3">
      <c r="A25" s="19" t="s">
        <v>23</v>
      </c>
      <c r="B25" s="20">
        <f>SUM(C25:H25)</f>
        <v>78772000</v>
      </c>
      <c r="C25" s="20">
        <v>61122000</v>
      </c>
      <c r="D25" s="20">
        <v>3590000</v>
      </c>
      <c r="E25" s="20">
        <v>7730000</v>
      </c>
      <c r="F25" s="20">
        <v>5660000</v>
      </c>
      <c r="G25" s="20">
        <v>630000</v>
      </c>
      <c r="H25" s="20">
        <v>40000</v>
      </c>
      <c r="I25" s="37"/>
      <c r="J25" s="37"/>
      <c r="K25" s="3"/>
      <c r="L25" s="3"/>
    </row>
    <row r="26" spans="1:15" s="25" customFormat="1" x14ac:dyDescent="0.3">
      <c r="A26" s="19" t="s">
        <v>24</v>
      </c>
      <c r="B26" s="20">
        <f>B25-B21</f>
        <v>63167578</v>
      </c>
      <c r="C26" s="20">
        <f>C25-C21</f>
        <v>49053409</v>
      </c>
      <c r="D26" s="20">
        <f t="shared" ref="D26:H26" si="5">D25-D21</f>
        <v>2888580</v>
      </c>
      <c r="E26" s="20">
        <f t="shared" si="5"/>
        <v>6134190</v>
      </c>
      <c r="F26" s="20">
        <f t="shared" si="5"/>
        <v>4523979</v>
      </c>
      <c r="G26" s="20">
        <f t="shared" si="5"/>
        <v>537994</v>
      </c>
      <c r="H26" s="20">
        <f t="shared" si="5"/>
        <v>29426</v>
      </c>
      <c r="I26" s="37"/>
      <c r="J26" s="37"/>
      <c r="K26" s="3"/>
      <c r="L26" s="3"/>
    </row>
    <row r="27" spans="1:15" s="25" customFormat="1" ht="27" x14ac:dyDescent="0.3">
      <c r="A27" s="19" t="s">
        <v>25</v>
      </c>
      <c r="B27" s="20">
        <f>SUM(C27:H27)</f>
        <v>22755000</v>
      </c>
      <c r="C27" s="20">
        <v>17461000</v>
      </c>
      <c r="D27" s="20">
        <v>1113000</v>
      </c>
      <c r="E27" s="20">
        <v>2198000</v>
      </c>
      <c r="F27" s="20">
        <v>1728000</v>
      </c>
      <c r="G27" s="20">
        <v>240000</v>
      </c>
      <c r="H27" s="20">
        <v>15000</v>
      </c>
      <c r="I27" s="37"/>
      <c r="J27" s="37"/>
      <c r="K27" s="3"/>
      <c r="L27" s="3"/>
    </row>
    <row r="28" spans="1:15" s="25" customFormat="1" x14ac:dyDescent="0.3">
      <c r="A28" s="19" t="s">
        <v>24</v>
      </c>
      <c r="B28" s="20">
        <f>B27-B21</f>
        <v>7150578</v>
      </c>
      <c r="C28" s="20">
        <f>C27-C21</f>
        <v>5392409</v>
      </c>
      <c r="D28" s="20">
        <f t="shared" ref="D28:H28" si="6">D27-D21</f>
        <v>411580</v>
      </c>
      <c r="E28" s="20">
        <f t="shared" si="6"/>
        <v>602190</v>
      </c>
      <c r="F28" s="20">
        <f t="shared" si="6"/>
        <v>591979</v>
      </c>
      <c r="G28" s="20">
        <f t="shared" si="6"/>
        <v>147994</v>
      </c>
      <c r="H28" s="20">
        <f t="shared" si="6"/>
        <v>4426</v>
      </c>
      <c r="I28" s="37"/>
      <c r="J28" s="37"/>
      <c r="K28" s="3"/>
      <c r="L28" s="3"/>
    </row>
    <row r="29" spans="1:15" s="25" customFormat="1" x14ac:dyDescent="0.3">
      <c r="A29" s="7"/>
      <c r="B29" s="7" t="s">
        <v>8</v>
      </c>
      <c r="C29" s="33"/>
      <c r="D29" s="33"/>
      <c r="E29" s="33"/>
      <c r="F29" s="33"/>
      <c r="G29" s="33"/>
      <c r="H29" s="33"/>
      <c r="I29" s="37"/>
      <c r="J29" s="37"/>
      <c r="K29" s="3"/>
      <c r="L29" s="3"/>
    </row>
    <row r="30" spans="1:15" s="25" customFormat="1" x14ac:dyDescent="0.3">
      <c r="A30" s="7"/>
      <c r="B30" s="7" t="s">
        <v>9</v>
      </c>
      <c r="C30" s="13"/>
      <c r="D30" s="13"/>
      <c r="E30" s="13"/>
      <c r="F30" s="13"/>
      <c r="G30" s="13"/>
      <c r="H30" s="13"/>
      <c r="I30" s="37"/>
      <c r="J30" s="37"/>
      <c r="K30" s="3"/>
      <c r="L30" s="3"/>
    </row>
    <row r="31" spans="1:15" s="25" customFormat="1" x14ac:dyDescent="0.3">
      <c r="A31" s="28"/>
      <c r="B31" s="28"/>
      <c r="C31" s="30"/>
      <c r="D31" s="30"/>
      <c r="E31" s="31"/>
      <c r="F31" s="30"/>
      <c r="G31" s="30"/>
      <c r="H31" s="30"/>
      <c r="I31" s="37"/>
      <c r="J31" s="37"/>
      <c r="K31" s="3"/>
      <c r="L31" s="3"/>
    </row>
    <row r="32" spans="1:15" s="25" customFormat="1" x14ac:dyDescent="0.3">
      <c r="A32" s="28"/>
      <c r="B32" s="28"/>
      <c r="C32" s="30"/>
      <c r="D32" s="30"/>
      <c r="E32" s="31"/>
      <c r="F32" s="30"/>
      <c r="G32" s="30"/>
      <c r="H32" s="30"/>
      <c r="I32" s="37"/>
      <c r="J32" s="37"/>
      <c r="K32" s="3"/>
      <c r="L32" s="3"/>
    </row>
    <row r="33" spans="1:5" x14ac:dyDescent="0.3">
      <c r="A33" s="28"/>
      <c r="B33" s="28"/>
      <c r="E33" s="31"/>
    </row>
    <row r="34" spans="1:5" x14ac:dyDescent="0.3">
      <c r="A34" s="28"/>
      <c r="B34" s="28"/>
      <c r="E34" s="31"/>
    </row>
    <row r="35" spans="1:5" x14ac:dyDescent="0.3">
      <c r="A35" s="28"/>
      <c r="B35" s="28"/>
      <c r="E35" s="31"/>
    </row>
  </sheetData>
  <mergeCells count="2">
    <mergeCell ref="A4:I4"/>
    <mergeCell ref="A15:I15"/>
  </mergeCells>
  <pageMargins left="0.51181102362204722" right="0" top="0" bottom="0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7" workbookViewId="0">
      <selection activeCell="B8" sqref="B8"/>
    </sheetView>
  </sheetViews>
  <sheetFormatPr defaultRowHeight="16.5" x14ac:dyDescent="0.3"/>
  <cols>
    <col min="1" max="1" width="18.140625" style="29" customWidth="1"/>
    <col min="2" max="2" width="16" style="30" customWidth="1"/>
    <col min="3" max="3" width="14.42578125" style="30" customWidth="1"/>
    <col min="4" max="4" width="13.140625" style="30" customWidth="1"/>
    <col min="5" max="5" width="14.140625" style="30" customWidth="1"/>
    <col min="6" max="6" width="13.42578125" style="30" customWidth="1"/>
    <col min="7" max="7" width="11.42578125" style="30" customWidth="1"/>
    <col min="8" max="8" width="10.85546875" style="30" customWidth="1"/>
    <col min="9" max="9" width="15.5703125" style="37" customWidth="1"/>
    <col min="10" max="10" width="14.85546875" style="37" customWidth="1"/>
    <col min="11" max="11" width="16.7109375" style="5" customWidth="1"/>
    <col min="12" max="12" width="13.140625" style="5" bestFit="1" customWidth="1"/>
    <col min="13" max="13" width="11.28515625" style="4" bestFit="1" customWidth="1"/>
    <col min="14" max="15" width="10.140625" style="4" bestFit="1" customWidth="1"/>
    <col min="16" max="16384" width="9.140625" style="4"/>
  </cols>
  <sheetData>
    <row r="1" spans="1:12" s="2" customFormat="1" ht="17.25" x14ac:dyDescent="0.35">
      <c r="A1" s="26"/>
      <c r="B1" s="27"/>
      <c r="C1" s="27"/>
      <c r="D1" s="27"/>
      <c r="E1" s="27"/>
      <c r="F1" s="27"/>
      <c r="G1" s="27"/>
      <c r="H1" s="27"/>
      <c r="I1" s="36"/>
      <c r="J1" s="36"/>
      <c r="K1" s="6"/>
      <c r="L1" s="6"/>
    </row>
    <row r="2" spans="1:12" s="24" customFormat="1" ht="17.25" x14ac:dyDescent="0.35">
      <c r="A2" s="7" t="s">
        <v>18</v>
      </c>
      <c r="B2" s="7"/>
      <c r="C2" s="11"/>
      <c r="D2" s="7"/>
      <c r="E2" s="11"/>
      <c r="F2" s="11"/>
      <c r="G2" s="11"/>
      <c r="H2" s="11"/>
      <c r="I2" s="1"/>
      <c r="J2" s="1"/>
      <c r="K2" s="1"/>
      <c r="L2" s="1"/>
    </row>
    <row r="3" spans="1:12" s="25" customFormat="1" x14ac:dyDescent="0.3">
      <c r="A3" s="12"/>
      <c r="B3" s="7"/>
      <c r="C3" s="13"/>
      <c r="D3" s="13"/>
      <c r="E3" s="14"/>
      <c r="F3" s="13"/>
      <c r="G3" s="13"/>
      <c r="H3" s="13"/>
      <c r="I3" s="3"/>
      <c r="J3" s="3"/>
      <c r="K3" s="3"/>
      <c r="L3" s="3"/>
    </row>
    <row r="4" spans="1:12" s="25" customFormat="1" ht="16.5" customHeight="1" x14ac:dyDescent="0.3">
      <c r="A4" s="40" t="s">
        <v>19</v>
      </c>
      <c r="B4" s="41"/>
      <c r="C4" s="41"/>
      <c r="D4" s="41"/>
      <c r="E4" s="41"/>
      <c r="F4" s="41"/>
      <c r="G4" s="41"/>
      <c r="H4" s="41"/>
      <c r="I4" s="42"/>
      <c r="J4" s="3"/>
      <c r="K4" s="3"/>
      <c r="L4" s="3"/>
    </row>
    <row r="5" spans="1:12" s="25" customFormat="1" ht="90.75" x14ac:dyDescent="0.3">
      <c r="A5" s="15" t="s">
        <v>1</v>
      </c>
      <c r="B5" s="16" t="s">
        <v>10</v>
      </c>
      <c r="C5" s="17" t="s">
        <v>11</v>
      </c>
      <c r="D5" s="17" t="s">
        <v>12</v>
      </c>
      <c r="E5" s="17" t="s">
        <v>13</v>
      </c>
      <c r="F5" s="17" t="s">
        <v>17</v>
      </c>
      <c r="G5" s="17" t="s">
        <v>14</v>
      </c>
      <c r="H5" s="17" t="s">
        <v>15</v>
      </c>
      <c r="I5" s="3"/>
      <c r="J5" s="3"/>
      <c r="K5" s="3"/>
      <c r="L5" s="3"/>
    </row>
    <row r="6" spans="1:12" s="25" customFormat="1" x14ac:dyDescent="0.3">
      <c r="A6" s="18" t="s">
        <v>2</v>
      </c>
      <c r="B6" s="8">
        <f>SUM(C6:H6)</f>
        <v>4557178</v>
      </c>
      <c r="C6" s="9">
        <v>3265777</v>
      </c>
      <c r="D6" s="9">
        <v>206342</v>
      </c>
      <c r="E6" s="9">
        <v>598758</v>
      </c>
      <c r="F6" s="9">
        <v>456756</v>
      </c>
      <c r="G6" s="9">
        <v>26347</v>
      </c>
      <c r="H6" s="9">
        <v>3198</v>
      </c>
      <c r="I6" s="3"/>
      <c r="J6" s="3"/>
      <c r="K6" s="3"/>
      <c r="L6" s="3"/>
    </row>
    <row r="7" spans="1:12" s="25" customFormat="1" x14ac:dyDescent="0.3">
      <c r="A7" s="18" t="s">
        <v>3</v>
      </c>
      <c r="B7" s="8">
        <f>SUM(C7:H7)</f>
        <v>1149694</v>
      </c>
      <c r="C7" s="9">
        <v>1028551</v>
      </c>
      <c r="D7" s="9">
        <v>43691</v>
      </c>
      <c r="E7" s="9">
        <v>41108</v>
      </c>
      <c r="F7" s="9">
        <v>31963</v>
      </c>
      <c r="G7" s="9">
        <v>4381</v>
      </c>
      <c r="H7" s="9">
        <v>0</v>
      </c>
      <c r="I7" s="3"/>
      <c r="J7" s="3"/>
      <c r="K7" s="3"/>
      <c r="L7" s="3"/>
    </row>
    <row r="8" spans="1:12" s="25" customFormat="1" x14ac:dyDescent="0.3">
      <c r="A8" s="18" t="s">
        <v>4</v>
      </c>
      <c r="B8" s="8">
        <f>SUM(C8:H8)</f>
        <v>1516345</v>
      </c>
      <c r="C8" s="9">
        <v>1364660</v>
      </c>
      <c r="D8" s="9">
        <v>60197</v>
      </c>
      <c r="E8" s="9">
        <v>55321</v>
      </c>
      <c r="F8" s="9">
        <v>29569</v>
      </c>
      <c r="G8" s="9">
        <v>4606</v>
      </c>
      <c r="H8" s="9">
        <v>1992</v>
      </c>
      <c r="I8" s="3"/>
      <c r="J8" s="3"/>
      <c r="K8" s="3"/>
      <c r="L8" s="3"/>
    </row>
    <row r="9" spans="1:12" s="25" customFormat="1" x14ac:dyDescent="0.3">
      <c r="A9" s="18" t="s">
        <v>5</v>
      </c>
      <c r="B9" s="8">
        <f>SUM(C9:H9)</f>
        <v>742195</v>
      </c>
      <c r="C9" s="9">
        <v>587885</v>
      </c>
      <c r="D9" s="9">
        <v>40399</v>
      </c>
      <c r="E9" s="9">
        <v>54934</v>
      </c>
      <c r="F9" s="9">
        <v>47636</v>
      </c>
      <c r="G9" s="9">
        <v>11341</v>
      </c>
      <c r="H9" s="9">
        <v>0</v>
      </c>
      <c r="I9" s="3"/>
      <c r="J9" s="3"/>
      <c r="K9" s="3"/>
      <c r="L9" s="3"/>
    </row>
    <row r="10" spans="1:12" s="25" customFormat="1" x14ac:dyDescent="0.3">
      <c r="A10" s="18" t="s">
        <v>0</v>
      </c>
      <c r="B10" s="8">
        <f>SUM(B6:B9)</f>
        <v>7965412</v>
      </c>
      <c r="C10" s="8">
        <f>SUM(C6:C9)</f>
        <v>6246873</v>
      </c>
      <c r="D10" s="8">
        <f>SUM(D6:D9)</f>
        <v>350629</v>
      </c>
      <c r="E10" s="8">
        <f>SUM(E6:E9)</f>
        <v>750121</v>
      </c>
      <c r="F10" s="8">
        <f>SUM(F6:F9)</f>
        <v>565924</v>
      </c>
      <c r="G10" s="8">
        <f t="shared" ref="G10:H10" si="0">SUM(G6:G9)</f>
        <v>46675</v>
      </c>
      <c r="H10" s="8">
        <f t="shared" si="0"/>
        <v>5190</v>
      </c>
      <c r="I10" s="3"/>
      <c r="J10" s="3"/>
      <c r="K10" s="3"/>
      <c r="L10" s="3"/>
    </row>
    <row r="11" spans="1:12" s="3" customFormat="1" x14ac:dyDescent="0.3">
      <c r="A11" s="22" t="s">
        <v>20</v>
      </c>
      <c r="B11" s="23">
        <f>SUM(C11:H11)</f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</row>
    <row r="12" spans="1:12" s="25" customFormat="1" x14ac:dyDescent="0.3">
      <c r="A12" s="19" t="s">
        <v>6</v>
      </c>
      <c r="B12" s="20">
        <f>SUM(C12:H12)</f>
        <v>7965440</v>
      </c>
      <c r="C12" s="21">
        <v>6246880</v>
      </c>
      <c r="D12" s="21">
        <v>350630</v>
      </c>
      <c r="E12" s="21">
        <v>750130</v>
      </c>
      <c r="F12" s="21">
        <v>565930</v>
      </c>
      <c r="G12" s="21">
        <v>46680</v>
      </c>
      <c r="H12" s="21">
        <v>5190</v>
      </c>
      <c r="I12" s="37"/>
      <c r="J12" s="37"/>
      <c r="K12" s="3"/>
      <c r="L12" s="3"/>
    </row>
    <row r="13" spans="1:12" s="25" customFormat="1" x14ac:dyDescent="0.3">
      <c r="A13" s="10" t="s">
        <v>21</v>
      </c>
      <c r="B13" s="20">
        <f>B12+B11-B10</f>
        <v>28</v>
      </c>
      <c r="C13" s="20">
        <f>C12+C11-C10</f>
        <v>7</v>
      </c>
      <c r="D13" s="20">
        <f t="shared" ref="D13:H13" si="1">D12+D11-D10</f>
        <v>1</v>
      </c>
      <c r="E13" s="20">
        <f t="shared" si="1"/>
        <v>9</v>
      </c>
      <c r="F13" s="20">
        <f>F12+F11-F10</f>
        <v>6</v>
      </c>
      <c r="G13" s="20">
        <f t="shared" si="1"/>
        <v>5</v>
      </c>
      <c r="H13" s="20">
        <f t="shared" si="1"/>
        <v>0</v>
      </c>
      <c r="I13" s="37"/>
      <c r="J13" s="37"/>
      <c r="K13" s="3"/>
      <c r="L13" s="3"/>
    </row>
    <row r="14" spans="1:12" ht="16.5" customHeight="1" x14ac:dyDescent="0.3">
      <c r="A14" s="28"/>
      <c r="B14" s="34"/>
      <c r="C14" s="34"/>
      <c r="D14" s="34"/>
      <c r="E14" s="34"/>
      <c r="F14" s="34"/>
      <c r="G14" s="34"/>
      <c r="H14" s="34"/>
    </row>
    <row r="15" spans="1:12" s="25" customFormat="1" ht="16.5" customHeight="1" x14ac:dyDescent="0.3">
      <c r="A15" s="40" t="s">
        <v>22</v>
      </c>
      <c r="B15" s="42"/>
      <c r="C15" s="42"/>
      <c r="D15" s="42"/>
      <c r="E15" s="42"/>
      <c r="F15" s="42"/>
      <c r="G15" s="42"/>
      <c r="H15" s="42"/>
      <c r="I15" s="42"/>
      <c r="J15" s="37"/>
      <c r="K15" s="3"/>
      <c r="L15" s="3"/>
    </row>
    <row r="16" spans="1:12" s="25" customFormat="1" ht="90.75" x14ac:dyDescent="0.3">
      <c r="A16" s="15" t="s">
        <v>1</v>
      </c>
      <c r="B16" s="16" t="s">
        <v>10</v>
      </c>
      <c r="C16" s="17" t="s">
        <v>11</v>
      </c>
      <c r="D16" s="17" t="s">
        <v>12</v>
      </c>
      <c r="E16" s="17" t="s">
        <v>13</v>
      </c>
      <c r="F16" s="17" t="s">
        <v>16</v>
      </c>
      <c r="G16" s="17" t="s">
        <v>14</v>
      </c>
      <c r="H16" s="17" t="s">
        <v>15</v>
      </c>
      <c r="I16" s="37"/>
      <c r="J16" s="37"/>
      <c r="K16" s="3"/>
      <c r="L16" s="3"/>
    </row>
    <row r="17" spans="1:15" s="25" customFormat="1" ht="17.25" x14ac:dyDescent="0.35">
      <c r="A17" s="18" t="s">
        <v>2</v>
      </c>
      <c r="B17" s="8">
        <f>SUM(C17:H17)</f>
        <v>4557178</v>
      </c>
      <c r="C17" s="9">
        <f>C6</f>
        <v>3265777</v>
      </c>
      <c r="D17" s="9">
        <f t="shared" ref="D17:H17" si="2">D6</f>
        <v>206342</v>
      </c>
      <c r="E17" s="9">
        <f t="shared" si="2"/>
        <v>598758</v>
      </c>
      <c r="F17" s="9">
        <f t="shared" si="2"/>
        <v>456756</v>
      </c>
      <c r="G17" s="9">
        <f t="shared" si="2"/>
        <v>26347</v>
      </c>
      <c r="H17" s="9">
        <f t="shared" si="2"/>
        <v>3198</v>
      </c>
      <c r="I17" s="38"/>
      <c r="J17" s="39"/>
      <c r="K17" s="32"/>
      <c r="L17" s="32"/>
      <c r="M17" s="35"/>
      <c r="N17" s="35"/>
      <c r="O17" s="35"/>
    </row>
    <row r="18" spans="1:15" s="25" customFormat="1" ht="17.25" x14ac:dyDescent="0.35">
      <c r="A18" s="18" t="s">
        <v>3</v>
      </c>
      <c r="B18" s="8">
        <f>SUM(C18:H18)</f>
        <v>1149694</v>
      </c>
      <c r="C18" s="9">
        <f t="shared" ref="C18:H20" si="3">C7</f>
        <v>1028551</v>
      </c>
      <c r="D18" s="9">
        <f t="shared" si="3"/>
        <v>43691</v>
      </c>
      <c r="E18" s="9">
        <f t="shared" si="3"/>
        <v>41108</v>
      </c>
      <c r="F18" s="9">
        <f t="shared" si="3"/>
        <v>31963</v>
      </c>
      <c r="G18" s="9">
        <f t="shared" si="3"/>
        <v>4381</v>
      </c>
      <c r="H18" s="9">
        <f t="shared" si="3"/>
        <v>0</v>
      </c>
      <c r="I18" s="38"/>
      <c r="J18" s="37"/>
      <c r="K18" s="3"/>
      <c r="L18" s="3"/>
    </row>
    <row r="19" spans="1:15" s="25" customFormat="1" ht="17.25" x14ac:dyDescent="0.35">
      <c r="A19" s="18" t="s">
        <v>4</v>
      </c>
      <c r="B19" s="8">
        <f>SUM(C19:H19)</f>
        <v>1516345</v>
      </c>
      <c r="C19" s="9">
        <f t="shared" si="3"/>
        <v>1364660</v>
      </c>
      <c r="D19" s="9">
        <f t="shared" si="3"/>
        <v>60197</v>
      </c>
      <c r="E19" s="9">
        <f t="shared" si="3"/>
        <v>55321</v>
      </c>
      <c r="F19" s="9">
        <f t="shared" si="3"/>
        <v>29569</v>
      </c>
      <c r="G19" s="9">
        <f t="shared" si="3"/>
        <v>4606</v>
      </c>
      <c r="H19" s="9">
        <f t="shared" si="3"/>
        <v>1992</v>
      </c>
      <c r="I19" s="38"/>
      <c r="J19" s="37"/>
      <c r="K19" s="3"/>
      <c r="L19" s="3"/>
    </row>
    <row r="20" spans="1:15" s="25" customFormat="1" ht="17.25" x14ac:dyDescent="0.35">
      <c r="A20" s="18" t="s">
        <v>5</v>
      </c>
      <c r="B20" s="8">
        <f>SUM(C20:H20)</f>
        <v>742195</v>
      </c>
      <c r="C20" s="9">
        <f t="shared" si="3"/>
        <v>587885</v>
      </c>
      <c r="D20" s="9">
        <f t="shared" si="3"/>
        <v>40399</v>
      </c>
      <c r="E20" s="9">
        <f t="shared" si="3"/>
        <v>54934</v>
      </c>
      <c r="F20" s="9">
        <f t="shared" si="3"/>
        <v>47636</v>
      </c>
      <c r="G20" s="9">
        <f t="shared" si="3"/>
        <v>11341</v>
      </c>
      <c r="H20" s="9">
        <f t="shared" si="3"/>
        <v>0</v>
      </c>
      <c r="I20" s="38"/>
      <c r="J20" s="39"/>
      <c r="K20" s="3"/>
      <c r="L20" s="3"/>
    </row>
    <row r="21" spans="1:15" s="25" customFormat="1" ht="17.25" x14ac:dyDescent="0.35">
      <c r="A21" s="18" t="s">
        <v>0</v>
      </c>
      <c r="B21" s="8">
        <f>SUM(B17:B20)</f>
        <v>7965412</v>
      </c>
      <c r="C21" s="8">
        <f t="shared" ref="C21:H21" si="4">SUM(C17:C20)</f>
        <v>6246873</v>
      </c>
      <c r="D21" s="8">
        <f t="shared" si="4"/>
        <v>350629</v>
      </c>
      <c r="E21" s="8">
        <f t="shared" si="4"/>
        <v>750121</v>
      </c>
      <c r="F21" s="8">
        <f>SUM(F17:F20)</f>
        <v>565924</v>
      </c>
      <c r="G21" s="8">
        <f t="shared" si="4"/>
        <v>46675</v>
      </c>
      <c r="H21" s="8">
        <f t="shared" si="4"/>
        <v>5190</v>
      </c>
      <c r="I21" s="38"/>
      <c r="J21" s="37"/>
      <c r="K21" s="3"/>
      <c r="L21" s="3"/>
    </row>
    <row r="22" spans="1:15" s="25" customFormat="1" x14ac:dyDescent="0.3">
      <c r="A22" s="19" t="s">
        <v>6</v>
      </c>
      <c r="B22" s="20">
        <f>B12</f>
        <v>7965440</v>
      </c>
      <c r="C22" s="20">
        <f>C12</f>
        <v>6246880</v>
      </c>
      <c r="D22" s="20">
        <f t="shared" ref="D22:H22" si="5">D12</f>
        <v>350630</v>
      </c>
      <c r="E22" s="20">
        <f t="shared" si="5"/>
        <v>750130</v>
      </c>
      <c r="F22" s="20">
        <f t="shared" si="5"/>
        <v>565930</v>
      </c>
      <c r="G22" s="20">
        <f t="shared" si="5"/>
        <v>46680</v>
      </c>
      <c r="H22" s="20">
        <f t="shared" si="5"/>
        <v>5190</v>
      </c>
      <c r="I22" s="37"/>
      <c r="J22" s="37"/>
      <c r="K22" s="3"/>
      <c r="L22" s="3"/>
    </row>
    <row r="23" spans="1:15" s="25" customFormat="1" x14ac:dyDescent="0.3">
      <c r="A23" s="10" t="s">
        <v>7</v>
      </c>
      <c r="B23" s="20">
        <f>B22-B21</f>
        <v>28</v>
      </c>
      <c r="C23" s="20">
        <f t="shared" ref="C23:H23" si="6">C22-C21</f>
        <v>7</v>
      </c>
      <c r="D23" s="20">
        <f t="shared" si="6"/>
        <v>1</v>
      </c>
      <c r="E23" s="20">
        <f t="shared" si="6"/>
        <v>9</v>
      </c>
      <c r="F23" s="20">
        <f>F22-F21</f>
        <v>6</v>
      </c>
      <c r="G23" s="20">
        <f t="shared" si="6"/>
        <v>5</v>
      </c>
      <c r="H23" s="20">
        <f t="shared" si="6"/>
        <v>0</v>
      </c>
      <c r="I23" s="37"/>
      <c r="J23" s="37"/>
      <c r="K23" s="3"/>
      <c r="L23" s="3"/>
    </row>
    <row r="24" spans="1:15" s="25" customFormat="1" x14ac:dyDescent="0.3">
      <c r="A24" s="10"/>
      <c r="B24" s="20"/>
      <c r="C24" s="20"/>
      <c r="D24" s="20"/>
      <c r="E24" s="20"/>
      <c r="F24" s="20"/>
      <c r="G24" s="20"/>
      <c r="H24" s="20"/>
      <c r="I24" s="37"/>
      <c r="J24" s="37"/>
      <c r="K24" s="3"/>
      <c r="L24" s="3"/>
    </row>
    <row r="25" spans="1:15" s="25" customFormat="1" ht="35.25" customHeight="1" x14ac:dyDescent="0.3">
      <c r="A25" s="19" t="s">
        <v>23</v>
      </c>
      <c r="B25" s="20">
        <f>SUM(C25:H25)</f>
        <v>78772000</v>
      </c>
      <c r="C25" s="20">
        <v>61122000</v>
      </c>
      <c r="D25" s="20">
        <v>3590000</v>
      </c>
      <c r="E25" s="20">
        <v>7730000</v>
      </c>
      <c r="F25" s="20">
        <v>5660000</v>
      </c>
      <c r="G25" s="20">
        <v>630000</v>
      </c>
      <c r="H25" s="20">
        <v>40000</v>
      </c>
      <c r="I25" s="37"/>
      <c r="J25" s="37"/>
      <c r="K25" s="3"/>
      <c r="L25" s="3"/>
    </row>
    <row r="26" spans="1:15" s="25" customFormat="1" x14ac:dyDescent="0.3">
      <c r="A26" s="19" t="s">
        <v>24</v>
      </c>
      <c r="B26" s="20">
        <f>B25-B21</f>
        <v>70806588</v>
      </c>
      <c r="C26" s="20">
        <f>C25-C21</f>
        <v>54875127</v>
      </c>
      <c r="D26" s="20">
        <f t="shared" ref="D26:H26" si="7">D25-D21</f>
        <v>3239371</v>
      </c>
      <c r="E26" s="20">
        <f t="shared" si="7"/>
        <v>6979879</v>
      </c>
      <c r="F26" s="20">
        <f t="shared" si="7"/>
        <v>5094076</v>
      </c>
      <c r="G26" s="20">
        <f t="shared" si="7"/>
        <v>583325</v>
      </c>
      <c r="H26" s="20">
        <f t="shared" si="7"/>
        <v>34810</v>
      </c>
      <c r="I26" s="37"/>
      <c r="J26" s="37"/>
      <c r="K26" s="3"/>
      <c r="L26" s="3"/>
    </row>
    <row r="27" spans="1:15" s="25" customFormat="1" ht="27" x14ac:dyDescent="0.3">
      <c r="A27" s="19" t="s">
        <v>25</v>
      </c>
      <c r="B27" s="20">
        <f>SUM(C27:H27)</f>
        <v>22755000</v>
      </c>
      <c r="C27" s="20">
        <v>17461000</v>
      </c>
      <c r="D27" s="20">
        <v>1113000</v>
      </c>
      <c r="E27" s="20">
        <v>2198000</v>
      </c>
      <c r="F27" s="20">
        <v>1728000</v>
      </c>
      <c r="G27" s="20">
        <v>240000</v>
      </c>
      <c r="H27" s="20">
        <v>15000</v>
      </c>
      <c r="I27" s="37"/>
      <c r="J27" s="37"/>
      <c r="K27" s="3"/>
      <c r="L27" s="3"/>
    </row>
    <row r="28" spans="1:15" s="25" customFormat="1" x14ac:dyDescent="0.3">
      <c r="A28" s="19" t="s">
        <v>24</v>
      </c>
      <c r="B28" s="20">
        <f>B27-B21</f>
        <v>14789588</v>
      </c>
      <c r="C28" s="20">
        <f>C27-C21</f>
        <v>11214127</v>
      </c>
      <c r="D28" s="20">
        <f t="shared" ref="D28:H28" si="8">D27-D21</f>
        <v>762371</v>
      </c>
      <c r="E28" s="20">
        <f t="shared" si="8"/>
        <v>1447879</v>
      </c>
      <c r="F28" s="20">
        <f t="shared" si="8"/>
        <v>1162076</v>
      </c>
      <c r="G28" s="20">
        <f t="shared" si="8"/>
        <v>193325</v>
      </c>
      <c r="H28" s="20">
        <f t="shared" si="8"/>
        <v>9810</v>
      </c>
      <c r="I28" s="37"/>
      <c r="J28" s="37"/>
      <c r="K28" s="3"/>
      <c r="L28" s="3"/>
    </row>
    <row r="29" spans="1:15" s="25" customFormat="1" x14ac:dyDescent="0.3">
      <c r="A29" s="7"/>
      <c r="B29" s="7" t="s">
        <v>8</v>
      </c>
      <c r="C29" s="33"/>
      <c r="D29" s="33"/>
      <c r="E29" s="33"/>
      <c r="F29" s="33"/>
      <c r="G29" s="33"/>
      <c r="H29" s="33"/>
      <c r="I29" s="37"/>
      <c r="J29" s="37"/>
      <c r="K29" s="3"/>
      <c r="L29" s="3"/>
    </row>
    <row r="30" spans="1:15" s="25" customFormat="1" x14ac:dyDescent="0.3">
      <c r="A30" s="7"/>
      <c r="B30" s="7" t="s">
        <v>9</v>
      </c>
      <c r="C30" s="13"/>
      <c r="D30" s="13"/>
      <c r="E30" s="13"/>
      <c r="F30" s="13"/>
      <c r="G30" s="13"/>
      <c r="H30" s="13"/>
      <c r="I30" s="37"/>
      <c r="J30" s="37"/>
      <c r="K30" s="3"/>
      <c r="L30" s="3"/>
    </row>
    <row r="31" spans="1:15" s="25" customFormat="1" x14ac:dyDescent="0.3">
      <c r="A31" s="28"/>
      <c r="B31" s="28"/>
      <c r="C31" s="30"/>
      <c r="D31" s="30"/>
      <c r="E31" s="31"/>
      <c r="F31" s="30"/>
      <c r="G31" s="30"/>
      <c r="H31" s="30"/>
      <c r="I31" s="37"/>
      <c r="J31" s="37"/>
      <c r="K31" s="3"/>
      <c r="L31" s="3"/>
    </row>
    <row r="32" spans="1:15" s="25" customFormat="1" x14ac:dyDescent="0.3">
      <c r="A32" s="28"/>
      <c r="B32" s="28"/>
      <c r="C32" s="30"/>
      <c r="D32" s="30"/>
      <c r="E32" s="31"/>
      <c r="F32" s="30"/>
      <c r="G32" s="30"/>
      <c r="H32" s="30"/>
      <c r="I32" s="37"/>
      <c r="J32" s="37"/>
      <c r="K32" s="3"/>
      <c r="L32" s="3"/>
    </row>
    <row r="33" spans="1:5" x14ac:dyDescent="0.3">
      <c r="A33" s="28"/>
      <c r="B33" s="28"/>
      <c r="E33" s="31"/>
    </row>
    <row r="34" spans="1:5" x14ac:dyDescent="0.3">
      <c r="A34" s="28"/>
      <c r="B34" s="28"/>
      <c r="E34" s="31"/>
    </row>
    <row r="35" spans="1:5" x14ac:dyDescent="0.3">
      <c r="A35" s="28"/>
      <c r="B35" s="28"/>
      <c r="E35" s="31"/>
    </row>
  </sheetData>
  <mergeCells count="2">
    <mergeCell ref="A4:I4"/>
    <mergeCell ref="A15:I15"/>
  </mergeCells>
  <pageMargins left="0.51181102362204722" right="0" top="0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 mar 2023 pt feb 2023 </vt:lpstr>
      <vt:lpstr>3 feb 2023 pt ian 2023</vt:lpstr>
      <vt:lpstr>2 feb 2023 pt ian 2023</vt:lpstr>
      <vt:lpstr>1 ian 2023 pt dec si nov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2023-03-17T12:34:18Z</dcterms:modified>
</cp:coreProperties>
</file>