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305" activeTab="0"/>
  </bookViews>
  <sheets>
    <sheet name="IAN 2020" sheetId="1" r:id="rId1"/>
    <sheet name="3 luni" sheetId="2" r:id="rId2"/>
  </sheets>
  <definedNames/>
  <calcPr fullCalcOnLoad="1"/>
</workbook>
</file>

<file path=xl/sharedStrings.xml><?xml version="1.0" encoding="utf-8"?>
<sst xmlns="http://schemas.openxmlformats.org/spreadsheetml/2006/main" count="168" uniqueCount="99">
  <si>
    <t>ACN MEDICAL</t>
  </si>
  <si>
    <t>TOTAL</t>
  </si>
  <si>
    <t>cas Ialomita</t>
  </si>
  <si>
    <t>SE APROBA,</t>
  </si>
  <si>
    <t>PRESEDINTE DIRECTOR GENERAL,</t>
  </si>
  <si>
    <t>DIRECTOR EX. ECONOMIC,</t>
  </si>
  <si>
    <t>EC. MIHAI GEANTA</t>
  </si>
  <si>
    <t>EC. DOINA STAN</t>
  </si>
  <si>
    <t>TIP PERSONAL</t>
  </si>
  <si>
    <t>TIMP DE LUCRU</t>
  </si>
  <si>
    <t>PUNCTAJ NORME</t>
  </si>
  <si>
    <t>PUNCTAJ FURNIZOR</t>
  </si>
  <si>
    <t>MEDIC SP. Al Arami Jalal</t>
  </si>
  <si>
    <t>1 NORMA</t>
  </si>
  <si>
    <t>1/2 NORMA</t>
  </si>
  <si>
    <t>TOTAL PUNCTAJ FURNIZOR</t>
  </si>
  <si>
    <t>MEDIC PR. GEANGASU Claudia Doina</t>
  </si>
  <si>
    <t>3 ore/zi</t>
  </si>
  <si>
    <t>MEDIC SP. Lacureanu Carmen</t>
  </si>
  <si>
    <t xml:space="preserve">as. Bucur Elena </t>
  </si>
  <si>
    <t>as. Copaceanu Marilena</t>
  </si>
  <si>
    <t>as. Chitoiu Silvia Adela</t>
  </si>
  <si>
    <t>as. Neacsu Gica</t>
  </si>
  <si>
    <t>as. Chirita Cristina</t>
  </si>
  <si>
    <t>FURNIZOR</t>
  </si>
  <si>
    <t>NR.PUNCTE</t>
  </si>
  <si>
    <t>VAL.PUNCT</t>
  </si>
  <si>
    <t>SUMA CONTRACTATA</t>
  </si>
  <si>
    <t>% in suma contractata</t>
  </si>
  <si>
    <t>din care:</t>
  </si>
  <si>
    <t xml:space="preserve">SYLMED INVEST </t>
  </si>
  <si>
    <t>TOTAL PUNCTAJ</t>
  </si>
  <si>
    <t>VALOARE PUNCT</t>
  </si>
  <si>
    <t>avizat,</t>
  </si>
  <si>
    <t>director ex. DRC,</t>
  </si>
  <si>
    <t>ec. Anda Busuioc</t>
  </si>
  <si>
    <t>intocmit,</t>
  </si>
  <si>
    <t>cons. Gheorghe Radu</t>
  </si>
  <si>
    <t>NUMAR DE PUNCTE</t>
  </si>
  <si>
    <t>ianuarie</t>
  </si>
  <si>
    <t>februarie</t>
  </si>
  <si>
    <t>martie</t>
  </si>
  <si>
    <t>verificare</t>
  </si>
  <si>
    <t>MEDIC SP Mitu Monia Manina</t>
  </si>
  <si>
    <t>3,50 ORE 1/2 NORMA</t>
  </si>
  <si>
    <t>as. Baran Maria Linda</t>
  </si>
  <si>
    <r>
      <t xml:space="preserve">as. </t>
    </r>
    <r>
      <rPr>
        <b/>
        <u val="single"/>
        <sz val="8"/>
        <color indexed="8"/>
        <rFont val="Palatino Linotype"/>
        <family val="1"/>
      </rPr>
      <t>Sirbu Cornelia Mariana</t>
    </r>
  </si>
  <si>
    <t>3,50 ORE</t>
  </si>
  <si>
    <t>as. Dan Aurelia</t>
  </si>
  <si>
    <r>
      <t xml:space="preserve">Stabilire valoare de contract ingrijiri - trimestrul I 2020 - </t>
    </r>
    <r>
      <rPr>
        <b/>
        <u val="single"/>
        <sz val="8"/>
        <color indexed="10"/>
        <rFont val="Palatino Linotype"/>
        <family val="1"/>
      </rPr>
      <t>buget aprobat (fila de buget )_______________</t>
    </r>
  </si>
  <si>
    <t>as. Stroe Mariana</t>
  </si>
  <si>
    <t>as. Stinga Monica</t>
  </si>
  <si>
    <t>as. Muscalu Veronica</t>
  </si>
  <si>
    <t>as. Munteanu Cristina</t>
  </si>
  <si>
    <t>as. Galamuj Mihaela</t>
  </si>
  <si>
    <t>1 MEDIC PR. GEANGASU Claudia Doina</t>
  </si>
  <si>
    <t>2 MEDIC SP. Lacureanu Carmen</t>
  </si>
  <si>
    <t xml:space="preserve">1 as. Bucur Elena </t>
  </si>
  <si>
    <t>2 as. Copaceanu Marilena</t>
  </si>
  <si>
    <t>3 as. Chitoiu Silvia Adela</t>
  </si>
  <si>
    <t>4 as. Stroe Mariana</t>
  </si>
  <si>
    <t>5 as. Neacsu Gica</t>
  </si>
  <si>
    <t>6 as. Chirita Cristina</t>
  </si>
  <si>
    <t>7 as. Stinga Monica</t>
  </si>
  <si>
    <t>8 as. Muscalu Veronica</t>
  </si>
  <si>
    <t>9 as. Munteanu Cristina</t>
  </si>
  <si>
    <t>2 MEDIC SP Mitu Monia Manina</t>
  </si>
  <si>
    <t>1 as. Baran Maria Linda</t>
  </si>
  <si>
    <r>
      <t xml:space="preserve">2 as. </t>
    </r>
    <r>
      <rPr>
        <b/>
        <u val="single"/>
        <sz val="8"/>
        <color indexed="8"/>
        <rFont val="Palatino Linotype"/>
        <family val="1"/>
      </rPr>
      <t>Sirbu Cornelia Mariana</t>
    </r>
  </si>
  <si>
    <t>3 as. Dan Aurelia</t>
  </si>
  <si>
    <t>1. PUNCTAJ  ACN MEDICAL - VALABIL LA _.03.2020</t>
  </si>
  <si>
    <t>2  PUNCTAJ -SYLMED INVEST - VALABIL LA _.03.2020</t>
  </si>
  <si>
    <t>nr.  ___________din _.03.2020</t>
  </si>
  <si>
    <r>
      <t xml:space="preserve">CREDITE DE ANGAJAMENT APROBATE </t>
    </r>
    <r>
      <rPr>
        <b/>
        <sz val="8"/>
        <color indexed="10"/>
        <rFont val="Palatino Linotype"/>
        <family val="1"/>
      </rPr>
      <t>TRIM.II</t>
    </r>
    <r>
      <rPr>
        <b/>
        <sz val="8"/>
        <color indexed="8"/>
        <rFont val="Palatino Linotype"/>
        <family val="1"/>
      </rPr>
      <t xml:space="preserve"> 2019</t>
    </r>
  </si>
  <si>
    <r>
      <t xml:space="preserve">VALOARE CONTRACT </t>
    </r>
    <r>
      <rPr>
        <b/>
        <sz val="8"/>
        <color indexed="10"/>
        <rFont val="Palatino Linotype"/>
        <family val="1"/>
      </rPr>
      <t>TRIM.II</t>
    </r>
    <r>
      <rPr>
        <b/>
        <sz val="8"/>
        <color indexed="8"/>
        <rFont val="Palatino Linotype"/>
        <family val="1"/>
      </rPr>
      <t xml:space="preserve"> 2020 detaliat pe furnizor</t>
    </r>
  </si>
  <si>
    <t>furnizor</t>
  </si>
  <si>
    <t>TOTAL TRIM.I</t>
  </si>
  <si>
    <t>SC SYLMED</t>
  </si>
  <si>
    <t>aprilie</t>
  </si>
  <si>
    <t>mai</t>
  </si>
  <si>
    <t>iunie</t>
  </si>
  <si>
    <t>total trim.II 2020</t>
  </si>
  <si>
    <t>TOTAL ian-iun</t>
  </si>
  <si>
    <t xml:space="preserve">          REPARTIZAREA VALORILOR DE CONTRACT,  DEFALCATE PE LUNI, IN PERIOADA IAN-IUN 2020</t>
  </si>
  <si>
    <t xml:space="preserve"> DIRECTOR GENERAL,</t>
  </si>
  <si>
    <t>10 as. Zavoianu Elena</t>
  </si>
  <si>
    <t>A</t>
  </si>
  <si>
    <t>1 MEDIC SP. ESTER ELENA</t>
  </si>
  <si>
    <t>NUMAR TOTAL DE PUNCTE</t>
  </si>
  <si>
    <t xml:space="preserve"> </t>
  </si>
  <si>
    <t xml:space="preserve">Stabilire valoare de contract ingrijiri, ian 2022, in limita bugetului aprobat,  </t>
  </si>
  <si>
    <t xml:space="preserve"> in baza punctajului la data de 31.12.2021, la  Sylmed Invest  si ACN MEDICAL, </t>
  </si>
  <si>
    <t>adresa CNAS nr. P 11446/30.12.2020 ,inregistrata la CAS IALOMITA, la nr. 12872/30.12.2021.</t>
  </si>
  <si>
    <t>1. PUNCTAJ  ACN MEDICAL - VALABIL LA 31.12.2021</t>
  </si>
  <si>
    <t>2  PUNCTAJ -SYLMED INVEST - VALABIL LA 31.12.2021</t>
  </si>
  <si>
    <t>Val contr ian 2022</t>
  </si>
  <si>
    <t>Val contr ian. 2022, detaliat pe furnizor</t>
  </si>
  <si>
    <t xml:space="preserve">nr. 12888 /31.12.2021 </t>
  </si>
  <si>
    <t>CREDITE DE ANGAJAMENT IAN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</si>
</sst>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[$-418]dddd\,\ d\ mmmm\ yyyy"/>
    <numFmt numFmtId="18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Palatino Linotype"/>
      <family val="1"/>
    </font>
    <font>
      <b/>
      <u val="single"/>
      <sz val="8"/>
      <color indexed="8"/>
      <name val="Palatino Linotype"/>
      <family val="1"/>
    </font>
    <font>
      <b/>
      <u val="single"/>
      <sz val="8"/>
      <color indexed="10"/>
      <name val="Palatino Linotype"/>
      <family val="1"/>
    </font>
    <font>
      <b/>
      <sz val="8"/>
      <color indexed="10"/>
      <name val="Palatino Linotype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Palatino Linotype"/>
      <family val="1"/>
    </font>
    <font>
      <b/>
      <sz val="6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0"/>
      <color indexed="10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u val="single"/>
      <sz val="8"/>
      <color theme="1"/>
      <name val="Palatino Linotype"/>
      <family val="1"/>
    </font>
    <font>
      <b/>
      <sz val="6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0"/>
      <color rgb="FFFF0000"/>
      <name val="Palatino Linotype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4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4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82" fontId="50" fillId="0" borderId="11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50" fillId="0" borderId="11" xfId="0" applyFont="1" applyBorder="1" applyAlignment="1">
      <alignment horizontal="right" wrapText="1"/>
    </xf>
    <xf numFmtId="4" fontId="50" fillId="0" borderId="11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5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0" fontId="50" fillId="0" borderId="12" xfId="0" applyFont="1" applyBorder="1" applyAlignment="1">
      <alignment wrapText="1"/>
    </xf>
    <xf numFmtId="182" fontId="51" fillId="0" borderId="12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182" fontId="51" fillId="0" borderId="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182" fontId="50" fillId="0" borderId="0" xfId="0" applyNumberFormat="1" applyFont="1" applyAlignment="1">
      <alignment/>
    </xf>
    <xf numFmtId="0" fontId="53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wrapText="1"/>
    </xf>
    <xf numFmtId="0" fontId="5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4"/>
  <sheetViews>
    <sheetView tabSelected="1" zoomScalePageLayoutView="0" workbookViewId="0" topLeftCell="A43">
      <selection activeCell="L57" sqref="L57"/>
    </sheetView>
  </sheetViews>
  <sheetFormatPr defaultColWidth="8.7109375" defaultRowHeight="15"/>
  <cols>
    <col min="1" max="1" width="9.57421875" style="1" customWidth="1"/>
    <col min="2" max="2" width="10.28125" style="1" customWidth="1"/>
    <col min="3" max="3" width="9.421875" style="1" customWidth="1"/>
    <col min="4" max="4" width="10.00390625" style="1" customWidth="1"/>
    <col min="5" max="5" width="10.57421875" style="1" customWidth="1"/>
    <col min="6" max="6" width="10.421875" style="1" customWidth="1"/>
    <col min="7" max="7" width="10.421875" style="1" bestFit="1" customWidth="1"/>
    <col min="8" max="8" width="10.140625" style="1" customWidth="1"/>
    <col min="9" max="9" width="9.140625" style="1" customWidth="1"/>
    <col min="10" max="10" width="8.8515625" style="1" bestFit="1" customWidth="1"/>
    <col min="11" max="12" width="8.8515625" style="1" customWidth="1"/>
    <col min="13" max="13" width="11.7109375" style="1" customWidth="1"/>
    <col min="14" max="14" width="8.8515625" style="1" bestFit="1" customWidth="1"/>
    <col min="15" max="15" width="10.421875" style="1" customWidth="1"/>
    <col min="16" max="18" width="8.8515625" style="1" bestFit="1" customWidth="1"/>
    <col min="19" max="19" width="8.8515625" style="1" customWidth="1"/>
    <col min="20" max="21" width="8.8515625" style="1" bestFit="1" customWidth="1"/>
    <col min="22" max="22" width="8.7109375" style="1" customWidth="1"/>
    <col min="23" max="23" width="8.140625" style="1" customWidth="1"/>
    <col min="24" max="16384" width="8.7109375" style="1" customWidth="1"/>
  </cols>
  <sheetData>
    <row r="2" ht="13.5">
      <c r="A2" s="1" t="s">
        <v>2</v>
      </c>
    </row>
    <row r="3" spans="1:4" ht="13.5">
      <c r="A3" s="7" t="s">
        <v>97</v>
      </c>
      <c r="B3" s="7"/>
      <c r="C3" s="7"/>
      <c r="D3" s="7"/>
    </row>
    <row r="4" spans="1:4" ht="13.5">
      <c r="A4" s="7"/>
      <c r="B4" s="7" t="s">
        <v>3</v>
      </c>
      <c r="C4" s="7"/>
      <c r="D4" s="7"/>
    </row>
    <row r="5" spans="1:4" ht="13.5">
      <c r="A5" s="7" t="s">
        <v>84</v>
      </c>
      <c r="B5" s="7"/>
      <c r="C5" s="7" t="s">
        <v>5</v>
      </c>
      <c r="D5" s="7"/>
    </row>
    <row r="6" spans="1:4" ht="13.5">
      <c r="A6" s="7" t="s">
        <v>6</v>
      </c>
      <c r="B6" s="7"/>
      <c r="C6" s="7" t="s">
        <v>7</v>
      </c>
      <c r="D6" s="7"/>
    </row>
    <row r="7" spans="1:4" ht="13.5">
      <c r="A7" s="7"/>
      <c r="B7" s="7"/>
      <c r="C7" s="7"/>
      <c r="D7" s="7"/>
    </row>
    <row r="8" spans="1:4" ht="13.5">
      <c r="A8" s="7"/>
      <c r="B8" s="7"/>
      <c r="C8" s="7"/>
      <c r="D8" s="7"/>
    </row>
    <row r="9" spans="1:4" ht="13.5">
      <c r="A9" s="7"/>
      <c r="B9" s="7"/>
      <c r="C9" s="7"/>
      <c r="D9" s="7"/>
    </row>
    <row r="10" spans="1:16" ht="15.75">
      <c r="A10" s="64" t="s">
        <v>90</v>
      </c>
      <c r="B10" s="64"/>
      <c r="C10" s="64"/>
      <c r="D10"/>
      <c r="E10"/>
      <c r="F10"/>
      <c r="G10"/>
      <c r="H10"/>
      <c r="I10"/>
      <c r="P10" s="1" t="s">
        <v>89</v>
      </c>
    </row>
    <row r="11" spans="1:9" ht="15.75">
      <c r="A11" s="64" t="s">
        <v>91</v>
      </c>
      <c r="B11" s="64"/>
      <c r="C11" s="64"/>
      <c r="D11"/>
      <c r="E11"/>
      <c r="F11"/>
      <c r="G11"/>
      <c r="H11"/>
      <c r="I11"/>
    </row>
    <row r="12" spans="1:6" ht="15.75">
      <c r="A12" s="64" t="s">
        <v>92</v>
      </c>
      <c r="B12" s="9"/>
      <c r="E12" s="56"/>
      <c r="F12" s="29"/>
    </row>
    <row r="13" spans="1:6" ht="15.75">
      <c r="A13" s="64"/>
      <c r="B13" s="9"/>
      <c r="E13" s="56"/>
      <c r="F13" s="29"/>
    </row>
    <row r="14" spans="1:6" ht="15.75">
      <c r="A14" s="64"/>
      <c r="B14" s="9"/>
      <c r="E14" s="56"/>
      <c r="F14" s="29"/>
    </row>
    <row r="15" spans="1:2" ht="14.25" thickBot="1">
      <c r="A15" s="66" t="s">
        <v>86</v>
      </c>
      <c r="B15" s="9" t="s">
        <v>93</v>
      </c>
    </row>
    <row r="16" spans="2:5" ht="27.75" thickBot="1">
      <c r="B16" s="3" t="s">
        <v>8</v>
      </c>
      <c r="C16" s="3" t="s">
        <v>9</v>
      </c>
      <c r="D16" s="3" t="s">
        <v>10</v>
      </c>
      <c r="E16" s="3" t="s">
        <v>11</v>
      </c>
    </row>
    <row r="17" spans="2:5" ht="40.5">
      <c r="B17" s="10" t="s">
        <v>87</v>
      </c>
      <c r="C17" s="10" t="s">
        <v>13</v>
      </c>
      <c r="D17" s="11">
        <v>18</v>
      </c>
      <c r="E17" s="12">
        <v>18</v>
      </c>
    </row>
    <row r="18" spans="2:5" ht="40.5">
      <c r="B18" s="10" t="s">
        <v>66</v>
      </c>
      <c r="C18" s="10" t="s">
        <v>44</v>
      </c>
      <c r="D18" s="35">
        <v>18</v>
      </c>
      <c r="E18" s="36">
        <v>9</v>
      </c>
    </row>
    <row r="19" spans="2:5" ht="27">
      <c r="B19" s="37" t="s">
        <v>67</v>
      </c>
      <c r="C19" s="13" t="s">
        <v>13</v>
      </c>
      <c r="D19" s="6">
        <v>13</v>
      </c>
      <c r="E19" s="14">
        <v>13</v>
      </c>
    </row>
    <row r="20" spans="2:5" ht="40.5">
      <c r="B20" s="15" t="s">
        <v>68</v>
      </c>
      <c r="C20" s="13" t="s">
        <v>47</v>
      </c>
      <c r="D20" s="6">
        <v>13</v>
      </c>
      <c r="E20" s="14">
        <v>5.69</v>
      </c>
    </row>
    <row r="21" spans="2:5" ht="27">
      <c r="B21" s="13" t="s">
        <v>69</v>
      </c>
      <c r="C21" s="13" t="s">
        <v>13</v>
      </c>
      <c r="D21" s="6">
        <v>13</v>
      </c>
      <c r="E21" s="14">
        <v>13</v>
      </c>
    </row>
    <row r="22" spans="2:5" ht="40.5">
      <c r="B22" s="15" t="s">
        <v>15</v>
      </c>
      <c r="C22" s="15"/>
      <c r="D22" s="16"/>
      <c r="E22" s="17">
        <f>SUM(E17:E21)</f>
        <v>58.69</v>
      </c>
    </row>
    <row r="23" spans="2:5" ht="13.5">
      <c r="B23" s="67"/>
      <c r="C23" s="67"/>
      <c r="D23" s="19"/>
      <c r="E23" s="20"/>
    </row>
    <row r="24" spans="2:5" ht="13.5">
      <c r="B24" s="67"/>
      <c r="C24" s="67"/>
      <c r="D24" s="19"/>
      <c r="E24" s="20"/>
    </row>
    <row r="25" spans="2:5" ht="13.5">
      <c r="B25" s="67"/>
      <c r="C25" s="67"/>
      <c r="D25" s="19"/>
      <c r="E25" s="20"/>
    </row>
    <row r="26" spans="2:4" ht="13.5">
      <c r="B26" s="18"/>
      <c r="C26" s="19"/>
      <c r="D26" s="20"/>
    </row>
    <row r="27" spans="2:4" ht="13.5">
      <c r="B27" s="18"/>
      <c r="C27" s="19"/>
      <c r="D27" s="20"/>
    </row>
    <row r="28" spans="2:4" ht="13.5">
      <c r="B28" s="18"/>
      <c r="C28" s="19"/>
      <c r="D28" s="20"/>
    </row>
    <row r="29" spans="2:4" ht="13.5">
      <c r="B29" s="18"/>
      <c r="C29" s="19"/>
      <c r="D29" s="20"/>
    </row>
    <row r="30" ht="14.25" thickBot="1">
      <c r="B30" s="21" t="s">
        <v>94</v>
      </c>
    </row>
    <row r="31" spans="2:6" ht="27.75" thickBot="1">
      <c r="B31" s="3" t="s">
        <v>8</v>
      </c>
      <c r="C31" s="3" t="s">
        <v>9</v>
      </c>
      <c r="D31" s="3" t="s">
        <v>10</v>
      </c>
      <c r="E31" s="3" t="s">
        <v>11</v>
      </c>
      <c r="F31" s="22"/>
    </row>
    <row r="32" spans="2:5" ht="67.5">
      <c r="B32" s="10" t="s">
        <v>55</v>
      </c>
      <c r="C32" s="23" t="s">
        <v>17</v>
      </c>
      <c r="D32" s="11">
        <v>20</v>
      </c>
      <c r="E32" s="12">
        <v>8.57</v>
      </c>
    </row>
    <row r="33" spans="2:5" ht="54">
      <c r="B33" s="13" t="s">
        <v>56</v>
      </c>
      <c r="C33" s="24" t="s">
        <v>13</v>
      </c>
      <c r="D33" s="6">
        <v>18</v>
      </c>
      <c r="E33" s="14">
        <v>18</v>
      </c>
    </row>
    <row r="34" spans="2:5" ht="27">
      <c r="B34" s="13" t="s">
        <v>57</v>
      </c>
      <c r="C34" s="24" t="s">
        <v>13</v>
      </c>
      <c r="D34" s="6">
        <v>13</v>
      </c>
      <c r="E34" s="14">
        <v>13</v>
      </c>
    </row>
    <row r="35" spans="2:5" ht="40.5">
      <c r="B35" s="13" t="s">
        <v>58</v>
      </c>
      <c r="C35" s="24" t="s">
        <v>13</v>
      </c>
      <c r="D35" s="6">
        <v>13</v>
      </c>
      <c r="E35" s="14">
        <v>13</v>
      </c>
    </row>
    <row r="36" spans="2:5" ht="27">
      <c r="B36" s="13" t="s">
        <v>59</v>
      </c>
      <c r="C36" s="24" t="s">
        <v>14</v>
      </c>
      <c r="D36" s="6">
        <v>13</v>
      </c>
      <c r="E36" s="14">
        <v>6.5</v>
      </c>
    </row>
    <row r="37" spans="2:5" ht="27">
      <c r="B37" s="37" t="s">
        <v>60</v>
      </c>
      <c r="C37" s="24" t="s">
        <v>14</v>
      </c>
      <c r="D37" s="6">
        <v>13</v>
      </c>
      <c r="E37" s="14">
        <v>6.5</v>
      </c>
    </row>
    <row r="38" spans="2:5" ht="27">
      <c r="B38" s="13" t="s">
        <v>61</v>
      </c>
      <c r="C38" s="24" t="s">
        <v>14</v>
      </c>
      <c r="D38" s="6">
        <v>13</v>
      </c>
      <c r="E38" s="14">
        <v>6.5</v>
      </c>
    </row>
    <row r="39" spans="2:5" ht="27">
      <c r="B39" s="13" t="s">
        <v>62</v>
      </c>
      <c r="C39" s="24" t="s">
        <v>14</v>
      </c>
      <c r="D39" s="6">
        <v>13</v>
      </c>
      <c r="E39" s="14">
        <v>6.5</v>
      </c>
    </row>
    <row r="40" spans="2:5" ht="27">
      <c r="B40" s="13" t="s">
        <v>63</v>
      </c>
      <c r="C40" s="24" t="s">
        <v>13</v>
      </c>
      <c r="D40" s="6">
        <v>13</v>
      </c>
      <c r="E40" s="14">
        <v>13</v>
      </c>
    </row>
    <row r="41" spans="2:5" ht="40.5">
      <c r="B41" s="13" t="s">
        <v>64</v>
      </c>
      <c r="C41" s="24" t="s">
        <v>14</v>
      </c>
      <c r="D41" s="6">
        <v>13</v>
      </c>
      <c r="E41" s="14">
        <v>6.5</v>
      </c>
    </row>
    <row r="42" spans="2:5" ht="40.5">
      <c r="B42" s="38" t="s">
        <v>65</v>
      </c>
      <c r="C42" s="24" t="s">
        <v>13</v>
      </c>
      <c r="D42" s="6">
        <v>13</v>
      </c>
      <c r="E42" s="14">
        <v>13</v>
      </c>
    </row>
    <row r="43" spans="2:5" ht="40.5">
      <c r="B43" s="13" t="s">
        <v>85</v>
      </c>
      <c r="C43" s="24" t="s">
        <v>14</v>
      </c>
      <c r="D43" s="6">
        <v>13</v>
      </c>
      <c r="E43" s="14">
        <v>6.5</v>
      </c>
    </row>
    <row r="44" spans="2:5" ht="40.5">
      <c r="B44" s="15" t="s">
        <v>15</v>
      </c>
      <c r="C44" s="25"/>
      <c r="D44" s="16"/>
      <c r="E44" s="17">
        <f>SUM(E32:E43)</f>
        <v>117.57</v>
      </c>
    </row>
    <row r="45" spans="2:4" ht="13.5">
      <c r="B45" s="19"/>
      <c r="C45" s="19"/>
      <c r="D45" s="20"/>
    </row>
    <row r="46" spans="2:5" ht="13.5">
      <c r="B46" s="19" t="s">
        <v>31</v>
      </c>
      <c r="C46" s="19"/>
      <c r="D46" s="20"/>
      <c r="E46" s="29">
        <f>SUM(E22+E44)</f>
        <v>176.26</v>
      </c>
    </row>
    <row r="47" spans="2:5" ht="13.5">
      <c r="B47" s="19"/>
      <c r="C47" s="19"/>
      <c r="D47" s="20"/>
      <c r="E47" s="29"/>
    </row>
    <row r="48" spans="2:7" ht="13.5">
      <c r="B48" s="19" t="s">
        <v>98</v>
      </c>
      <c r="C48" s="19"/>
      <c r="D48" s="20"/>
      <c r="E48" s="29"/>
      <c r="G48" s="29">
        <v>33000</v>
      </c>
    </row>
    <row r="49" spans="2:7" ht="13.5">
      <c r="B49" s="19" t="s">
        <v>88</v>
      </c>
      <c r="C49" s="19"/>
      <c r="D49" s="20"/>
      <c r="E49" s="29"/>
      <c r="G49" s="29">
        <v>176.26</v>
      </c>
    </row>
    <row r="50" spans="2:7" ht="13.5">
      <c r="B50" s="19" t="s">
        <v>32</v>
      </c>
      <c r="C50" s="19"/>
      <c r="D50" s="20"/>
      <c r="E50" s="29"/>
      <c r="G50" s="69">
        <v>107.7953</v>
      </c>
    </row>
    <row r="51" spans="2:5" ht="13.5">
      <c r="B51" s="19"/>
      <c r="C51" s="19"/>
      <c r="D51" s="20"/>
      <c r="E51" s="29"/>
    </row>
    <row r="52" spans="2:5" ht="14.25" thickBot="1">
      <c r="B52" s="19" t="s">
        <v>96</v>
      </c>
      <c r="C52" s="19"/>
      <c r="D52" s="20"/>
      <c r="E52" s="29"/>
    </row>
    <row r="53" spans="2:14" ht="20.25" thickBot="1">
      <c r="B53" s="2" t="s">
        <v>24</v>
      </c>
      <c r="C53" s="30" t="s">
        <v>25</v>
      </c>
      <c r="D53" s="30" t="s">
        <v>26</v>
      </c>
      <c r="E53" s="30" t="s">
        <v>95</v>
      </c>
      <c r="F53" s="31" t="s">
        <v>28</v>
      </c>
      <c r="G53" s="4"/>
      <c r="H53" s="70"/>
      <c r="I53" s="70"/>
      <c r="J53" s="70"/>
      <c r="K53" s="67"/>
      <c r="L53" s="67"/>
      <c r="M53" s="68"/>
      <c r="N53" s="60"/>
    </row>
    <row r="54" spans="2:14" ht="27">
      <c r="B54" s="11" t="s">
        <v>0</v>
      </c>
      <c r="C54" s="16">
        <v>58.69</v>
      </c>
      <c r="D54" s="58">
        <f>G48/G49</f>
        <v>187.2234199478044</v>
      </c>
      <c r="E54" s="14">
        <f>C54*D54</f>
        <v>10988.14251673664</v>
      </c>
      <c r="F54" s="14">
        <f>E54/G48*100</f>
        <v>33.297401565868604</v>
      </c>
      <c r="H54" s="71"/>
      <c r="I54" s="59"/>
      <c r="J54" s="59"/>
      <c r="K54" s="59"/>
      <c r="L54" s="59"/>
      <c r="M54" s="59"/>
      <c r="N54" s="59"/>
    </row>
    <row r="55" spans="2:14" ht="27">
      <c r="B55" s="57" t="s">
        <v>30</v>
      </c>
      <c r="C55" s="16">
        <v>117.57</v>
      </c>
      <c r="D55" s="58">
        <f>G48/G49</f>
        <v>187.2234199478044</v>
      </c>
      <c r="E55" s="14">
        <f>C55*D55</f>
        <v>22011.85748326336</v>
      </c>
      <c r="F55" s="14">
        <f>E55/G48*100</f>
        <v>66.7025984341314</v>
      </c>
      <c r="H55" s="71"/>
      <c r="I55" s="71"/>
      <c r="J55" s="59"/>
      <c r="K55" s="59"/>
      <c r="L55" s="59"/>
      <c r="M55" s="59"/>
      <c r="N55" s="59"/>
    </row>
    <row r="56" spans="2:14" ht="13.5">
      <c r="B56" s="6" t="s">
        <v>1</v>
      </c>
      <c r="C56" s="16">
        <f>SUM(C54:C55)</f>
        <v>176.26</v>
      </c>
      <c r="D56" s="17"/>
      <c r="E56" s="17">
        <f>SUM(E54:E55)</f>
        <v>33000</v>
      </c>
      <c r="F56" s="17">
        <f>SUM(F54:F55)</f>
        <v>100</v>
      </c>
      <c r="H56" s="20"/>
      <c r="I56" s="20"/>
      <c r="J56" s="20"/>
      <c r="K56" s="20"/>
      <c r="L56" s="20"/>
      <c r="M56" s="20"/>
      <c r="N56" s="20"/>
    </row>
    <row r="57" spans="2:14" ht="13.5">
      <c r="B57" s="28"/>
      <c r="C57" s="19"/>
      <c r="D57" s="20"/>
      <c r="E57" s="20"/>
      <c r="F57" s="20"/>
      <c r="H57" s="20"/>
      <c r="I57" s="20"/>
      <c r="J57" s="20"/>
      <c r="K57" s="20"/>
      <c r="L57" s="20"/>
      <c r="M57" s="20"/>
      <c r="N57" s="20"/>
    </row>
    <row r="58" spans="2:8" ht="13.5">
      <c r="B58" s="19"/>
      <c r="C58" s="19"/>
      <c r="D58" s="20"/>
      <c r="E58" s="59"/>
      <c r="F58" s="28"/>
      <c r="G58" s="59"/>
      <c r="H58" s="28"/>
    </row>
    <row r="59" spans="2:8" ht="13.5">
      <c r="B59" s="28"/>
      <c r="C59" s="19"/>
      <c r="D59" s="20"/>
      <c r="E59" s="20"/>
      <c r="F59" s="20"/>
      <c r="G59" s="28"/>
      <c r="H59" s="28"/>
    </row>
    <row r="60" spans="1:8" ht="13.5">
      <c r="A60" s="9" t="s">
        <v>33</v>
      </c>
      <c r="B60" s="9"/>
      <c r="C60" s="59"/>
      <c r="D60" s="59"/>
      <c r="E60" s="20"/>
      <c r="F60" s="20"/>
      <c r="G60" s="28"/>
      <c r="H60" s="28"/>
    </row>
    <row r="61" spans="1:8" ht="13.5">
      <c r="A61" s="9" t="s">
        <v>34</v>
      </c>
      <c r="B61" s="9"/>
      <c r="C61" s="19"/>
      <c r="D61" s="20"/>
      <c r="E61" s="9" t="s">
        <v>36</v>
      </c>
      <c r="F61" s="9"/>
      <c r="G61" s="28"/>
      <c r="H61" s="28"/>
    </row>
    <row r="62" spans="1:8" ht="13.5">
      <c r="A62" s="9" t="s">
        <v>35</v>
      </c>
      <c r="B62" s="9"/>
      <c r="C62" s="19"/>
      <c r="D62" s="20"/>
      <c r="E62" s="9" t="s">
        <v>37</v>
      </c>
      <c r="F62" s="9"/>
      <c r="G62" s="28"/>
      <c r="H62" s="28"/>
    </row>
    <row r="63" spans="1:8" ht="13.5">
      <c r="A63" s="28"/>
      <c r="B63" s="28"/>
      <c r="C63" s="19"/>
      <c r="D63" s="20"/>
      <c r="E63" s="20"/>
      <c r="F63" s="20"/>
      <c r="G63" s="28"/>
      <c r="H63" s="28"/>
    </row>
    <row r="64" spans="1:8" ht="13.5">
      <c r="A64" s="28"/>
      <c r="B64" s="59"/>
      <c r="C64" s="19"/>
      <c r="D64" s="20"/>
      <c r="E64" s="20"/>
      <c r="F64" s="20"/>
      <c r="G64" s="28"/>
      <c r="H64" s="28"/>
    </row>
    <row r="65" spans="1:8" ht="13.5">
      <c r="A65" s="28"/>
      <c r="B65" s="59"/>
      <c r="C65" s="19"/>
      <c r="D65" s="20"/>
      <c r="E65" s="20"/>
      <c r="F65" s="20"/>
      <c r="G65" s="28"/>
      <c r="H65" s="28"/>
    </row>
    <row r="66" spans="1:8" ht="13.5">
      <c r="A66" s="19"/>
      <c r="B66" s="19"/>
      <c r="C66" s="19"/>
      <c r="D66" s="20"/>
      <c r="E66" s="20"/>
      <c r="F66" s="20"/>
      <c r="G66" s="28"/>
      <c r="H66" s="28"/>
    </row>
    <row r="67" spans="1:8" ht="13.5">
      <c r="A67" s="28"/>
      <c r="B67" s="28"/>
      <c r="C67" s="19"/>
      <c r="D67" s="20"/>
      <c r="E67" s="20"/>
      <c r="F67" s="20"/>
      <c r="G67" s="28"/>
      <c r="H67" s="28"/>
    </row>
    <row r="68" spans="1:8" ht="13.5">
      <c r="A68" s="4"/>
      <c r="B68" s="70"/>
      <c r="C68" s="70"/>
      <c r="D68" s="70"/>
      <c r="E68" s="72"/>
      <c r="F68" s="20"/>
      <c r="G68" s="28"/>
      <c r="H68" s="28"/>
    </row>
    <row r="69" spans="1:14" ht="13.5">
      <c r="A69" s="61"/>
      <c r="B69" s="19"/>
      <c r="C69" s="65"/>
      <c r="D69" s="20"/>
      <c r="E69" s="65"/>
      <c r="F69" s="45"/>
      <c r="G69" s="20"/>
      <c r="H69" s="9"/>
      <c r="I69" s="9"/>
      <c r="J69" s="20"/>
      <c r="M69" s="20"/>
      <c r="N69" s="28"/>
    </row>
    <row r="70" spans="1:15" ht="13.5">
      <c r="A70" s="61"/>
      <c r="B70" s="19"/>
      <c r="C70" s="65"/>
      <c r="D70" s="20"/>
      <c r="E70" s="65"/>
      <c r="F70" s="45"/>
      <c r="G70" s="45"/>
      <c r="H70" s="9"/>
      <c r="I70" s="9"/>
      <c r="J70" s="28"/>
      <c r="K70" s="9"/>
      <c r="L70" s="9"/>
      <c r="M70" s="28"/>
      <c r="N70" s="28"/>
      <c r="O70" s="29"/>
    </row>
    <row r="71" spans="1:15" ht="13.5">
      <c r="A71" s="28"/>
      <c r="B71" s="19"/>
      <c r="C71" s="20"/>
      <c r="D71" s="20"/>
      <c r="E71" s="20"/>
      <c r="F71" s="45"/>
      <c r="G71" s="60"/>
      <c r="H71" s="9"/>
      <c r="I71" s="9"/>
      <c r="J71" s="62"/>
      <c r="K71" s="9"/>
      <c r="L71" s="9"/>
      <c r="M71" s="63"/>
      <c r="N71" s="28"/>
      <c r="O71" s="29"/>
    </row>
    <row r="72" spans="2:15" ht="13.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28"/>
      <c r="O72" s="29"/>
    </row>
    <row r="74" spans="5:10" ht="13.5">
      <c r="E74" s="9"/>
      <c r="F74" s="9"/>
      <c r="G74" s="9"/>
      <c r="H74" s="9"/>
      <c r="I74" s="9"/>
      <c r="J74" s="9"/>
    </row>
  </sheetData>
  <sheetProtection/>
  <printOptions/>
  <pageMargins left="0.7086614173228347" right="0.11811023622047245" top="0.7480314960629921" bottom="0.748031496062992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61"/>
  <sheetViews>
    <sheetView zoomScalePageLayoutView="0" workbookViewId="0" topLeftCell="A40">
      <selection activeCell="B58" sqref="B58:J62"/>
    </sheetView>
  </sheetViews>
  <sheetFormatPr defaultColWidth="8.7109375" defaultRowHeight="15"/>
  <cols>
    <col min="1" max="1" width="8.7109375" style="1" customWidth="1"/>
    <col min="2" max="2" width="11.00390625" style="1" customWidth="1"/>
    <col min="3" max="4" width="8.8515625" style="1" bestFit="1" customWidth="1"/>
    <col min="5" max="5" width="10.140625" style="1" customWidth="1"/>
    <col min="6" max="10" width="8.8515625" style="1" bestFit="1" customWidth="1"/>
    <col min="11" max="11" width="12.28125" style="1" customWidth="1"/>
    <col min="12" max="14" width="8.8515625" style="1" bestFit="1" customWidth="1"/>
    <col min="15" max="15" width="8.8515625" style="1" customWidth="1"/>
    <col min="16" max="17" width="8.8515625" style="1" bestFit="1" customWidth="1"/>
    <col min="18" max="18" width="8.7109375" style="1" customWidth="1"/>
    <col min="19" max="19" width="8.140625" style="1" customWidth="1"/>
    <col min="20" max="16384" width="8.7109375" style="1" customWidth="1"/>
  </cols>
  <sheetData>
    <row r="4" ht="13.5">
      <c r="A4" s="1" t="s">
        <v>2</v>
      </c>
    </row>
    <row r="5" spans="1:4" ht="13.5">
      <c r="A5" s="7" t="s">
        <v>72</v>
      </c>
      <c r="B5" s="7"/>
      <c r="C5" s="7"/>
      <c r="D5" s="7"/>
    </row>
    <row r="6" spans="1:4" ht="13.5">
      <c r="A6" s="7"/>
      <c r="B6" s="7" t="s">
        <v>3</v>
      </c>
      <c r="C6" s="7"/>
      <c r="D6" s="7"/>
    </row>
    <row r="7" spans="1:4" ht="13.5">
      <c r="A7" s="7" t="s">
        <v>4</v>
      </c>
      <c r="B7" s="7"/>
      <c r="C7" s="7" t="s">
        <v>5</v>
      </c>
      <c r="D7" s="7"/>
    </row>
    <row r="8" spans="1:4" ht="13.5">
      <c r="A8" s="7" t="s">
        <v>6</v>
      </c>
      <c r="B8" s="7"/>
      <c r="C8" s="7" t="s">
        <v>7</v>
      </c>
      <c r="D8" s="7"/>
    </row>
    <row r="9" spans="1:4" ht="13.5">
      <c r="A9" s="7"/>
      <c r="B9" s="7"/>
      <c r="C9" s="7"/>
      <c r="D9" s="7"/>
    </row>
    <row r="11" ht="13.5">
      <c r="A11" s="8" t="s">
        <v>49</v>
      </c>
    </row>
    <row r="12" ht="13.5">
      <c r="A12" s="8"/>
    </row>
    <row r="13" ht="14.25" thickBot="1">
      <c r="B13" s="9" t="s">
        <v>70</v>
      </c>
    </row>
    <row r="14" spans="2:5" ht="27.75" thickBot="1">
      <c r="B14" s="3" t="s">
        <v>8</v>
      </c>
      <c r="C14" s="3" t="s">
        <v>9</v>
      </c>
      <c r="D14" s="3" t="s">
        <v>10</v>
      </c>
      <c r="E14" s="3" t="s">
        <v>11</v>
      </c>
    </row>
    <row r="15" spans="2:5" ht="27">
      <c r="B15" s="10" t="s">
        <v>12</v>
      </c>
      <c r="C15" s="10" t="s">
        <v>13</v>
      </c>
      <c r="D15" s="11">
        <v>18</v>
      </c>
      <c r="E15" s="12">
        <v>18</v>
      </c>
    </row>
    <row r="16" spans="2:5" ht="40.5">
      <c r="B16" s="10" t="s">
        <v>43</v>
      </c>
      <c r="C16" s="10" t="s">
        <v>44</v>
      </c>
      <c r="D16" s="35">
        <v>18</v>
      </c>
      <c r="E16" s="36">
        <v>9</v>
      </c>
    </row>
    <row r="17" spans="2:5" ht="27">
      <c r="B17" s="37" t="s">
        <v>45</v>
      </c>
      <c r="C17" s="13" t="s">
        <v>13</v>
      </c>
      <c r="D17" s="6">
        <v>13</v>
      </c>
      <c r="E17" s="14">
        <v>13</v>
      </c>
    </row>
    <row r="18" spans="2:5" ht="40.5">
      <c r="B18" s="15" t="s">
        <v>46</v>
      </c>
      <c r="C18" s="13" t="s">
        <v>47</v>
      </c>
      <c r="D18" s="6">
        <v>13</v>
      </c>
      <c r="E18" s="14">
        <v>5.69</v>
      </c>
    </row>
    <row r="19" spans="2:5" ht="27">
      <c r="B19" s="13" t="s">
        <v>48</v>
      </c>
      <c r="C19" s="13" t="s">
        <v>13</v>
      </c>
      <c r="D19" s="6">
        <v>13</v>
      </c>
      <c r="E19" s="14">
        <v>13</v>
      </c>
    </row>
    <row r="20" spans="2:5" ht="40.5">
      <c r="B20" s="15" t="s">
        <v>15</v>
      </c>
      <c r="C20" s="15"/>
      <c r="D20" s="16"/>
      <c r="E20" s="17">
        <f>SUM(E15:E19)</f>
        <v>58.69</v>
      </c>
    </row>
    <row r="22" ht="14.25" thickBot="1">
      <c r="B22" s="21" t="s">
        <v>71</v>
      </c>
    </row>
    <row r="23" spans="2:6" ht="27.75" thickBot="1">
      <c r="B23" s="3" t="s">
        <v>8</v>
      </c>
      <c r="C23" s="3" t="s">
        <v>9</v>
      </c>
      <c r="D23" s="3" t="s">
        <v>10</v>
      </c>
      <c r="E23" s="3" t="s">
        <v>11</v>
      </c>
      <c r="F23" s="22"/>
    </row>
    <row r="24" spans="2:5" ht="40.5">
      <c r="B24" s="10" t="s">
        <v>16</v>
      </c>
      <c r="C24" s="23" t="s">
        <v>17</v>
      </c>
      <c r="D24" s="11">
        <v>20</v>
      </c>
      <c r="E24" s="12">
        <v>8.57</v>
      </c>
    </row>
    <row r="25" spans="2:5" ht="40.5">
      <c r="B25" s="13" t="s">
        <v>18</v>
      </c>
      <c r="C25" s="24" t="s">
        <v>13</v>
      </c>
      <c r="D25" s="6">
        <v>18</v>
      </c>
      <c r="E25" s="14">
        <v>18</v>
      </c>
    </row>
    <row r="26" spans="2:5" ht="27">
      <c r="B26" s="13" t="s">
        <v>19</v>
      </c>
      <c r="C26" s="24" t="s">
        <v>13</v>
      </c>
      <c r="D26" s="6">
        <v>13</v>
      </c>
      <c r="E26" s="14">
        <v>13</v>
      </c>
    </row>
    <row r="27" spans="2:5" ht="40.5">
      <c r="B27" s="13" t="s">
        <v>20</v>
      </c>
      <c r="C27" s="24" t="s">
        <v>13</v>
      </c>
      <c r="D27" s="6">
        <v>13</v>
      </c>
      <c r="E27" s="14">
        <v>13</v>
      </c>
    </row>
    <row r="28" spans="2:5" ht="27">
      <c r="B28" s="13" t="s">
        <v>21</v>
      </c>
      <c r="C28" s="24" t="s">
        <v>14</v>
      </c>
      <c r="D28" s="6">
        <v>13</v>
      </c>
      <c r="E28" s="14">
        <v>6.5</v>
      </c>
    </row>
    <row r="29" spans="2:5" ht="27">
      <c r="B29" s="37" t="s">
        <v>50</v>
      </c>
      <c r="C29" s="24" t="s">
        <v>14</v>
      </c>
      <c r="D29" s="6">
        <v>13</v>
      </c>
      <c r="E29" s="14">
        <v>6.5</v>
      </c>
    </row>
    <row r="30" spans="2:5" ht="27">
      <c r="B30" s="13" t="s">
        <v>22</v>
      </c>
      <c r="C30" s="24" t="s">
        <v>14</v>
      </c>
      <c r="D30" s="6">
        <v>13</v>
      </c>
      <c r="E30" s="14">
        <v>6.5</v>
      </c>
    </row>
    <row r="31" spans="2:5" ht="27">
      <c r="B31" s="13" t="s">
        <v>23</v>
      </c>
      <c r="C31" s="24" t="s">
        <v>14</v>
      </c>
      <c r="D31" s="6">
        <v>13</v>
      </c>
      <c r="E31" s="14">
        <v>6.5</v>
      </c>
    </row>
    <row r="32" spans="2:5" ht="27">
      <c r="B32" s="13" t="s">
        <v>51</v>
      </c>
      <c r="C32" s="24" t="s">
        <v>13</v>
      </c>
      <c r="D32" s="6">
        <v>13</v>
      </c>
      <c r="E32" s="14">
        <v>13</v>
      </c>
    </row>
    <row r="33" spans="2:5" ht="27">
      <c r="B33" s="13" t="s">
        <v>52</v>
      </c>
      <c r="C33" s="24" t="s">
        <v>14</v>
      </c>
      <c r="D33" s="6">
        <v>13</v>
      </c>
      <c r="E33" s="14">
        <v>6.5</v>
      </c>
    </row>
    <row r="34" spans="2:5" ht="27">
      <c r="B34" s="38" t="s">
        <v>53</v>
      </c>
      <c r="C34" s="24" t="s">
        <v>13</v>
      </c>
      <c r="D34" s="6">
        <v>13</v>
      </c>
      <c r="E34" s="14">
        <v>13</v>
      </c>
    </row>
    <row r="35" spans="2:5" ht="27">
      <c r="B35" s="13" t="s">
        <v>54</v>
      </c>
      <c r="C35" s="24" t="s">
        <v>14</v>
      </c>
      <c r="D35" s="6">
        <v>13</v>
      </c>
      <c r="E35" s="14">
        <v>6.5</v>
      </c>
    </row>
    <row r="36" spans="2:5" ht="40.5">
      <c r="B36" s="15" t="s">
        <v>15</v>
      </c>
      <c r="C36" s="25"/>
      <c r="D36" s="16"/>
      <c r="E36" s="17">
        <f>SUM(E24:E35)</f>
        <v>117.57</v>
      </c>
    </row>
    <row r="37" spans="2:4" ht="13.5">
      <c r="B37" s="19"/>
      <c r="C37" s="19"/>
      <c r="D37" s="20"/>
    </row>
    <row r="38" spans="2:5" ht="13.5">
      <c r="B38" s="19" t="s">
        <v>31</v>
      </c>
      <c r="C38" s="19"/>
      <c r="D38" s="20"/>
      <c r="E38" s="29">
        <v>176.26</v>
      </c>
    </row>
    <row r="39" spans="2:7" ht="15">
      <c r="B39" s="19" t="s">
        <v>73</v>
      </c>
      <c r="C39" s="19"/>
      <c r="D39" s="20"/>
      <c r="E39" s="29"/>
      <c r="G39" s="34">
        <v>75000</v>
      </c>
    </row>
    <row r="40" spans="2:7" ht="13.5">
      <c r="B40" s="19" t="s">
        <v>38</v>
      </c>
      <c r="C40" s="19"/>
      <c r="D40" s="20"/>
      <c r="E40" s="29"/>
      <c r="G40" s="29">
        <v>176.26</v>
      </c>
    </row>
    <row r="41" spans="2:7" ht="13.5">
      <c r="B41" s="19" t="s">
        <v>32</v>
      </c>
      <c r="C41" s="19"/>
      <c r="D41" s="20"/>
      <c r="E41" s="29"/>
      <c r="G41" s="29">
        <f>SUM(G39/G40)</f>
        <v>425.50777260864635</v>
      </c>
    </row>
    <row r="42" spans="2:7" ht="13.5">
      <c r="B42" s="19"/>
      <c r="C42" s="19"/>
      <c r="D42" s="20"/>
      <c r="E42" s="29"/>
      <c r="G42" s="29"/>
    </row>
    <row r="43" spans="2:9" ht="14.25" thickBot="1">
      <c r="B43" s="19" t="s">
        <v>74</v>
      </c>
      <c r="C43" s="19"/>
      <c r="D43" s="20"/>
      <c r="H43" s="28"/>
      <c r="I43" s="28"/>
    </row>
    <row r="44" spans="2:11" ht="20.25" thickBot="1">
      <c r="B44" s="2" t="s">
        <v>24</v>
      </c>
      <c r="C44" s="30" t="s">
        <v>25</v>
      </c>
      <c r="D44" s="30" t="s">
        <v>26</v>
      </c>
      <c r="E44" s="30" t="s">
        <v>27</v>
      </c>
      <c r="F44" s="31" t="s">
        <v>28</v>
      </c>
      <c r="G44" s="4" t="s">
        <v>29</v>
      </c>
      <c r="H44" s="32" t="s">
        <v>78</v>
      </c>
      <c r="I44" s="32" t="s">
        <v>79</v>
      </c>
      <c r="J44" s="25" t="s">
        <v>80</v>
      </c>
      <c r="K44" s="25" t="s">
        <v>81</v>
      </c>
    </row>
    <row r="45" spans="2:11" ht="13.5">
      <c r="B45" s="5" t="s">
        <v>0</v>
      </c>
      <c r="C45" s="12">
        <v>58.69</v>
      </c>
      <c r="D45" s="26">
        <f>SUM(G41)</f>
        <v>425.50777260864635</v>
      </c>
      <c r="E45" s="27">
        <f>SUM(C45*D45)</f>
        <v>24973.051174401455</v>
      </c>
      <c r="F45" s="12">
        <f>SUM(E45/E47*100)</f>
        <v>33.297401565868604</v>
      </c>
      <c r="G45" s="28"/>
      <c r="H45" s="17">
        <f>SUM(E45/3)</f>
        <v>8324.350391467151</v>
      </c>
      <c r="I45" s="17">
        <f>SUM(E45/3)</f>
        <v>8324.350391467151</v>
      </c>
      <c r="J45" s="17">
        <f>SUM(E45/3)</f>
        <v>8324.350391467151</v>
      </c>
      <c r="K45" s="17">
        <f>SUM(H45:J45)</f>
        <v>24973.05117440145</v>
      </c>
    </row>
    <row r="46" spans="2:11" ht="13.5">
      <c r="B46" s="6" t="s">
        <v>30</v>
      </c>
      <c r="C46" s="14">
        <v>117.57</v>
      </c>
      <c r="D46" s="26">
        <f>SUM(G41)</f>
        <v>425.50777260864635</v>
      </c>
      <c r="E46" s="17">
        <f>SUM(C46*D46)</f>
        <v>50026.94882559855</v>
      </c>
      <c r="F46" s="14">
        <f>SUM(E46/E47*100)</f>
        <v>66.7025984341314</v>
      </c>
      <c r="G46" s="28"/>
      <c r="H46" s="17">
        <f>SUM(E46/3)</f>
        <v>16675.64960853285</v>
      </c>
      <c r="I46" s="17">
        <f>SUM(E46/3)</f>
        <v>16675.64960853285</v>
      </c>
      <c r="J46" s="17">
        <f>SUM(E46/3)</f>
        <v>16675.64960853285</v>
      </c>
      <c r="K46" s="17">
        <f>SUM(H46:J46)</f>
        <v>50026.94882559855</v>
      </c>
    </row>
    <row r="47" spans="2:11" ht="15">
      <c r="B47" s="6" t="s">
        <v>1</v>
      </c>
      <c r="C47" s="14">
        <f>SUM(C45:C46)</f>
        <v>176.26</v>
      </c>
      <c r="D47" s="6"/>
      <c r="E47" s="17">
        <f>SUM(E45:E46)</f>
        <v>75000</v>
      </c>
      <c r="F47" s="14">
        <f>SUM(F45:F46)</f>
        <v>100</v>
      </c>
      <c r="G47" s="28"/>
      <c r="H47" s="33">
        <f>SUM(H45:H46)</f>
        <v>25000</v>
      </c>
      <c r="I47" s="33">
        <f>SUM(I45:I46)</f>
        <v>25000</v>
      </c>
      <c r="J47" s="33">
        <f>SUM(J45:J46)</f>
        <v>25000</v>
      </c>
      <c r="K47" s="33">
        <f>SUM(K45:K46)</f>
        <v>75000</v>
      </c>
    </row>
    <row r="48" spans="5:11" ht="13.5">
      <c r="E48" s="1" t="s">
        <v>42</v>
      </c>
      <c r="F48" s="29">
        <f>SUM(G39-E47)</f>
        <v>0</v>
      </c>
      <c r="J48" s="1" t="s">
        <v>42</v>
      </c>
      <c r="K48" s="29">
        <f>SUM(G39-K47)</f>
        <v>0</v>
      </c>
    </row>
    <row r="49" spans="6:11" ht="13.5">
      <c r="F49" s="29"/>
      <c r="K49" s="29"/>
    </row>
    <row r="50" spans="2:11" ht="13.5">
      <c r="B50" s="9" t="s">
        <v>83</v>
      </c>
      <c r="F50" s="29"/>
      <c r="K50" s="29"/>
    </row>
    <row r="51" spans="6:11" ht="14.25" thickBot="1">
      <c r="F51" s="29"/>
      <c r="K51" s="29"/>
    </row>
    <row r="52" spans="2:11" ht="27.75" thickBot="1">
      <c r="B52" s="39" t="s">
        <v>75</v>
      </c>
      <c r="C52" s="39" t="s">
        <v>39</v>
      </c>
      <c r="D52" s="39" t="s">
        <v>40</v>
      </c>
      <c r="E52" s="55" t="s">
        <v>41</v>
      </c>
      <c r="F52" s="46" t="s">
        <v>76</v>
      </c>
      <c r="G52" s="50" t="s">
        <v>78</v>
      </c>
      <c r="H52" s="52" t="s">
        <v>79</v>
      </c>
      <c r="I52" s="51" t="s">
        <v>80</v>
      </c>
      <c r="J52" s="51" t="s">
        <v>82</v>
      </c>
      <c r="K52" s="29"/>
    </row>
    <row r="53" spans="2:11" ht="13.5">
      <c r="B53" s="40" t="s">
        <v>0</v>
      </c>
      <c r="C53" s="41">
        <v>7390</v>
      </c>
      <c r="D53" s="42">
        <v>7160</v>
      </c>
      <c r="E53" s="41">
        <v>7426.29</v>
      </c>
      <c r="F53" s="47">
        <f>C53+D53+E53</f>
        <v>21976.29</v>
      </c>
      <c r="G53" s="5"/>
      <c r="H53" s="53"/>
      <c r="I53" s="5"/>
      <c r="J53" s="5"/>
      <c r="K53" s="29"/>
    </row>
    <row r="54" spans="2:11" ht="13.5">
      <c r="B54" s="43" t="s">
        <v>77</v>
      </c>
      <c r="C54" s="44">
        <v>11960</v>
      </c>
      <c r="D54" s="44">
        <v>17340</v>
      </c>
      <c r="E54" s="44">
        <v>14723.71</v>
      </c>
      <c r="F54" s="48">
        <f>C54+D54+E54</f>
        <v>44023.71</v>
      </c>
      <c r="G54" s="6"/>
      <c r="H54" s="54"/>
      <c r="I54" s="6"/>
      <c r="J54" s="6"/>
      <c r="K54" s="29"/>
    </row>
    <row r="55" spans="2:10" ht="13.5">
      <c r="B55" s="43" t="s">
        <v>1</v>
      </c>
      <c r="C55" s="44">
        <f>C53+C54</f>
        <v>19350</v>
      </c>
      <c r="D55" s="44">
        <f>D53+D54</f>
        <v>24500</v>
      </c>
      <c r="E55" s="44">
        <f>E53+E54</f>
        <v>22150</v>
      </c>
      <c r="F55" s="49">
        <f>SUM(F53:F54)</f>
        <v>66000</v>
      </c>
      <c r="G55" s="6"/>
      <c r="H55" s="54"/>
      <c r="I55" s="6"/>
      <c r="J55" s="6"/>
    </row>
    <row r="56" spans="5:18" ht="13.5">
      <c r="E56" s="9"/>
      <c r="F56" s="9"/>
      <c r="G56" s="9"/>
      <c r="H56" s="9"/>
      <c r="I56" s="9"/>
      <c r="J56" s="9"/>
      <c r="M56" s="9"/>
      <c r="N56" s="9"/>
      <c r="O56" s="9"/>
      <c r="P56" s="9"/>
      <c r="Q56" s="9"/>
      <c r="R56" s="9"/>
    </row>
    <row r="57" spans="5:18" ht="13.5">
      <c r="E57" s="9"/>
      <c r="F57" s="9"/>
      <c r="G57" s="9"/>
      <c r="H57" s="9"/>
      <c r="I57" s="9"/>
      <c r="J57" s="9"/>
      <c r="M57" s="9"/>
      <c r="N57" s="9"/>
      <c r="O57" s="9"/>
      <c r="P57" s="9"/>
      <c r="Q57" s="9"/>
      <c r="R57" s="9"/>
    </row>
    <row r="58" spans="5:18" ht="13.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3:9" ht="13.5">
      <c r="C59" s="9" t="s">
        <v>33</v>
      </c>
      <c r="D59" s="9"/>
      <c r="H59" s="9" t="s">
        <v>36</v>
      </c>
      <c r="I59" s="9"/>
    </row>
    <row r="60" spans="3:9" ht="13.5">
      <c r="C60" s="9" t="s">
        <v>34</v>
      </c>
      <c r="D60" s="9"/>
      <c r="H60" s="9" t="s">
        <v>37</v>
      </c>
      <c r="I60" s="9"/>
    </row>
    <row r="61" spans="3:4" ht="13.5">
      <c r="C61" s="9" t="s">
        <v>35</v>
      </c>
      <c r="D61" s="9"/>
    </row>
  </sheetData>
  <sheetProtection/>
  <printOptions/>
  <pageMargins left="0.11811023622047245" right="0" top="0.5511811023622047" bottom="0.5511811023622047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ialomita</dc:creator>
  <cp:keywords/>
  <dc:description/>
  <cp:lastModifiedBy>Windows User</cp:lastModifiedBy>
  <cp:lastPrinted>2021-12-31T08:38:12Z</cp:lastPrinted>
  <dcterms:created xsi:type="dcterms:W3CDTF">2018-06-13T14:36:59Z</dcterms:created>
  <dcterms:modified xsi:type="dcterms:W3CDTF">2022-01-12T11:10:32Z</dcterms:modified>
  <cp:category/>
  <cp:version/>
  <cp:contentType/>
  <cp:contentStatus/>
</cp:coreProperties>
</file>