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305" activeTab="0"/>
  </bookViews>
  <sheets>
    <sheet name="IAN 2020" sheetId="1" r:id="rId1"/>
    <sheet name="3 luni" sheetId="2" r:id="rId2"/>
  </sheets>
  <definedNames/>
  <calcPr fullCalcOnLoad="1"/>
</workbook>
</file>

<file path=xl/sharedStrings.xml><?xml version="1.0" encoding="utf-8"?>
<sst xmlns="http://schemas.openxmlformats.org/spreadsheetml/2006/main" count="117" uniqueCount="79">
  <si>
    <t>ACN MEDICAL</t>
  </si>
  <si>
    <t>TOTAL</t>
  </si>
  <si>
    <t>cas Ialomita</t>
  </si>
  <si>
    <t>SE APROBA,</t>
  </si>
  <si>
    <t>PRESEDINTE DIRECTOR GENERAL,</t>
  </si>
  <si>
    <t>DIRECTOR EX. ECONOMIC,</t>
  </si>
  <si>
    <t>EC. MIHAI GEANTA</t>
  </si>
  <si>
    <t>EC. DOINA STAN</t>
  </si>
  <si>
    <t>TIP PERSONAL</t>
  </si>
  <si>
    <t>TIMP DE LUCRU</t>
  </si>
  <si>
    <t>PUNCTAJ NORME</t>
  </si>
  <si>
    <t>PUNCTAJ FURNIZOR</t>
  </si>
  <si>
    <t>MEDIC SP. Al Arami Jalal</t>
  </si>
  <si>
    <t>1 NORMA</t>
  </si>
  <si>
    <t>1/2 NORMA</t>
  </si>
  <si>
    <t>TOTAL PUNCTAJ FURNIZOR</t>
  </si>
  <si>
    <t>MEDIC PR. GEANGASU Claudia Doina</t>
  </si>
  <si>
    <t>3 ore/zi</t>
  </si>
  <si>
    <t>MEDIC SP. Lacureanu Carmen</t>
  </si>
  <si>
    <t xml:space="preserve">as. Bucur Elena </t>
  </si>
  <si>
    <t>as. Copaceanu Marilena</t>
  </si>
  <si>
    <t>as. Chitoiu Silvia Adela</t>
  </si>
  <si>
    <t>as. Neacsu Gica</t>
  </si>
  <si>
    <t>as. Chirita Cristina</t>
  </si>
  <si>
    <t>FURNIZOR</t>
  </si>
  <si>
    <t>NR.PUNCTE</t>
  </si>
  <si>
    <t>VAL.PUNCT</t>
  </si>
  <si>
    <t>SUMA CONTRACTATA</t>
  </si>
  <si>
    <t>% in suma contractata</t>
  </si>
  <si>
    <t>din care:</t>
  </si>
  <si>
    <t xml:space="preserve">SYLMED INVEST </t>
  </si>
  <si>
    <t>TOTAL PUNCTAJ</t>
  </si>
  <si>
    <t>VALOARE PUNCT</t>
  </si>
  <si>
    <t>avizat,</t>
  </si>
  <si>
    <t>director ex. DRC,</t>
  </si>
  <si>
    <t>ec. Anda Busuioc</t>
  </si>
  <si>
    <t>intocmit,</t>
  </si>
  <si>
    <t>cons. Gheorghe Radu</t>
  </si>
  <si>
    <t>NUMAR DE PUNCTE</t>
  </si>
  <si>
    <t>ianuarie</t>
  </si>
  <si>
    <t>februarie</t>
  </si>
  <si>
    <t>martie</t>
  </si>
  <si>
    <t>verificare</t>
  </si>
  <si>
    <t>MEDIC SP Mitu Monia Manina</t>
  </si>
  <si>
    <t>3,50 ORE 1/2 NORMA</t>
  </si>
  <si>
    <t>as. Baran Maria Linda</t>
  </si>
  <si>
    <r>
      <t xml:space="preserve">as. </t>
    </r>
    <r>
      <rPr>
        <b/>
        <u val="single"/>
        <sz val="8"/>
        <color indexed="8"/>
        <rFont val="Palatino Linotype"/>
        <family val="1"/>
      </rPr>
      <t>Sirbu Cornelia Mariana</t>
    </r>
  </si>
  <si>
    <t>3,50 ORE</t>
  </si>
  <si>
    <t>as. Dan Aurelia</t>
  </si>
  <si>
    <r>
      <t xml:space="preserve">Stabilire valoare de contract ingrijiri - trimestrul I 2020 - </t>
    </r>
    <r>
      <rPr>
        <b/>
        <u val="single"/>
        <sz val="8"/>
        <color indexed="10"/>
        <rFont val="Palatino Linotype"/>
        <family val="1"/>
      </rPr>
      <t>buget aprobat (fila de buget )_______________</t>
    </r>
  </si>
  <si>
    <t>as. Stroe Mariana</t>
  </si>
  <si>
    <t>as. Stinga Monica</t>
  </si>
  <si>
    <t>as. Muscalu Veronica</t>
  </si>
  <si>
    <t>as. Munteanu Cristina</t>
  </si>
  <si>
    <t>as. Galamuj Mihaela</t>
  </si>
  <si>
    <t>1. PUNCTAJ  ACN MEDICAL - VALABIL LA _.03.2020</t>
  </si>
  <si>
    <t>2  PUNCTAJ -SYLMED INVEST - VALABIL LA _.03.2020</t>
  </si>
  <si>
    <t>nr.  ___________din _.03.2020</t>
  </si>
  <si>
    <r>
      <t xml:space="preserve">CREDITE DE ANGAJAMENT APROBATE </t>
    </r>
    <r>
      <rPr>
        <b/>
        <sz val="8"/>
        <color indexed="10"/>
        <rFont val="Palatino Linotype"/>
        <family val="1"/>
      </rPr>
      <t>TRIM.II</t>
    </r>
    <r>
      <rPr>
        <b/>
        <sz val="8"/>
        <color indexed="8"/>
        <rFont val="Palatino Linotype"/>
        <family val="1"/>
      </rPr>
      <t xml:space="preserve"> 2019</t>
    </r>
  </si>
  <si>
    <r>
      <t xml:space="preserve">VALOARE CONTRACT </t>
    </r>
    <r>
      <rPr>
        <b/>
        <sz val="8"/>
        <color indexed="10"/>
        <rFont val="Palatino Linotype"/>
        <family val="1"/>
      </rPr>
      <t>TRIM.II</t>
    </r>
    <r>
      <rPr>
        <b/>
        <sz val="8"/>
        <color indexed="8"/>
        <rFont val="Palatino Linotype"/>
        <family val="1"/>
      </rPr>
      <t xml:space="preserve"> 2020 detaliat pe furnizor</t>
    </r>
  </si>
  <si>
    <t>furnizor</t>
  </si>
  <si>
    <t>TOTAL TRIM.I</t>
  </si>
  <si>
    <t>SC SYLMED</t>
  </si>
  <si>
    <t>aprilie</t>
  </si>
  <si>
    <t>mai</t>
  </si>
  <si>
    <t>iunie</t>
  </si>
  <si>
    <t>total trim.II 2020</t>
  </si>
  <si>
    <t>TOTAL ian-iun</t>
  </si>
  <si>
    <t xml:space="preserve">          REPARTIZAREA VALORILOR DE CONTRACT,  DEFALCATE PE LUNI, IN PERIOADA IAN-IUN 2020</t>
  </si>
  <si>
    <t xml:space="preserve"> DIRECTOR GENERAL,</t>
  </si>
  <si>
    <t xml:space="preserve"> </t>
  </si>
  <si>
    <t>IANUARIE</t>
  </si>
  <si>
    <t>FEBRUARIE</t>
  </si>
  <si>
    <t>MARTIE</t>
  </si>
  <si>
    <t xml:space="preserve">       REPARTIZAREA VALORILOR DE CONTRACT,  DEFALCATE PE LUNILE DIN TRIMESTRUL I 2022</t>
  </si>
  <si>
    <t xml:space="preserve"> la  Sylmed Invest  si ACN MEDICAL, </t>
  </si>
  <si>
    <t>LA DATA DE 16.03.2022</t>
  </si>
  <si>
    <t>Stabilire valoare de contract ingrijiri, pe lunile feb-mar 2022 , in func. de realiz. lunii feb. 2022</t>
  </si>
  <si>
    <t xml:space="preserve">nr.  2524 /16.03.2022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</si>
</sst>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[$-418]dddd\,\ d\ mmmm\ yyyy"/>
    <numFmt numFmtId="18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Palatino Linotype"/>
      <family val="1"/>
    </font>
    <font>
      <b/>
      <u val="single"/>
      <sz val="8"/>
      <color indexed="8"/>
      <name val="Palatino Linotype"/>
      <family val="1"/>
    </font>
    <font>
      <b/>
      <u val="single"/>
      <sz val="8"/>
      <color indexed="10"/>
      <name val="Palatino Linotype"/>
      <family val="1"/>
    </font>
    <font>
      <b/>
      <sz val="8"/>
      <color indexed="10"/>
      <name val="Palatino Linotype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Palatino Linotype"/>
      <family val="1"/>
    </font>
    <font>
      <b/>
      <sz val="6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0"/>
      <color indexed="10"/>
      <name val="Palatino Linotyp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u val="single"/>
      <sz val="8"/>
      <color theme="1"/>
      <name val="Palatino Linotype"/>
      <family val="1"/>
    </font>
    <font>
      <b/>
      <sz val="6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0"/>
      <color rgb="FFFF0000"/>
      <name val="Palatino Linotype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4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4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82" fontId="50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0" fillId="0" borderId="11" xfId="0" applyFont="1" applyBorder="1" applyAlignment="1">
      <alignment horizontal="right" wrapText="1"/>
    </xf>
    <xf numFmtId="4" fontId="50" fillId="0" borderId="11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0" fontId="50" fillId="0" borderId="12" xfId="0" applyFont="1" applyBorder="1" applyAlignment="1">
      <alignment wrapText="1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182" fontId="51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3">
      <selection activeCell="M14" sqref="M14"/>
    </sheetView>
  </sheetViews>
  <sheetFormatPr defaultColWidth="8.7109375" defaultRowHeight="15"/>
  <cols>
    <col min="1" max="1" width="9.57421875" style="1" customWidth="1"/>
    <col min="2" max="2" width="10.28125" style="1" customWidth="1"/>
    <col min="3" max="3" width="9.421875" style="1" customWidth="1"/>
    <col min="4" max="4" width="10.00390625" style="1" customWidth="1"/>
    <col min="5" max="5" width="10.57421875" style="1" customWidth="1"/>
    <col min="6" max="6" width="10.421875" style="1" customWidth="1"/>
    <col min="7" max="7" width="10.421875" style="1" bestFit="1" customWidth="1"/>
    <col min="8" max="8" width="10.140625" style="1" customWidth="1"/>
    <col min="9" max="9" width="9.140625" style="1" customWidth="1"/>
    <col min="10" max="10" width="8.8515625" style="1" bestFit="1" customWidth="1"/>
    <col min="11" max="12" width="8.8515625" style="1" customWidth="1"/>
    <col min="13" max="13" width="11.7109375" style="1" customWidth="1"/>
    <col min="14" max="14" width="8.8515625" style="1" bestFit="1" customWidth="1"/>
    <col min="15" max="15" width="10.421875" style="1" customWidth="1"/>
    <col min="16" max="18" width="8.8515625" style="1" bestFit="1" customWidth="1"/>
    <col min="19" max="19" width="8.8515625" style="1" customWidth="1"/>
    <col min="20" max="21" width="8.8515625" style="1" bestFit="1" customWidth="1"/>
    <col min="22" max="22" width="8.7109375" style="1" customWidth="1"/>
    <col min="23" max="23" width="8.140625" style="1" customWidth="1"/>
    <col min="24" max="16384" width="8.7109375" style="1" customWidth="1"/>
  </cols>
  <sheetData>
    <row r="1" ht="13.5">
      <c r="A1" s="1" t="s">
        <v>2</v>
      </c>
    </row>
    <row r="2" spans="1:4" ht="13.5">
      <c r="A2" s="7" t="s">
        <v>78</v>
      </c>
      <c r="B2" s="7"/>
      <c r="C2" s="7"/>
      <c r="D2" s="7"/>
    </row>
    <row r="3" spans="1:4" ht="13.5">
      <c r="A3" s="7"/>
      <c r="B3" s="7" t="s">
        <v>3</v>
      </c>
      <c r="C3" s="7"/>
      <c r="D3" s="7"/>
    </row>
    <row r="4" spans="1:4" ht="13.5">
      <c r="A4" s="7" t="s">
        <v>69</v>
      </c>
      <c r="B4" s="7"/>
      <c r="C4" s="7" t="s">
        <v>5</v>
      </c>
      <c r="D4" s="7"/>
    </row>
    <row r="5" spans="1:4" ht="13.5">
      <c r="A5" s="7" t="s">
        <v>6</v>
      </c>
      <c r="B5" s="7"/>
      <c r="C5" s="7" t="s">
        <v>7</v>
      </c>
      <c r="D5" s="7"/>
    </row>
    <row r="6" spans="1:4" ht="13.5">
      <c r="A6" s="7"/>
      <c r="B6" s="7"/>
      <c r="C6" s="7"/>
      <c r="D6" s="7"/>
    </row>
    <row r="7" spans="1:4" ht="13.5">
      <c r="A7" s="7"/>
      <c r="B7" s="7"/>
      <c r="C7" s="7"/>
      <c r="D7" s="7"/>
    </row>
    <row r="8" spans="1:4" ht="13.5">
      <c r="A8" s="7"/>
      <c r="B8" s="7"/>
      <c r="C8" s="7"/>
      <c r="D8" s="7"/>
    </row>
    <row r="9" spans="1:16" ht="15.75">
      <c r="A9" s="62" t="s">
        <v>77</v>
      </c>
      <c r="B9" s="62"/>
      <c r="C9" s="62"/>
      <c r="D9"/>
      <c r="E9"/>
      <c r="F9"/>
      <c r="G9"/>
      <c r="H9"/>
      <c r="I9"/>
      <c r="P9" s="1" t="s">
        <v>70</v>
      </c>
    </row>
    <row r="10" spans="1:9" ht="15.75">
      <c r="A10" s="62" t="s">
        <v>75</v>
      </c>
      <c r="B10" s="62"/>
      <c r="C10" s="62"/>
      <c r="D10"/>
      <c r="E10"/>
      <c r="F10"/>
      <c r="G10"/>
      <c r="H10"/>
      <c r="I10"/>
    </row>
    <row r="11" spans="1:6" ht="15.75">
      <c r="A11" s="62"/>
      <c r="B11" s="9"/>
      <c r="E11" s="55"/>
      <c r="F11" s="28"/>
    </row>
    <row r="12" spans="2:14" ht="13.5">
      <c r="B12" s="27"/>
      <c r="C12" s="18"/>
      <c r="D12" s="19"/>
      <c r="E12" s="19"/>
      <c r="F12" s="19"/>
      <c r="H12" s="19"/>
      <c r="I12" s="19"/>
      <c r="J12" s="19"/>
      <c r="K12" s="19"/>
      <c r="L12" s="19"/>
      <c r="M12" s="19"/>
      <c r="N12" s="19"/>
    </row>
    <row r="13" spans="2:14" ht="13.5">
      <c r="B13" s="27"/>
      <c r="C13" s="18"/>
      <c r="D13" s="19"/>
      <c r="E13" s="19"/>
      <c r="F13" s="19"/>
      <c r="H13" s="19"/>
      <c r="I13" s="19"/>
      <c r="J13" s="19"/>
      <c r="K13" s="19"/>
      <c r="L13" s="19"/>
      <c r="M13" s="19"/>
      <c r="N13" s="19"/>
    </row>
    <row r="14" spans="1:14" ht="13.5">
      <c r="A14" s="9" t="s">
        <v>74</v>
      </c>
      <c r="G14" s="28"/>
      <c r="J14" s="19"/>
      <c r="K14" s="19"/>
      <c r="L14" s="19"/>
      <c r="M14" s="19"/>
      <c r="N14" s="19"/>
    </row>
    <row r="15" spans="1:14" ht="13.5">
      <c r="A15" s="9"/>
      <c r="D15" s="9" t="s">
        <v>76</v>
      </c>
      <c r="G15" s="28"/>
      <c r="J15" s="19"/>
      <c r="K15" s="19"/>
      <c r="L15" s="19"/>
      <c r="M15" s="19"/>
      <c r="N15" s="19"/>
    </row>
    <row r="16" spans="2:14" ht="14.25" thickBot="1">
      <c r="B16" s="27"/>
      <c r="C16" s="18"/>
      <c r="D16" s="19"/>
      <c r="E16" s="19"/>
      <c r="F16" s="19"/>
      <c r="H16" s="19"/>
      <c r="I16" s="19"/>
      <c r="J16" s="19"/>
      <c r="K16" s="19"/>
      <c r="L16" s="19"/>
      <c r="M16" s="19"/>
      <c r="N16" s="19"/>
    </row>
    <row r="17" spans="2:8" ht="14.25" thickBot="1">
      <c r="B17" s="38" t="s">
        <v>24</v>
      </c>
      <c r="C17" s="38" t="s">
        <v>71</v>
      </c>
      <c r="D17" s="38" t="s">
        <v>72</v>
      </c>
      <c r="E17" s="67" t="s">
        <v>73</v>
      </c>
      <c r="F17" s="66" t="s">
        <v>61</v>
      </c>
      <c r="G17" s="57"/>
      <c r="H17" s="27"/>
    </row>
    <row r="18" spans="2:8" ht="27">
      <c r="B18" s="11" t="s">
        <v>0</v>
      </c>
      <c r="C18" s="68">
        <v>10315</v>
      </c>
      <c r="D18" s="68">
        <v>11605</v>
      </c>
      <c r="E18" s="69">
        <v>10982.43</v>
      </c>
      <c r="F18" s="70">
        <f>SUM(C18:E18)</f>
        <v>32902.43</v>
      </c>
      <c r="G18" s="57"/>
      <c r="H18" s="27"/>
    </row>
    <row r="19" spans="2:8" ht="27">
      <c r="B19" s="56" t="s">
        <v>30</v>
      </c>
      <c r="C19" s="71">
        <v>19970</v>
      </c>
      <c r="D19" s="71">
        <v>19325</v>
      </c>
      <c r="E19" s="72">
        <v>26802.57</v>
      </c>
      <c r="F19" s="73">
        <f>SUM(C19:E19)</f>
        <v>66097.57</v>
      </c>
      <c r="G19" s="57"/>
      <c r="H19" s="27"/>
    </row>
    <row r="20" spans="2:8" ht="13.5">
      <c r="B20" s="6" t="s">
        <v>1</v>
      </c>
      <c r="C20" s="71">
        <f>SUM(C18:C19)</f>
        <v>30285</v>
      </c>
      <c r="D20" s="71">
        <f>SUM(D18:D19)</f>
        <v>30930</v>
      </c>
      <c r="E20" s="72">
        <f>SUM(E18:E19)</f>
        <v>37785</v>
      </c>
      <c r="F20" s="73">
        <f>SUM(F18:F19)</f>
        <v>99000</v>
      </c>
      <c r="G20" s="57"/>
      <c r="H20" s="27"/>
    </row>
    <row r="21" spans="2:8" ht="13.5">
      <c r="B21" s="27"/>
      <c r="C21" s="18"/>
      <c r="D21" s="19"/>
      <c r="E21" s="19"/>
      <c r="F21" s="19"/>
      <c r="G21" s="27"/>
      <c r="H21" s="27"/>
    </row>
    <row r="22" spans="1:8" ht="13.5">
      <c r="A22" s="9" t="s">
        <v>33</v>
      </c>
      <c r="B22" s="9"/>
      <c r="C22" s="57"/>
      <c r="D22" s="57"/>
      <c r="E22" s="19"/>
      <c r="F22" s="19"/>
      <c r="G22" s="27"/>
      <c r="H22" s="27"/>
    </row>
    <row r="23" spans="1:8" ht="13.5">
      <c r="A23" s="9" t="s">
        <v>34</v>
      </c>
      <c r="B23" s="9"/>
      <c r="C23" s="18"/>
      <c r="D23" s="19"/>
      <c r="E23" s="9" t="s">
        <v>36</v>
      </c>
      <c r="F23" s="9"/>
      <c r="G23" s="27"/>
      <c r="H23" s="27"/>
    </row>
    <row r="24" spans="1:8" ht="13.5">
      <c r="A24" s="9" t="s">
        <v>35</v>
      </c>
      <c r="B24" s="9"/>
      <c r="C24" s="18"/>
      <c r="D24" s="19"/>
      <c r="E24" s="9" t="s">
        <v>37</v>
      </c>
      <c r="F24" s="9"/>
      <c r="G24" s="27"/>
      <c r="H24" s="27"/>
    </row>
    <row r="25" spans="1:8" ht="13.5">
      <c r="A25" s="27"/>
      <c r="B25" s="27"/>
      <c r="C25" s="18"/>
      <c r="D25" s="19"/>
      <c r="E25" s="19"/>
      <c r="F25" s="19"/>
      <c r="G25" s="27"/>
      <c r="H25" s="27"/>
    </row>
    <row r="26" spans="1:8" ht="13.5">
      <c r="A26" s="27"/>
      <c r="B26" s="57"/>
      <c r="C26" s="18"/>
      <c r="D26" s="19"/>
      <c r="E26" s="19"/>
      <c r="F26" s="19"/>
      <c r="G26" s="27"/>
      <c r="H26" s="27"/>
    </row>
    <row r="27" spans="1:8" ht="13.5">
      <c r="A27" s="27"/>
      <c r="B27" s="57"/>
      <c r="C27" s="18"/>
      <c r="D27" s="19"/>
      <c r="E27" s="19"/>
      <c r="F27" s="19"/>
      <c r="G27" s="27"/>
      <c r="H27" s="27"/>
    </row>
    <row r="28" spans="1:8" ht="13.5">
      <c r="A28" s="18"/>
      <c r="B28" s="18"/>
      <c r="C28" s="18"/>
      <c r="D28" s="19"/>
      <c r="E28" s="19"/>
      <c r="F28" s="19"/>
      <c r="G28" s="27"/>
      <c r="H28" s="27"/>
    </row>
    <row r="29" spans="1:8" ht="13.5">
      <c r="A29" s="27"/>
      <c r="B29" s="27"/>
      <c r="C29" s="18"/>
      <c r="D29" s="19"/>
      <c r="E29" s="19"/>
      <c r="F29" s="19"/>
      <c r="G29" s="27"/>
      <c r="H29" s="27"/>
    </row>
    <row r="30" spans="1:8" ht="13.5">
      <c r="A30" s="4"/>
      <c r="B30" s="64"/>
      <c r="C30" s="64"/>
      <c r="D30" s="64"/>
      <c r="E30" s="65"/>
      <c r="F30" s="19"/>
      <c r="G30" s="27"/>
      <c r="H30" s="27"/>
    </row>
    <row r="31" spans="1:14" ht="13.5">
      <c r="A31" s="59"/>
      <c r="B31" s="18"/>
      <c r="C31" s="63"/>
      <c r="D31" s="19"/>
      <c r="E31" s="63"/>
      <c r="F31" s="44"/>
      <c r="G31" s="19"/>
      <c r="H31" s="9"/>
      <c r="I31" s="9"/>
      <c r="J31" s="19"/>
      <c r="M31" s="19"/>
      <c r="N31" s="27"/>
    </row>
    <row r="32" spans="1:15" ht="13.5">
      <c r="A32" s="59"/>
      <c r="B32" s="18"/>
      <c r="C32" s="63"/>
      <c r="D32" s="19"/>
      <c r="E32" s="63"/>
      <c r="F32" s="44"/>
      <c r="G32" s="44"/>
      <c r="H32" s="9"/>
      <c r="I32" s="9"/>
      <c r="J32" s="27"/>
      <c r="K32" s="9"/>
      <c r="L32" s="9"/>
      <c r="M32" s="27"/>
      <c r="N32" s="27"/>
      <c r="O32" s="28"/>
    </row>
    <row r="33" spans="1:15" ht="13.5">
      <c r="A33" s="27"/>
      <c r="B33" s="18"/>
      <c r="C33" s="19"/>
      <c r="D33" s="19"/>
      <c r="E33" s="19"/>
      <c r="F33" s="44"/>
      <c r="G33" s="58"/>
      <c r="H33" s="9"/>
      <c r="I33" s="9"/>
      <c r="J33" s="60"/>
      <c r="K33" s="9"/>
      <c r="L33" s="9"/>
      <c r="M33" s="61"/>
      <c r="N33" s="27"/>
      <c r="O33" s="28"/>
    </row>
    <row r="34" spans="2:15" ht="13.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27"/>
      <c r="O34" s="28"/>
    </row>
    <row r="36" spans="5:10" ht="13.5">
      <c r="E36" s="9"/>
      <c r="F36" s="9"/>
      <c r="G36" s="9"/>
      <c r="H36" s="9"/>
      <c r="I36" s="9"/>
      <c r="J36" s="9"/>
    </row>
  </sheetData>
  <sheetProtection/>
  <printOptions/>
  <pageMargins left="0.7086614173228347" right="0.11811023622047245" top="0.7480314960629921" bottom="0.7480314960629921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61"/>
  <sheetViews>
    <sheetView zoomScalePageLayoutView="0" workbookViewId="0" topLeftCell="A40">
      <selection activeCell="B58" sqref="B58:J62"/>
    </sheetView>
  </sheetViews>
  <sheetFormatPr defaultColWidth="8.7109375" defaultRowHeight="15"/>
  <cols>
    <col min="1" max="1" width="8.7109375" style="1" customWidth="1"/>
    <col min="2" max="2" width="11.00390625" style="1" customWidth="1"/>
    <col min="3" max="4" width="8.8515625" style="1" bestFit="1" customWidth="1"/>
    <col min="5" max="5" width="10.140625" style="1" customWidth="1"/>
    <col min="6" max="10" width="8.8515625" style="1" bestFit="1" customWidth="1"/>
    <col min="11" max="11" width="12.28125" style="1" customWidth="1"/>
    <col min="12" max="14" width="8.8515625" style="1" bestFit="1" customWidth="1"/>
    <col min="15" max="15" width="8.8515625" style="1" customWidth="1"/>
    <col min="16" max="17" width="8.8515625" style="1" bestFit="1" customWidth="1"/>
    <col min="18" max="18" width="8.7109375" style="1" customWidth="1"/>
    <col min="19" max="19" width="8.140625" style="1" customWidth="1"/>
    <col min="20" max="16384" width="8.7109375" style="1" customWidth="1"/>
  </cols>
  <sheetData>
    <row r="4" ht="13.5">
      <c r="A4" s="1" t="s">
        <v>2</v>
      </c>
    </row>
    <row r="5" spans="1:4" ht="13.5">
      <c r="A5" s="7" t="s">
        <v>57</v>
      </c>
      <c r="B5" s="7"/>
      <c r="C5" s="7"/>
      <c r="D5" s="7"/>
    </row>
    <row r="6" spans="1:4" ht="13.5">
      <c r="A6" s="7"/>
      <c r="B6" s="7" t="s">
        <v>3</v>
      </c>
      <c r="C6" s="7"/>
      <c r="D6" s="7"/>
    </row>
    <row r="7" spans="1:4" ht="13.5">
      <c r="A7" s="7" t="s">
        <v>4</v>
      </c>
      <c r="B7" s="7"/>
      <c r="C7" s="7" t="s">
        <v>5</v>
      </c>
      <c r="D7" s="7"/>
    </row>
    <row r="8" spans="1:4" ht="13.5">
      <c r="A8" s="7" t="s">
        <v>6</v>
      </c>
      <c r="B8" s="7"/>
      <c r="C8" s="7" t="s">
        <v>7</v>
      </c>
      <c r="D8" s="7"/>
    </row>
    <row r="9" spans="1:4" ht="13.5">
      <c r="A9" s="7"/>
      <c r="B9" s="7"/>
      <c r="C9" s="7"/>
      <c r="D9" s="7"/>
    </row>
    <row r="11" ht="13.5">
      <c r="A11" s="8" t="s">
        <v>49</v>
      </c>
    </row>
    <row r="12" ht="13.5">
      <c r="A12" s="8"/>
    </row>
    <row r="13" ht="14.25" thickBot="1">
      <c r="B13" s="9" t="s">
        <v>55</v>
      </c>
    </row>
    <row r="14" spans="2:5" ht="27.75" thickBot="1">
      <c r="B14" s="3" t="s">
        <v>8</v>
      </c>
      <c r="C14" s="3" t="s">
        <v>9</v>
      </c>
      <c r="D14" s="3" t="s">
        <v>10</v>
      </c>
      <c r="E14" s="3" t="s">
        <v>11</v>
      </c>
    </row>
    <row r="15" spans="2:5" ht="27">
      <c r="B15" s="10" t="s">
        <v>12</v>
      </c>
      <c r="C15" s="10" t="s">
        <v>13</v>
      </c>
      <c r="D15" s="11">
        <v>18</v>
      </c>
      <c r="E15" s="12">
        <v>18</v>
      </c>
    </row>
    <row r="16" spans="2:5" ht="40.5">
      <c r="B16" s="10" t="s">
        <v>43</v>
      </c>
      <c r="C16" s="10" t="s">
        <v>44</v>
      </c>
      <c r="D16" s="34">
        <v>18</v>
      </c>
      <c r="E16" s="35">
        <v>9</v>
      </c>
    </row>
    <row r="17" spans="2:5" ht="27">
      <c r="B17" s="36" t="s">
        <v>45</v>
      </c>
      <c r="C17" s="13" t="s">
        <v>13</v>
      </c>
      <c r="D17" s="6">
        <v>13</v>
      </c>
      <c r="E17" s="14">
        <v>13</v>
      </c>
    </row>
    <row r="18" spans="2:5" ht="40.5">
      <c r="B18" s="15" t="s">
        <v>46</v>
      </c>
      <c r="C18" s="13" t="s">
        <v>47</v>
      </c>
      <c r="D18" s="6">
        <v>13</v>
      </c>
      <c r="E18" s="14">
        <v>5.69</v>
      </c>
    </row>
    <row r="19" spans="2:5" ht="27">
      <c r="B19" s="13" t="s">
        <v>48</v>
      </c>
      <c r="C19" s="13" t="s">
        <v>13</v>
      </c>
      <c r="D19" s="6">
        <v>13</v>
      </c>
      <c r="E19" s="14">
        <v>13</v>
      </c>
    </row>
    <row r="20" spans="2:5" ht="40.5">
      <c r="B20" s="15" t="s">
        <v>15</v>
      </c>
      <c r="C20" s="15"/>
      <c r="D20" s="16"/>
      <c r="E20" s="17">
        <f>SUM(E15:E19)</f>
        <v>58.69</v>
      </c>
    </row>
    <row r="22" ht="14.25" thickBot="1">
      <c r="B22" s="20" t="s">
        <v>56</v>
      </c>
    </row>
    <row r="23" spans="2:6" ht="27.75" thickBot="1">
      <c r="B23" s="3" t="s">
        <v>8</v>
      </c>
      <c r="C23" s="3" t="s">
        <v>9</v>
      </c>
      <c r="D23" s="3" t="s">
        <v>10</v>
      </c>
      <c r="E23" s="3" t="s">
        <v>11</v>
      </c>
      <c r="F23" s="21"/>
    </row>
    <row r="24" spans="2:5" ht="40.5">
      <c r="B24" s="10" t="s">
        <v>16</v>
      </c>
      <c r="C24" s="22" t="s">
        <v>17</v>
      </c>
      <c r="D24" s="11">
        <v>20</v>
      </c>
      <c r="E24" s="12">
        <v>8.57</v>
      </c>
    </row>
    <row r="25" spans="2:5" ht="40.5">
      <c r="B25" s="13" t="s">
        <v>18</v>
      </c>
      <c r="C25" s="23" t="s">
        <v>13</v>
      </c>
      <c r="D25" s="6">
        <v>18</v>
      </c>
      <c r="E25" s="14">
        <v>18</v>
      </c>
    </row>
    <row r="26" spans="2:5" ht="27">
      <c r="B26" s="13" t="s">
        <v>19</v>
      </c>
      <c r="C26" s="23" t="s">
        <v>13</v>
      </c>
      <c r="D26" s="6">
        <v>13</v>
      </c>
      <c r="E26" s="14">
        <v>13</v>
      </c>
    </row>
    <row r="27" spans="2:5" ht="40.5">
      <c r="B27" s="13" t="s">
        <v>20</v>
      </c>
      <c r="C27" s="23" t="s">
        <v>13</v>
      </c>
      <c r="D27" s="6">
        <v>13</v>
      </c>
      <c r="E27" s="14">
        <v>13</v>
      </c>
    </row>
    <row r="28" spans="2:5" ht="27">
      <c r="B28" s="13" t="s">
        <v>21</v>
      </c>
      <c r="C28" s="23" t="s">
        <v>14</v>
      </c>
      <c r="D28" s="6">
        <v>13</v>
      </c>
      <c r="E28" s="14">
        <v>6.5</v>
      </c>
    </row>
    <row r="29" spans="2:5" ht="27">
      <c r="B29" s="36" t="s">
        <v>50</v>
      </c>
      <c r="C29" s="23" t="s">
        <v>14</v>
      </c>
      <c r="D29" s="6">
        <v>13</v>
      </c>
      <c r="E29" s="14">
        <v>6.5</v>
      </c>
    </row>
    <row r="30" spans="2:5" ht="27">
      <c r="B30" s="13" t="s">
        <v>22</v>
      </c>
      <c r="C30" s="23" t="s">
        <v>14</v>
      </c>
      <c r="D30" s="6">
        <v>13</v>
      </c>
      <c r="E30" s="14">
        <v>6.5</v>
      </c>
    </row>
    <row r="31" spans="2:5" ht="27">
      <c r="B31" s="13" t="s">
        <v>23</v>
      </c>
      <c r="C31" s="23" t="s">
        <v>14</v>
      </c>
      <c r="D31" s="6">
        <v>13</v>
      </c>
      <c r="E31" s="14">
        <v>6.5</v>
      </c>
    </row>
    <row r="32" spans="2:5" ht="27">
      <c r="B32" s="13" t="s">
        <v>51</v>
      </c>
      <c r="C32" s="23" t="s">
        <v>13</v>
      </c>
      <c r="D32" s="6">
        <v>13</v>
      </c>
      <c r="E32" s="14">
        <v>13</v>
      </c>
    </row>
    <row r="33" spans="2:5" ht="27">
      <c r="B33" s="13" t="s">
        <v>52</v>
      </c>
      <c r="C33" s="23" t="s">
        <v>14</v>
      </c>
      <c r="D33" s="6">
        <v>13</v>
      </c>
      <c r="E33" s="14">
        <v>6.5</v>
      </c>
    </row>
    <row r="34" spans="2:5" ht="27">
      <c r="B34" s="37" t="s">
        <v>53</v>
      </c>
      <c r="C34" s="23" t="s">
        <v>13</v>
      </c>
      <c r="D34" s="6">
        <v>13</v>
      </c>
      <c r="E34" s="14">
        <v>13</v>
      </c>
    </row>
    <row r="35" spans="2:5" ht="27">
      <c r="B35" s="13" t="s">
        <v>54</v>
      </c>
      <c r="C35" s="23" t="s">
        <v>14</v>
      </c>
      <c r="D35" s="6">
        <v>13</v>
      </c>
      <c r="E35" s="14">
        <v>6.5</v>
      </c>
    </row>
    <row r="36" spans="2:5" ht="40.5">
      <c r="B36" s="15" t="s">
        <v>15</v>
      </c>
      <c r="C36" s="24"/>
      <c r="D36" s="16"/>
      <c r="E36" s="17">
        <f>SUM(E24:E35)</f>
        <v>117.57</v>
      </c>
    </row>
    <row r="37" spans="2:4" ht="13.5">
      <c r="B37" s="18"/>
      <c r="C37" s="18"/>
      <c r="D37" s="19"/>
    </row>
    <row r="38" spans="2:5" ht="13.5">
      <c r="B38" s="18" t="s">
        <v>31</v>
      </c>
      <c r="C38" s="18"/>
      <c r="D38" s="19"/>
      <c r="E38" s="28">
        <v>176.26</v>
      </c>
    </row>
    <row r="39" spans="2:7" ht="15">
      <c r="B39" s="18" t="s">
        <v>58</v>
      </c>
      <c r="C39" s="18"/>
      <c r="D39" s="19"/>
      <c r="E39" s="28"/>
      <c r="G39" s="33">
        <v>75000</v>
      </c>
    </row>
    <row r="40" spans="2:7" ht="13.5">
      <c r="B40" s="18" t="s">
        <v>38</v>
      </c>
      <c r="C40" s="18"/>
      <c r="D40" s="19"/>
      <c r="E40" s="28"/>
      <c r="G40" s="28">
        <v>176.26</v>
      </c>
    </row>
    <row r="41" spans="2:7" ht="13.5">
      <c r="B41" s="18" t="s">
        <v>32</v>
      </c>
      <c r="C41" s="18"/>
      <c r="D41" s="19"/>
      <c r="E41" s="28"/>
      <c r="G41" s="28">
        <f>SUM(G39/G40)</f>
        <v>425.50777260864635</v>
      </c>
    </row>
    <row r="42" spans="2:7" ht="13.5">
      <c r="B42" s="18"/>
      <c r="C42" s="18"/>
      <c r="D42" s="19"/>
      <c r="E42" s="28"/>
      <c r="G42" s="28"/>
    </row>
    <row r="43" spans="2:9" ht="14.25" thickBot="1">
      <c r="B43" s="18" t="s">
        <v>59</v>
      </c>
      <c r="C43" s="18"/>
      <c r="D43" s="19"/>
      <c r="H43" s="27"/>
      <c r="I43" s="27"/>
    </row>
    <row r="44" spans="2:11" ht="20.25" thickBot="1">
      <c r="B44" s="2" t="s">
        <v>24</v>
      </c>
      <c r="C44" s="29" t="s">
        <v>25</v>
      </c>
      <c r="D44" s="29" t="s">
        <v>26</v>
      </c>
      <c r="E44" s="29" t="s">
        <v>27</v>
      </c>
      <c r="F44" s="30" t="s">
        <v>28</v>
      </c>
      <c r="G44" s="4" t="s">
        <v>29</v>
      </c>
      <c r="H44" s="31" t="s">
        <v>63</v>
      </c>
      <c r="I44" s="31" t="s">
        <v>64</v>
      </c>
      <c r="J44" s="24" t="s">
        <v>65</v>
      </c>
      <c r="K44" s="24" t="s">
        <v>66</v>
      </c>
    </row>
    <row r="45" spans="2:11" ht="13.5">
      <c r="B45" s="5" t="s">
        <v>0</v>
      </c>
      <c r="C45" s="12">
        <v>58.69</v>
      </c>
      <c r="D45" s="25">
        <f>SUM(G41)</f>
        <v>425.50777260864635</v>
      </c>
      <c r="E45" s="26">
        <f>SUM(C45*D45)</f>
        <v>24973.051174401455</v>
      </c>
      <c r="F45" s="12">
        <f>SUM(E45/E47*100)</f>
        <v>33.297401565868604</v>
      </c>
      <c r="G45" s="27"/>
      <c r="H45" s="17">
        <f>SUM(E45/3)</f>
        <v>8324.350391467151</v>
      </c>
      <c r="I45" s="17">
        <f>SUM(E45/3)</f>
        <v>8324.350391467151</v>
      </c>
      <c r="J45" s="17">
        <f>SUM(E45/3)</f>
        <v>8324.350391467151</v>
      </c>
      <c r="K45" s="17">
        <f>SUM(H45:J45)</f>
        <v>24973.05117440145</v>
      </c>
    </row>
    <row r="46" spans="2:11" ht="13.5">
      <c r="B46" s="6" t="s">
        <v>30</v>
      </c>
      <c r="C46" s="14">
        <v>117.57</v>
      </c>
      <c r="D46" s="25">
        <f>SUM(G41)</f>
        <v>425.50777260864635</v>
      </c>
      <c r="E46" s="17">
        <f>SUM(C46*D46)</f>
        <v>50026.94882559855</v>
      </c>
      <c r="F46" s="14">
        <f>SUM(E46/E47*100)</f>
        <v>66.7025984341314</v>
      </c>
      <c r="G46" s="27"/>
      <c r="H46" s="17">
        <f>SUM(E46/3)</f>
        <v>16675.64960853285</v>
      </c>
      <c r="I46" s="17">
        <f>SUM(E46/3)</f>
        <v>16675.64960853285</v>
      </c>
      <c r="J46" s="17">
        <f>SUM(E46/3)</f>
        <v>16675.64960853285</v>
      </c>
      <c r="K46" s="17">
        <f>SUM(H46:J46)</f>
        <v>50026.94882559855</v>
      </c>
    </row>
    <row r="47" spans="2:11" ht="15">
      <c r="B47" s="6" t="s">
        <v>1</v>
      </c>
      <c r="C47" s="14">
        <f>SUM(C45:C46)</f>
        <v>176.26</v>
      </c>
      <c r="D47" s="6"/>
      <c r="E47" s="17">
        <f>SUM(E45:E46)</f>
        <v>75000</v>
      </c>
      <c r="F47" s="14">
        <f>SUM(F45:F46)</f>
        <v>100</v>
      </c>
      <c r="G47" s="27"/>
      <c r="H47" s="32">
        <f>SUM(H45:H46)</f>
        <v>25000</v>
      </c>
      <c r="I47" s="32">
        <f>SUM(I45:I46)</f>
        <v>25000</v>
      </c>
      <c r="J47" s="32">
        <f>SUM(J45:J46)</f>
        <v>25000</v>
      </c>
      <c r="K47" s="32">
        <f>SUM(K45:K46)</f>
        <v>75000</v>
      </c>
    </row>
    <row r="48" spans="5:11" ht="13.5">
      <c r="E48" s="1" t="s">
        <v>42</v>
      </c>
      <c r="F48" s="28">
        <f>SUM(G39-E47)</f>
        <v>0</v>
      </c>
      <c r="J48" s="1" t="s">
        <v>42</v>
      </c>
      <c r="K48" s="28">
        <f>SUM(G39-K47)</f>
        <v>0</v>
      </c>
    </row>
    <row r="49" spans="6:11" ht="13.5">
      <c r="F49" s="28"/>
      <c r="K49" s="28"/>
    </row>
    <row r="50" spans="2:11" ht="13.5">
      <c r="B50" s="9" t="s">
        <v>68</v>
      </c>
      <c r="F50" s="28"/>
      <c r="K50" s="28"/>
    </row>
    <row r="51" spans="6:11" ht="14.25" thickBot="1">
      <c r="F51" s="28"/>
      <c r="K51" s="28"/>
    </row>
    <row r="52" spans="2:11" ht="27.75" thickBot="1">
      <c r="B52" s="38" t="s">
        <v>60</v>
      </c>
      <c r="C52" s="38" t="s">
        <v>39</v>
      </c>
      <c r="D52" s="38" t="s">
        <v>40</v>
      </c>
      <c r="E52" s="54" t="s">
        <v>41</v>
      </c>
      <c r="F52" s="45" t="s">
        <v>61</v>
      </c>
      <c r="G52" s="49" t="s">
        <v>63</v>
      </c>
      <c r="H52" s="51" t="s">
        <v>64</v>
      </c>
      <c r="I52" s="50" t="s">
        <v>65</v>
      </c>
      <c r="J52" s="50" t="s">
        <v>67</v>
      </c>
      <c r="K52" s="28"/>
    </row>
    <row r="53" spans="2:11" ht="13.5">
      <c r="B53" s="39" t="s">
        <v>0</v>
      </c>
      <c r="C53" s="40">
        <v>7390</v>
      </c>
      <c r="D53" s="41">
        <v>7160</v>
      </c>
      <c r="E53" s="40">
        <v>7426.29</v>
      </c>
      <c r="F53" s="46">
        <f>C53+D53+E53</f>
        <v>21976.29</v>
      </c>
      <c r="G53" s="5"/>
      <c r="H53" s="52"/>
      <c r="I53" s="5"/>
      <c r="J53" s="5"/>
      <c r="K53" s="28"/>
    </row>
    <row r="54" spans="2:11" ht="13.5">
      <c r="B54" s="42" t="s">
        <v>62</v>
      </c>
      <c r="C54" s="43">
        <v>11960</v>
      </c>
      <c r="D54" s="43">
        <v>17340</v>
      </c>
      <c r="E54" s="43">
        <v>14723.71</v>
      </c>
      <c r="F54" s="47">
        <f>C54+D54+E54</f>
        <v>44023.71</v>
      </c>
      <c r="G54" s="6"/>
      <c r="H54" s="53"/>
      <c r="I54" s="6"/>
      <c r="J54" s="6"/>
      <c r="K54" s="28"/>
    </row>
    <row r="55" spans="2:10" ht="13.5">
      <c r="B55" s="42" t="s">
        <v>1</v>
      </c>
      <c r="C55" s="43">
        <f>C53+C54</f>
        <v>19350</v>
      </c>
      <c r="D55" s="43">
        <f>D53+D54</f>
        <v>24500</v>
      </c>
      <c r="E55" s="43">
        <f>E53+E54</f>
        <v>22150</v>
      </c>
      <c r="F55" s="48">
        <f>SUM(F53:F54)</f>
        <v>66000</v>
      </c>
      <c r="G55" s="6"/>
      <c r="H55" s="53"/>
      <c r="I55" s="6"/>
      <c r="J55" s="6"/>
    </row>
    <row r="56" spans="5:18" ht="13.5">
      <c r="E56" s="9"/>
      <c r="F56" s="9"/>
      <c r="G56" s="9"/>
      <c r="H56" s="9"/>
      <c r="I56" s="9"/>
      <c r="J56" s="9"/>
      <c r="M56" s="9"/>
      <c r="N56" s="9"/>
      <c r="O56" s="9"/>
      <c r="P56" s="9"/>
      <c r="Q56" s="9"/>
      <c r="R56" s="9"/>
    </row>
    <row r="57" spans="5:18" ht="13.5">
      <c r="E57" s="9"/>
      <c r="F57" s="9"/>
      <c r="G57" s="9"/>
      <c r="H57" s="9"/>
      <c r="I57" s="9"/>
      <c r="J57" s="9"/>
      <c r="M57" s="9"/>
      <c r="N57" s="9"/>
      <c r="O57" s="9"/>
      <c r="P57" s="9"/>
      <c r="Q57" s="9"/>
      <c r="R57" s="9"/>
    </row>
    <row r="58" spans="5:18" ht="13.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3:9" ht="13.5">
      <c r="C59" s="9" t="s">
        <v>33</v>
      </c>
      <c r="D59" s="9"/>
      <c r="H59" s="9" t="s">
        <v>36</v>
      </c>
      <c r="I59" s="9"/>
    </row>
    <row r="60" spans="3:9" ht="13.5">
      <c r="C60" s="9" t="s">
        <v>34</v>
      </c>
      <c r="D60" s="9"/>
      <c r="H60" s="9" t="s">
        <v>37</v>
      </c>
      <c r="I60" s="9"/>
    </row>
    <row r="61" spans="3:4" ht="13.5">
      <c r="C61" s="9" t="s">
        <v>35</v>
      </c>
      <c r="D61" s="9"/>
    </row>
  </sheetData>
  <sheetProtection/>
  <printOptions/>
  <pageMargins left="0.11811023622047245" right="0" top="0.5511811023622047" bottom="0.5511811023622047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ialomita</dc:creator>
  <cp:keywords/>
  <dc:description/>
  <cp:lastModifiedBy>Windows User</cp:lastModifiedBy>
  <cp:lastPrinted>2022-03-15T14:21:19Z</cp:lastPrinted>
  <dcterms:created xsi:type="dcterms:W3CDTF">2018-06-13T14:36:59Z</dcterms:created>
  <dcterms:modified xsi:type="dcterms:W3CDTF">2022-03-16T12:33:53Z</dcterms:modified>
  <cp:category/>
  <cp:version/>
  <cp:contentType/>
  <cp:contentStatus/>
</cp:coreProperties>
</file>