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. CONTRACTARE 2022\1.PARACLINIC AN 2022\1. VALORI CONTRACT 2022\"/>
    </mc:Choice>
  </mc:AlternateContent>
  <bookViews>
    <workbookView xWindow="0" yWindow="0" windowWidth="20490" windowHeight="7905" tabRatio="624"/>
  </bookViews>
  <sheets>
    <sheet name="contract 10% ian nera " sheetId="41" r:id="rId1"/>
    <sheet name="10 % ian nera 2022" sheetId="42" r:id="rId2"/>
  </sheets>
  <definedNames>
    <definedName name="_xlnm.Print_Titles" localSheetId="0">'contract 10% ian nera 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2" l="1"/>
  <c r="E24" i="42" s="1"/>
  <c r="G24" i="42" l="1"/>
  <c r="E55" i="41" l="1"/>
  <c r="E50" i="41"/>
  <c r="E75" i="41" s="1"/>
  <c r="E49" i="41"/>
  <c r="D75" i="41" s="1"/>
  <c r="E48" i="41"/>
  <c r="C75" i="41" s="1"/>
  <c r="E44" i="41"/>
  <c r="C74" i="41" s="1"/>
  <c r="E38" i="41"/>
  <c r="E37" i="41"/>
  <c r="F73" i="41" s="1"/>
  <c r="E36" i="41"/>
  <c r="D73" i="41" s="1"/>
  <c r="E35" i="41"/>
  <c r="E34" i="41"/>
  <c r="E33" i="41"/>
  <c r="E32" i="41"/>
  <c r="D28" i="41"/>
  <c r="E27" i="41"/>
  <c r="D72" i="41" s="1"/>
  <c r="E26" i="41"/>
  <c r="C72" i="41" s="1"/>
  <c r="D67" i="41"/>
  <c r="D63" i="41"/>
  <c r="D64" i="41"/>
  <c r="D65" i="41"/>
  <c r="D62" i="41"/>
  <c r="D39" i="41"/>
  <c r="D51" i="41"/>
  <c r="E12" i="41"/>
  <c r="E13" i="41"/>
  <c r="E14" i="41"/>
  <c r="E15" i="41"/>
  <c r="E16" i="41"/>
  <c r="E17" i="41"/>
  <c r="E18" i="41"/>
  <c r="C71" i="41" s="1"/>
  <c r="E19" i="41"/>
  <c r="E71" i="41" s="1"/>
  <c r="E20" i="41"/>
  <c r="F71" i="41" s="1"/>
  <c r="E11" i="41"/>
  <c r="D21" i="41"/>
  <c r="D58" i="41" l="1"/>
  <c r="E21" i="41"/>
  <c r="E63" i="41"/>
  <c r="E51" i="41"/>
  <c r="D66" i="41"/>
  <c r="D68" i="41" s="1"/>
  <c r="E28" i="41"/>
  <c r="E62" i="41"/>
  <c r="E64" i="41"/>
  <c r="E67" i="41"/>
  <c r="E65" i="41"/>
  <c r="E39" i="41"/>
  <c r="F76" i="41"/>
  <c r="E76" i="41"/>
  <c r="C76" i="41"/>
  <c r="D76" i="41"/>
  <c r="E66" i="41" l="1"/>
  <c r="E68" i="41" s="1"/>
  <c r="E58" i="41"/>
  <c r="H55" i="41" s="1"/>
  <c r="C65" i="41"/>
  <c r="C64" i="41"/>
  <c r="C63" i="41"/>
  <c r="C62" i="41"/>
  <c r="C67" i="41" l="1"/>
  <c r="C66" i="41"/>
  <c r="C51" i="41"/>
  <c r="C39" i="41"/>
  <c r="C28" i="41"/>
  <c r="C21" i="41"/>
  <c r="C58" i="41" l="1"/>
  <c r="H56" i="41" s="1"/>
  <c r="C68" i="41"/>
</calcChain>
</file>

<file path=xl/sharedStrings.xml><?xml version="1.0" encoding="utf-8"?>
<sst xmlns="http://schemas.openxmlformats.org/spreadsheetml/2006/main" count="135" uniqueCount="92">
  <si>
    <t>CAS IALOMITA</t>
  </si>
  <si>
    <t xml:space="preserve">        EC  MIHAI GEANTA</t>
  </si>
  <si>
    <t xml:space="preserve">         EC ANDA BUSUIOC</t>
  </si>
  <si>
    <t>1. LABORATOARE DE ANALIZE MEDICALE</t>
  </si>
  <si>
    <t>nr crt</t>
  </si>
  <si>
    <t>Laborator</t>
  </si>
  <si>
    <t xml:space="preserve">PHILOS </t>
  </si>
  <si>
    <t>NERA</t>
  </si>
  <si>
    <t>MEDICTEST</t>
  </si>
  <si>
    <t>SPITAL SLOBOZIA</t>
  </si>
  <si>
    <t>SPITAL FETESTI</t>
  </si>
  <si>
    <t>SPITAL TANDAREI</t>
  </si>
  <si>
    <t>total laboratoare</t>
  </si>
  <si>
    <t>2. CITOLOGIE SI ANATOMIE PATOLOGICA</t>
  </si>
  <si>
    <t>spital SLOBOZIA</t>
  </si>
  <si>
    <t>spital URZICENI</t>
  </si>
  <si>
    <t>total  citologie</t>
  </si>
  <si>
    <t>3. ECOGRAFII</t>
  </si>
  <si>
    <t>FURNIZOR</t>
  </si>
  <si>
    <t>CAMEGRO</t>
  </si>
  <si>
    <t>MARINESCU DOINA</t>
  </si>
  <si>
    <t>LUNGU TACHE IONEL</t>
  </si>
  <si>
    <t>total ecografii</t>
  </si>
  <si>
    <t>4.  COMPUTER-TOMOGRAF SI RMN -SPITAL SLOBOZIA</t>
  </si>
  <si>
    <t>total radiologie</t>
  </si>
  <si>
    <t>DAISY CLINIC</t>
  </si>
  <si>
    <t>TOTAL PARACLINIC</t>
  </si>
  <si>
    <t>SPITAL</t>
  </si>
  <si>
    <t>SLOBOZIA</t>
  </si>
  <si>
    <t>URZICENI</t>
  </si>
  <si>
    <t>FETESTI</t>
  </si>
  <si>
    <t>TANDAREI</t>
  </si>
  <si>
    <t>total spitale</t>
  </si>
  <si>
    <t>total particulari</t>
  </si>
  <si>
    <t>laborator</t>
  </si>
  <si>
    <t>citologie</t>
  </si>
  <si>
    <t>radiologie</t>
  </si>
  <si>
    <t>ecografii</t>
  </si>
  <si>
    <t>total IL01</t>
  </si>
  <si>
    <t>MONICA MATEI</t>
  </si>
  <si>
    <t>DIRECTOR GENERAL,</t>
  </si>
  <si>
    <t xml:space="preserve">  DIRECTOR  EXECUTIV R.C</t>
  </si>
  <si>
    <t xml:space="preserve">5.  RADIOLOGIE </t>
  </si>
  <si>
    <t>6. RADIOLOGIE  DENTARA</t>
  </si>
  <si>
    <t>INTOCMIT</t>
  </si>
  <si>
    <t>IMEX CELIA</t>
  </si>
  <si>
    <t>CA aprobat</t>
  </si>
  <si>
    <t>CT+RMN</t>
  </si>
  <si>
    <t>total activitate curenta</t>
  </si>
  <si>
    <t>spital FETESTI</t>
  </si>
  <si>
    <t>spital TANDAREI</t>
  </si>
  <si>
    <t>OLTEANU LAVINIA</t>
  </si>
  <si>
    <t xml:space="preserve">   DIRECTOR EX DIR ECONOMICA</t>
  </si>
  <si>
    <t xml:space="preserve">          EC DOINA STAN</t>
  </si>
  <si>
    <t xml:space="preserve">INTOCMIT, </t>
  </si>
  <si>
    <t xml:space="preserve">        EC MIHAI GEANTA</t>
  </si>
  <si>
    <t>Contractat</t>
  </si>
  <si>
    <t>Necontractat</t>
  </si>
  <si>
    <t>ianuarie   2022</t>
  </si>
  <si>
    <t xml:space="preserve">BIOMED </t>
  </si>
  <si>
    <t xml:space="preserve">PLUSS </t>
  </si>
  <si>
    <t xml:space="preserve">PROFDIAGNOSIS </t>
  </si>
  <si>
    <t>DIRECTOR EX DIR ECONOMICA</t>
  </si>
  <si>
    <t xml:space="preserve">      EC DOINA STAN</t>
  </si>
  <si>
    <t>IL 01</t>
  </si>
  <si>
    <t>IL 02</t>
  </si>
  <si>
    <t>IL 03</t>
  </si>
  <si>
    <t>IL 04</t>
  </si>
  <si>
    <t>total 2022</t>
  </si>
  <si>
    <t xml:space="preserve">ianuarie   </t>
  </si>
  <si>
    <t xml:space="preserve">februarie </t>
  </si>
  <si>
    <t xml:space="preserve">VALOARE  CONTRACT  PARACLINIC </t>
  </si>
  <si>
    <t xml:space="preserve">         DIRECTOR EXECUTIV R.C</t>
  </si>
  <si>
    <t xml:space="preserve">              EC ANDA BUSUIOC</t>
  </si>
  <si>
    <t xml:space="preserve">RECALCULARE   VALOARE  CONTRACT </t>
  </si>
  <si>
    <t>Conform anexa  18, art. 2. alin  6 din Ordinul MS/CNAS nr 1068/627/2021   privind  normele de contractare :</t>
  </si>
  <si>
    <t xml:space="preserve"> (6) În situaţii justificate furnizorii de servicii medicale paraclinice - analize medicale de laborator, investigaţii medicale paraclinice de radiologie şi  imagistică medicală </t>
  </si>
  <si>
    <t>si medicina nucleara,  pot efectua servicii medicale paraclinice peste valoarea lunară de contract/act adiţional în limita a maxim 10%,  cu excepţia lunii decembrie,</t>
  </si>
  <si>
    <t xml:space="preserve"> cu condiţia ca această depăşire să influenţeze corespunzător, în sensul diminuării valorii de contract/act adiţional a lunii următoare, cu încadrarea în valoarea contractată</t>
  </si>
  <si>
    <t xml:space="preserve"> pentru  trimestrul respectiv. In aceasta situaţie,in cadrul unui trimestru valorile lunare se pot modifica pe baza cererii  scrise a furnizorului, înregistrată până cel târziu</t>
  </si>
  <si>
    <t xml:space="preserve"> in ultimele 3 zile lucrătoare ale fiecărei luni, cu obligativitatea  încadrării in suma contractata în trimestrul respectiv.</t>
  </si>
  <si>
    <t>CERERI   DEPUSE :</t>
  </si>
  <si>
    <t xml:space="preserve">                    prin depasirea cu 10% a valorii de contract din luna  IANUARIE   2022</t>
  </si>
  <si>
    <t xml:space="preserve">care solicita depasirea cu  10 %   a valorii de contract din luna  IANUARIE   2022  pentru laboratorul de analize medicale </t>
  </si>
  <si>
    <t>contr ian 2022</t>
  </si>
  <si>
    <t>depasire    10%</t>
  </si>
  <si>
    <t>ianuarie + depasire</t>
  </si>
  <si>
    <t>febr 2022  -depasire</t>
  </si>
  <si>
    <t xml:space="preserve">depasire 10% ianuarie 2022 -NERA </t>
  </si>
  <si>
    <t>Nr  654  din 21.01.2022</t>
  </si>
  <si>
    <t>1. SC  NERA  IMPEX SRL    - cererea   nr  31/19.01.2022  inregistrata la CAS Ialomita cu nr  654/20.01.2022</t>
  </si>
  <si>
    <t xml:space="preserve">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</si>
</sst>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Arial Narrow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0" xfId="0" applyNumberFormat="1" applyFont="1" applyFill="1" applyBorder="1"/>
    <xf numFmtId="0" fontId="3" fillId="0" borderId="0" xfId="0" applyFont="1" applyFill="1"/>
    <xf numFmtId="4" fontId="1" fillId="0" borderId="0" xfId="0" applyNumberFormat="1" applyFont="1" applyBorder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6" fillId="0" borderId="2" xfId="0" applyFont="1" applyBorder="1"/>
    <xf numFmtId="0" fontId="6" fillId="0" borderId="11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4" fontId="6" fillId="0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6" xfId="0" applyFont="1" applyFill="1" applyBorder="1"/>
    <xf numFmtId="4" fontId="3" fillId="0" borderId="0" xfId="0" applyNumberFormat="1" applyFont="1"/>
    <xf numFmtId="0" fontId="3" fillId="0" borderId="14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10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/>
    <xf numFmtId="0" fontId="3" fillId="0" borderId="11" xfId="0" applyFont="1" applyFill="1" applyBorder="1"/>
    <xf numFmtId="0" fontId="6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19" xfId="0" applyFont="1" applyFill="1" applyBorder="1"/>
    <xf numFmtId="0" fontId="11" fillId="0" borderId="0" xfId="0" applyFont="1"/>
    <xf numFmtId="0" fontId="6" fillId="0" borderId="18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" xfId="0" applyFont="1" applyFill="1" applyBorder="1"/>
    <xf numFmtId="4" fontId="3" fillId="0" borderId="0" xfId="0" applyNumberFormat="1" applyFont="1" applyFill="1"/>
    <xf numFmtId="0" fontId="10" fillId="0" borderId="20" xfId="0" applyFont="1" applyBorder="1"/>
    <xf numFmtId="0" fontId="10" fillId="0" borderId="21" xfId="0" applyFont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4" fontId="3" fillId="0" borderId="6" xfId="0" applyNumberFormat="1" applyFont="1" applyFill="1" applyBorder="1"/>
    <xf numFmtId="4" fontId="6" fillId="0" borderId="2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1" fillId="0" borderId="1" xfId="0" applyFont="1" applyFill="1" applyBorder="1"/>
    <xf numFmtId="0" fontId="6" fillId="0" borderId="1" xfId="0" applyFont="1" applyBorder="1"/>
    <xf numFmtId="0" fontId="3" fillId="0" borderId="13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/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/>
    <xf numFmtId="0" fontId="9" fillId="0" borderId="0" xfId="0" applyFont="1" applyFill="1"/>
    <xf numFmtId="0" fontId="12" fillId="0" borderId="0" xfId="0" applyFont="1" applyFill="1"/>
    <xf numFmtId="0" fontId="16" fillId="0" borderId="0" xfId="0" applyFont="1"/>
    <xf numFmtId="0" fontId="1" fillId="0" borderId="0" xfId="0" applyFont="1" applyFill="1"/>
    <xf numFmtId="0" fontId="11" fillId="0" borderId="12" xfId="0" applyFont="1" applyBorder="1" applyAlignment="1">
      <alignment horizontal="center"/>
    </xf>
    <xf numFmtId="4" fontId="11" fillId="0" borderId="0" xfId="0" applyNumberFormat="1" applyFont="1" applyFill="1" applyBorder="1"/>
    <xf numFmtId="4" fontId="15" fillId="0" borderId="0" xfId="0" applyNumberFormat="1" applyFont="1" applyFill="1" applyBorder="1"/>
    <xf numFmtId="0" fontId="9" fillId="0" borderId="0" xfId="0" applyFont="1" applyFill="1" applyBorder="1"/>
    <xf numFmtId="4" fontId="14" fillId="0" borderId="13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9" fillId="0" borderId="18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6" fillId="0" borderId="17" xfId="0" applyFont="1" applyBorder="1" applyAlignment="1">
      <alignment horizontal="center"/>
    </xf>
    <xf numFmtId="4" fontId="6" fillId="0" borderId="3" xfId="0" applyNumberFormat="1" applyFont="1" applyFill="1" applyBorder="1"/>
    <xf numFmtId="4" fontId="6" fillId="0" borderId="17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/>
    <xf numFmtId="4" fontId="6" fillId="0" borderId="13" xfId="0" applyNumberFormat="1" applyFont="1" applyFill="1" applyBorder="1"/>
    <xf numFmtId="0" fontId="3" fillId="0" borderId="13" xfId="0" applyFont="1" applyBorder="1"/>
    <xf numFmtId="4" fontId="6" fillId="0" borderId="13" xfId="0" applyNumberFormat="1" applyFont="1" applyFill="1" applyBorder="1" applyAlignment="1">
      <alignment horizontal="right"/>
    </xf>
    <xf numFmtId="0" fontId="6" fillId="3" borderId="1" xfId="0" applyFont="1" applyFill="1" applyBorder="1"/>
    <xf numFmtId="4" fontId="6" fillId="3" borderId="13" xfId="0" applyNumberFormat="1" applyFont="1" applyFill="1" applyBorder="1"/>
    <xf numFmtId="4" fontId="3" fillId="0" borderId="1" xfId="0" applyNumberFormat="1" applyFont="1" applyFill="1" applyBorder="1"/>
    <xf numFmtId="0" fontId="3" fillId="0" borderId="4" xfId="0" applyFont="1" applyFill="1" applyBorder="1" applyAlignment="1">
      <alignment horizontal="right"/>
    </xf>
    <xf numFmtId="4" fontId="14" fillId="0" borderId="6" xfId="0" applyNumberFormat="1" applyFont="1" applyFill="1" applyBorder="1"/>
    <xf numFmtId="4" fontId="3" fillId="0" borderId="6" xfId="0" applyNumberFormat="1" applyFont="1" applyBorder="1"/>
    <xf numFmtId="0" fontId="3" fillId="0" borderId="17" xfId="0" applyFont="1" applyBorder="1" applyAlignment="1">
      <alignment horizontal="center"/>
    </xf>
    <xf numFmtId="0" fontId="10" fillId="0" borderId="24" xfId="0" applyFont="1" applyBorder="1"/>
    <xf numFmtId="4" fontId="14" fillId="0" borderId="14" xfId="0" applyNumberFormat="1" applyFont="1" applyFill="1" applyBorder="1"/>
    <xf numFmtId="4" fontId="3" fillId="0" borderId="14" xfId="0" applyNumberFormat="1" applyFont="1" applyBorder="1"/>
    <xf numFmtId="0" fontId="10" fillId="0" borderId="1" xfId="0" applyFont="1" applyBorder="1"/>
    <xf numFmtId="4" fontId="10" fillId="0" borderId="3" xfId="0" applyNumberFormat="1" applyFont="1" applyBorder="1"/>
    <xf numFmtId="4" fontId="10" fillId="0" borderId="17" xfId="0" applyNumberFormat="1" applyFont="1" applyBorder="1"/>
    <xf numFmtId="4" fontId="3" fillId="0" borderId="17" xfId="0" applyNumberFormat="1" applyFont="1" applyBorder="1"/>
    <xf numFmtId="0" fontId="12" fillId="3" borderId="0" xfId="0" applyFont="1" applyFill="1" applyAlignment="1">
      <alignment vertical="center"/>
    </xf>
    <xf numFmtId="0" fontId="2" fillId="3" borderId="0" xfId="0" applyFont="1" applyFill="1"/>
    <xf numFmtId="0" fontId="12" fillId="0" borderId="0" xfId="0" applyFont="1" applyFill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2" xfId="0" applyFont="1" applyFill="1" applyBorder="1" applyAlignment="1">
      <alignment horizontal="center"/>
    </xf>
    <xf numFmtId="9" fontId="11" fillId="0" borderId="11" xfId="0" applyNumberFormat="1" applyFont="1" applyBorder="1" applyAlignment="1">
      <alignment horizontal="center" vertical="justify"/>
    </xf>
    <xf numFmtId="0" fontId="11" fillId="0" borderId="25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" fontId="6" fillId="0" borderId="6" xfId="0" applyNumberFormat="1" applyFont="1" applyFill="1" applyBorder="1"/>
    <xf numFmtId="0" fontId="4" fillId="0" borderId="0" xfId="0" applyFont="1" applyFill="1"/>
    <xf numFmtId="4" fontId="9" fillId="0" borderId="0" xfId="0" applyNumberFormat="1" applyFont="1" applyFill="1"/>
    <xf numFmtId="4" fontId="18" fillId="0" borderId="0" xfId="0" applyNumberFormat="1" applyFont="1" applyFill="1" applyBorder="1"/>
    <xf numFmtId="0" fontId="19" fillId="0" borderId="0" xfId="0" applyFont="1"/>
    <xf numFmtId="0" fontId="3" fillId="0" borderId="8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8" xfId="0" applyFont="1" applyFill="1" applyBorder="1"/>
    <xf numFmtId="4" fontId="3" fillId="4" borderId="13" xfId="0" applyNumberFormat="1" applyFont="1" applyFill="1" applyBorder="1"/>
    <xf numFmtId="0" fontId="3" fillId="0" borderId="20" xfId="0" applyFont="1" applyBorder="1"/>
    <xf numFmtId="0" fontId="3" fillId="0" borderId="26" xfId="0" applyFont="1" applyFill="1" applyBorder="1"/>
    <xf numFmtId="0" fontId="3" fillId="0" borderId="6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13" workbookViewId="0">
      <selection activeCell="H26" sqref="H26"/>
    </sheetView>
  </sheetViews>
  <sheetFormatPr defaultRowHeight="16.5" x14ac:dyDescent="0.3"/>
  <cols>
    <col min="1" max="1" width="7" style="3" customWidth="1"/>
    <col min="2" max="2" width="24.42578125" style="3" customWidth="1"/>
    <col min="3" max="3" width="15.28515625" style="3" customWidth="1"/>
    <col min="4" max="4" width="9.85546875" style="3" bestFit="1" customWidth="1"/>
    <col min="5" max="5" width="11.28515625" style="3" bestFit="1" customWidth="1"/>
    <col min="6" max="6" width="12" style="3" customWidth="1"/>
    <col min="7" max="7" width="13.140625" style="32" customWidth="1"/>
    <col min="8" max="8" width="11.140625" style="3" bestFit="1" customWidth="1"/>
    <col min="9" max="9" width="9.85546875" style="3" bestFit="1" customWidth="1"/>
    <col min="10" max="16384" width="9.140625" style="3"/>
  </cols>
  <sheetData>
    <row r="1" spans="1:7" x14ac:dyDescent="0.3">
      <c r="A1" s="1" t="s">
        <v>0</v>
      </c>
      <c r="B1" s="2"/>
      <c r="C1" s="2"/>
    </row>
    <row r="2" spans="1:7" s="7" customFormat="1" x14ac:dyDescent="0.3">
      <c r="A2" s="108" t="s">
        <v>89</v>
      </c>
      <c r="B2" s="109"/>
      <c r="C2" s="38"/>
      <c r="G2" s="31"/>
    </row>
    <row r="3" spans="1:7" x14ac:dyDescent="0.3">
      <c r="A3" s="4" t="s">
        <v>40</v>
      </c>
      <c r="B3" s="4"/>
      <c r="C3" s="4" t="s">
        <v>62</v>
      </c>
      <c r="F3" s="4" t="s">
        <v>41</v>
      </c>
      <c r="G3" s="77"/>
    </row>
    <row r="4" spans="1:7" x14ac:dyDescent="0.3">
      <c r="A4" s="4" t="s">
        <v>1</v>
      </c>
      <c r="B4" s="4"/>
      <c r="C4" s="4" t="s">
        <v>63</v>
      </c>
      <c r="F4" s="4" t="s">
        <v>2</v>
      </c>
      <c r="G4" s="77"/>
    </row>
    <row r="5" spans="1:7" x14ac:dyDescent="0.3">
      <c r="A5" s="5"/>
      <c r="B5" s="5"/>
      <c r="C5" s="5"/>
    </row>
    <row r="6" spans="1:7" x14ac:dyDescent="0.3">
      <c r="A6" s="5"/>
      <c r="B6" s="5"/>
      <c r="C6" s="5"/>
    </row>
    <row r="7" spans="1:7" x14ac:dyDescent="0.3">
      <c r="A7" s="5"/>
      <c r="B7" s="44" t="s">
        <v>71</v>
      </c>
      <c r="C7" s="6"/>
    </row>
    <row r="8" spans="1:7" x14ac:dyDescent="0.3">
      <c r="A8" s="8"/>
      <c r="B8" s="8" t="s">
        <v>88</v>
      </c>
      <c r="C8" s="8"/>
    </row>
    <row r="9" spans="1:7" ht="17.25" thickBot="1" x14ac:dyDescent="0.35">
      <c r="A9" s="9" t="s">
        <v>3</v>
      </c>
      <c r="B9" s="10"/>
      <c r="C9" s="10"/>
    </row>
    <row r="10" spans="1:7" ht="17.25" thickBot="1" x14ac:dyDescent="0.35">
      <c r="A10" s="12" t="s">
        <v>4</v>
      </c>
      <c r="B10" s="12" t="s">
        <v>5</v>
      </c>
      <c r="C10" s="88" t="s">
        <v>69</v>
      </c>
      <c r="D10" s="88" t="s">
        <v>70</v>
      </c>
      <c r="E10" s="89" t="s">
        <v>68</v>
      </c>
      <c r="F10" s="76"/>
      <c r="G10" s="78"/>
    </row>
    <row r="11" spans="1:7" x14ac:dyDescent="0.3">
      <c r="A11" s="13">
        <v>1</v>
      </c>
      <c r="B11" s="14" t="s">
        <v>6</v>
      </c>
      <c r="C11" s="52">
        <v>65905</v>
      </c>
      <c r="D11" s="90">
        <v>65905</v>
      </c>
      <c r="E11" s="90">
        <f>SUM(C11:D11)</f>
        <v>131810</v>
      </c>
      <c r="F11" s="28"/>
      <c r="G11" s="79"/>
    </row>
    <row r="12" spans="1:7" x14ac:dyDescent="0.3">
      <c r="A12" s="126">
        <v>2</v>
      </c>
      <c r="B12" s="127" t="s">
        <v>7</v>
      </c>
      <c r="C12" s="128">
        <v>39856</v>
      </c>
      <c r="D12" s="128">
        <v>32610</v>
      </c>
      <c r="E12" s="128">
        <f t="shared" ref="E12:E20" si="0">SUM(C12:D12)</f>
        <v>72466</v>
      </c>
      <c r="F12" s="28"/>
      <c r="G12" s="79"/>
    </row>
    <row r="13" spans="1:7" x14ac:dyDescent="0.3">
      <c r="A13" s="15">
        <v>3</v>
      </c>
      <c r="B13" s="16" t="s">
        <v>8</v>
      </c>
      <c r="C13" s="52">
        <v>59506</v>
      </c>
      <c r="D13" s="52">
        <v>48686</v>
      </c>
      <c r="E13" s="52">
        <f t="shared" si="0"/>
        <v>108192</v>
      </c>
      <c r="F13" s="28"/>
      <c r="G13" s="79"/>
    </row>
    <row r="14" spans="1:7" x14ac:dyDescent="0.3">
      <c r="A14" s="15">
        <v>4</v>
      </c>
      <c r="B14" s="16" t="s">
        <v>59</v>
      </c>
      <c r="C14" s="52">
        <v>64424</v>
      </c>
      <c r="D14" s="52">
        <v>64424</v>
      </c>
      <c r="E14" s="52">
        <f t="shared" si="0"/>
        <v>128848</v>
      </c>
      <c r="F14" s="28"/>
      <c r="G14" s="79"/>
    </row>
    <row r="15" spans="1:7" x14ac:dyDescent="0.3">
      <c r="A15" s="15">
        <v>5</v>
      </c>
      <c r="B15" s="16" t="s">
        <v>60</v>
      </c>
      <c r="C15" s="52">
        <v>67871</v>
      </c>
      <c r="D15" s="52">
        <v>67871</v>
      </c>
      <c r="E15" s="52">
        <f t="shared" si="0"/>
        <v>135742</v>
      </c>
      <c r="F15" s="28"/>
      <c r="G15" s="79"/>
    </row>
    <row r="16" spans="1:7" s="7" customFormat="1" x14ac:dyDescent="0.3">
      <c r="A16" s="15">
        <v>6</v>
      </c>
      <c r="B16" s="16" t="s">
        <v>61</v>
      </c>
      <c r="C16" s="52">
        <v>52922</v>
      </c>
      <c r="D16" s="52">
        <v>52922</v>
      </c>
      <c r="E16" s="52">
        <f t="shared" si="0"/>
        <v>105844</v>
      </c>
      <c r="F16" s="28"/>
      <c r="G16" s="79"/>
    </row>
    <row r="17" spans="1:7" x14ac:dyDescent="0.3">
      <c r="A17" s="15">
        <v>7</v>
      </c>
      <c r="B17" s="16" t="s">
        <v>45</v>
      </c>
      <c r="C17" s="52">
        <v>50709</v>
      </c>
      <c r="D17" s="52">
        <v>41489</v>
      </c>
      <c r="E17" s="52">
        <f t="shared" si="0"/>
        <v>92198</v>
      </c>
      <c r="F17" s="28"/>
      <c r="G17" s="79"/>
    </row>
    <row r="18" spans="1:7" x14ac:dyDescent="0.3">
      <c r="A18" s="15">
        <v>8</v>
      </c>
      <c r="B18" s="16" t="s">
        <v>9</v>
      </c>
      <c r="C18" s="52">
        <v>50593</v>
      </c>
      <c r="D18" s="52">
        <v>50593</v>
      </c>
      <c r="E18" s="52">
        <f t="shared" si="0"/>
        <v>101186</v>
      </c>
      <c r="F18" s="28"/>
      <c r="G18" s="79"/>
    </row>
    <row r="19" spans="1:7" x14ac:dyDescent="0.3">
      <c r="A19" s="15">
        <v>9</v>
      </c>
      <c r="B19" s="16" t="s">
        <v>10</v>
      </c>
      <c r="C19" s="52">
        <v>21317</v>
      </c>
      <c r="D19" s="90">
        <v>21317</v>
      </c>
      <c r="E19" s="90">
        <f t="shared" si="0"/>
        <v>42634</v>
      </c>
      <c r="F19" s="28"/>
      <c r="G19" s="79"/>
    </row>
    <row r="20" spans="1:7" ht="17.25" thickBot="1" x14ac:dyDescent="0.35">
      <c r="A20" s="17">
        <v>10</v>
      </c>
      <c r="B20" s="18" t="s">
        <v>11</v>
      </c>
      <c r="C20" s="52">
        <v>28795</v>
      </c>
      <c r="D20" s="90">
        <v>28795</v>
      </c>
      <c r="E20" s="90">
        <f t="shared" si="0"/>
        <v>57590</v>
      </c>
      <c r="F20" s="28"/>
      <c r="G20" s="79"/>
    </row>
    <row r="21" spans="1:7" ht="17.25" thickBot="1" x14ac:dyDescent="0.35">
      <c r="A21" s="59"/>
      <c r="B21" s="48" t="s">
        <v>12</v>
      </c>
      <c r="C21" s="91">
        <f>SUM(C11:C20)</f>
        <v>501898</v>
      </c>
      <c r="D21" s="91">
        <f t="shared" ref="D21:E21" si="1">SUM(D11:D20)</f>
        <v>474612</v>
      </c>
      <c r="E21" s="91">
        <f t="shared" si="1"/>
        <v>976510</v>
      </c>
      <c r="F21" s="28"/>
      <c r="G21" s="79"/>
    </row>
    <row r="22" spans="1:7" x14ac:dyDescent="0.3">
      <c r="A22" s="21"/>
      <c r="B22" s="22"/>
      <c r="C22" s="24"/>
    </row>
    <row r="23" spans="1:7" x14ac:dyDescent="0.3">
      <c r="A23" s="21"/>
      <c r="B23" s="22"/>
      <c r="C23" s="22"/>
    </row>
    <row r="24" spans="1:7" ht="17.25" thickBot="1" x14ac:dyDescent="0.35">
      <c r="A24" s="23" t="s">
        <v>13</v>
      </c>
      <c r="B24" s="23"/>
      <c r="C24" s="23"/>
    </row>
    <row r="25" spans="1:7" ht="17.25" thickBot="1" x14ac:dyDescent="0.35">
      <c r="A25" s="25" t="s">
        <v>4</v>
      </c>
      <c r="B25" s="26" t="s">
        <v>5</v>
      </c>
      <c r="C25" s="40" t="s">
        <v>69</v>
      </c>
      <c r="D25" s="40" t="s">
        <v>70</v>
      </c>
      <c r="E25" s="100" t="s">
        <v>68</v>
      </c>
    </row>
    <row r="26" spans="1:7" x14ac:dyDescent="0.3">
      <c r="A26" s="27">
        <v>1</v>
      </c>
      <c r="B26" s="14" t="s">
        <v>14</v>
      </c>
      <c r="C26" s="54">
        <v>1536</v>
      </c>
      <c r="D26" s="131">
        <v>1536</v>
      </c>
      <c r="E26" s="99">
        <f t="shared" ref="E26:E27" si="2">SUM(C26:D26)</f>
        <v>3072</v>
      </c>
      <c r="F26" s="28"/>
      <c r="G26" s="79"/>
    </row>
    <row r="27" spans="1:7" ht="17.25" thickBot="1" x14ac:dyDescent="0.35">
      <c r="A27" s="29">
        <v>2</v>
      </c>
      <c r="B27" s="16" t="s">
        <v>15</v>
      </c>
      <c r="C27" s="52">
        <v>464</v>
      </c>
      <c r="D27" s="92">
        <v>464</v>
      </c>
      <c r="E27" s="90">
        <f t="shared" si="2"/>
        <v>928</v>
      </c>
      <c r="F27" s="28"/>
      <c r="G27" s="79"/>
    </row>
    <row r="28" spans="1:7" ht="17.25" thickBot="1" x14ac:dyDescent="0.35">
      <c r="A28" s="19"/>
      <c r="B28" s="20" t="s">
        <v>16</v>
      </c>
      <c r="C28" s="91">
        <f>SUM(C26:C27)</f>
        <v>2000</v>
      </c>
      <c r="D28" s="91">
        <f t="shared" ref="D28:E28" si="3">SUM(D26:D27)</f>
        <v>2000</v>
      </c>
      <c r="E28" s="91">
        <f t="shared" si="3"/>
        <v>4000</v>
      </c>
      <c r="F28" s="28"/>
      <c r="G28" s="79"/>
    </row>
    <row r="29" spans="1:7" x14ac:dyDescent="0.3">
      <c r="A29" s="21"/>
      <c r="B29" s="22"/>
      <c r="C29" s="22"/>
    </row>
    <row r="30" spans="1:7" ht="17.25" thickBot="1" x14ac:dyDescent="0.35">
      <c r="A30" s="23" t="s">
        <v>17</v>
      </c>
      <c r="B30" s="23"/>
      <c r="C30" s="23"/>
    </row>
    <row r="31" spans="1:7" ht="17.25" thickBot="1" x14ac:dyDescent="0.35">
      <c r="A31" s="25" t="s">
        <v>4</v>
      </c>
      <c r="B31" s="26" t="s">
        <v>18</v>
      </c>
      <c r="C31" s="40" t="s">
        <v>69</v>
      </c>
      <c r="D31" s="40" t="s">
        <v>70</v>
      </c>
      <c r="E31" s="100" t="s">
        <v>68</v>
      </c>
    </row>
    <row r="32" spans="1:7" x14ac:dyDescent="0.3">
      <c r="A32" s="13">
        <v>1</v>
      </c>
      <c r="B32" s="14" t="s">
        <v>19</v>
      </c>
      <c r="C32" s="54">
        <v>5275</v>
      </c>
      <c r="D32" s="54">
        <v>5275</v>
      </c>
      <c r="E32" s="54">
        <f t="shared" ref="E32:E38" si="4">SUM(C32:D32)</f>
        <v>10550</v>
      </c>
      <c r="F32" s="28"/>
      <c r="G32" s="79"/>
    </row>
    <row r="33" spans="1:7" x14ac:dyDescent="0.3">
      <c r="A33" s="60">
        <v>2</v>
      </c>
      <c r="B33" s="16" t="s">
        <v>7</v>
      </c>
      <c r="C33" s="52">
        <v>4434</v>
      </c>
      <c r="D33" s="52">
        <v>4434</v>
      </c>
      <c r="E33" s="52">
        <f t="shared" si="4"/>
        <v>8868</v>
      </c>
      <c r="F33" s="28"/>
      <c r="G33" s="79"/>
    </row>
    <row r="34" spans="1:7" x14ac:dyDescent="0.3">
      <c r="A34" s="60">
        <v>3</v>
      </c>
      <c r="B34" s="16" t="s">
        <v>20</v>
      </c>
      <c r="C34" s="52">
        <v>4295</v>
      </c>
      <c r="D34" s="52">
        <v>4295</v>
      </c>
      <c r="E34" s="52">
        <f t="shared" si="4"/>
        <v>8590</v>
      </c>
      <c r="F34" s="28"/>
      <c r="G34" s="79"/>
    </row>
    <row r="35" spans="1:7" x14ac:dyDescent="0.3">
      <c r="A35" s="60">
        <v>4</v>
      </c>
      <c r="B35" s="16" t="s">
        <v>21</v>
      </c>
      <c r="C35" s="52">
        <v>2968</v>
      </c>
      <c r="D35" s="52">
        <v>2968</v>
      </c>
      <c r="E35" s="52">
        <f t="shared" si="4"/>
        <v>5936</v>
      </c>
      <c r="F35" s="28"/>
      <c r="G35" s="79"/>
    </row>
    <row r="36" spans="1:7" x14ac:dyDescent="0.3">
      <c r="A36" s="60">
        <v>5</v>
      </c>
      <c r="B36" s="16" t="s">
        <v>15</v>
      </c>
      <c r="C36" s="52">
        <v>3247</v>
      </c>
      <c r="D36" s="52">
        <v>3247</v>
      </c>
      <c r="E36" s="52">
        <f t="shared" si="4"/>
        <v>6494</v>
      </c>
      <c r="F36" s="28"/>
      <c r="G36" s="79"/>
    </row>
    <row r="37" spans="1:7" x14ac:dyDescent="0.3">
      <c r="A37" s="60">
        <v>6</v>
      </c>
      <c r="B37" s="16" t="s">
        <v>50</v>
      </c>
      <c r="C37" s="52">
        <v>2466</v>
      </c>
      <c r="D37" s="52">
        <v>2466</v>
      </c>
      <c r="E37" s="52">
        <f t="shared" si="4"/>
        <v>4932</v>
      </c>
      <c r="F37" s="28"/>
      <c r="G37" s="79"/>
    </row>
    <row r="38" spans="1:7" ht="17.25" thickBot="1" x14ac:dyDescent="0.35">
      <c r="A38" s="63">
        <v>7</v>
      </c>
      <c r="B38" s="18" t="s">
        <v>51</v>
      </c>
      <c r="C38" s="53">
        <v>3315</v>
      </c>
      <c r="D38" s="52">
        <v>3315</v>
      </c>
      <c r="E38" s="52">
        <f t="shared" si="4"/>
        <v>6630</v>
      </c>
      <c r="F38" s="28"/>
      <c r="G38" s="79"/>
    </row>
    <row r="39" spans="1:7" ht="17.25" thickBot="1" x14ac:dyDescent="0.35">
      <c r="A39" s="19"/>
      <c r="B39" s="20" t="s">
        <v>22</v>
      </c>
      <c r="C39" s="55">
        <f>SUM(C32:C38)</f>
        <v>26000</v>
      </c>
      <c r="D39" s="85">
        <f t="shared" ref="D39:E39" si="5">SUM(D32:D38)</f>
        <v>26000</v>
      </c>
      <c r="E39" s="86">
        <f t="shared" si="5"/>
        <v>52000</v>
      </c>
      <c r="F39" s="28"/>
      <c r="G39" s="79"/>
    </row>
    <row r="40" spans="1:7" x14ac:dyDescent="0.3">
      <c r="A40" s="32"/>
      <c r="B40" s="21"/>
      <c r="C40" s="21"/>
    </row>
    <row r="41" spans="1:7" x14ac:dyDescent="0.3">
      <c r="A41" s="32"/>
      <c r="B41" s="21"/>
      <c r="C41" s="21"/>
    </row>
    <row r="42" spans="1:7" ht="17.25" thickBot="1" x14ac:dyDescent="0.35">
      <c r="A42" s="23" t="s">
        <v>23</v>
      </c>
      <c r="B42" s="23"/>
      <c r="C42" s="23"/>
    </row>
    <row r="43" spans="1:7" ht="17.25" thickBot="1" x14ac:dyDescent="0.35">
      <c r="A43" s="25" t="s">
        <v>4</v>
      </c>
      <c r="B43" s="26" t="s">
        <v>18</v>
      </c>
      <c r="C43" s="40" t="s">
        <v>69</v>
      </c>
      <c r="D43" s="40" t="s">
        <v>70</v>
      </c>
      <c r="E43" s="100" t="s">
        <v>68</v>
      </c>
    </row>
    <row r="44" spans="1:7" ht="17.25" thickBot="1" x14ac:dyDescent="0.35">
      <c r="A44" s="129">
        <v>1</v>
      </c>
      <c r="B44" s="130" t="s">
        <v>14</v>
      </c>
      <c r="C44" s="54">
        <v>75000</v>
      </c>
      <c r="D44" s="131">
        <v>75000</v>
      </c>
      <c r="E44" s="99">
        <f t="shared" ref="E44" si="6">SUM(C44:D44)</f>
        <v>150000</v>
      </c>
      <c r="F44" s="28"/>
      <c r="G44" s="79"/>
    </row>
    <row r="45" spans="1:7" s="7" customFormat="1" x14ac:dyDescent="0.3">
      <c r="A45" s="33"/>
      <c r="B45" s="33"/>
      <c r="C45" s="33"/>
      <c r="G45" s="31"/>
    </row>
    <row r="46" spans="1:7" ht="17.25" thickBot="1" x14ac:dyDescent="0.35">
      <c r="A46" s="9" t="s">
        <v>42</v>
      </c>
      <c r="B46" s="11"/>
      <c r="C46" s="11"/>
    </row>
    <row r="47" spans="1:7" ht="17.25" thickBot="1" x14ac:dyDescent="0.35">
      <c r="A47" s="25" t="s">
        <v>4</v>
      </c>
      <c r="B47" s="26" t="s">
        <v>18</v>
      </c>
      <c r="C47" s="40" t="s">
        <v>69</v>
      </c>
      <c r="D47" s="40" t="s">
        <v>70</v>
      </c>
      <c r="E47" s="100" t="s">
        <v>68</v>
      </c>
    </row>
    <row r="48" spans="1:7" x14ac:dyDescent="0.3">
      <c r="A48" s="97">
        <v>1</v>
      </c>
      <c r="B48" s="14" t="s">
        <v>14</v>
      </c>
      <c r="C48" s="98">
        <v>9407</v>
      </c>
      <c r="D48" s="98">
        <v>9407</v>
      </c>
      <c r="E48" s="99">
        <f t="shared" ref="E48:E50" si="7">SUM(C48:D48)</f>
        <v>18814</v>
      </c>
      <c r="F48" s="28"/>
      <c r="G48" s="79"/>
    </row>
    <row r="49" spans="1:10" x14ac:dyDescent="0.3">
      <c r="A49" s="61">
        <v>2</v>
      </c>
      <c r="B49" s="16" t="s">
        <v>15</v>
      </c>
      <c r="C49" s="75">
        <v>4953</v>
      </c>
      <c r="D49" s="75">
        <v>4953</v>
      </c>
      <c r="E49" s="90">
        <f t="shared" si="7"/>
        <v>9906</v>
      </c>
      <c r="F49" s="28"/>
      <c r="G49" s="79"/>
    </row>
    <row r="50" spans="1:10" ht="17.25" thickBot="1" x14ac:dyDescent="0.35">
      <c r="A50" s="62">
        <v>3</v>
      </c>
      <c r="B50" s="18" t="s">
        <v>49</v>
      </c>
      <c r="C50" s="102">
        <v>5530</v>
      </c>
      <c r="D50" s="102">
        <v>5530</v>
      </c>
      <c r="E50" s="103">
        <f t="shared" si="7"/>
        <v>11060</v>
      </c>
      <c r="F50" s="28"/>
      <c r="G50" s="79"/>
    </row>
    <row r="51" spans="1:10" ht="17.25" thickBot="1" x14ac:dyDescent="0.35">
      <c r="A51" s="101"/>
      <c r="B51" s="104" t="s">
        <v>24</v>
      </c>
      <c r="C51" s="105">
        <f>SUM(C48:C50)</f>
        <v>19890</v>
      </c>
      <c r="D51" s="105">
        <f t="shared" ref="D51:E51" si="8">SUM(D48:D50)</f>
        <v>19890</v>
      </c>
      <c r="E51" s="106">
        <f t="shared" si="8"/>
        <v>39780</v>
      </c>
      <c r="F51" s="28"/>
      <c r="G51" s="79"/>
    </row>
    <row r="52" spans="1:10" x14ac:dyDescent="0.3">
      <c r="A52" s="33"/>
      <c r="B52" s="33"/>
      <c r="C52" s="33"/>
    </row>
    <row r="53" spans="1:10" ht="17.25" thickBot="1" x14ac:dyDescent="0.35">
      <c r="A53" s="9" t="s">
        <v>43</v>
      </c>
      <c r="B53" s="11"/>
      <c r="C53" s="11"/>
      <c r="F53" s="87"/>
    </row>
    <row r="54" spans="1:10" ht="17.25" thickBot="1" x14ac:dyDescent="0.35">
      <c r="A54" s="25" t="s">
        <v>4</v>
      </c>
      <c r="B54" s="26" t="s">
        <v>18</v>
      </c>
      <c r="C54" s="40" t="s">
        <v>69</v>
      </c>
      <c r="D54" s="40" t="s">
        <v>70</v>
      </c>
      <c r="E54" s="100" t="s">
        <v>68</v>
      </c>
      <c r="G54" s="56" t="s">
        <v>46</v>
      </c>
      <c r="H54" s="57">
        <v>1224000</v>
      </c>
    </row>
    <row r="55" spans="1:10" ht="17.25" thickBot="1" x14ac:dyDescent="0.35">
      <c r="A55" s="35">
        <v>1</v>
      </c>
      <c r="B55" s="39" t="s">
        <v>25</v>
      </c>
      <c r="C55" s="96">
        <v>855</v>
      </c>
      <c r="D55" s="96">
        <v>855</v>
      </c>
      <c r="E55" s="107">
        <f>SUM(C55:D55)</f>
        <v>1710</v>
      </c>
      <c r="G55" s="3" t="s">
        <v>56</v>
      </c>
      <c r="H55" s="28">
        <f>E58</f>
        <v>1224000</v>
      </c>
    </row>
    <row r="56" spans="1:10" ht="17.25" thickBot="1" x14ac:dyDescent="0.35">
      <c r="A56" s="36"/>
      <c r="B56" s="43"/>
      <c r="C56" s="31"/>
      <c r="G56" s="31" t="s">
        <v>57</v>
      </c>
      <c r="H56" s="30">
        <f>H54-H55</f>
        <v>0</v>
      </c>
    </row>
    <row r="57" spans="1:10" ht="17.25" thickBot="1" x14ac:dyDescent="0.35">
      <c r="A57" s="25" t="s">
        <v>4</v>
      </c>
      <c r="B57" s="40" t="s">
        <v>18</v>
      </c>
      <c r="C57" s="88" t="s">
        <v>69</v>
      </c>
      <c r="D57" s="88" t="s">
        <v>70</v>
      </c>
      <c r="E57" s="89" t="s">
        <v>68</v>
      </c>
    </row>
    <row r="58" spans="1:10" ht="17.25" thickBot="1" x14ac:dyDescent="0.35">
      <c r="A58" s="50"/>
      <c r="B58" s="51" t="s">
        <v>26</v>
      </c>
      <c r="C58" s="93">
        <f>C21+C28+C39+C44+C51+C55</f>
        <v>625643</v>
      </c>
      <c r="D58" s="93">
        <f t="shared" ref="D58:E58" si="9">D21+D28+D39+D44+D51+D55</f>
        <v>598357</v>
      </c>
      <c r="E58" s="93">
        <f t="shared" si="9"/>
        <v>1224000</v>
      </c>
      <c r="F58" s="28"/>
      <c r="G58" s="79"/>
    </row>
    <row r="59" spans="1:10" x14ac:dyDescent="0.3">
      <c r="A59" s="33"/>
      <c r="B59" s="33"/>
      <c r="C59" s="34"/>
      <c r="E59" s="32"/>
    </row>
    <row r="60" spans="1:10" s="7" customFormat="1" ht="17.25" thickBot="1" x14ac:dyDescent="0.35">
      <c r="A60" s="64"/>
      <c r="B60" s="65"/>
      <c r="C60" s="24"/>
      <c r="G60" s="31"/>
    </row>
    <row r="61" spans="1:10" ht="17.25" thickBot="1" x14ac:dyDescent="0.35">
      <c r="B61" s="48" t="s">
        <v>27</v>
      </c>
      <c r="C61" s="88" t="s">
        <v>58</v>
      </c>
      <c r="D61" s="88" t="s">
        <v>70</v>
      </c>
      <c r="E61" s="89" t="s">
        <v>68</v>
      </c>
      <c r="J61" s="32"/>
    </row>
    <row r="62" spans="1:10" s="7" customFormat="1" x14ac:dyDescent="0.3">
      <c r="B62" s="45" t="s">
        <v>28</v>
      </c>
      <c r="C62" s="52">
        <f>C18+C26+C44+C48</f>
        <v>136536</v>
      </c>
      <c r="D62" s="52">
        <f>D18+D26+D44+D48</f>
        <v>136536</v>
      </c>
      <c r="E62" s="52">
        <f>E18+E26+E44+E48</f>
        <v>273072</v>
      </c>
      <c r="J62" s="31"/>
    </row>
    <row r="63" spans="1:10" s="7" customFormat="1" x14ac:dyDescent="0.3">
      <c r="B63" s="46" t="s">
        <v>29</v>
      </c>
      <c r="C63" s="52">
        <f>C27+C36+C49</f>
        <v>8664</v>
      </c>
      <c r="D63" s="52">
        <f>D27+D36+D49</f>
        <v>8664</v>
      </c>
      <c r="E63" s="52">
        <f>E27+E36+E49</f>
        <v>17328</v>
      </c>
      <c r="J63" s="31"/>
    </row>
    <row r="64" spans="1:10" s="7" customFormat="1" ht="20.25" customHeight="1" x14ac:dyDescent="0.3">
      <c r="B64" s="46" t="s">
        <v>30</v>
      </c>
      <c r="C64" s="52">
        <f>C19+C50</f>
        <v>26847</v>
      </c>
      <c r="D64" s="52">
        <f>D19+D50</f>
        <v>26847</v>
      </c>
      <c r="E64" s="52">
        <f>E19+E50</f>
        <v>53694</v>
      </c>
      <c r="F64" s="30"/>
      <c r="G64" s="30"/>
      <c r="H64" s="74"/>
      <c r="I64" s="30"/>
      <c r="J64" s="31"/>
    </row>
    <row r="65" spans="2:10" s="7" customFormat="1" ht="20.25" customHeight="1" thickBot="1" x14ac:dyDescent="0.35">
      <c r="B65" s="47" t="s">
        <v>31</v>
      </c>
      <c r="C65" s="52">
        <f>C20+C37</f>
        <v>31261</v>
      </c>
      <c r="D65" s="52">
        <f>D20+D37</f>
        <v>31261</v>
      </c>
      <c r="E65" s="52">
        <f>E20+E37</f>
        <v>62522</v>
      </c>
      <c r="F65" s="30"/>
      <c r="G65" s="30"/>
      <c r="H65" s="37"/>
      <c r="I65" s="24"/>
      <c r="J65" s="31"/>
    </row>
    <row r="66" spans="2:10" s="7" customFormat="1" ht="17.25" thickBot="1" x14ac:dyDescent="0.35">
      <c r="B66" s="48" t="s">
        <v>32</v>
      </c>
      <c r="C66" s="52">
        <f>SUM(C62:C65)</f>
        <v>203308</v>
      </c>
      <c r="D66" s="52">
        <f t="shared" ref="D66:E66" si="10">SUM(D62:D65)</f>
        <v>203308</v>
      </c>
      <c r="E66" s="52">
        <f t="shared" si="10"/>
        <v>406616</v>
      </c>
      <c r="F66" s="24"/>
      <c r="G66" s="24"/>
      <c r="H66" s="31"/>
      <c r="I66" s="30"/>
      <c r="J66" s="31"/>
    </row>
    <row r="67" spans="2:10" s="7" customFormat="1" ht="17.25" thickBot="1" x14ac:dyDescent="0.35">
      <c r="B67" s="48" t="s">
        <v>33</v>
      </c>
      <c r="C67" s="52">
        <f>SUM(C11:C17)+SUM(C32:C35)+C38+C55</f>
        <v>422335</v>
      </c>
      <c r="D67" s="52">
        <f>SUM(D11:D17)+SUM(D32:D35)+D38+D55</f>
        <v>395049</v>
      </c>
      <c r="E67" s="52">
        <f>SUM(E11:E17)+SUM(E32:E35)+E38+E55</f>
        <v>817384</v>
      </c>
      <c r="F67" s="30"/>
      <c r="G67" s="30"/>
      <c r="H67" s="31"/>
      <c r="I67" s="31"/>
      <c r="J67" s="31"/>
    </row>
    <row r="68" spans="2:10" s="7" customFormat="1" ht="17.25" thickBot="1" x14ac:dyDescent="0.35">
      <c r="B68" s="94" t="s">
        <v>48</v>
      </c>
      <c r="C68" s="95">
        <f t="shared" ref="C68:E68" si="11">C66+C67</f>
        <v>625643</v>
      </c>
      <c r="D68" s="95">
        <f t="shared" si="11"/>
        <v>598357</v>
      </c>
      <c r="E68" s="95">
        <f t="shared" si="11"/>
        <v>1224000</v>
      </c>
      <c r="F68" s="31"/>
      <c r="G68" s="31"/>
      <c r="H68" s="31"/>
      <c r="I68" s="31"/>
      <c r="J68" s="31"/>
    </row>
    <row r="69" spans="2:10" s="7" customFormat="1" ht="17.25" thickBot="1" x14ac:dyDescent="0.35">
      <c r="B69" s="22"/>
      <c r="C69" s="24"/>
      <c r="E69" s="37"/>
      <c r="F69" s="80"/>
      <c r="G69" s="80"/>
      <c r="H69" s="37"/>
      <c r="I69" s="80"/>
      <c r="J69" s="31"/>
    </row>
    <row r="70" spans="2:10" s="7" customFormat="1" ht="17.25" thickBot="1" x14ac:dyDescent="0.35">
      <c r="B70" s="58"/>
      <c r="C70" s="25" t="s">
        <v>64</v>
      </c>
      <c r="D70" s="40" t="s">
        <v>65</v>
      </c>
      <c r="E70" s="40" t="s">
        <v>66</v>
      </c>
      <c r="F70" s="84" t="s">
        <v>67</v>
      </c>
      <c r="G70" s="30"/>
      <c r="H70" s="74"/>
      <c r="I70" s="30"/>
      <c r="J70" s="31"/>
    </row>
    <row r="71" spans="2:10" s="7" customFormat="1" ht="15.75" customHeight="1" x14ac:dyDescent="0.3">
      <c r="B71" s="81" t="s">
        <v>34</v>
      </c>
      <c r="C71" s="54">
        <f>E18</f>
        <v>101186</v>
      </c>
      <c r="D71" s="27"/>
      <c r="E71" s="54">
        <f>E19</f>
        <v>42634</v>
      </c>
      <c r="F71" s="54">
        <f>E20</f>
        <v>57590</v>
      </c>
      <c r="G71" s="30"/>
      <c r="H71" s="74"/>
      <c r="I71" s="30"/>
      <c r="J71" s="31"/>
    </row>
    <row r="72" spans="2:10" s="7" customFormat="1" ht="15.75" customHeight="1" x14ac:dyDescent="0.3">
      <c r="B72" s="82" t="s">
        <v>35</v>
      </c>
      <c r="C72" s="52">
        <f>E26</f>
        <v>3072</v>
      </c>
      <c r="D72" s="52">
        <f>E27</f>
        <v>928</v>
      </c>
      <c r="E72" s="60"/>
      <c r="F72" s="60"/>
      <c r="G72" s="24"/>
      <c r="H72" s="37"/>
      <c r="I72" s="24"/>
      <c r="J72" s="31"/>
    </row>
    <row r="73" spans="2:10" s="7" customFormat="1" ht="15.75" customHeight="1" x14ac:dyDescent="0.3">
      <c r="B73" s="82" t="s">
        <v>37</v>
      </c>
      <c r="C73" s="52"/>
      <c r="D73" s="52">
        <f>E36</f>
        <v>6494</v>
      </c>
      <c r="E73" s="60"/>
      <c r="F73" s="52">
        <f>E37</f>
        <v>4932</v>
      </c>
      <c r="G73" s="30"/>
      <c r="H73" s="31"/>
      <c r="I73" s="30"/>
      <c r="J73" s="31"/>
    </row>
    <row r="74" spans="2:10" s="7" customFormat="1" ht="15.75" customHeight="1" x14ac:dyDescent="0.3">
      <c r="B74" s="82" t="s">
        <v>47</v>
      </c>
      <c r="C74" s="52">
        <f>E44</f>
        <v>150000</v>
      </c>
      <c r="D74" s="60"/>
      <c r="E74" s="60"/>
      <c r="F74" s="60"/>
      <c r="G74" s="31"/>
    </row>
    <row r="75" spans="2:10" s="7" customFormat="1" ht="15.75" customHeight="1" thickBot="1" x14ac:dyDescent="0.35">
      <c r="B75" s="83" t="s">
        <v>36</v>
      </c>
      <c r="C75" s="53">
        <f>E48</f>
        <v>18814</v>
      </c>
      <c r="D75" s="53">
        <f>E49</f>
        <v>9906</v>
      </c>
      <c r="E75" s="53">
        <f>E50</f>
        <v>11060</v>
      </c>
      <c r="F75" s="29"/>
      <c r="G75" s="31"/>
    </row>
    <row r="76" spans="2:10" s="7" customFormat="1" ht="15.75" customHeight="1" thickBot="1" x14ac:dyDescent="0.35">
      <c r="B76" s="58" t="s">
        <v>38</v>
      </c>
      <c r="C76" s="55">
        <f>SUM(C71:C75)</f>
        <v>273072</v>
      </c>
      <c r="D76" s="85">
        <f t="shared" ref="D76:F76" si="12">SUM(D71:D75)</f>
        <v>17328</v>
      </c>
      <c r="E76" s="85">
        <f t="shared" si="12"/>
        <v>53694</v>
      </c>
      <c r="F76" s="86">
        <f t="shared" si="12"/>
        <v>62522</v>
      </c>
      <c r="G76" s="31"/>
    </row>
    <row r="77" spans="2:10" s="7" customFormat="1" ht="15.75" customHeight="1" x14ac:dyDescent="0.3">
      <c r="C77" s="24"/>
      <c r="G77" s="31"/>
    </row>
    <row r="78" spans="2:10" s="7" customFormat="1" x14ac:dyDescent="0.3">
      <c r="B78" s="37"/>
      <c r="C78" s="37"/>
      <c r="G78" s="31"/>
    </row>
    <row r="79" spans="2:10" s="7" customFormat="1" x14ac:dyDescent="0.3">
      <c r="B79" s="42" t="s">
        <v>44</v>
      </c>
      <c r="G79" s="31"/>
    </row>
    <row r="80" spans="2:10" s="7" customFormat="1" x14ac:dyDescent="0.3">
      <c r="B80" s="42" t="s">
        <v>39</v>
      </c>
      <c r="G80" s="31"/>
    </row>
    <row r="81" spans="3:7" s="7" customFormat="1" x14ac:dyDescent="0.3">
      <c r="G81" s="31"/>
    </row>
    <row r="82" spans="3:7" s="7" customFormat="1" x14ac:dyDescent="0.3">
      <c r="G82" s="31"/>
    </row>
    <row r="83" spans="3:7" s="7" customFormat="1" x14ac:dyDescent="0.3">
      <c r="G83" s="31"/>
    </row>
    <row r="84" spans="3:7" s="7" customFormat="1" x14ac:dyDescent="0.3">
      <c r="G84" s="31"/>
    </row>
    <row r="85" spans="3:7" s="7" customFormat="1" x14ac:dyDescent="0.3">
      <c r="G85" s="31"/>
    </row>
    <row r="86" spans="3:7" s="7" customFormat="1" x14ac:dyDescent="0.3">
      <c r="G86" s="31"/>
    </row>
    <row r="87" spans="3:7" s="7" customFormat="1" x14ac:dyDescent="0.3">
      <c r="G87" s="31"/>
    </row>
    <row r="88" spans="3:7" s="7" customFormat="1" x14ac:dyDescent="0.3">
      <c r="G88" s="31"/>
    </row>
    <row r="89" spans="3:7" s="7" customFormat="1" x14ac:dyDescent="0.3">
      <c r="G89" s="31"/>
    </row>
    <row r="90" spans="3:7" s="7" customFormat="1" x14ac:dyDescent="0.3">
      <c r="G90" s="31"/>
    </row>
    <row r="91" spans="3:7" s="7" customFormat="1" x14ac:dyDescent="0.3">
      <c r="C91" s="41"/>
      <c r="G91" s="31"/>
    </row>
    <row r="92" spans="3:7" s="7" customFormat="1" x14ac:dyDescent="0.3">
      <c r="C92" s="42"/>
      <c r="G92" s="31"/>
    </row>
    <row r="93" spans="3:7" s="7" customFormat="1" x14ac:dyDescent="0.3">
      <c r="G93" s="31"/>
    </row>
    <row r="94" spans="3:7" s="7" customFormat="1" x14ac:dyDescent="0.3">
      <c r="G94" s="31"/>
    </row>
    <row r="95" spans="3:7" s="7" customFormat="1" x14ac:dyDescent="0.3">
      <c r="C95" s="49"/>
      <c r="G95" s="31"/>
    </row>
    <row r="96" spans="3:7" s="7" customFormat="1" x14ac:dyDescent="0.3">
      <c r="G96" s="31"/>
    </row>
    <row r="97" spans="2:7" s="7" customFormat="1" x14ac:dyDescent="0.3">
      <c r="G97" s="31"/>
    </row>
    <row r="98" spans="2:7" s="7" customFormat="1" x14ac:dyDescent="0.3">
      <c r="B98"/>
      <c r="C98"/>
      <c r="G98" s="31"/>
    </row>
    <row r="99" spans="2:7" s="7" customFormat="1" x14ac:dyDescent="0.3">
      <c r="G99" s="31"/>
    </row>
  </sheetData>
  <pageMargins left="0.78740157480314965" right="0" top="0.19685039370078741" bottom="0.31496062992125984" header="0.31496062992125984" footer="0.31496062992125984"/>
  <pageSetup paperSize="9" scale="8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3" workbookViewId="0">
      <selection activeCell="I21" sqref="I21"/>
    </sheetView>
  </sheetViews>
  <sheetFormatPr defaultRowHeight="16.5" x14ac:dyDescent="0.3"/>
  <cols>
    <col min="1" max="1" width="6.140625" style="3" customWidth="1"/>
    <col min="2" max="2" width="25.140625" style="3" customWidth="1"/>
    <col min="3" max="3" width="21.42578125" style="3" customWidth="1"/>
    <col min="4" max="4" width="13.5703125" style="3" customWidth="1"/>
    <col min="5" max="5" width="22" style="3" customWidth="1"/>
    <col min="6" max="6" width="12.140625" style="3" customWidth="1"/>
    <col min="7" max="7" width="20.28515625" style="3" bestFit="1" customWidth="1"/>
    <col min="8" max="8" width="17.140625" style="3" customWidth="1"/>
    <col min="9" max="9" width="23.28515625" style="3" customWidth="1"/>
    <col min="10" max="10" width="9.85546875" style="3" bestFit="1" customWidth="1"/>
    <col min="11" max="11" width="11.28515625" style="3" bestFit="1" customWidth="1"/>
    <col min="12" max="12" width="11.7109375" style="3" bestFit="1" customWidth="1"/>
    <col min="13" max="13" width="11.28515625" style="3" bestFit="1" customWidth="1"/>
    <col min="14" max="16384" width="9.140625" style="3"/>
  </cols>
  <sheetData>
    <row r="1" spans="1:9" x14ac:dyDescent="0.3">
      <c r="A1" s="44" t="s">
        <v>0</v>
      </c>
      <c r="B1" s="66"/>
      <c r="C1" s="66"/>
      <c r="D1" s="66"/>
      <c r="E1" s="66"/>
      <c r="F1" s="66"/>
      <c r="G1" s="66"/>
      <c r="H1" s="66"/>
      <c r="I1" s="66"/>
    </row>
    <row r="2" spans="1:9" s="7" customFormat="1" x14ac:dyDescent="0.3">
      <c r="A2" s="108" t="s">
        <v>89</v>
      </c>
      <c r="B2" s="109"/>
      <c r="C2" s="110"/>
      <c r="D2" s="67"/>
      <c r="E2" s="67"/>
      <c r="F2" s="67"/>
      <c r="G2" s="67"/>
      <c r="H2" s="67"/>
      <c r="I2" s="67"/>
    </row>
    <row r="3" spans="1:9" x14ac:dyDescent="0.3">
      <c r="A3" s="4" t="s">
        <v>40</v>
      </c>
      <c r="B3" s="4"/>
      <c r="C3" s="4" t="s">
        <v>52</v>
      </c>
      <c r="E3" s="4"/>
      <c r="F3" s="4" t="s">
        <v>72</v>
      </c>
      <c r="H3" s="111"/>
      <c r="I3" s="111"/>
    </row>
    <row r="4" spans="1:9" x14ac:dyDescent="0.3">
      <c r="A4" s="4" t="s">
        <v>55</v>
      </c>
      <c r="B4" s="4"/>
      <c r="C4" s="4" t="s">
        <v>53</v>
      </c>
      <c r="E4" s="4"/>
      <c r="F4" s="4" t="s">
        <v>73</v>
      </c>
      <c r="H4" s="111"/>
      <c r="I4" s="111"/>
    </row>
    <row r="5" spans="1:9" x14ac:dyDescent="0.3">
      <c r="A5" s="1"/>
      <c r="B5" s="1"/>
      <c r="C5" s="66"/>
      <c r="D5" s="1"/>
      <c r="E5" s="1"/>
      <c r="G5" s="66"/>
      <c r="H5" s="1"/>
    </row>
    <row r="6" spans="1:9" x14ac:dyDescent="0.3">
      <c r="A6" s="1"/>
      <c r="B6" s="1"/>
      <c r="C6" s="66"/>
      <c r="D6" s="1"/>
      <c r="E6" s="1"/>
      <c r="F6" s="66"/>
      <c r="G6" s="66"/>
      <c r="H6" s="66"/>
      <c r="I6" s="1"/>
    </row>
    <row r="7" spans="1:9" x14ac:dyDescent="0.3">
      <c r="A7" s="1"/>
      <c r="C7" s="68" t="s">
        <v>74</v>
      </c>
      <c r="H7" s="66"/>
      <c r="I7" s="1"/>
    </row>
    <row r="8" spans="1:9" x14ac:dyDescent="0.3">
      <c r="A8" s="1"/>
      <c r="B8" s="68" t="s">
        <v>82</v>
      </c>
      <c r="H8" s="66"/>
      <c r="I8" s="1"/>
    </row>
    <row r="9" spans="1:9" x14ac:dyDescent="0.3">
      <c r="A9" s="66"/>
      <c r="B9" s="66"/>
      <c r="C9" s="66"/>
      <c r="D9" s="66"/>
      <c r="E9" s="66"/>
      <c r="F9" s="66"/>
      <c r="G9" s="66"/>
      <c r="H9" s="66"/>
      <c r="I9" s="66"/>
    </row>
    <row r="10" spans="1:9" x14ac:dyDescent="0.3">
      <c r="A10" s="69" t="s">
        <v>75</v>
      </c>
      <c r="B10" s="69"/>
      <c r="C10" s="69"/>
      <c r="D10" s="69"/>
      <c r="E10" s="69"/>
      <c r="F10" s="69"/>
      <c r="G10" s="69"/>
      <c r="H10" s="69"/>
      <c r="I10" s="66"/>
    </row>
    <row r="11" spans="1:9" s="115" customFormat="1" x14ac:dyDescent="0.3">
      <c r="A11" s="112" t="s">
        <v>76</v>
      </c>
      <c r="B11" s="113"/>
      <c r="C11" s="113"/>
      <c r="D11" s="113"/>
      <c r="E11" s="113"/>
      <c r="F11" s="113"/>
      <c r="G11" s="113"/>
      <c r="H11" s="113"/>
      <c r="I11" s="114"/>
    </row>
    <row r="12" spans="1:9" x14ac:dyDescent="0.3">
      <c r="A12" s="69" t="s">
        <v>77</v>
      </c>
      <c r="B12" s="69"/>
      <c r="C12" s="69"/>
      <c r="D12" s="69"/>
      <c r="E12" s="69"/>
      <c r="F12" s="69"/>
      <c r="G12" s="69"/>
      <c r="H12" s="69"/>
      <c r="I12" s="66"/>
    </row>
    <row r="13" spans="1:9" x14ac:dyDescent="0.3">
      <c r="A13" s="69" t="s">
        <v>78</v>
      </c>
      <c r="B13" s="69"/>
      <c r="C13" s="69"/>
      <c r="D13" s="69"/>
      <c r="E13" s="69"/>
      <c r="F13" s="69"/>
      <c r="G13" s="69"/>
      <c r="H13" s="69"/>
      <c r="I13" s="66"/>
    </row>
    <row r="14" spans="1:9" x14ac:dyDescent="0.3">
      <c r="A14" s="69" t="s">
        <v>79</v>
      </c>
      <c r="B14" s="69"/>
      <c r="C14" s="69"/>
      <c r="D14" s="69"/>
      <c r="E14" s="69"/>
      <c r="F14" s="69"/>
      <c r="G14" s="69"/>
      <c r="H14" s="69"/>
      <c r="I14" s="66"/>
    </row>
    <row r="15" spans="1:9" x14ac:dyDescent="0.3">
      <c r="A15" s="69" t="s">
        <v>80</v>
      </c>
      <c r="B15" s="69"/>
      <c r="C15" s="69"/>
      <c r="D15" s="69"/>
      <c r="E15" s="69"/>
      <c r="F15" s="69"/>
      <c r="G15" s="69"/>
      <c r="H15" s="69"/>
      <c r="I15" s="66"/>
    </row>
    <row r="16" spans="1:9" x14ac:dyDescent="0.3">
      <c r="A16" s="69"/>
      <c r="B16" s="69"/>
      <c r="C16" s="69"/>
      <c r="D16" s="69"/>
      <c r="E16" s="69"/>
      <c r="F16" s="69"/>
      <c r="G16" s="69"/>
      <c r="H16" s="69"/>
      <c r="I16" s="66"/>
    </row>
    <row r="17" spans="1:12" x14ac:dyDescent="0.3">
      <c r="A17" s="70" t="s">
        <v>81</v>
      </c>
      <c r="B17" s="70"/>
      <c r="C17" s="70"/>
      <c r="D17" s="70"/>
      <c r="E17" s="70"/>
      <c r="F17" s="70"/>
      <c r="G17" s="67"/>
      <c r="H17" s="67"/>
      <c r="I17" s="67"/>
    </row>
    <row r="18" spans="1:12" x14ac:dyDescent="0.3">
      <c r="A18" s="70"/>
      <c r="B18" s="70"/>
      <c r="C18" s="70"/>
      <c r="D18" s="70"/>
      <c r="E18" s="70"/>
      <c r="F18" s="70"/>
      <c r="G18" s="67"/>
      <c r="H18" s="67"/>
      <c r="I18" s="67"/>
    </row>
    <row r="19" spans="1:12" x14ac:dyDescent="0.3">
      <c r="A19" s="70" t="s">
        <v>90</v>
      </c>
      <c r="B19" s="70"/>
      <c r="C19" s="70"/>
      <c r="D19" s="70"/>
      <c r="E19" s="70"/>
      <c r="F19" s="70"/>
      <c r="G19" s="67"/>
      <c r="H19" s="67"/>
      <c r="I19" s="67"/>
    </row>
    <row r="20" spans="1:12" x14ac:dyDescent="0.3">
      <c r="A20" s="70" t="s">
        <v>83</v>
      </c>
      <c r="B20" s="70"/>
      <c r="C20" s="70"/>
      <c r="D20" s="70"/>
      <c r="E20" s="70"/>
      <c r="F20" s="70"/>
      <c r="G20" s="67"/>
      <c r="H20" s="67"/>
      <c r="I20" s="67"/>
    </row>
    <row r="21" spans="1:12" s="7" customFormat="1" x14ac:dyDescent="0.3">
      <c r="A21" s="70"/>
      <c r="B21" s="70"/>
      <c r="C21" s="70"/>
      <c r="D21" s="70"/>
      <c r="E21" s="70"/>
      <c r="F21" s="70"/>
      <c r="G21" s="67"/>
      <c r="H21" s="67"/>
      <c r="I21" s="67"/>
    </row>
    <row r="22" spans="1:12" s="7" customFormat="1" ht="17.25" thickBot="1" x14ac:dyDescent="0.35">
      <c r="A22" s="70"/>
      <c r="B22" s="70"/>
      <c r="C22" s="70"/>
      <c r="D22" s="70"/>
      <c r="E22" s="70"/>
      <c r="F22" s="70"/>
      <c r="G22" s="67"/>
      <c r="H22" s="67"/>
      <c r="I22" s="67"/>
    </row>
    <row r="23" spans="1:12" s="7" customFormat="1" ht="32.25" thickBot="1" x14ac:dyDescent="0.35">
      <c r="A23" s="12" t="s">
        <v>4</v>
      </c>
      <c r="B23" s="12" t="s">
        <v>5</v>
      </c>
      <c r="C23" s="116" t="s">
        <v>84</v>
      </c>
      <c r="D23" s="117" t="s">
        <v>85</v>
      </c>
      <c r="E23" s="71" t="s">
        <v>86</v>
      </c>
      <c r="F23" s="118" t="s">
        <v>70</v>
      </c>
      <c r="G23" s="119" t="s">
        <v>87</v>
      </c>
      <c r="I23" s="30"/>
      <c r="J23" s="30"/>
      <c r="K23" s="31"/>
      <c r="L23" s="31"/>
    </row>
    <row r="24" spans="1:12" s="7" customFormat="1" x14ac:dyDescent="0.3">
      <c r="A24" s="15">
        <v>2</v>
      </c>
      <c r="B24" s="125" t="s">
        <v>91</v>
      </c>
      <c r="C24" s="52">
        <v>36233</v>
      </c>
      <c r="D24" s="54">
        <f>ROUND(C24*10/100,0)</f>
        <v>3623</v>
      </c>
      <c r="E24" s="120">
        <f>C24+D24</f>
        <v>39856</v>
      </c>
      <c r="F24" s="54">
        <v>36233</v>
      </c>
      <c r="G24" s="120">
        <f>F24-D24</f>
        <v>32610</v>
      </c>
      <c r="I24" s="30"/>
      <c r="J24" s="30"/>
      <c r="K24" s="31"/>
      <c r="L24" s="31"/>
    </row>
    <row r="25" spans="1:12" s="7" customFormat="1" x14ac:dyDescent="0.3">
      <c r="A25" s="31"/>
      <c r="B25" s="31"/>
      <c r="C25" s="30"/>
      <c r="D25" s="30"/>
      <c r="E25" s="24"/>
      <c r="F25" s="30"/>
      <c r="G25" s="24"/>
      <c r="I25" s="30"/>
      <c r="J25" s="30"/>
      <c r="K25" s="31"/>
      <c r="L25" s="31"/>
    </row>
    <row r="26" spans="1:12" x14ac:dyDescent="0.3">
      <c r="A26" s="70"/>
      <c r="B26" s="70"/>
      <c r="C26" s="37"/>
      <c r="D26" s="6"/>
      <c r="E26" s="37"/>
      <c r="F26" s="70"/>
      <c r="G26" s="67"/>
      <c r="H26" s="67"/>
      <c r="I26" s="67"/>
    </row>
    <row r="27" spans="1:12" s="7" customFormat="1" ht="15.75" customHeight="1" x14ac:dyDescent="0.3">
      <c r="A27" s="121" t="s">
        <v>54</v>
      </c>
      <c r="B27" s="70"/>
      <c r="C27" s="30"/>
      <c r="D27" s="30"/>
      <c r="E27" s="72"/>
      <c r="F27" s="30"/>
      <c r="G27" s="72"/>
      <c r="J27" s="30"/>
      <c r="K27" s="30"/>
      <c r="L27" s="31"/>
    </row>
    <row r="28" spans="1:12" s="7" customFormat="1" ht="15.75" customHeight="1" x14ac:dyDescent="0.3">
      <c r="A28" s="121" t="s">
        <v>39</v>
      </c>
      <c r="B28" s="122"/>
      <c r="C28" s="30"/>
      <c r="D28" s="30"/>
      <c r="E28" s="72"/>
      <c r="F28" s="30"/>
      <c r="G28" s="72"/>
      <c r="J28" s="30"/>
      <c r="K28" s="30"/>
      <c r="L28" s="31"/>
    </row>
    <row r="29" spans="1:12" s="124" customFormat="1" ht="17.25" x14ac:dyDescent="0.3">
      <c r="A29" s="31"/>
      <c r="B29" s="31"/>
      <c r="C29" s="30"/>
      <c r="D29" s="73"/>
      <c r="E29" s="73"/>
      <c r="F29" s="123"/>
      <c r="G29" s="30"/>
      <c r="H29" s="72"/>
    </row>
    <row r="30" spans="1:12" s="124" customFormat="1" ht="17.25" x14ac:dyDescent="0.3">
      <c r="A30" s="31"/>
      <c r="B30" s="31"/>
      <c r="C30" s="30"/>
      <c r="D30" s="73"/>
      <c r="E30" s="73"/>
      <c r="F30" s="123"/>
      <c r="G30" s="30"/>
      <c r="H30" s="72"/>
    </row>
    <row r="31" spans="1:12" s="124" customFormat="1" ht="17.25" x14ac:dyDescent="0.3">
      <c r="A31" s="31"/>
      <c r="B31" s="31"/>
      <c r="C31" s="30"/>
      <c r="D31" s="73"/>
      <c r="E31" s="73"/>
      <c r="F31" s="123"/>
      <c r="G31" s="30"/>
      <c r="H31" s="72"/>
    </row>
    <row r="32" spans="1:12" s="124" customFormat="1" ht="17.25" x14ac:dyDescent="0.3">
      <c r="A32" s="31"/>
      <c r="B32" s="31"/>
      <c r="C32" s="30"/>
      <c r="D32" s="73"/>
      <c r="E32" s="73"/>
      <c r="F32" s="123"/>
      <c r="G32" s="30"/>
      <c r="H32" s="72"/>
    </row>
    <row r="36" ht="21" customHeight="1" x14ac:dyDescent="0.3"/>
  </sheetData>
  <pageMargins left="0.70866141732283472" right="0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 10% ian nera </vt:lpstr>
      <vt:lpstr>10 % ian nera 2022</vt:lpstr>
      <vt:lpstr>'contract 10% ian nera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2022-01-21T10:14:02Z</cp:lastPrinted>
  <dcterms:created xsi:type="dcterms:W3CDTF">2020-02-13T06:39:04Z</dcterms:created>
  <dcterms:modified xsi:type="dcterms:W3CDTF">2022-01-21T11:45:48Z</dcterms:modified>
</cp:coreProperties>
</file>