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val ctr MAI -DEC 2022" sheetId="1" r:id="rId1"/>
  </sheets>
  <calcPr calcId="152511"/>
</workbook>
</file>

<file path=xl/calcChain.xml><?xml version="1.0" encoding="utf-8"?>
<calcChain xmlns="http://schemas.openxmlformats.org/spreadsheetml/2006/main">
  <c r="I61" i="1" l="1"/>
  <c r="H59" i="1"/>
  <c r="X54" i="1"/>
  <c r="U54" i="1"/>
  <c r="T54" i="1"/>
  <c r="Q54" i="1"/>
  <c r="P54" i="1"/>
  <c r="N54" i="1"/>
  <c r="M54" i="1"/>
  <c r="L54" i="1"/>
  <c r="G54" i="1"/>
  <c r="O53" i="1"/>
  <c r="AB53" i="1" s="1"/>
  <c r="J53" i="1"/>
  <c r="H53" i="1"/>
  <c r="I53" i="1" s="1"/>
  <c r="O52" i="1"/>
  <c r="K52" i="1"/>
  <c r="I52" i="1"/>
  <c r="J52" i="1" s="1"/>
  <c r="H52" i="1"/>
  <c r="O51" i="1"/>
  <c r="H51" i="1"/>
  <c r="I51" i="1" s="1"/>
  <c r="O50" i="1"/>
  <c r="H50" i="1"/>
  <c r="I50" i="1" s="1"/>
  <c r="K50" i="1" s="1"/>
  <c r="O49" i="1"/>
  <c r="H49" i="1"/>
  <c r="I49" i="1" s="1"/>
  <c r="K49" i="1" s="1"/>
  <c r="O48" i="1"/>
  <c r="H48" i="1"/>
  <c r="I48" i="1" s="1"/>
  <c r="K48" i="1" s="1"/>
  <c r="O47" i="1"/>
  <c r="H47" i="1"/>
  <c r="I47" i="1" s="1"/>
  <c r="K47" i="1" s="1"/>
  <c r="O46" i="1"/>
  <c r="I46" i="1"/>
  <c r="H46" i="1"/>
  <c r="O45" i="1"/>
  <c r="AB45" i="1" s="1"/>
  <c r="I45" i="1"/>
  <c r="K45" i="1" s="1"/>
  <c r="H45" i="1"/>
  <c r="O44" i="1"/>
  <c r="AB44" i="1" s="1"/>
  <c r="I44" i="1"/>
  <c r="K44" i="1" s="1"/>
  <c r="H44" i="1"/>
  <c r="O43" i="1"/>
  <c r="AB43" i="1" s="1"/>
  <c r="I43" i="1"/>
  <c r="K43" i="1" s="1"/>
  <c r="H43" i="1"/>
  <c r="O42" i="1"/>
  <c r="AB42" i="1" s="1"/>
  <c r="I42" i="1"/>
  <c r="K42" i="1" s="1"/>
  <c r="H42" i="1"/>
  <c r="O41" i="1"/>
  <c r="AB41" i="1" s="1"/>
  <c r="H41" i="1"/>
  <c r="I41" i="1" s="1"/>
  <c r="K41" i="1" s="1"/>
  <c r="O40" i="1"/>
  <c r="H40" i="1"/>
  <c r="I40" i="1" s="1"/>
  <c r="K40" i="1" s="1"/>
  <c r="O39" i="1"/>
  <c r="I39" i="1"/>
  <c r="J39" i="1" s="1"/>
  <c r="H39" i="1"/>
  <c r="O38" i="1"/>
  <c r="AB38" i="1" s="1"/>
  <c r="J38" i="1"/>
  <c r="H38" i="1"/>
  <c r="I38" i="1" s="1"/>
  <c r="O37" i="1"/>
  <c r="K37" i="1"/>
  <c r="Z37" i="1" s="1"/>
  <c r="H37" i="1"/>
  <c r="I37" i="1" s="1"/>
  <c r="O36" i="1"/>
  <c r="K36" i="1"/>
  <c r="Z36" i="1" s="1"/>
  <c r="H36" i="1"/>
  <c r="I36" i="1" s="1"/>
  <c r="O35" i="1"/>
  <c r="K35" i="1"/>
  <c r="Z35" i="1" s="1"/>
  <c r="H35" i="1"/>
  <c r="I35" i="1" s="1"/>
  <c r="O34" i="1"/>
  <c r="K34" i="1"/>
  <c r="Z34" i="1" s="1"/>
  <c r="H34" i="1"/>
  <c r="I34" i="1" s="1"/>
  <c r="O33" i="1"/>
  <c r="H33" i="1"/>
  <c r="I33" i="1" s="1"/>
  <c r="O32" i="1"/>
  <c r="H32" i="1"/>
  <c r="I32" i="1" s="1"/>
  <c r="K32" i="1" s="1"/>
  <c r="O31" i="1"/>
  <c r="H31" i="1"/>
  <c r="I31" i="1" s="1"/>
  <c r="K31" i="1" s="1"/>
  <c r="O30" i="1"/>
  <c r="H30" i="1"/>
  <c r="I30" i="1" s="1"/>
  <c r="K30" i="1" s="1"/>
  <c r="O29" i="1"/>
  <c r="H29" i="1"/>
  <c r="I29" i="1" s="1"/>
  <c r="K29" i="1" s="1"/>
  <c r="O28" i="1"/>
  <c r="H28" i="1"/>
  <c r="I28" i="1" s="1"/>
  <c r="K28" i="1" s="1"/>
  <c r="O27" i="1"/>
  <c r="H27" i="1"/>
  <c r="I27" i="1" s="1"/>
  <c r="K27" i="1" s="1"/>
  <c r="O26" i="1"/>
  <c r="H26" i="1"/>
  <c r="I26" i="1" s="1"/>
  <c r="K26" i="1" s="1"/>
  <c r="O25" i="1"/>
  <c r="H25" i="1"/>
  <c r="I25" i="1" s="1"/>
  <c r="K25" i="1" s="1"/>
  <c r="O24" i="1"/>
  <c r="H24" i="1"/>
  <c r="I24" i="1" s="1"/>
  <c r="K24" i="1" s="1"/>
  <c r="O23" i="1"/>
  <c r="H23" i="1"/>
  <c r="I23" i="1" s="1"/>
  <c r="K23" i="1" s="1"/>
  <c r="O22" i="1"/>
  <c r="H22" i="1"/>
  <c r="I22" i="1" s="1"/>
  <c r="K22" i="1" s="1"/>
  <c r="O21" i="1"/>
  <c r="H21" i="1"/>
  <c r="I21" i="1" s="1"/>
  <c r="I54" i="1" s="1"/>
  <c r="N18" i="1"/>
  <c r="J18" i="1"/>
  <c r="P17" i="1"/>
  <c r="L17" i="1"/>
  <c r="P16" i="1"/>
  <c r="L16" i="1"/>
  <c r="P15" i="1"/>
  <c r="L15" i="1"/>
  <c r="J15" i="1"/>
  <c r="N14" i="1"/>
  <c r="J14" i="1"/>
  <c r="K19" i="1" s="1"/>
  <c r="G14" i="1"/>
  <c r="P13" i="1"/>
  <c r="L13" i="1"/>
  <c r="P12" i="1"/>
  <c r="L12" i="1"/>
  <c r="P11" i="1"/>
  <c r="L11" i="1"/>
  <c r="Z22" i="1" l="1"/>
  <c r="Y22" i="1"/>
  <c r="AA22" i="1" s="1"/>
  <c r="R22" i="1"/>
  <c r="S22" i="1" s="1"/>
  <c r="V22" i="1"/>
  <c r="W22" i="1" s="1"/>
  <c r="AD22" i="1" s="1"/>
  <c r="Z23" i="1"/>
  <c r="Y23" i="1"/>
  <c r="AA23" i="1" s="1"/>
  <c r="R23" i="1"/>
  <c r="S23" i="1" s="1"/>
  <c r="V23" i="1"/>
  <c r="W23" i="1" s="1"/>
  <c r="Z24" i="1"/>
  <c r="Y24" i="1"/>
  <c r="AA24" i="1" s="1"/>
  <c r="R24" i="1"/>
  <c r="S24" i="1" s="1"/>
  <c r="V24" i="1"/>
  <c r="W24" i="1" s="1"/>
  <c r="AD24" i="1" s="1"/>
  <c r="Z25" i="1"/>
  <c r="Y25" i="1"/>
  <c r="AA25" i="1" s="1"/>
  <c r="R25" i="1"/>
  <c r="S25" i="1" s="1"/>
  <c r="V25" i="1"/>
  <c r="W25" i="1" s="1"/>
  <c r="Z26" i="1"/>
  <c r="Y26" i="1"/>
  <c r="AA26" i="1" s="1"/>
  <c r="R26" i="1"/>
  <c r="S26" i="1" s="1"/>
  <c r="V26" i="1"/>
  <c r="W26" i="1" s="1"/>
  <c r="AD26" i="1" s="1"/>
  <c r="Z27" i="1"/>
  <c r="Y27" i="1"/>
  <c r="AA27" i="1" s="1"/>
  <c r="R27" i="1"/>
  <c r="S27" i="1" s="1"/>
  <c r="V27" i="1"/>
  <c r="W27" i="1" s="1"/>
  <c r="Z28" i="1"/>
  <c r="Y28" i="1"/>
  <c r="AA28" i="1" s="1"/>
  <c r="R28" i="1"/>
  <c r="S28" i="1" s="1"/>
  <c r="V28" i="1"/>
  <c r="W28" i="1" s="1"/>
  <c r="AD28" i="1" s="1"/>
  <c r="Z29" i="1"/>
  <c r="Y29" i="1"/>
  <c r="AA29" i="1" s="1"/>
  <c r="R29" i="1"/>
  <c r="S29" i="1" s="1"/>
  <c r="V29" i="1"/>
  <c r="W29" i="1" s="1"/>
  <c r="Z30" i="1"/>
  <c r="Y30" i="1"/>
  <c r="AA30" i="1" s="1"/>
  <c r="R30" i="1"/>
  <c r="S30" i="1" s="1"/>
  <c r="V30" i="1"/>
  <c r="W30" i="1" s="1"/>
  <c r="AD30" i="1" s="1"/>
  <c r="Z31" i="1"/>
  <c r="Y31" i="1"/>
  <c r="AA31" i="1" s="1"/>
  <c r="R31" i="1"/>
  <c r="S31" i="1" s="1"/>
  <c r="V31" i="1"/>
  <c r="W31" i="1" s="1"/>
  <c r="Z32" i="1"/>
  <c r="Y32" i="1"/>
  <c r="AA32" i="1" s="1"/>
  <c r="R32" i="1"/>
  <c r="S32" i="1" s="1"/>
  <c r="V32" i="1"/>
  <c r="W32" i="1" s="1"/>
  <c r="AD32" i="1" s="1"/>
  <c r="Z40" i="1"/>
  <c r="Y40" i="1"/>
  <c r="AA40" i="1" s="1"/>
  <c r="R40" i="1"/>
  <c r="S40" i="1" s="1"/>
  <c r="V40" i="1"/>
  <c r="W40" i="1" s="1"/>
  <c r="Y41" i="1"/>
  <c r="Z41" i="1"/>
  <c r="R41" i="1"/>
  <c r="S41" i="1" s="1"/>
  <c r="V41" i="1"/>
  <c r="W41" i="1" s="1"/>
  <c r="AD23" i="1"/>
  <c r="AD25" i="1"/>
  <c r="AD27" i="1"/>
  <c r="AD29" i="1"/>
  <c r="AD31" i="1"/>
  <c r="AB33" i="1"/>
  <c r="R34" i="1"/>
  <c r="S34" i="1" s="1"/>
  <c r="Y34" i="1"/>
  <c r="AA34" i="1" s="1"/>
  <c r="R35" i="1"/>
  <c r="S35" i="1" s="1"/>
  <c r="Y35" i="1"/>
  <c r="AA35" i="1" s="1"/>
  <c r="R36" i="1"/>
  <c r="S36" i="1" s="1"/>
  <c r="Y36" i="1"/>
  <c r="AA36" i="1" s="1"/>
  <c r="R37" i="1"/>
  <c r="S37" i="1" s="1"/>
  <c r="Y37" i="1"/>
  <c r="AA37" i="1" s="1"/>
  <c r="AD40" i="1"/>
  <c r="Y42" i="1"/>
  <c r="V42" i="1"/>
  <c r="W42" i="1" s="1"/>
  <c r="R42" i="1"/>
  <c r="S42" i="1" s="1"/>
  <c r="Y43" i="1"/>
  <c r="V43" i="1"/>
  <c r="W43" i="1" s="1"/>
  <c r="R43" i="1"/>
  <c r="S43" i="1" s="1"/>
  <c r="Y44" i="1"/>
  <c r="V44" i="1"/>
  <c r="W44" i="1" s="1"/>
  <c r="R44" i="1"/>
  <c r="S44" i="1" s="1"/>
  <c r="Y45" i="1"/>
  <c r="V45" i="1"/>
  <c r="W45" i="1" s="1"/>
  <c r="R45" i="1"/>
  <c r="S45" i="1" s="1"/>
  <c r="J46" i="1"/>
  <c r="K46" i="1"/>
  <c r="Z47" i="1"/>
  <c r="Y47" i="1"/>
  <c r="AA47" i="1" s="1"/>
  <c r="R47" i="1"/>
  <c r="S47" i="1" s="1"/>
  <c r="V47" i="1"/>
  <c r="W47" i="1" s="1"/>
  <c r="Z48" i="1"/>
  <c r="Y48" i="1"/>
  <c r="AA48" i="1" s="1"/>
  <c r="R48" i="1"/>
  <c r="S48" i="1" s="1"/>
  <c r="V48" i="1"/>
  <c r="W48" i="1" s="1"/>
  <c r="AD48" i="1" s="1"/>
  <c r="Z49" i="1"/>
  <c r="Y49" i="1"/>
  <c r="AA49" i="1" s="1"/>
  <c r="R49" i="1"/>
  <c r="S49" i="1" s="1"/>
  <c r="V49" i="1"/>
  <c r="W49" i="1" s="1"/>
  <c r="Z50" i="1"/>
  <c r="Y50" i="1"/>
  <c r="AA50" i="1" s="1"/>
  <c r="R50" i="1"/>
  <c r="S50" i="1" s="1"/>
  <c r="V50" i="1"/>
  <c r="W50" i="1" s="1"/>
  <c r="AD50" i="1" s="1"/>
  <c r="J51" i="1"/>
  <c r="K51" i="1" s="1"/>
  <c r="Z52" i="1"/>
  <c r="V52" i="1"/>
  <c r="W52" i="1" s="1"/>
  <c r="AD52" i="1" s="1"/>
  <c r="R52" i="1"/>
  <c r="S52" i="1" s="1"/>
  <c r="H54" i="1"/>
  <c r="K21" i="1"/>
  <c r="J33" i="1"/>
  <c r="J54" i="1" s="1"/>
  <c r="V34" i="1"/>
  <c r="W34" i="1" s="1"/>
  <c r="AD34" i="1" s="1"/>
  <c r="V35" i="1"/>
  <c r="W35" i="1" s="1"/>
  <c r="AD35" i="1" s="1"/>
  <c r="V36" i="1"/>
  <c r="W36" i="1" s="1"/>
  <c r="AD36" i="1" s="1"/>
  <c r="V37" i="1"/>
  <c r="W37" i="1" s="1"/>
  <c r="AD37" i="1" s="1"/>
  <c r="K38" i="1"/>
  <c r="K39" i="1"/>
  <c r="Z42" i="1"/>
  <c r="Z43" i="1"/>
  <c r="Z44" i="1"/>
  <c r="Z45" i="1"/>
  <c r="AD47" i="1"/>
  <c r="AD49" i="1"/>
  <c r="AB51" i="1"/>
  <c r="Y52" i="1"/>
  <c r="AA52" i="1" s="1"/>
  <c r="O54" i="1"/>
  <c r="G15" i="1" s="1"/>
  <c r="G19" i="1" s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4" i="1"/>
  <c r="AB35" i="1"/>
  <c r="AB36" i="1"/>
  <c r="AB37" i="1"/>
  <c r="AB39" i="1"/>
  <c r="AB40" i="1"/>
  <c r="K53" i="1"/>
  <c r="AB46" i="1"/>
  <c r="AB47" i="1"/>
  <c r="AB48" i="1"/>
  <c r="AB49" i="1"/>
  <c r="AB50" i="1"/>
  <c r="AB52" i="1"/>
  <c r="Y51" i="1" l="1"/>
  <c r="V51" i="1"/>
  <c r="W51" i="1" s="1"/>
  <c r="R51" i="1"/>
  <c r="S51" i="1" s="1"/>
  <c r="Z51" i="1"/>
  <c r="Y53" i="1"/>
  <c r="V53" i="1"/>
  <c r="W53" i="1" s="1"/>
  <c r="R53" i="1"/>
  <c r="S53" i="1" s="1"/>
  <c r="Z53" i="1"/>
  <c r="AB54" i="1"/>
  <c r="Z39" i="1"/>
  <c r="Y39" i="1"/>
  <c r="R39" i="1"/>
  <c r="S39" i="1" s="1"/>
  <c r="V39" i="1"/>
  <c r="W39" i="1" s="1"/>
  <c r="Z46" i="1"/>
  <c r="Y46" i="1"/>
  <c r="R46" i="1"/>
  <c r="S46" i="1" s="1"/>
  <c r="V46" i="1"/>
  <c r="W46" i="1" s="1"/>
  <c r="AA45" i="1"/>
  <c r="AD45" i="1" s="1"/>
  <c r="AD43" i="1"/>
  <c r="AA43" i="1"/>
  <c r="AC43" i="1" s="1"/>
  <c r="K33" i="1"/>
  <c r="Y38" i="1"/>
  <c r="V38" i="1"/>
  <c r="W38" i="1" s="1"/>
  <c r="R38" i="1"/>
  <c r="S38" i="1" s="1"/>
  <c r="Z38" i="1"/>
  <c r="Z21" i="1"/>
  <c r="Z54" i="1" s="1"/>
  <c r="Y21" i="1"/>
  <c r="R21" i="1"/>
  <c r="V21" i="1"/>
  <c r="AC52" i="1"/>
  <c r="AC50" i="1"/>
  <c r="AC49" i="1"/>
  <c r="AC48" i="1"/>
  <c r="AC47" i="1"/>
  <c r="AD44" i="1"/>
  <c r="AA44" i="1"/>
  <c r="AC44" i="1" s="1"/>
  <c r="AA42" i="1"/>
  <c r="AD42" i="1" s="1"/>
  <c r="AC37" i="1"/>
  <c r="AC36" i="1"/>
  <c r="AC35" i="1"/>
  <c r="AC34" i="1"/>
  <c r="AD41" i="1"/>
  <c r="AA41" i="1"/>
  <c r="AC41" i="1" s="1"/>
  <c r="AC40" i="1"/>
  <c r="AC32" i="1"/>
  <c r="AC31" i="1"/>
  <c r="AC30" i="1"/>
  <c r="AC29" i="1"/>
  <c r="AC28" i="1"/>
  <c r="AC27" i="1"/>
  <c r="AC26" i="1"/>
  <c r="AC25" i="1"/>
  <c r="AC24" i="1"/>
  <c r="AC23" i="1"/>
  <c r="AC22" i="1"/>
  <c r="AC42" i="1" l="1"/>
  <c r="S21" i="1"/>
  <c r="Y33" i="1"/>
  <c r="AA33" i="1" s="1"/>
  <c r="V33" i="1"/>
  <c r="W33" i="1" s="1"/>
  <c r="R33" i="1"/>
  <c r="S33" i="1" s="1"/>
  <c r="AC45" i="1"/>
  <c r="AC39" i="1"/>
  <c r="W21" i="1"/>
  <c r="W54" i="1" s="1"/>
  <c r="V54" i="1"/>
  <c r="Y54" i="1"/>
  <c r="AA21" i="1"/>
  <c r="K54" i="1"/>
  <c r="AD38" i="1"/>
  <c r="AA38" i="1"/>
  <c r="AC38" i="1" s="1"/>
  <c r="AA46" i="1"/>
  <c r="AD46" i="1" s="1"/>
  <c r="AA39" i="1"/>
  <c r="AD39" i="1" s="1"/>
  <c r="AA53" i="1"/>
  <c r="AD53" i="1" s="1"/>
  <c r="AD51" i="1"/>
  <c r="AA51" i="1"/>
  <c r="AC51" i="1" s="1"/>
  <c r="AC53" i="1" l="1"/>
  <c r="AC46" i="1"/>
  <c r="AC33" i="1"/>
  <c r="AD33" i="1"/>
  <c r="R54" i="1"/>
  <c r="AA54" i="1"/>
  <c r="S54" i="1"/>
  <c r="AC21" i="1"/>
  <c r="AC54" i="1" s="1"/>
  <c r="AD21" i="1"/>
</calcChain>
</file>

<file path=xl/sharedStrings.xml><?xml version="1.0" encoding="utf-8"?>
<sst xmlns="http://schemas.openxmlformats.org/spreadsheetml/2006/main" count="242" uniqueCount="148">
  <si>
    <t>nr. 4191 din 26.04.2022</t>
  </si>
  <si>
    <t>Se aprobă,</t>
  </si>
  <si>
    <t>Director General,</t>
  </si>
  <si>
    <t>Director ex. Economic,</t>
  </si>
  <si>
    <t>ec. Mihai Geantă</t>
  </si>
  <si>
    <t>ec. Doina Stan</t>
  </si>
  <si>
    <t>7. centralizator MED.DENTARĂ   - alocare valoare contract lunară în perioada mai-dec 2022, urmarea creditului de angajament trimestrializat din bugetului</t>
  </si>
  <si>
    <t xml:space="preserve"> F.N.U.A.S.S din Adresa CNAS nr.P3094 din 10.04.2022 înregistrat, la CAS IL cu nr. 4088 din 20.04.2022 ; </t>
  </si>
  <si>
    <t>analiza plafonului lunar pe luni ptr perioada mai- dec 2022</t>
  </si>
  <si>
    <t>luna</t>
  </si>
  <si>
    <t xml:space="preserve">valoare </t>
  </si>
  <si>
    <t>necesar plafon</t>
  </si>
  <si>
    <t>procent acop. Plaf.</t>
  </si>
  <si>
    <t>1. credite de angajament aprobate an 2022</t>
  </si>
  <si>
    <t>ianuarie</t>
  </si>
  <si>
    <t>iulie</t>
  </si>
  <si>
    <t>2. credite de angajament aprobate ian-aprilie 2022</t>
  </si>
  <si>
    <t>februarie</t>
  </si>
  <si>
    <t>august</t>
  </si>
  <si>
    <t>3.val. actualiz contr. ian-apr 2022</t>
  </si>
  <si>
    <t>martie</t>
  </si>
  <si>
    <t>septembrie</t>
  </si>
  <si>
    <t xml:space="preserve"> </t>
  </si>
  <si>
    <t>4. val. ce urmează a fi contr. mai-dec 2022</t>
  </si>
  <si>
    <t>trim I 2022</t>
  </si>
  <si>
    <t>trim III 2022</t>
  </si>
  <si>
    <t>5. val.  actualiz contract. pe trim I 2022</t>
  </si>
  <si>
    <t>aprilie</t>
  </si>
  <si>
    <t>octombrie</t>
  </si>
  <si>
    <t>6. val. ce urmează a fi contr. pe trim II 2022</t>
  </si>
  <si>
    <t xml:space="preserve">mai </t>
  </si>
  <si>
    <t>noiembrie</t>
  </si>
  <si>
    <t>7. val. ce urmează a fi contr. pe trim III 2022</t>
  </si>
  <si>
    <t>iunie</t>
  </si>
  <si>
    <t>decembrie</t>
  </si>
  <si>
    <t>8. val. ce urmează a fi contr. pe trim IV 2022</t>
  </si>
  <si>
    <t>trim II 2022</t>
  </si>
  <si>
    <t>trim IV 2022</t>
  </si>
  <si>
    <t>total val contr an 2022</t>
  </si>
  <si>
    <t>an 2022</t>
  </si>
  <si>
    <t>NrCrt</t>
  </si>
  <si>
    <t>Nume Prenume</t>
  </si>
  <si>
    <t>Nr.contract</t>
  </si>
  <si>
    <t>Grad Prof.</t>
  </si>
  <si>
    <t>U/R</t>
  </si>
  <si>
    <t>Localit.</t>
  </si>
  <si>
    <t>plafon lunar orientativ</t>
  </si>
  <si>
    <t>suplim/dimin grad profesional</t>
  </si>
  <si>
    <t>total cu grad prof</t>
  </si>
  <si>
    <t>suplim rural</t>
  </si>
  <si>
    <t>TOTAL LUNAR NECESAR</t>
  </si>
  <si>
    <t>CONTR. LUNA IANUARIE 2022</t>
  </si>
  <si>
    <t>CONTR. LUNA FEBRUARIE 2022</t>
  </si>
  <si>
    <t>CONTR. LUNA MARTIE 2022</t>
  </si>
  <si>
    <t>VAL. CONTR. Trim I 2022</t>
  </si>
  <si>
    <t>CONTR.  LUNA APRILIE 2022</t>
  </si>
  <si>
    <t>CONTR.  LUNA MAI 2022</t>
  </si>
  <si>
    <t>CONTR.  LUNA IUNIE 2022</t>
  </si>
  <si>
    <t>VAL. CONTR. Trim II 2022</t>
  </si>
  <si>
    <t>CONTR.  LUNA IULIE 2022</t>
  </si>
  <si>
    <t>CONTR.  LUNA AUGUST 2022</t>
  </si>
  <si>
    <t>CONTR.  LUNA SEPT 2022</t>
  </si>
  <si>
    <t>VAL. CONTR. Trim III 2022</t>
  </si>
  <si>
    <t>CONTR.  LUNA OCT 2022</t>
  </si>
  <si>
    <t>CONTR.  LUNA NOV 2022</t>
  </si>
  <si>
    <t>CONTR.  LUNA DEC 2022</t>
  </si>
  <si>
    <t>VAL. CONTR. Trim IV 2022</t>
  </si>
  <si>
    <t>VAL. CONTR. IAN-APR 2022</t>
  </si>
  <si>
    <t>VAL. CONTR. MAI-DEC 2023</t>
  </si>
  <si>
    <t>VAL. CONTR. AN 2022</t>
  </si>
  <si>
    <t>C.M.I. STOMADENT  Dr. STANESCU OTILIA</t>
  </si>
  <si>
    <t>Primar</t>
  </si>
  <si>
    <t>U</t>
  </si>
  <si>
    <t>Fetesti</t>
  </si>
  <si>
    <t>C.M.I. DENTISAN Dr. THIU LUCIANA</t>
  </si>
  <si>
    <t>Slobozia</t>
  </si>
  <si>
    <t>C.M.I. EL-DENTA Dr. NITESCU ELENA</t>
  </si>
  <si>
    <t>S.C. HAPPY DENT S.R.L. Dr. ANDREESCU LOREDANA</t>
  </si>
  <si>
    <t>C.M.I. SANTE Dr. BLINDU RODICA</t>
  </si>
  <si>
    <t>Specialist</t>
  </si>
  <si>
    <t>C.M.I. Dr. RUBINESCU SORIN</t>
  </si>
  <si>
    <t>Amara</t>
  </si>
  <si>
    <t>C.M.I. Dr. GATLAN MARIANA</t>
  </si>
  <si>
    <t>Medic</t>
  </si>
  <si>
    <t>C.M.I. CARMIDENT Dr. BUNGHEZ CARMEN</t>
  </si>
  <si>
    <t>Cazanesti</t>
  </si>
  <si>
    <t>C.M.I. Dr. CARAS RAZVAN-SILVIU</t>
  </si>
  <si>
    <t>C.M.I. Dr. SERBAN MARIUS</t>
  </si>
  <si>
    <t>Fierbinti</t>
  </si>
  <si>
    <t>C.M.I. ARTDENT Dr. ZUPCU MIHAELA</t>
  </si>
  <si>
    <t>S.C. DENTACRIS S.R.L.  Dr. MOROIANU CRISTINA</t>
  </si>
  <si>
    <t>C.M.I. Dr. STANCIU NATALITA</t>
  </si>
  <si>
    <t>R</t>
  </si>
  <si>
    <t>Bucu</t>
  </si>
  <si>
    <t>C.M.I. Dr. NITESCU VLAD ALEX.</t>
  </si>
  <si>
    <t>MEDIC ANGAJAT NITESCU SORIN la Nitescu Vlad</t>
  </si>
  <si>
    <t>C.M.I. DAVDENTA    Dr. DAVID LUIZA</t>
  </si>
  <si>
    <t>C.M.I. Dr. RADU MIHAELA STELUTA</t>
  </si>
  <si>
    <t>Urziceni</t>
  </si>
  <si>
    <t>C.M.I DR.DIACONU DIANA RALUCA</t>
  </si>
  <si>
    <t>Cosimbesti</t>
  </si>
  <si>
    <t>C.M.I. UDUDUI ROXANA</t>
  </si>
  <si>
    <t>M.Kogal-niceanu</t>
  </si>
  <si>
    <t>SC DAISYCLINIC SRL D -DR ARDELEANU MADALINA</t>
  </si>
  <si>
    <t>SC DAISYCLINIC SRL D -DR DUTCOVICI DIANAMEDIC ANGAJAT</t>
  </si>
  <si>
    <t>SC DAISYCLINIC SRL D -IANCU IOANA MEDIC ANGAJAT</t>
  </si>
  <si>
    <t>SC DAISYCLINIC SRL D - IANCU ADRIAN MEDIC ANGAJAT</t>
  </si>
  <si>
    <t>C.M.I. STOMADENT Dr. CARAS DOINA</t>
  </si>
  <si>
    <t>245A</t>
  </si>
  <si>
    <t>S.C. BIOMED S.R.L. Dr. ANDREI CAMELIA FLORENTINA</t>
  </si>
  <si>
    <t>261A</t>
  </si>
  <si>
    <t>SC VIODENT SRL - MOLDOVEANU MIHNEA</t>
  </si>
  <si>
    <t>305/  STOM</t>
  </si>
  <si>
    <t>Cocora</t>
  </si>
  <si>
    <t>DIVIDENTAL CLINIC SRL-DR.AMBRUS DIANA CRISTINA</t>
  </si>
  <si>
    <t>306/  STOM</t>
  </si>
  <si>
    <t>MEDIC</t>
  </si>
  <si>
    <t>DIVIDENTAL CLINIC SRL-DR.BARBAROS VICTOR</t>
  </si>
  <si>
    <t>CMI DR.GARBACEA MARIAN</t>
  </si>
  <si>
    <t>307/  STOM</t>
  </si>
  <si>
    <t>SC SILVIA DENT SRL-PCT LCR FETEȘTI-DR ALJHNI MARINESCU SILVIA-MIHAELA</t>
  </si>
  <si>
    <t>308/  STOM</t>
  </si>
  <si>
    <t>Fetești</t>
  </si>
  <si>
    <t>SC SILVIA DENT SRL-PCT LCR BORDUȘANI-DR ALJHNI KHALDOUN</t>
  </si>
  <si>
    <t>Bordușani</t>
  </si>
  <si>
    <t>SC SILVIA DENT SRL-PCT LCR VLĂDENI-DR AL-JAHNI ALI</t>
  </si>
  <si>
    <t>Vlădeni</t>
  </si>
  <si>
    <t>CMI BURGHELEA I.FLORINA</t>
  </si>
  <si>
    <t>309/  STOM</t>
  </si>
  <si>
    <t>Coșereni</t>
  </si>
  <si>
    <t>total</t>
  </si>
  <si>
    <t>structura medici in contract la 01,01,2022</t>
  </si>
  <si>
    <t>a) dupa locul in care isi desfasoara activitatea</t>
  </si>
  <si>
    <t>urban</t>
  </si>
  <si>
    <t>rural</t>
  </si>
  <si>
    <t>b) dupa gradul profesional</t>
  </si>
  <si>
    <t>medici</t>
  </si>
  <si>
    <t>sprecialisti</t>
  </si>
  <si>
    <t>primari</t>
  </si>
  <si>
    <t>numar medici in contract</t>
  </si>
  <si>
    <t xml:space="preserve"> - din care:</t>
  </si>
  <si>
    <t>vizat,</t>
  </si>
  <si>
    <t>titulari</t>
  </si>
  <si>
    <t>director.R.C:</t>
  </si>
  <si>
    <t xml:space="preserve">Întocmit, </t>
  </si>
  <si>
    <t>angajati</t>
  </si>
  <si>
    <t>ec.Anda BUSUIOC</t>
  </si>
  <si>
    <t>ec. Iuliana ABEL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</si>
</sst>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u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u/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7"/>
      <name val="Times New Roman"/>
      <family val="1"/>
      <charset val="238"/>
    </font>
    <font>
      <b/>
      <u/>
      <sz val="10"/>
      <name val="Times New Roman"/>
      <family val="1"/>
      <charset val="238"/>
    </font>
    <font>
      <u/>
      <sz val="10"/>
      <name val="Times New Roman"/>
      <family val="1"/>
      <charset val="238"/>
    </font>
    <font>
      <sz val="8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2" borderId="0" xfId="0" applyFont="1" applyFill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wrapText="1"/>
    </xf>
    <xf numFmtId="0" fontId="6" fillId="0" borderId="0" xfId="0" applyFont="1" applyAlignment="1"/>
    <xf numFmtId="0" fontId="1" fillId="0" borderId="0" xfId="0" applyFont="1" applyAlignment="1"/>
    <xf numFmtId="0" fontId="3" fillId="0" borderId="1" xfId="0" applyFont="1" applyBorder="1"/>
    <xf numFmtId="0" fontId="1" fillId="0" borderId="2" xfId="0" applyFont="1" applyBorder="1"/>
    <xf numFmtId="4" fontId="1" fillId="0" borderId="2" xfId="0" applyNumberFormat="1" applyFont="1" applyBorder="1"/>
    <xf numFmtId="4" fontId="10" fillId="0" borderId="3" xfId="0" applyNumberFormat="1" applyFont="1" applyBorder="1"/>
    <xf numFmtId="4" fontId="3" fillId="0" borderId="0" xfId="0" applyNumberFormat="1" applyFont="1"/>
    <xf numFmtId="4" fontId="1" fillId="0" borderId="0" xfId="0" applyNumberFormat="1" applyFont="1"/>
    <xf numFmtId="9" fontId="3" fillId="0" borderId="0" xfId="0" applyNumberFormat="1" applyFont="1"/>
    <xf numFmtId="0" fontId="3" fillId="0" borderId="4" xfId="0" applyFont="1" applyBorder="1"/>
    <xf numFmtId="0" fontId="1" fillId="0" borderId="0" xfId="0" applyFont="1" applyBorder="1"/>
    <xf numFmtId="4" fontId="1" fillId="0" borderId="0" xfId="0" applyNumberFormat="1" applyFont="1" applyBorder="1"/>
    <xf numFmtId="4" fontId="10" fillId="0" borderId="5" xfId="0" applyNumberFormat="1" applyFont="1" applyBorder="1"/>
    <xf numFmtId="0" fontId="3" fillId="3" borderId="4" xfId="0" applyFont="1" applyFill="1" applyBorder="1"/>
    <xf numFmtId="0" fontId="1" fillId="3" borderId="0" xfId="0" applyFont="1" applyFill="1" applyBorder="1"/>
    <xf numFmtId="4" fontId="1" fillId="3" borderId="0" xfId="0" applyNumberFormat="1" applyFont="1" applyFill="1" applyBorder="1"/>
    <xf numFmtId="4" fontId="9" fillId="3" borderId="5" xfId="0" applyNumberFormat="1" applyFont="1" applyFill="1" applyBorder="1"/>
    <xf numFmtId="0" fontId="9" fillId="3" borderId="0" xfId="0" applyFont="1" applyFill="1"/>
    <xf numFmtId="4" fontId="9" fillId="3" borderId="0" xfId="0" applyNumberFormat="1" applyFont="1" applyFill="1"/>
    <xf numFmtId="4" fontId="10" fillId="2" borderId="5" xfId="0" applyNumberFormat="1" applyFont="1" applyFill="1" applyBorder="1"/>
    <xf numFmtId="0" fontId="3" fillId="2" borderId="4" xfId="0" applyFont="1" applyFill="1" applyBorder="1"/>
    <xf numFmtId="0" fontId="1" fillId="2" borderId="0" xfId="0" applyFont="1" applyFill="1" applyBorder="1"/>
    <xf numFmtId="4" fontId="1" fillId="2" borderId="0" xfId="0" applyNumberFormat="1" applyFont="1" applyFill="1" applyBorder="1"/>
    <xf numFmtId="0" fontId="3" fillId="0" borderId="6" xfId="0" applyFont="1" applyBorder="1"/>
    <xf numFmtId="0" fontId="1" fillId="0" borderId="7" xfId="0" applyFont="1" applyBorder="1"/>
    <xf numFmtId="4" fontId="1" fillId="0" borderId="7" xfId="0" applyNumberFormat="1" applyFont="1" applyBorder="1"/>
    <xf numFmtId="4" fontId="10" fillId="0" borderId="8" xfId="0" applyNumberFormat="1" applyFont="1" applyBorder="1"/>
    <xf numFmtId="0" fontId="11" fillId="0" borderId="0" xfId="0" applyFont="1" applyAlignment="1">
      <alignment horizontal="center" wrapText="1"/>
    </xf>
    <xf numFmtId="0" fontId="3" fillId="0" borderId="0" xfId="0" applyFont="1" applyBorder="1"/>
    <xf numFmtId="4" fontId="10" fillId="0" borderId="0" xfId="0" applyNumberFormat="1" applyFont="1" applyBorder="1"/>
    <xf numFmtId="0" fontId="3" fillId="3" borderId="0" xfId="0" applyFont="1" applyFill="1"/>
    <xf numFmtId="0" fontId="12" fillId="3" borderId="0" xfId="0" applyFont="1" applyFill="1"/>
    <xf numFmtId="4" fontId="13" fillId="3" borderId="0" xfId="0" applyNumberFormat="1" applyFont="1" applyFill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wrapText="1"/>
    </xf>
    <xf numFmtId="0" fontId="14" fillId="3" borderId="10" xfId="0" applyFont="1" applyFill="1" applyBorder="1" applyAlignment="1">
      <alignment wrapText="1"/>
    </xf>
    <xf numFmtId="0" fontId="14" fillId="4" borderId="10" xfId="0" applyFont="1" applyFill="1" applyBorder="1" applyAlignment="1">
      <alignment wrapText="1"/>
    </xf>
    <xf numFmtId="0" fontId="15" fillId="5" borderId="10" xfId="0" applyFont="1" applyFill="1" applyBorder="1" applyAlignment="1">
      <alignment wrapText="1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/>
    </xf>
    <xf numFmtId="3" fontId="13" fillId="0" borderId="10" xfId="0" applyNumberFormat="1" applyFont="1" applyBorder="1"/>
    <xf numFmtId="3" fontId="13" fillId="0" borderId="11" xfId="0" applyNumberFormat="1" applyFont="1" applyBorder="1"/>
    <xf numFmtId="4" fontId="1" fillId="0" borderId="10" xfId="0" applyNumberFormat="1" applyFont="1" applyBorder="1"/>
    <xf numFmtId="4" fontId="3" fillId="0" borderId="10" xfId="0" applyNumberFormat="1" applyFont="1" applyBorder="1"/>
    <xf numFmtId="4" fontId="3" fillId="3" borderId="10" xfId="0" applyNumberFormat="1" applyFont="1" applyFill="1" applyBorder="1"/>
    <xf numFmtId="4" fontId="3" fillId="2" borderId="10" xfId="0" applyNumberFormat="1" applyFont="1" applyFill="1" applyBorder="1"/>
    <xf numFmtId="4" fontId="3" fillId="4" borderId="10" xfId="0" applyNumberFormat="1" applyFont="1" applyFill="1" applyBorder="1"/>
    <xf numFmtId="4" fontId="3" fillId="5" borderId="10" xfId="0" applyNumberFormat="1" applyFont="1" applyFill="1" applyBorder="1"/>
    <xf numFmtId="0" fontId="13" fillId="0" borderId="11" xfId="0" applyFont="1" applyBorder="1" applyAlignment="1">
      <alignment horizontal="left" vertical="center" wrapText="1"/>
    </xf>
    <xf numFmtId="3" fontId="13" fillId="0" borderId="11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wrapText="1"/>
    </xf>
    <xf numFmtId="0" fontId="13" fillId="0" borderId="12" xfId="0" applyFont="1" applyBorder="1" applyAlignment="1">
      <alignment horizontal="center"/>
    </xf>
    <xf numFmtId="0" fontId="13" fillId="0" borderId="12" xfId="0" applyFont="1" applyBorder="1"/>
    <xf numFmtId="0" fontId="13" fillId="0" borderId="13" xfId="0" applyFont="1" applyBorder="1"/>
    <xf numFmtId="0" fontId="13" fillId="0" borderId="10" xfId="0" applyFont="1" applyBorder="1" applyAlignment="1">
      <alignment wrapText="1"/>
    </xf>
    <xf numFmtId="0" fontId="13" fillId="0" borderId="10" xfId="0" applyFont="1" applyBorder="1"/>
    <xf numFmtId="0" fontId="13" fillId="0" borderId="11" xfId="0" applyFont="1" applyBorder="1"/>
    <xf numFmtId="0" fontId="13" fillId="0" borderId="12" xfId="0" applyFont="1" applyBorder="1" applyAlignment="1">
      <alignment horizontal="left" vertical="center" wrapText="1"/>
    </xf>
    <xf numFmtId="3" fontId="13" fillId="0" borderId="12" xfId="0" applyNumberFormat="1" applyFont="1" applyBorder="1"/>
    <xf numFmtId="3" fontId="13" fillId="0" borderId="13" xfId="0" applyNumberFormat="1" applyFont="1" applyBorder="1"/>
    <xf numFmtId="0" fontId="13" fillId="0" borderId="10" xfId="0" applyFont="1" applyBorder="1" applyAlignment="1">
      <alignment horizontal="center" wrapText="1"/>
    </xf>
    <xf numFmtId="0" fontId="16" fillId="0" borderId="12" xfId="0" applyFont="1" applyBorder="1" applyAlignment="1">
      <alignment horizontal="left" vertical="center" wrapText="1"/>
    </xf>
    <xf numFmtId="0" fontId="13" fillId="0" borderId="0" xfId="0" applyFont="1" applyBorder="1"/>
    <xf numFmtId="0" fontId="13" fillId="0" borderId="0" xfId="0" applyFont="1" applyBorder="1" applyAlignment="1">
      <alignment wrapText="1"/>
    </xf>
    <xf numFmtId="4" fontId="9" fillId="0" borderId="0" xfId="0" applyNumberFormat="1" applyFont="1" applyBorder="1"/>
    <xf numFmtId="0" fontId="3" fillId="2" borderId="0" xfId="0" applyFont="1" applyFill="1"/>
    <xf numFmtId="0" fontId="17" fillId="0" borderId="0" xfId="0" applyFont="1"/>
    <xf numFmtId="0" fontId="17" fillId="0" borderId="1" xfId="0" applyFont="1" applyBorder="1"/>
    <xf numFmtId="0" fontId="18" fillId="0" borderId="2" xfId="0" applyFont="1" applyBorder="1"/>
    <xf numFmtId="0" fontId="9" fillId="0" borderId="14" xfId="0" applyFont="1" applyBorder="1"/>
    <xf numFmtId="4" fontId="9" fillId="0" borderId="14" xfId="0" applyNumberFormat="1" applyFont="1" applyBorder="1"/>
    <xf numFmtId="0" fontId="9" fillId="0" borderId="15" xfId="0" applyFont="1" applyBorder="1"/>
    <xf numFmtId="0" fontId="1" fillId="0" borderId="6" xfId="0" applyFont="1" applyBorder="1"/>
    <xf numFmtId="1" fontId="1" fillId="0" borderId="16" xfId="0" applyNumberFormat="1" applyFont="1" applyBorder="1"/>
    <xf numFmtId="1" fontId="3" fillId="0" borderId="17" xfId="0" applyNumberFormat="1" applyFont="1" applyBorder="1"/>
    <xf numFmtId="0" fontId="3" fillId="0" borderId="2" xfId="0" applyFont="1" applyBorder="1"/>
    <xf numFmtId="0" fontId="13" fillId="0" borderId="14" xfId="0" applyFont="1" applyBorder="1"/>
    <xf numFmtId="4" fontId="13" fillId="0" borderId="14" xfId="0" applyNumberFormat="1" applyFont="1" applyBorder="1"/>
    <xf numFmtId="0" fontId="13" fillId="0" borderId="15" xfId="0" applyFont="1" applyBorder="1"/>
    <xf numFmtId="0" fontId="9" fillId="0" borderId="6" xfId="0" applyFont="1" applyBorder="1"/>
    <xf numFmtId="0" fontId="1" fillId="0" borderId="16" xfId="0" applyFont="1" applyBorder="1"/>
    <xf numFmtId="0" fontId="3" fillId="0" borderId="17" xfId="0" applyFont="1" applyBorder="1"/>
    <xf numFmtId="0" fontId="9" fillId="0" borderId="1" xfId="0" applyFont="1" applyBorder="1"/>
    <xf numFmtId="0" fontId="3" fillId="0" borderId="3" xfId="0" applyFont="1" applyBorder="1"/>
    <xf numFmtId="0" fontId="9" fillId="0" borderId="4" xfId="0" applyFont="1" applyBorder="1"/>
    <xf numFmtId="0" fontId="1" fillId="0" borderId="5" xfId="0" applyFont="1" applyBorder="1"/>
    <xf numFmtId="0" fontId="9" fillId="0" borderId="4" xfId="0" applyFont="1" applyBorder="1" applyAlignment="1">
      <alignment horizontal="right"/>
    </xf>
    <xf numFmtId="0" fontId="9" fillId="0" borderId="6" xfId="0" applyFont="1" applyBorder="1" applyAlignment="1">
      <alignment horizontal="right"/>
    </xf>
    <xf numFmtId="0" fontId="1" fillId="0" borderId="8" xfId="0" applyFont="1" applyBorder="1"/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4" fontId="19" fillId="0" borderId="0" xfId="0" applyNumberFormat="1" applyFont="1"/>
    <xf numFmtId="4" fontId="19" fillId="0" borderId="0" xfId="0" applyNumberFormat="1" applyFont="1" applyAlignment="1">
      <alignment wrapText="1"/>
    </xf>
    <xf numFmtId="0" fontId="19" fillId="0" borderId="0" xfId="0" applyFont="1"/>
    <xf numFmtId="4" fontId="19" fillId="2" borderId="0" xfId="0" applyNumberFormat="1" applyFont="1" applyFill="1"/>
    <xf numFmtId="4" fontId="13" fillId="0" borderId="0" xfId="0" applyNumberFormat="1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1"/>
  <sheetViews>
    <sheetView tabSelected="1" workbookViewId="0">
      <selection activeCell="R9" sqref="R9"/>
    </sheetView>
  </sheetViews>
  <sheetFormatPr defaultColWidth="8.7109375" defaultRowHeight="12.75" x14ac:dyDescent="0.2"/>
  <cols>
    <col min="1" max="1" width="4.140625" style="1" customWidth="1"/>
    <col min="2" max="2" width="17.5703125" style="1" customWidth="1"/>
    <col min="3" max="3" width="6.85546875" style="1" customWidth="1"/>
    <col min="4" max="4" width="7.42578125" style="1" customWidth="1"/>
    <col min="5" max="5" width="5" style="1" customWidth="1"/>
    <col min="6" max="6" width="7.140625" style="1" customWidth="1"/>
    <col min="7" max="7" width="10.42578125" style="1" customWidth="1"/>
    <col min="8" max="8" width="9.7109375" style="1" customWidth="1"/>
    <col min="9" max="9" width="9.5703125" style="1" customWidth="1"/>
    <col min="10" max="10" width="9.7109375" style="1" customWidth="1"/>
    <col min="11" max="11" width="10" style="1" customWidth="1"/>
    <col min="12" max="12" width="9.140625" style="1" customWidth="1"/>
    <col min="13" max="13" width="10" style="1" customWidth="1"/>
    <col min="14" max="14" width="9.5703125" style="1" customWidth="1"/>
    <col min="15" max="15" width="9.7109375" style="1" customWidth="1"/>
    <col min="16" max="17" width="10" style="1" customWidth="1"/>
    <col min="18" max="18" width="9.7109375" style="1" customWidth="1"/>
    <col min="19" max="19" width="10" style="1" customWidth="1"/>
    <col min="20" max="21" width="9.7109375" style="1" customWidth="1"/>
    <col min="22" max="22" width="9.5703125" style="1" customWidth="1"/>
    <col min="23" max="23" width="10" style="1" customWidth="1"/>
    <col min="24" max="25" width="9.5703125" style="1" customWidth="1"/>
    <col min="26" max="26" width="8.5703125" style="1" customWidth="1"/>
    <col min="27" max="27" width="10" style="1" customWidth="1"/>
    <col min="28" max="29" width="10" style="4" customWidth="1"/>
    <col min="30" max="30" width="11.42578125" style="1" customWidth="1"/>
    <col min="31" max="241" width="8.7109375" style="1"/>
    <col min="242" max="242" width="4.140625" style="1" customWidth="1"/>
    <col min="243" max="243" width="24.5703125" style="1" customWidth="1"/>
    <col min="244" max="244" width="11.7109375" style="1" customWidth="1"/>
    <col min="245" max="245" width="11.28515625" style="1" customWidth="1"/>
    <col min="246" max="246" width="12.140625" style="1" customWidth="1"/>
    <col min="247" max="247" width="7.42578125" style="1" customWidth="1"/>
    <col min="248" max="248" width="8.7109375" style="1"/>
    <col min="249" max="249" width="8.85546875" style="1" customWidth="1"/>
    <col min="250" max="250" width="9" style="1" customWidth="1"/>
    <col min="251" max="251" width="7.42578125" style="1" customWidth="1"/>
    <col min="252" max="252" width="8.7109375" style="1"/>
    <col min="253" max="253" width="12" style="1" customWidth="1"/>
    <col min="254" max="257" width="8.7109375" style="1"/>
    <col min="258" max="258" width="9.140625" style="1" bestFit="1" customWidth="1"/>
    <col min="259" max="497" width="8.7109375" style="1"/>
    <col min="498" max="498" width="4.140625" style="1" customWidth="1"/>
    <col min="499" max="499" width="24.5703125" style="1" customWidth="1"/>
    <col min="500" max="500" width="11.7109375" style="1" customWidth="1"/>
    <col min="501" max="501" width="11.28515625" style="1" customWidth="1"/>
    <col min="502" max="502" width="12.140625" style="1" customWidth="1"/>
    <col min="503" max="503" width="7.42578125" style="1" customWidth="1"/>
    <col min="504" max="504" width="8.7109375" style="1"/>
    <col min="505" max="505" width="8.85546875" style="1" customWidth="1"/>
    <col min="506" max="506" width="9" style="1" customWidth="1"/>
    <col min="507" max="507" width="7.42578125" style="1" customWidth="1"/>
    <col min="508" max="508" width="8.7109375" style="1"/>
    <col min="509" max="509" width="12" style="1" customWidth="1"/>
    <col min="510" max="513" width="8.7109375" style="1"/>
    <col min="514" max="514" width="9.140625" style="1" bestFit="1" customWidth="1"/>
    <col min="515" max="753" width="8.7109375" style="1"/>
    <col min="754" max="754" width="4.140625" style="1" customWidth="1"/>
    <col min="755" max="755" width="24.5703125" style="1" customWidth="1"/>
    <col min="756" max="756" width="11.7109375" style="1" customWidth="1"/>
    <col min="757" max="757" width="11.28515625" style="1" customWidth="1"/>
    <col min="758" max="758" width="12.140625" style="1" customWidth="1"/>
    <col min="759" max="759" width="7.42578125" style="1" customWidth="1"/>
    <col min="760" max="760" width="8.7109375" style="1"/>
    <col min="761" max="761" width="8.85546875" style="1" customWidth="1"/>
    <col min="762" max="762" width="9" style="1" customWidth="1"/>
    <col min="763" max="763" width="7.42578125" style="1" customWidth="1"/>
    <col min="764" max="764" width="8.7109375" style="1"/>
    <col min="765" max="765" width="12" style="1" customWidth="1"/>
    <col min="766" max="769" width="8.7109375" style="1"/>
    <col min="770" max="770" width="9.140625" style="1" bestFit="1" customWidth="1"/>
    <col min="771" max="1009" width="8.7109375" style="1"/>
    <col min="1010" max="1010" width="4.140625" style="1" customWidth="1"/>
    <col min="1011" max="1011" width="24.5703125" style="1" customWidth="1"/>
    <col min="1012" max="1012" width="11.7109375" style="1" customWidth="1"/>
    <col min="1013" max="1013" width="11.28515625" style="1" customWidth="1"/>
    <col min="1014" max="1014" width="12.140625" style="1" customWidth="1"/>
    <col min="1015" max="1015" width="7.42578125" style="1" customWidth="1"/>
    <col min="1016" max="1016" width="8.7109375" style="1"/>
    <col min="1017" max="1017" width="8.85546875" style="1" customWidth="1"/>
    <col min="1018" max="1018" width="9" style="1" customWidth="1"/>
    <col min="1019" max="1019" width="7.42578125" style="1" customWidth="1"/>
    <col min="1020" max="1020" width="8.7109375" style="1"/>
    <col min="1021" max="1021" width="12" style="1" customWidth="1"/>
    <col min="1022" max="1025" width="8.7109375" style="1"/>
    <col min="1026" max="1026" width="9.140625" style="1" bestFit="1" customWidth="1"/>
    <col min="1027" max="1265" width="8.7109375" style="1"/>
    <col min="1266" max="1266" width="4.140625" style="1" customWidth="1"/>
    <col min="1267" max="1267" width="24.5703125" style="1" customWidth="1"/>
    <col min="1268" max="1268" width="11.7109375" style="1" customWidth="1"/>
    <col min="1269" max="1269" width="11.28515625" style="1" customWidth="1"/>
    <col min="1270" max="1270" width="12.140625" style="1" customWidth="1"/>
    <col min="1271" max="1271" width="7.42578125" style="1" customWidth="1"/>
    <col min="1272" max="1272" width="8.7109375" style="1"/>
    <col min="1273" max="1273" width="8.85546875" style="1" customWidth="1"/>
    <col min="1274" max="1274" width="9" style="1" customWidth="1"/>
    <col min="1275" max="1275" width="7.42578125" style="1" customWidth="1"/>
    <col min="1276" max="1276" width="8.7109375" style="1"/>
    <col min="1277" max="1277" width="12" style="1" customWidth="1"/>
    <col min="1278" max="1281" width="8.7109375" style="1"/>
    <col min="1282" max="1282" width="9.140625" style="1" bestFit="1" customWidth="1"/>
    <col min="1283" max="1521" width="8.7109375" style="1"/>
    <col min="1522" max="1522" width="4.140625" style="1" customWidth="1"/>
    <col min="1523" max="1523" width="24.5703125" style="1" customWidth="1"/>
    <col min="1524" max="1524" width="11.7109375" style="1" customWidth="1"/>
    <col min="1525" max="1525" width="11.28515625" style="1" customWidth="1"/>
    <col min="1526" max="1526" width="12.140625" style="1" customWidth="1"/>
    <col min="1527" max="1527" width="7.42578125" style="1" customWidth="1"/>
    <col min="1528" max="1528" width="8.7109375" style="1"/>
    <col min="1529" max="1529" width="8.85546875" style="1" customWidth="1"/>
    <col min="1530" max="1530" width="9" style="1" customWidth="1"/>
    <col min="1531" max="1531" width="7.42578125" style="1" customWidth="1"/>
    <col min="1532" max="1532" width="8.7109375" style="1"/>
    <col min="1533" max="1533" width="12" style="1" customWidth="1"/>
    <col min="1534" max="1537" width="8.7109375" style="1"/>
    <col min="1538" max="1538" width="9.140625" style="1" bestFit="1" customWidth="1"/>
    <col min="1539" max="1777" width="8.7109375" style="1"/>
    <col min="1778" max="1778" width="4.140625" style="1" customWidth="1"/>
    <col min="1779" max="1779" width="24.5703125" style="1" customWidth="1"/>
    <col min="1780" max="1780" width="11.7109375" style="1" customWidth="1"/>
    <col min="1781" max="1781" width="11.28515625" style="1" customWidth="1"/>
    <col min="1782" max="1782" width="12.140625" style="1" customWidth="1"/>
    <col min="1783" max="1783" width="7.42578125" style="1" customWidth="1"/>
    <col min="1784" max="1784" width="8.7109375" style="1"/>
    <col min="1785" max="1785" width="8.85546875" style="1" customWidth="1"/>
    <col min="1786" max="1786" width="9" style="1" customWidth="1"/>
    <col min="1787" max="1787" width="7.42578125" style="1" customWidth="1"/>
    <col min="1788" max="1788" width="8.7109375" style="1"/>
    <col min="1789" max="1789" width="12" style="1" customWidth="1"/>
    <col min="1790" max="1793" width="8.7109375" style="1"/>
    <col min="1794" max="1794" width="9.140625" style="1" bestFit="1" customWidth="1"/>
    <col min="1795" max="2033" width="8.7109375" style="1"/>
    <col min="2034" max="2034" width="4.140625" style="1" customWidth="1"/>
    <col min="2035" max="2035" width="24.5703125" style="1" customWidth="1"/>
    <col min="2036" max="2036" width="11.7109375" style="1" customWidth="1"/>
    <col min="2037" max="2037" width="11.28515625" style="1" customWidth="1"/>
    <col min="2038" max="2038" width="12.140625" style="1" customWidth="1"/>
    <col min="2039" max="2039" width="7.42578125" style="1" customWidth="1"/>
    <col min="2040" max="2040" width="8.7109375" style="1"/>
    <col min="2041" max="2041" width="8.85546875" style="1" customWidth="1"/>
    <col min="2042" max="2042" width="9" style="1" customWidth="1"/>
    <col min="2043" max="2043" width="7.42578125" style="1" customWidth="1"/>
    <col min="2044" max="2044" width="8.7109375" style="1"/>
    <col min="2045" max="2045" width="12" style="1" customWidth="1"/>
    <col min="2046" max="2049" width="8.7109375" style="1"/>
    <col min="2050" max="2050" width="9.140625" style="1" bestFit="1" customWidth="1"/>
    <col min="2051" max="2289" width="8.7109375" style="1"/>
    <col min="2290" max="2290" width="4.140625" style="1" customWidth="1"/>
    <col min="2291" max="2291" width="24.5703125" style="1" customWidth="1"/>
    <col min="2292" max="2292" width="11.7109375" style="1" customWidth="1"/>
    <col min="2293" max="2293" width="11.28515625" style="1" customWidth="1"/>
    <col min="2294" max="2294" width="12.140625" style="1" customWidth="1"/>
    <col min="2295" max="2295" width="7.42578125" style="1" customWidth="1"/>
    <col min="2296" max="2296" width="8.7109375" style="1"/>
    <col min="2297" max="2297" width="8.85546875" style="1" customWidth="1"/>
    <col min="2298" max="2298" width="9" style="1" customWidth="1"/>
    <col min="2299" max="2299" width="7.42578125" style="1" customWidth="1"/>
    <col min="2300" max="2300" width="8.7109375" style="1"/>
    <col min="2301" max="2301" width="12" style="1" customWidth="1"/>
    <col min="2302" max="2305" width="8.7109375" style="1"/>
    <col min="2306" max="2306" width="9.140625" style="1" bestFit="1" customWidth="1"/>
    <col min="2307" max="2545" width="8.7109375" style="1"/>
    <col min="2546" max="2546" width="4.140625" style="1" customWidth="1"/>
    <col min="2547" max="2547" width="24.5703125" style="1" customWidth="1"/>
    <col min="2548" max="2548" width="11.7109375" style="1" customWidth="1"/>
    <col min="2549" max="2549" width="11.28515625" style="1" customWidth="1"/>
    <col min="2550" max="2550" width="12.140625" style="1" customWidth="1"/>
    <col min="2551" max="2551" width="7.42578125" style="1" customWidth="1"/>
    <col min="2552" max="2552" width="8.7109375" style="1"/>
    <col min="2553" max="2553" width="8.85546875" style="1" customWidth="1"/>
    <col min="2554" max="2554" width="9" style="1" customWidth="1"/>
    <col min="2555" max="2555" width="7.42578125" style="1" customWidth="1"/>
    <col min="2556" max="2556" width="8.7109375" style="1"/>
    <col min="2557" max="2557" width="12" style="1" customWidth="1"/>
    <col min="2558" max="2561" width="8.7109375" style="1"/>
    <col min="2562" max="2562" width="9.140625" style="1" bestFit="1" customWidth="1"/>
    <col min="2563" max="2801" width="8.7109375" style="1"/>
    <col min="2802" max="2802" width="4.140625" style="1" customWidth="1"/>
    <col min="2803" max="2803" width="24.5703125" style="1" customWidth="1"/>
    <col min="2804" max="2804" width="11.7109375" style="1" customWidth="1"/>
    <col min="2805" max="2805" width="11.28515625" style="1" customWidth="1"/>
    <col min="2806" max="2806" width="12.140625" style="1" customWidth="1"/>
    <col min="2807" max="2807" width="7.42578125" style="1" customWidth="1"/>
    <col min="2808" max="2808" width="8.7109375" style="1"/>
    <col min="2809" max="2809" width="8.85546875" style="1" customWidth="1"/>
    <col min="2810" max="2810" width="9" style="1" customWidth="1"/>
    <col min="2811" max="2811" width="7.42578125" style="1" customWidth="1"/>
    <col min="2812" max="2812" width="8.7109375" style="1"/>
    <col min="2813" max="2813" width="12" style="1" customWidth="1"/>
    <col min="2814" max="2817" width="8.7109375" style="1"/>
    <col min="2818" max="2818" width="9.140625" style="1" bestFit="1" customWidth="1"/>
    <col min="2819" max="3057" width="8.7109375" style="1"/>
    <col min="3058" max="3058" width="4.140625" style="1" customWidth="1"/>
    <col min="3059" max="3059" width="24.5703125" style="1" customWidth="1"/>
    <col min="3060" max="3060" width="11.7109375" style="1" customWidth="1"/>
    <col min="3061" max="3061" width="11.28515625" style="1" customWidth="1"/>
    <col min="3062" max="3062" width="12.140625" style="1" customWidth="1"/>
    <col min="3063" max="3063" width="7.42578125" style="1" customWidth="1"/>
    <col min="3064" max="3064" width="8.7109375" style="1"/>
    <col min="3065" max="3065" width="8.85546875" style="1" customWidth="1"/>
    <col min="3066" max="3066" width="9" style="1" customWidth="1"/>
    <col min="3067" max="3067" width="7.42578125" style="1" customWidth="1"/>
    <col min="3068" max="3068" width="8.7109375" style="1"/>
    <col min="3069" max="3069" width="12" style="1" customWidth="1"/>
    <col min="3070" max="3073" width="8.7109375" style="1"/>
    <col min="3074" max="3074" width="9.140625" style="1" bestFit="1" customWidth="1"/>
    <col min="3075" max="3313" width="8.7109375" style="1"/>
    <col min="3314" max="3314" width="4.140625" style="1" customWidth="1"/>
    <col min="3315" max="3315" width="24.5703125" style="1" customWidth="1"/>
    <col min="3316" max="3316" width="11.7109375" style="1" customWidth="1"/>
    <col min="3317" max="3317" width="11.28515625" style="1" customWidth="1"/>
    <col min="3318" max="3318" width="12.140625" style="1" customWidth="1"/>
    <col min="3319" max="3319" width="7.42578125" style="1" customWidth="1"/>
    <col min="3320" max="3320" width="8.7109375" style="1"/>
    <col min="3321" max="3321" width="8.85546875" style="1" customWidth="1"/>
    <col min="3322" max="3322" width="9" style="1" customWidth="1"/>
    <col min="3323" max="3323" width="7.42578125" style="1" customWidth="1"/>
    <col min="3324" max="3324" width="8.7109375" style="1"/>
    <col min="3325" max="3325" width="12" style="1" customWidth="1"/>
    <col min="3326" max="3329" width="8.7109375" style="1"/>
    <col min="3330" max="3330" width="9.140625" style="1" bestFit="1" customWidth="1"/>
    <col min="3331" max="3569" width="8.7109375" style="1"/>
    <col min="3570" max="3570" width="4.140625" style="1" customWidth="1"/>
    <col min="3571" max="3571" width="24.5703125" style="1" customWidth="1"/>
    <col min="3572" max="3572" width="11.7109375" style="1" customWidth="1"/>
    <col min="3573" max="3573" width="11.28515625" style="1" customWidth="1"/>
    <col min="3574" max="3574" width="12.140625" style="1" customWidth="1"/>
    <col min="3575" max="3575" width="7.42578125" style="1" customWidth="1"/>
    <col min="3576" max="3576" width="8.7109375" style="1"/>
    <col min="3577" max="3577" width="8.85546875" style="1" customWidth="1"/>
    <col min="3578" max="3578" width="9" style="1" customWidth="1"/>
    <col min="3579" max="3579" width="7.42578125" style="1" customWidth="1"/>
    <col min="3580" max="3580" width="8.7109375" style="1"/>
    <col min="3581" max="3581" width="12" style="1" customWidth="1"/>
    <col min="3582" max="3585" width="8.7109375" style="1"/>
    <col min="3586" max="3586" width="9.140625" style="1" bestFit="1" customWidth="1"/>
    <col min="3587" max="3825" width="8.7109375" style="1"/>
    <col min="3826" max="3826" width="4.140625" style="1" customWidth="1"/>
    <col min="3827" max="3827" width="24.5703125" style="1" customWidth="1"/>
    <col min="3828" max="3828" width="11.7109375" style="1" customWidth="1"/>
    <col min="3829" max="3829" width="11.28515625" style="1" customWidth="1"/>
    <col min="3830" max="3830" width="12.140625" style="1" customWidth="1"/>
    <col min="3831" max="3831" width="7.42578125" style="1" customWidth="1"/>
    <col min="3832" max="3832" width="8.7109375" style="1"/>
    <col min="3833" max="3833" width="8.85546875" style="1" customWidth="1"/>
    <col min="3834" max="3834" width="9" style="1" customWidth="1"/>
    <col min="3835" max="3835" width="7.42578125" style="1" customWidth="1"/>
    <col min="3836" max="3836" width="8.7109375" style="1"/>
    <col min="3837" max="3837" width="12" style="1" customWidth="1"/>
    <col min="3838" max="3841" width="8.7109375" style="1"/>
    <col min="3842" max="3842" width="9.140625" style="1" bestFit="1" customWidth="1"/>
    <col min="3843" max="4081" width="8.7109375" style="1"/>
    <col min="4082" max="4082" width="4.140625" style="1" customWidth="1"/>
    <col min="4083" max="4083" width="24.5703125" style="1" customWidth="1"/>
    <col min="4084" max="4084" width="11.7109375" style="1" customWidth="1"/>
    <col min="4085" max="4085" width="11.28515625" style="1" customWidth="1"/>
    <col min="4086" max="4086" width="12.140625" style="1" customWidth="1"/>
    <col min="4087" max="4087" width="7.42578125" style="1" customWidth="1"/>
    <col min="4088" max="4088" width="8.7109375" style="1"/>
    <col min="4089" max="4089" width="8.85546875" style="1" customWidth="1"/>
    <col min="4090" max="4090" width="9" style="1" customWidth="1"/>
    <col min="4091" max="4091" width="7.42578125" style="1" customWidth="1"/>
    <col min="4092" max="4092" width="8.7109375" style="1"/>
    <col min="4093" max="4093" width="12" style="1" customWidth="1"/>
    <col min="4094" max="4097" width="8.7109375" style="1"/>
    <col min="4098" max="4098" width="9.140625" style="1" bestFit="1" customWidth="1"/>
    <col min="4099" max="4337" width="8.7109375" style="1"/>
    <col min="4338" max="4338" width="4.140625" style="1" customWidth="1"/>
    <col min="4339" max="4339" width="24.5703125" style="1" customWidth="1"/>
    <col min="4340" max="4340" width="11.7109375" style="1" customWidth="1"/>
    <col min="4341" max="4341" width="11.28515625" style="1" customWidth="1"/>
    <col min="4342" max="4342" width="12.140625" style="1" customWidth="1"/>
    <col min="4343" max="4343" width="7.42578125" style="1" customWidth="1"/>
    <col min="4344" max="4344" width="8.7109375" style="1"/>
    <col min="4345" max="4345" width="8.85546875" style="1" customWidth="1"/>
    <col min="4346" max="4346" width="9" style="1" customWidth="1"/>
    <col min="4347" max="4347" width="7.42578125" style="1" customWidth="1"/>
    <col min="4348" max="4348" width="8.7109375" style="1"/>
    <col min="4349" max="4349" width="12" style="1" customWidth="1"/>
    <col min="4350" max="4353" width="8.7109375" style="1"/>
    <col min="4354" max="4354" width="9.140625" style="1" bestFit="1" customWidth="1"/>
    <col min="4355" max="4593" width="8.7109375" style="1"/>
    <col min="4594" max="4594" width="4.140625" style="1" customWidth="1"/>
    <col min="4595" max="4595" width="24.5703125" style="1" customWidth="1"/>
    <col min="4596" max="4596" width="11.7109375" style="1" customWidth="1"/>
    <col min="4597" max="4597" width="11.28515625" style="1" customWidth="1"/>
    <col min="4598" max="4598" width="12.140625" style="1" customWidth="1"/>
    <col min="4599" max="4599" width="7.42578125" style="1" customWidth="1"/>
    <col min="4600" max="4600" width="8.7109375" style="1"/>
    <col min="4601" max="4601" width="8.85546875" style="1" customWidth="1"/>
    <col min="4602" max="4602" width="9" style="1" customWidth="1"/>
    <col min="4603" max="4603" width="7.42578125" style="1" customWidth="1"/>
    <col min="4604" max="4604" width="8.7109375" style="1"/>
    <col min="4605" max="4605" width="12" style="1" customWidth="1"/>
    <col min="4606" max="4609" width="8.7109375" style="1"/>
    <col min="4610" max="4610" width="9.140625" style="1" bestFit="1" customWidth="1"/>
    <col min="4611" max="4849" width="8.7109375" style="1"/>
    <col min="4850" max="4850" width="4.140625" style="1" customWidth="1"/>
    <col min="4851" max="4851" width="24.5703125" style="1" customWidth="1"/>
    <col min="4852" max="4852" width="11.7109375" style="1" customWidth="1"/>
    <col min="4853" max="4853" width="11.28515625" style="1" customWidth="1"/>
    <col min="4854" max="4854" width="12.140625" style="1" customWidth="1"/>
    <col min="4855" max="4855" width="7.42578125" style="1" customWidth="1"/>
    <col min="4856" max="4856" width="8.7109375" style="1"/>
    <col min="4857" max="4857" width="8.85546875" style="1" customWidth="1"/>
    <col min="4858" max="4858" width="9" style="1" customWidth="1"/>
    <col min="4859" max="4859" width="7.42578125" style="1" customWidth="1"/>
    <col min="4860" max="4860" width="8.7109375" style="1"/>
    <col min="4861" max="4861" width="12" style="1" customWidth="1"/>
    <col min="4862" max="4865" width="8.7109375" style="1"/>
    <col min="4866" max="4866" width="9.140625" style="1" bestFit="1" customWidth="1"/>
    <col min="4867" max="5105" width="8.7109375" style="1"/>
    <col min="5106" max="5106" width="4.140625" style="1" customWidth="1"/>
    <col min="5107" max="5107" width="24.5703125" style="1" customWidth="1"/>
    <col min="5108" max="5108" width="11.7109375" style="1" customWidth="1"/>
    <col min="5109" max="5109" width="11.28515625" style="1" customWidth="1"/>
    <col min="5110" max="5110" width="12.140625" style="1" customWidth="1"/>
    <col min="5111" max="5111" width="7.42578125" style="1" customWidth="1"/>
    <col min="5112" max="5112" width="8.7109375" style="1"/>
    <col min="5113" max="5113" width="8.85546875" style="1" customWidth="1"/>
    <col min="5114" max="5114" width="9" style="1" customWidth="1"/>
    <col min="5115" max="5115" width="7.42578125" style="1" customWidth="1"/>
    <col min="5116" max="5116" width="8.7109375" style="1"/>
    <col min="5117" max="5117" width="12" style="1" customWidth="1"/>
    <col min="5118" max="5121" width="8.7109375" style="1"/>
    <col min="5122" max="5122" width="9.140625" style="1" bestFit="1" customWidth="1"/>
    <col min="5123" max="5361" width="8.7109375" style="1"/>
    <col min="5362" max="5362" width="4.140625" style="1" customWidth="1"/>
    <col min="5363" max="5363" width="24.5703125" style="1" customWidth="1"/>
    <col min="5364" max="5364" width="11.7109375" style="1" customWidth="1"/>
    <col min="5365" max="5365" width="11.28515625" style="1" customWidth="1"/>
    <col min="5366" max="5366" width="12.140625" style="1" customWidth="1"/>
    <col min="5367" max="5367" width="7.42578125" style="1" customWidth="1"/>
    <col min="5368" max="5368" width="8.7109375" style="1"/>
    <col min="5369" max="5369" width="8.85546875" style="1" customWidth="1"/>
    <col min="5370" max="5370" width="9" style="1" customWidth="1"/>
    <col min="5371" max="5371" width="7.42578125" style="1" customWidth="1"/>
    <col min="5372" max="5372" width="8.7109375" style="1"/>
    <col min="5373" max="5373" width="12" style="1" customWidth="1"/>
    <col min="5374" max="5377" width="8.7109375" style="1"/>
    <col min="5378" max="5378" width="9.140625" style="1" bestFit="1" customWidth="1"/>
    <col min="5379" max="5617" width="8.7109375" style="1"/>
    <col min="5618" max="5618" width="4.140625" style="1" customWidth="1"/>
    <col min="5619" max="5619" width="24.5703125" style="1" customWidth="1"/>
    <col min="5620" max="5620" width="11.7109375" style="1" customWidth="1"/>
    <col min="5621" max="5621" width="11.28515625" style="1" customWidth="1"/>
    <col min="5622" max="5622" width="12.140625" style="1" customWidth="1"/>
    <col min="5623" max="5623" width="7.42578125" style="1" customWidth="1"/>
    <col min="5624" max="5624" width="8.7109375" style="1"/>
    <col min="5625" max="5625" width="8.85546875" style="1" customWidth="1"/>
    <col min="5626" max="5626" width="9" style="1" customWidth="1"/>
    <col min="5627" max="5627" width="7.42578125" style="1" customWidth="1"/>
    <col min="5628" max="5628" width="8.7109375" style="1"/>
    <col min="5629" max="5629" width="12" style="1" customWidth="1"/>
    <col min="5630" max="5633" width="8.7109375" style="1"/>
    <col min="5634" max="5634" width="9.140625" style="1" bestFit="1" customWidth="1"/>
    <col min="5635" max="5873" width="8.7109375" style="1"/>
    <col min="5874" max="5874" width="4.140625" style="1" customWidth="1"/>
    <col min="5875" max="5875" width="24.5703125" style="1" customWidth="1"/>
    <col min="5876" max="5876" width="11.7109375" style="1" customWidth="1"/>
    <col min="5877" max="5877" width="11.28515625" style="1" customWidth="1"/>
    <col min="5878" max="5878" width="12.140625" style="1" customWidth="1"/>
    <col min="5879" max="5879" width="7.42578125" style="1" customWidth="1"/>
    <col min="5880" max="5880" width="8.7109375" style="1"/>
    <col min="5881" max="5881" width="8.85546875" style="1" customWidth="1"/>
    <col min="5882" max="5882" width="9" style="1" customWidth="1"/>
    <col min="5883" max="5883" width="7.42578125" style="1" customWidth="1"/>
    <col min="5884" max="5884" width="8.7109375" style="1"/>
    <col min="5885" max="5885" width="12" style="1" customWidth="1"/>
    <col min="5886" max="5889" width="8.7109375" style="1"/>
    <col min="5890" max="5890" width="9.140625" style="1" bestFit="1" customWidth="1"/>
    <col min="5891" max="6129" width="8.7109375" style="1"/>
    <col min="6130" max="6130" width="4.140625" style="1" customWidth="1"/>
    <col min="6131" max="6131" width="24.5703125" style="1" customWidth="1"/>
    <col min="6132" max="6132" width="11.7109375" style="1" customWidth="1"/>
    <col min="6133" max="6133" width="11.28515625" style="1" customWidth="1"/>
    <col min="6134" max="6134" width="12.140625" style="1" customWidth="1"/>
    <col min="6135" max="6135" width="7.42578125" style="1" customWidth="1"/>
    <col min="6136" max="6136" width="8.7109375" style="1"/>
    <col min="6137" max="6137" width="8.85546875" style="1" customWidth="1"/>
    <col min="6138" max="6138" width="9" style="1" customWidth="1"/>
    <col min="6139" max="6139" width="7.42578125" style="1" customWidth="1"/>
    <col min="6140" max="6140" width="8.7109375" style="1"/>
    <col min="6141" max="6141" width="12" style="1" customWidth="1"/>
    <col min="6142" max="6145" width="8.7109375" style="1"/>
    <col min="6146" max="6146" width="9.140625" style="1" bestFit="1" customWidth="1"/>
    <col min="6147" max="6385" width="8.7109375" style="1"/>
    <col min="6386" max="6386" width="4.140625" style="1" customWidth="1"/>
    <col min="6387" max="6387" width="24.5703125" style="1" customWidth="1"/>
    <col min="6388" max="6388" width="11.7109375" style="1" customWidth="1"/>
    <col min="6389" max="6389" width="11.28515625" style="1" customWidth="1"/>
    <col min="6390" max="6390" width="12.140625" style="1" customWidth="1"/>
    <col min="6391" max="6391" width="7.42578125" style="1" customWidth="1"/>
    <col min="6392" max="6392" width="8.7109375" style="1"/>
    <col min="6393" max="6393" width="8.85546875" style="1" customWidth="1"/>
    <col min="6394" max="6394" width="9" style="1" customWidth="1"/>
    <col min="6395" max="6395" width="7.42578125" style="1" customWidth="1"/>
    <col min="6396" max="6396" width="8.7109375" style="1"/>
    <col min="6397" max="6397" width="12" style="1" customWidth="1"/>
    <col min="6398" max="6401" width="8.7109375" style="1"/>
    <col min="6402" max="6402" width="9.140625" style="1" bestFit="1" customWidth="1"/>
    <col min="6403" max="6641" width="8.7109375" style="1"/>
    <col min="6642" max="6642" width="4.140625" style="1" customWidth="1"/>
    <col min="6643" max="6643" width="24.5703125" style="1" customWidth="1"/>
    <col min="6644" max="6644" width="11.7109375" style="1" customWidth="1"/>
    <col min="6645" max="6645" width="11.28515625" style="1" customWidth="1"/>
    <col min="6646" max="6646" width="12.140625" style="1" customWidth="1"/>
    <col min="6647" max="6647" width="7.42578125" style="1" customWidth="1"/>
    <col min="6648" max="6648" width="8.7109375" style="1"/>
    <col min="6649" max="6649" width="8.85546875" style="1" customWidth="1"/>
    <col min="6650" max="6650" width="9" style="1" customWidth="1"/>
    <col min="6651" max="6651" width="7.42578125" style="1" customWidth="1"/>
    <col min="6652" max="6652" width="8.7109375" style="1"/>
    <col min="6653" max="6653" width="12" style="1" customWidth="1"/>
    <col min="6654" max="6657" width="8.7109375" style="1"/>
    <col min="6658" max="6658" width="9.140625" style="1" bestFit="1" customWidth="1"/>
    <col min="6659" max="6897" width="8.7109375" style="1"/>
    <col min="6898" max="6898" width="4.140625" style="1" customWidth="1"/>
    <col min="6899" max="6899" width="24.5703125" style="1" customWidth="1"/>
    <col min="6900" max="6900" width="11.7109375" style="1" customWidth="1"/>
    <col min="6901" max="6901" width="11.28515625" style="1" customWidth="1"/>
    <col min="6902" max="6902" width="12.140625" style="1" customWidth="1"/>
    <col min="6903" max="6903" width="7.42578125" style="1" customWidth="1"/>
    <col min="6904" max="6904" width="8.7109375" style="1"/>
    <col min="6905" max="6905" width="8.85546875" style="1" customWidth="1"/>
    <col min="6906" max="6906" width="9" style="1" customWidth="1"/>
    <col min="6907" max="6907" width="7.42578125" style="1" customWidth="1"/>
    <col min="6908" max="6908" width="8.7109375" style="1"/>
    <col min="6909" max="6909" width="12" style="1" customWidth="1"/>
    <col min="6910" max="6913" width="8.7109375" style="1"/>
    <col min="6914" max="6914" width="9.140625" style="1" bestFit="1" customWidth="1"/>
    <col min="6915" max="7153" width="8.7109375" style="1"/>
    <col min="7154" max="7154" width="4.140625" style="1" customWidth="1"/>
    <col min="7155" max="7155" width="24.5703125" style="1" customWidth="1"/>
    <col min="7156" max="7156" width="11.7109375" style="1" customWidth="1"/>
    <col min="7157" max="7157" width="11.28515625" style="1" customWidth="1"/>
    <col min="7158" max="7158" width="12.140625" style="1" customWidth="1"/>
    <col min="7159" max="7159" width="7.42578125" style="1" customWidth="1"/>
    <col min="7160" max="7160" width="8.7109375" style="1"/>
    <col min="7161" max="7161" width="8.85546875" style="1" customWidth="1"/>
    <col min="7162" max="7162" width="9" style="1" customWidth="1"/>
    <col min="7163" max="7163" width="7.42578125" style="1" customWidth="1"/>
    <col min="7164" max="7164" width="8.7109375" style="1"/>
    <col min="7165" max="7165" width="12" style="1" customWidth="1"/>
    <col min="7166" max="7169" width="8.7109375" style="1"/>
    <col min="7170" max="7170" width="9.140625" style="1" bestFit="1" customWidth="1"/>
    <col min="7171" max="7409" width="8.7109375" style="1"/>
    <col min="7410" max="7410" width="4.140625" style="1" customWidth="1"/>
    <col min="7411" max="7411" width="24.5703125" style="1" customWidth="1"/>
    <col min="7412" max="7412" width="11.7109375" style="1" customWidth="1"/>
    <col min="7413" max="7413" width="11.28515625" style="1" customWidth="1"/>
    <col min="7414" max="7414" width="12.140625" style="1" customWidth="1"/>
    <col min="7415" max="7415" width="7.42578125" style="1" customWidth="1"/>
    <col min="7416" max="7416" width="8.7109375" style="1"/>
    <col min="7417" max="7417" width="8.85546875" style="1" customWidth="1"/>
    <col min="7418" max="7418" width="9" style="1" customWidth="1"/>
    <col min="7419" max="7419" width="7.42578125" style="1" customWidth="1"/>
    <col min="7420" max="7420" width="8.7109375" style="1"/>
    <col min="7421" max="7421" width="12" style="1" customWidth="1"/>
    <col min="7422" max="7425" width="8.7109375" style="1"/>
    <col min="7426" max="7426" width="9.140625" style="1" bestFit="1" customWidth="1"/>
    <col min="7427" max="7665" width="8.7109375" style="1"/>
    <col min="7666" max="7666" width="4.140625" style="1" customWidth="1"/>
    <col min="7667" max="7667" width="24.5703125" style="1" customWidth="1"/>
    <col min="7668" max="7668" width="11.7109375" style="1" customWidth="1"/>
    <col min="7669" max="7669" width="11.28515625" style="1" customWidth="1"/>
    <col min="7670" max="7670" width="12.140625" style="1" customWidth="1"/>
    <col min="7671" max="7671" width="7.42578125" style="1" customWidth="1"/>
    <col min="7672" max="7672" width="8.7109375" style="1"/>
    <col min="7673" max="7673" width="8.85546875" style="1" customWidth="1"/>
    <col min="7674" max="7674" width="9" style="1" customWidth="1"/>
    <col min="7675" max="7675" width="7.42578125" style="1" customWidth="1"/>
    <col min="7676" max="7676" width="8.7109375" style="1"/>
    <col min="7677" max="7677" width="12" style="1" customWidth="1"/>
    <col min="7678" max="7681" width="8.7109375" style="1"/>
    <col min="7682" max="7682" width="9.140625" style="1" bestFit="1" customWidth="1"/>
    <col min="7683" max="7921" width="8.7109375" style="1"/>
    <col min="7922" max="7922" width="4.140625" style="1" customWidth="1"/>
    <col min="7923" max="7923" width="24.5703125" style="1" customWidth="1"/>
    <col min="7924" max="7924" width="11.7109375" style="1" customWidth="1"/>
    <col min="7925" max="7925" width="11.28515625" style="1" customWidth="1"/>
    <col min="7926" max="7926" width="12.140625" style="1" customWidth="1"/>
    <col min="7927" max="7927" width="7.42578125" style="1" customWidth="1"/>
    <col min="7928" max="7928" width="8.7109375" style="1"/>
    <col min="7929" max="7929" width="8.85546875" style="1" customWidth="1"/>
    <col min="7930" max="7930" width="9" style="1" customWidth="1"/>
    <col min="7931" max="7931" width="7.42578125" style="1" customWidth="1"/>
    <col min="7932" max="7932" width="8.7109375" style="1"/>
    <col min="7933" max="7933" width="12" style="1" customWidth="1"/>
    <col min="7934" max="7937" width="8.7109375" style="1"/>
    <col min="7938" max="7938" width="9.140625" style="1" bestFit="1" customWidth="1"/>
    <col min="7939" max="8177" width="8.7109375" style="1"/>
    <col min="8178" max="8178" width="4.140625" style="1" customWidth="1"/>
    <col min="8179" max="8179" width="24.5703125" style="1" customWidth="1"/>
    <col min="8180" max="8180" width="11.7109375" style="1" customWidth="1"/>
    <col min="8181" max="8181" width="11.28515625" style="1" customWidth="1"/>
    <col min="8182" max="8182" width="12.140625" style="1" customWidth="1"/>
    <col min="8183" max="8183" width="7.42578125" style="1" customWidth="1"/>
    <col min="8184" max="8184" width="8.7109375" style="1"/>
    <col min="8185" max="8185" width="8.85546875" style="1" customWidth="1"/>
    <col min="8186" max="8186" width="9" style="1" customWidth="1"/>
    <col min="8187" max="8187" width="7.42578125" style="1" customWidth="1"/>
    <col min="8188" max="8188" width="8.7109375" style="1"/>
    <col min="8189" max="8189" width="12" style="1" customWidth="1"/>
    <col min="8190" max="8193" width="8.7109375" style="1"/>
    <col min="8194" max="8194" width="9.140625" style="1" bestFit="1" customWidth="1"/>
    <col min="8195" max="8433" width="8.7109375" style="1"/>
    <col min="8434" max="8434" width="4.140625" style="1" customWidth="1"/>
    <col min="8435" max="8435" width="24.5703125" style="1" customWidth="1"/>
    <col min="8436" max="8436" width="11.7109375" style="1" customWidth="1"/>
    <col min="8437" max="8437" width="11.28515625" style="1" customWidth="1"/>
    <col min="8438" max="8438" width="12.140625" style="1" customWidth="1"/>
    <col min="8439" max="8439" width="7.42578125" style="1" customWidth="1"/>
    <col min="8440" max="8440" width="8.7109375" style="1"/>
    <col min="8441" max="8441" width="8.85546875" style="1" customWidth="1"/>
    <col min="8442" max="8442" width="9" style="1" customWidth="1"/>
    <col min="8443" max="8443" width="7.42578125" style="1" customWidth="1"/>
    <col min="8444" max="8444" width="8.7109375" style="1"/>
    <col min="8445" max="8445" width="12" style="1" customWidth="1"/>
    <col min="8446" max="8449" width="8.7109375" style="1"/>
    <col min="8450" max="8450" width="9.140625" style="1" bestFit="1" customWidth="1"/>
    <col min="8451" max="8689" width="8.7109375" style="1"/>
    <col min="8690" max="8690" width="4.140625" style="1" customWidth="1"/>
    <col min="8691" max="8691" width="24.5703125" style="1" customWidth="1"/>
    <col min="8692" max="8692" width="11.7109375" style="1" customWidth="1"/>
    <col min="8693" max="8693" width="11.28515625" style="1" customWidth="1"/>
    <col min="8694" max="8694" width="12.140625" style="1" customWidth="1"/>
    <col min="8695" max="8695" width="7.42578125" style="1" customWidth="1"/>
    <col min="8696" max="8696" width="8.7109375" style="1"/>
    <col min="8697" max="8697" width="8.85546875" style="1" customWidth="1"/>
    <col min="8698" max="8698" width="9" style="1" customWidth="1"/>
    <col min="8699" max="8699" width="7.42578125" style="1" customWidth="1"/>
    <col min="8700" max="8700" width="8.7109375" style="1"/>
    <col min="8701" max="8701" width="12" style="1" customWidth="1"/>
    <col min="8702" max="8705" width="8.7109375" style="1"/>
    <col min="8706" max="8706" width="9.140625" style="1" bestFit="1" customWidth="1"/>
    <col min="8707" max="8945" width="8.7109375" style="1"/>
    <col min="8946" max="8946" width="4.140625" style="1" customWidth="1"/>
    <col min="8947" max="8947" width="24.5703125" style="1" customWidth="1"/>
    <col min="8948" max="8948" width="11.7109375" style="1" customWidth="1"/>
    <col min="8949" max="8949" width="11.28515625" style="1" customWidth="1"/>
    <col min="8950" max="8950" width="12.140625" style="1" customWidth="1"/>
    <col min="8951" max="8951" width="7.42578125" style="1" customWidth="1"/>
    <col min="8952" max="8952" width="8.7109375" style="1"/>
    <col min="8953" max="8953" width="8.85546875" style="1" customWidth="1"/>
    <col min="8954" max="8954" width="9" style="1" customWidth="1"/>
    <col min="8955" max="8955" width="7.42578125" style="1" customWidth="1"/>
    <col min="8956" max="8956" width="8.7109375" style="1"/>
    <col min="8957" max="8957" width="12" style="1" customWidth="1"/>
    <col min="8958" max="8961" width="8.7109375" style="1"/>
    <col min="8962" max="8962" width="9.140625" style="1" bestFit="1" customWidth="1"/>
    <col min="8963" max="9201" width="8.7109375" style="1"/>
    <col min="9202" max="9202" width="4.140625" style="1" customWidth="1"/>
    <col min="9203" max="9203" width="24.5703125" style="1" customWidth="1"/>
    <col min="9204" max="9204" width="11.7109375" style="1" customWidth="1"/>
    <col min="9205" max="9205" width="11.28515625" style="1" customWidth="1"/>
    <col min="9206" max="9206" width="12.140625" style="1" customWidth="1"/>
    <col min="9207" max="9207" width="7.42578125" style="1" customWidth="1"/>
    <col min="9208" max="9208" width="8.7109375" style="1"/>
    <col min="9209" max="9209" width="8.85546875" style="1" customWidth="1"/>
    <col min="9210" max="9210" width="9" style="1" customWidth="1"/>
    <col min="9211" max="9211" width="7.42578125" style="1" customWidth="1"/>
    <col min="9212" max="9212" width="8.7109375" style="1"/>
    <col min="9213" max="9213" width="12" style="1" customWidth="1"/>
    <col min="9214" max="9217" width="8.7109375" style="1"/>
    <col min="9218" max="9218" width="9.140625" style="1" bestFit="1" customWidth="1"/>
    <col min="9219" max="9457" width="8.7109375" style="1"/>
    <col min="9458" max="9458" width="4.140625" style="1" customWidth="1"/>
    <col min="9459" max="9459" width="24.5703125" style="1" customWidth="1"/>
    <col min="9460" max="9460" width="11.7109375" style="1" customWidth="1"/>
    <col min="9461" max="9461" width="11.28515625" style="1" customWidth="1"/>
    <col min="9462" max="9462" width="12.140625" style="1" customWidth="1"/>
    <col min="9463" max="9463" width="7.42578125" style="1" customWidth="1"/>
    <col min="9464" max="9464" width="8.7109375" style="1"/>
    <col min="9465" max="9465" width="8.85546875" style="1" customWidth="1"/>
    <col min="9466" max="9466" width="9" style="1" customWidth="1"/>
    <col min="9467" max="9467" width="7.42578125" style="1" customWidth="1"/>
    <col min="9468" max="9468" width="8.7109375" style="1"/>
    <col min="9469" max="9469" width="12" style="1" customWidth="1"/>
    <col min="9470" max="9473" width="8.7109375" style="1"/>
    <col min="9474" max="9474" width="9.140625" style="1" bestFit="1" customWidth="1"/>
    <col min="9475" max="9713" width="8.7109375" style="1"/>
    <col min="9714" max="9714" width="4.140625" style="1" customWidth="1"/>
    <col min="9715" max="9715" width="24.5703125" style="1" customWidth="1"/>
    <col min="9716" max="9716" width="11.7109375" style="1" customWidth="1"/>
    <col min="9717" max="9717" width="11.28515625" style="1" customWidth="1"/>
    <col min="9718" max="9718" width="12.140625" style="1" customWidth="1"/>
    <col min="9719" max="9719" width="7.42578125" style="1" customWidth="1"/>
    <col min="9720" max="9720" width="8.7109375" style="1"/>
    <col min="9721" max="9721" width="8.85546875" style="1" customWidth="1"/>
    <col min="9722" max="9722" width="9" style="1" customWidth="1"/>
    <col min="9723" max="9723" width="7.42578125" style="1" customWidth="1"/>
    <col min="9724" max="9724" width="8.7109375" style="1"/>
    <col min="9725" max="9725" width="12" style="1" customWidth="1"/>
    <col min="9726" max="9729" width="8.7109375" style="1"/>
    <col min="9730" max="9730" width="9.140625" style="1" bestFit="1" customWidth="1"/>
    <col min="9731" max="9969" width="8.7109375" style="1"/>
    <col min="9970" max="9970" width="4.140625" style="1" customWidth="1"/>
    <col min="9971" max="9971" width="24.5703125" style="1" customWidth="1"/>
    <col min="9972" max="9972" width="11.7109375" style="1" customWidth="1"/>
    <col min="9973" max="9973" width="11.28515625" style="1" customWidth="1"/>
    <col min="9974" max="9974" width="12.140625" style="1" customWidth="1"/>
    <col min="9975" max="9975" width="7.42578125" style="1" customWidth="1"/>
    <col min="9976" max="9976" width="8.7109375" style="1"/>
    <col min="9977" max="9977" width="8.85546875" style="1" customWidth="1"/>
    <col min="9978" max="9978" width="9" style="1" customWidth="1"/>
    <col min="9979" max="9979" width="7.42578125" style="1" customWidth="1"/>
    <col min="9980" max="9980" width="8.7109375" style="1"/>
    <col min="9981" max="9981" width="12" style="1" customWidth="1"/>
    <col min="9982" max="9985" width="8.7109375" style="1"/>
    <col min="9986" max="9986" width="9.140625" style="1" bestFit="1" customWidth="1"/>
    <col min="9987" max="10225" width="8.7109375" style="1"/>
    <col min="10226" max="10226" width="4.140625" style="1" customWidth="1"/>
    <col min="10227" max="10227" width="24.5703125" style="1" customWidth="1"/>
    <col min="10228" max="10228" width="11.7109375" style="1" customWidth="1"/>
    <col min="10229" max="10229" width="11.28515625" style="1" customWidth="1"/>
    <col min="10230" max="10230" width="12.140625" style="1" customWidth="1"/>
    <col min="10231" max="10231" width="7.42578125" style="1" customWidth="1"/>
    <col min="10232" max="10232" width="8.7109375" style="1"/>
    <col min="10233" max="10233" width="8.85546875" style="1" customWidth="1"/>
    <col min="10234" max="10234" width="9" style="1" customWidth="1"/>
    <col min="10235" max="10235" width="7.42578125" style="1" customWidth="1"/>
    <col min="10236" max="10236" width="8.7109375" style="1"/>
    <col min="10237" max="10237" width="12" style="1" customWidth="1"/>
    <col min="10238" max="10241" width="8.7109375" style="1"/>
    <col min="10242" max="10242" width="9.140625" style="1" bestFit="1" customWidth="1"/>
    <col min="10243" max="10481" width="8.7109375" style="1"/>
    <col min="10482" max="10482" width="4.140625" style="1" customWidth="1"/>
    <col min="10483" max="10483" width="24.5703125" style="1" customWidth="1"/>
    <col min="10484" max="10484" width="11.7109375" style="1" customWidth="1"/>
    <col min="10485" max="10485" width="11.28515625" style="1" customWidth="1"/>
    <col min="10486" max="10486" width="12.140625" style="1" customWidth="1"/>
    <col min="10487" max="10487" width="7.42578125" style="1" customWidth="1"/>
    <col min="10488" max="10488" width="8.7109375" style="1"/>
    <col min="10489" max="10489" width="8.85546875" style="1" customWidth="1"/>
    <col min="10490" max="10490" width="9" style="1" customWidth="1"/>
    <col min="10491" max="10491" width="7.42578125" style="1" customWidth="1"/>
    <col min="10492" max="10492" width="8.7109375" style="1"/>
    <col min="10493" max="10493" width="12" style="1" customWidth="1"/>
    <col min="10494" max="10497" width="8.7109375" style="1"/>
    <col min="10498" max="10498" width="9.140625" style="1" bestFit="1" customWidth="1"/>
    <col min="10499" max="10737" width="8.7109375" style="1"/>
    <col min="10738" max="10738" width="4.140625" style="1" customWidth="1"/>
    <col min="10739" max="10739" width="24.5703125" style="1" customWidth="1"/>
    <col min="10740" max="10740" width="11.7109375" style="1" customWidth="1"/>
    <col min="10741" max="10741" width="11.28515625" style="1" customWidth="1"/>
    <col min="10742" max="10742" width="12.140625" style="1" customWidth="1"/>
    <col min="10743" max="10743" width="7.42578125" style="1" customWidth="1"/>
    <col min="10744" max="10744" width="8.7109375" style="1"/>
    <col min="10745" max="10745" width="8.85546875" style="1" customWidth="1"/>
    <col min="10746" max="10746" width="9" style="1" customWidth="1"/>
    <col min="10747" max="10747" width="7.42578125" style="1" customWidth="1"/>
    <col min="10748" max="10748" width="8.7109375" style="1"/>
    <col min="10749" max="10749" width="12" style="1" customWidth="1"/>
    <col min="10750" max="10753" width="8.7109375" style="1"/>
    <col min="10754" max="10754" width="9.140625" style="1" bestFit="1" customWidth="1"/>
    <col min="10755" max="10993" width="8.7109375" style="1"/>
    <col min="10994" max="10994" width="4.140625" style="1" customWidth="1"/>
    <col min="10995" max="10995" width="24.5703125" style="1" customWidth="1"/>
    <col min="10996" max="10996" width="11.7109375" style="1" customWidth="1"/>
    <col min="10997" max="10997" width="11.28515625" style="1" customWidth="1"/>
    <col min="10998" max="10998" width="12.140625" style="1" customWidth="1"/>
    <col min="10999" max="10999" width="7.42578125" style="1" customWidth="1"/>
    <col min="11000" max="11000" width="8.7109375" style="1"/>
    <col min="11001" max="11001" width="8.85546875" style="1" customWidth="1"/>
    <col min="11002" max="11002" width="9" style="1" customWidth="1"/>
    <col min="11003" max="11003" width="7.42578125" style="1" customWidth="1"/>
    <col min="11004" max="11004" width="8.7109375" style="1"/>
    <col min="11005" max="11005" width="12" style="1" customWidth="1"/>
    <col min="11006" max="11009" width="8.7109375" style="1"/>
    <col min="11010" max="11010" width="9.140625" style="1" bestFit="1" customWidth="1"/>
    <col min="11011" max="11249" width="8.7109375" style="1"/>
    <col min="11250" max="11250" width="4.140625" style="1" customWidth="1"/>
    <col min="11251" max="11251" width="24.5703125" style="1" customWidth="1"/>
    <col min="11252" max="11252" width="11.7109375" style="1" customWidth="1"/>
    <col min="11253" max="11253" width="11.28515625" style="1" customWidth="1"/>
    <col min="11254" max="11254" width="12.140625" style="1" customWidth="1"/>
    <col min="11255" max="11255" width="7.42578125" style="1" customWidth="1"/>
    <col min="11256" max="11256" width="8.7109375" style="1"/>
    <col min="11257" max="11257" width="8.85546875" style="1" customWidth="1"/>
    <col min="11258" max="11258" width="9" style="1" customWidth="1"/>
    <col min="11259" max="11259" width="7.42578125" style="1" customWidth="1"/>
    <col min="11260" max="11260" width="8.7109375" style="1"/>
    <col min="11261" max="11261" width="12" style="1" customWidth="1"/>
    <col min="11262" max="11265" width="8.7109375" style="1"/>
    <col min="11266" max="11266" width="9.140625" style="1" bestFit="1" customWidth="1"/>
    <col min="11267" max="11505" width="8.7109375" style="1"/>
    <col min="11506" max="11506" width="4.140625" style="1" customWidth="1"/>
    <col min="11507" max="11507" width="24.5703125" style="1" customWidth="1"/>
    <col min="11508" max="11508" width="11.7109375" style="1" customWidth="1"/>
    <col min="11509" max="11509" width="11.28515625" style="1" customWidth="1"/>
    <col min="11510" max="11510" width="12.140625" style="1" customWidth="1"/>
    <col min="11511" max="11511" width="7.42578125" style="1" customWidth="1"/>
    <col min="11512" max="11512" width="8.7109375" style="1"/>
    <col min="11513" max="11513" width="8.85546875" style="1" customWidth="1"/>
    <col min="11514" max="11514" width="9" style="1" customWidth="1"/>
    <col min="11515" max="11515" width="7.42578125" style="1" customWidth="1"/>
    <col min="11516" max="11516" width="8.7109375" style="1"/>
    <col min="11517" max="11517" width="12" style="1" customWidth="1"/>
    <col min="11518" max="11521" width="8.7109375" style="1"/>
    <col min="11522" max="11522" width="9.140625" style="1" bestFit="1" customWidth="1"/>
    <col min="11523" max="11761" width="8.7109375" style="1"/>
    <col min="11762" max="11762" width="4.140625" style="1" customWidth="1"/>
    <col min="11763" max="11763" width="24.5703125" style="1" customWidth="1"/>
    <col min="11764" max="11764" width="11.7109375" style="1" customWidth="1"/>
    <col min="11765" max="11765" width="11.28515625" style="1" customWidth="1"/>
    <col min="11766" max="11766" width="12.140625" style="1" customWidth="1"/>
    <col min="11767" max="11767" width="7.42578125" style="1" customWidth="1"/>
    <col min="11768" max="11768" width="8.7109375" style="1"/>
    <col min="11769" max="11769" width="8.85546875" style="1" customWidth="1"/>
    <col min="11770" max="11770" width="9" style="1" customWidth="1"/>
    <col min="11771" max="11771" width="7.42578125" style="1" customWidth="1"/>
    <col min="11772" max="11772" width="8.7109375" style="1"/>
    <col min="11773" max="11773" width="12" style="1" customWidth="1"/>
    <col min="11774" max="11777" width="8.7109375" style="1"/>
    <col min="11778" max="11778" width="9.140625" style="1" bestFit="1" customWidth="1"/>
    <col min="11779" max="12017" width="8.7109375" style="1"/>
    <col min="12018" max="12018" width="4.140625" style="1" customWidth="1"/>
    <col min="12019" max="12019" width="24.5703125" style="1" customWidth="1"/>
    <col min="12020" max="12020" width="11.7109375" style="1" customWidth="1"/>
    <col min="12021" max="12021" width="11.28515625" style="1" customWidth="1"/>
    <col min="12022" max="12022" width="12.140625" style="1" customWidth="1"/>
    <col min="12023" max="12023" width="7.42578125" style="1" customWidth="1"/>
    <col min="12024" max="12024" width="8.7109375" style="1"/>
    <col min="12025" max="12025" width="8.85546875" style="1" customWidth="1"/>
    <col min="12026" max="12026" width="9" style="1" customWidth="1"/>
    <col min="12027" max="12027" width="7.42578125" style="1" customWidth="1"/>
    <col min="12028" max="12028" width="8.7109375" style="1"/>
    <col min="12029" max="12029" width="12" style="1" customWidth="1"/>
    <col min="12030" max="12033" width="8.7109375" style="1"/>
    <col min="12034" max="12034" width="9.140625" style="1" bestFit="1" customWidth="1"/>
    <col min="12035" max="12273" width="8.7109375" style="1"/>
    <col min="12274" max="12274" width="4.140625" style="1" customWidth="1"/>
    <col min="12275" max="12275" width="24.5703125" style="1" customWidth="1"/>
    <col min="12276" max="12276" width="11.7109375" style="1" customWidth="1"/>
    <col min="12277" max="12277" width="11.28515625" style="1" customWidth="1"/>
    <col min="12278" max="12278" width="12.140625" style="1" customWidth="1"/>
    <col min="12279" max="12279" width="7.42578125" style="1" customWidth="1"/>
    <col min="12280" max="12280" width="8.7109375" style="1"/>
    <col min="12281" max="12281" width="8.85546875" style="1" customWidth="1"/>
    <col min="12282" max="12282" width="9" style="1" customWidth="1"/>
    <col min="12283" max="12283" width="7.42578125" style="1" customWidth="1"/>
    <col min="12284" max="12284" width="8.7109375" style="1"/>
    <col min="12285" max="12285" width="12" style="1" customWidth="1"/>
    <col min="12286" max="12289" width="8.7109375" style="1"/>
    <col min="12290" max="12290" width="9.140625" style="1" bestFit="1" customWidth="1"/>
    <col min="12291" max="12529" width="8.7109375" style="1"/>
    <col min="12530" max="12530" width="4.140625" style="1" customWidth="1"/>
    <col min="12531" max="12531" width="24.5703125" style="1" customWidth="1"/>
    <col min="12532" max="12532" width="11.7109375" style="1" customWidth="1"/>
    <col min="12533" max="12533" width="11.28515625" style="1" customWidth="1"/>
    <col min="12534" max="12534" width="12.140625" style="1" customWidth="1"/>
    <col min="12535" max="12535" width="7.42578125" style="1" customWidth="1"/>
    <col min="12536" max="12536" width="8.7109375" style="1"/>
    <col min="12537" max="12537" width="8.85546875" style="1" customWidth="1"/>
    <col min="12538" max="12538" width="9" style="1" customWidth="1"/>
    <col min="12539" max="12539" width="7.42578125" style="1" customWidth="1"/>
    <col min="12540" max="12540" width="8.7109375" style="1"/>
    <col min="12541" max="12541" width="12" style="1" customWidth="1"/>
    <col min="12542" max="12545" width="8.7109375" style="1"/>
    <col min="12546" max="12546" width="9.140625" style="1" bestFit="1" customWidth="1"/>
    <col min="12547" max="12785" width="8.7109375" style="1"/>
    <col min="12786" max="12786" width="4.140625" style="1" customWidth="1"/>
    <col min="12787" max="12787" width="24.5703125" style="1" customWidth="1"/>
    <col min="12788" max="12788" width="11.7109375" style="1" customWidth="1"/>
    <col min="12789" max="12789" width="11.28515625" style="1" customWidth="1"/>
    <col min="12790" max="12790" width="12.140625" style="1" customWidth="1"/>
    <col min="12791" max="12791" width="7.42578125" style="1" customWidth="1"/>
    <col min="12792" max="12792" width="8.7109375" style="1"/>
    <col min="12793" max="12793" width="8.85546875" style="1" customWidth="1"/>
    <col min="12794" max="12794" width="9" style="1" customWidth="1"/>
    <col min="12795" max="12795" width="7.42578125" style="1" customWidth="1"/>
    <col min="12796" max="12796" width="8.7109375" style="1"/>
    <col min="12797" max="12797" width="12" style="1" customWidth="1"/>
    <col min="12798" max="12801" width="8.7109375" style="1"/>
    <col min="12802" max="12802" width="9.140625" style="1" bestFit="1" customWidth="1"/>
    <col min="12803" max="13041" width="8.7109375" style="1"/>
    <col min="13042" max="13042" width="4.140625" style="1" customWidth="1"/>
    <col min="13043" max="13043" width="24.5703125" style="1" customWidth="1"/>
    <col min="13044" max="13044" width="11.7109375" style="1" customWidth="1"/>
    <col min="13045" max="13045" width="11.28515625" style="1" customWidth="1"/>
    <col min="13046" max="13046" width="12.140625" style="1" customWidth="1"/>
    <col min="13047" max="13047" width="7.42578125" style="1" customWidth="1"/>
    <col min="13048" max="13048" width="8.7109375" style="1"/>
    <col min="13049" max="13049" width="8.85546875" style="1" customWidth="1"/>
    <col min="13050" max="13050" width="9" style="1" customWidth="1"/>
    <col min="13051" max="13051" width="7.42578125" style="1" customWidth="1"/>
    <col min="13052" max="13052" width="8.7109375" style="1"/>
    <col min="13053" max="13053" width="12" style="1" customWidth="1"/>
    <col min="13054" max="13057" width="8.7109375" style="1"/>
    <col min="13058" max="13058" width="9.140625" style="1" bestFit="1" customWidth="1"/>
    <col min="13059" max="13297" width="8.7109375" style="1"/>
    <col min="13298" max="13298" width="4.140625" style="1" customWidth="1"/>
    <col min="13299" max="13299" width="24.5703125" style="1" customWidth="1"/>
    <col min="13300" max="13300" width="11.7109375" style="1" customWidth="1"/>
    <col min="13301" max="13301" width="11.28515625" style="1" customWidth="1"/>
    <col min="13302" max="13302" width="12.140625" style="1" customWidth="1"/>
    <col min="13303" max="13303" width="7.42578125" style="1" customWidth="1"/>
    <col min="13304" max="13304" width="8.7109375" style="1"/>
    <col min="13305" max="13305" width="8.85546875" style="1" customWidth="1"/>
    <col min="13306" max="13306" width="9" style="1" customWidth="1"/>
    <col min="13307" max="13307" width="7.42578125" style="1" customWidth="1"/>
    <col min="13308" max="13308" width="8.7109375" style="1"/>
    <col min="13309" max="13309" width="12" style="1" customWidth="1"/>
    <col min="13310" max="13313" width="8.7109375" style="1"/>
    <col min="13314" max="13314" width="9.140625" style="1" bestFit="1" customWidth="1"/>
    <col min="13315" max="13553" width="8.7109375" style="1"/>
    <col min="13554" max="13554" width="4.140625" style="1" customWidth="1"/>
    <col min="13555" max="13555" width="24.5703125" style="1" customWidth="1"/>
    <col min="13556" max="13556" width="11.7109375" style="1" customWidth="1"/>
    <col min="13557" max="13557" width="11.28515625" style="1" customWidth="1"/>
    <col min="13558" max="13558" width="12.140625" style="1" customWidth="1"/>
    <col min="13559" max="13559" width="7.42578125" style="1" customWidth="1"/>
    <col min="13560" max="13560" width="8.7109375" style="1"/>
    <col min="13561" max="13561" width="8.85546875" style="1" customWidth="1"/>
    <col min="13562" max="13562" width="9" style="1" customWidth="1"/>
    <col min="13563" max="13563" width="7.42578125" style="1" customWidth="1"/>
    <col min="13564" max="13564" width="8.7109375" style="1"/>
    <col min="13565" max="13565" width="12" style="1" customWidth="1"/>
    <col min="13566" max="13569" width="8.7109375" style="1"/>
    <col min="13570" max="13570" width="9.140625" style="1" bestFit="1" customWidth="1"/>
    <col min="13571" max="13809" width="8.7109375" style="1"/>
    <col min="13810" max="13810" width="4.140625" style="1" customWidth="1"/>
    <col min="13811" max="13811" width="24.5703125" style="1" customWidth="1"/>
    <col min="13812" max="13812" width="11.7109375" style="1" customWidth="1"/>
    <col min="13813" max="13813" width="11.28515625" style="1" customWidth="1"/>
    <col min="13814" max="13814" width="12.140625" style="1" customWidth="1"/>
    <col min="13815" max="13815" width="7.42578125" style="1" customWidth="1"/>
    <col min="13816" max="13816" width="8.7109375" style="1"/>
    <col min="13817" max="13817" width="8.85546875" style="1" customWidth="1"/>
    <col min="13818" max="13818" width="9" style="1" customWidth="1"/>
    <col min="13819" max="13819" width="7.42578125" style="1" customWidth="1"/>
    <col min="13820" max="13820" width="8.7109375" style="1"/>
    <col min="13821" max="13821" width="12" style="1" customWidth="1"/>
    <col min="13822" max="13825" width="8.7109375" style="1"/>
    <col min="13826" max="13826" width="9.140625" style="1" bestFit="1" customWidth="1"/>
    <col min="13827" max="14065" width="8.7109375" style="1"/>
    <col min="14066" max="14066" width="4.140625" style="1" customWidth="1"/>
    <col min="14067" max="14067" width="24.5703125" style="1" customWidth="1"/>
    <col min="14068" max="14068" width="11.7109375" style="1" customWidth="1"/>
    <col min="14069" max="14069" width="11.28515625" style="1" customWidth="1"/>
    <col min="14070" max="14070" width="12.140625" style="1" customWidth="1"/>
    <col min="14071" max="14071" width="7.42578125" style="1" customWidth="1"/>
    <col min="14072" max="14072" width="8.7109375" style="1"/>
    <col min="14073" max="14073" width="8.85546875" style="1" customWidth="1"/>
    <col min="14074" max="14074" width="9" style="1" customWidth="1"/>
    <col min="14075" max="14075" width="7.42578125" style="1" customWidth="1"/>
    <col min="14076" max="14076" width="8.7109375" style="1"/>
    <col min="14077" max="14077" width="12" style="1" customWidth="1"/>
    <col min="14078" max="14081" width="8.7109375" style="1"/>
    <col min="14082" max="14082" width="9.140625" style="1" bestFit="1" customWidth="1"/>
    <col min="14083" max="14321" width="8.7109375" style="1"/>
    <col min="14322" max="14322" width="4.140625" style="1" customWidth="1"/>
    <col min="14323" max="14323" width="24.5703125" style="1" customWidth="1"/>
    <col min="14324" max="14324" width="11.7109375" style="1" customWidth="1"/>
    <col min="14325" max="14325" width="11.28515625" style="1" customWidth="1"/>
    <col min="14326" max="14326" width="12.140625" style="1" customWidth="1"/>
    <col min="14327" max="14327" width="7.42578125" style="1" customWidth="1"/>
    <col min="14328" max="14328" width="8.7109375" style="1"/>
    <col min="14329" max="14329" width="8.85546875" style="1" customWidth="1"/>
    <col min="14330" max="14330" width="9" style="1" customWidth="1"/>
    <col min="14331" max="14331" width="7.42578125" style="1" customWidth="1"/>
    <col min="14332" max="14332" width="8.7109375" style="1"/>
    <col min="14333" max="14333" width="12" style="1" customWidth="1"/>
    <col min="14334" max="14337" width="8.7109375" style="1"/>
    <col min="14338" max="14338" width="9.140625" style="1" bestFit="1" customWidth="1"/>
    <col min="14339" max="14577" width="8.7109375" style="1"/>
    <col min="14578" max="14578" width="4.140625" style="1" customWidth="1"/>
    <col min="14579" max="14579" width="24.5703125" style="1" customWidth="1"/>
    <col min="14580" max="14580" width="11.7109375" style="1" customWidth="1"/>
    <col min="14581" max="14581" width="11.28515625" style="1" customWidth="1"/>
    <col min="14582" max="14582" width="12.140625" style="1" customWidth="1"/>
    <col min="14583" max="14583" width="7.42578125" style="1" customWidth="1"/>
    <col min="14584" max="14584" width="8.7109375" style="1"/>
    <col min="14585" max="14585" width="8.85546875" style="1" customWidth="1"/>
    <col min="14586" max="14586" width="9" style="1" customWidth="1"/>
    <col min="14587" max="14587" width="7.42578125" style="1" customWidth="1"/>
    <col min="14588" max="14588" width="8.7109375" style="1"/>
    <col min="14589" max="14589" width="12" style="1" customWidth="1"/>
    <col min="14590" max="14593" width="8.7109375" style="1"/>
    <col min="14594" max="14594" width="9.140625" style="1" bestFit="1" customWidth="1"/>
    <col min="14595" max="14833" width="8.7109375" style="1"/>
    <col min="14834" max="14834" width="4.140625" style="1" customWidth="1"/>
    <col min="14835" max="14835" width="24.5703125" style="1" customWidth="1"/>
    <col min="14836" max="14836" width="11.7109375" style="1" customWidth="1"/>
    <col min="14837" max="14837" width="11.28515625" style="1" customWidth="1"/>
    <col min="14838" max="14838" width="12.140625" style="1" customWidth="1"/>
    <col min="14839" max="14839" width="7.42578125" style="1" customWidth="1"/>
    <col min="14840" max="14840" width="8.7109375" style="1"/>
    <col min="14841" max="14841" width="8.85546875" style="1" customWidth="1"/>
    <col min="14842" max="14842" width="9" style="1" customWidth="1"/>
    <col min="14843" max="14843" width="7.42578125" style="1" customWidth="1"/>
    <col min="14844" max="14844" width="8.7109375" style="1"/>
    <col min="14845" max="14845" width="12" style="1" customWidth="1"/>
    <col min="14846" max="14849" width="8.7109375" style="1"/>
    <col min="14850" max="14850" width="9.140625" style="1" bestFit="1" customWidth="1"/>
    <col min="14851" max="15089" width="8.7109375" style="1"/>
    <col min="15090" max="15090" width="4.140625" style="1" customWidth="1"/>
    <col min="15091" max="15091" width="24.5703125" style="1" customWidth="1"/>
    <col min="15092" max="15092" width="11.7109375" style="1" customWidth="1"/>
    <col min="15093" max="15093" width="11.28515625" style="1" customWidth="1"/>
    <col min="15094" max="15094" width="12.140625" style="1" customWidth="1"/>
    <col min="15095" max="15095" width="7.42578125" style="1" customWidth="1"/>
    <col min="15096" max="15096" width="8.7109375" style="1"/>
    <col min="15097" max="15097" width="8.85546875" style="1" customWidth="1"/>
    <col min="15098" max="15098" width="9" style="1" customWidth="1"/>
    <col min="15099" max="15099" width="7.42578125" style="1" customWidth="1"/>
    <col min="15100" max="15100" width="8.7109375" style="1"/>
    <col min="15101" max="15101" width="12" style="1" customWidth="1"/>
    <col min="15102" max="15105" width="8.7109375" style="1"/>
    <col min="15106" max="15106" width="9.140625" style="1" bestFit="1" customWidth="1"/>
    <col min="15107" max="15345" width="8.7109375" style="1"/>
    <col min="15346" max="15346" width="4.140625" style="1" customWidth="1"/>
    <col min="15347" max="15347" width="24.5703125" style="1" customWidth="1"/>
    <col min="15348" max="15348" width="11.7109375" style="1" customWidth="1"/>
    <col min="15349" max="15349" width="11.28515625" style="1" customWidth="1"/>
    <col min="15350" max="15350" width="12.140625" style="1" customWidth="1"/>
    <col min="15351" max="15351" width="7.42578125" style="1" customWidth="1"/>
    <col min="15352" max="15352" width="8.7109375" style="1"/>
    <col min="15353" max="15353" width="8.85546875" style="1" customWidth="1"/>
    <col min="15354" max="15354" width="9" style="1" customWidth="1"/>
    <col min="15355" max="15355" width="7.42578125" style="1" customWidth="1"/>
    <col min="15356" max="15356" width="8.7109375" style="1"/>
    <col min="15357" max="15357" width="12" style="1" customWidth="1"/>
    <col min="15358" max="15361" width="8.7109375" style="1"/>
    <col min="15362" max="15362" width="9.140625" style="1" bestFit="1" customWidth="1"/>
    <col min="15363" max="15601" width="8.7109375" style="1"/>
    <col min="15602" max="15602" width="4.140625" style="1" customWidth="1"/>
    <col min="15603" max="15603" width="24.5703125" style="1" customWidth="1"/>
    <col min="15604" max="15604" width="11.7109375" style="1" customWidth="1"/>
    <col min="15605" max="15605" width="11.28515625" style="1" customWidth="1"/>
    <col min="15606" max="15606" width="12.140625" style="1" customWidth="1"/>
    <col min="15607" max="15607" width="7.42578125" style="1" customWidth="1"/>
    <col min="15608" max="15608" width="8.7109375" style="1"/>
    <col min="15609" max="15609" width="8.85546875" style="1" customWidth="1"/>
    <col min="15610" max="15610" width="9" style="1" customWidth="1"/>
    <col min="15611" max="15611" width="7.42578125" style="1" customWidth="1"/>
    <col min="15612" max="15612" width="8.7109375" style="1"/>
    <col min="15613" max="15613" width="12" style="1" customWidth="1"/>
    <col min="15614" max="15617" width="8.7109375" style="1"/>
    <col min="15618" max="15618" width="9.140625" style="1" bestFit="1" customWidth="1"/>
    <col min="15619" max="15857" width="8.7109375" style="1"/>
    <col min="15858" max="15858" width="4.140625" style="1" customWidth="1"/>
    <col min="15859" max="15859" width="24.5703125" style="1" customWidth="1"/>
    <col min="15860" max="15860" width="11.7109375" style="1" customWidth="1"/>
    <col min="15861" max="15861" width="11.28515625" style="1" customWidth="1"/>
    <col min="15862" max="15862" width="12.140625" style="1" customWidth="1"/>
    <col min="15863" max="15863" width="7.42578125" style="1" customWidth="1"/>
    <col min="15864" max="15864" width="8.7109375" style="1"/>
    <col min="15865" max="15865" width="8.85546875" style="1" customWidth="1"/>
    <col min="15866" max="15866" width="9" style="1" customWidth="1"/>
    <col min="15867" max="15867" width="7.42578125" style="1" customWidth="1"/>
    <col min="15868" max="15868" width="8.7109375" style="1"/>
    <col min="15869" max="15869" width="12" style="1" customWidth="1"/>
    <col min="15870" max="15873" width="8.7109375" style="1"/>
    <col min="15874" max="15874" width="9.140625" style="1" bestFit="1" customWidth="1"/>
    <col min="15875" max="16113" width="8.7109375" style="1"/>
    <col min="16114" max="16114" width="4.140625" style="1" customWidth="1"/>
    <col min="16115" max="16115" width="24.5703125" style="1" customWidth="1"/>
    <col min="16116" max="16116" width="11.7109375" style="1" customWidth="1"/>
    <col min="16117" max="16117" width="11.28515625" style="1" customWidth="1"/>
    <col min="16118" max="16118" width="12.140625" style="1" customWidth="1"/>
    <col min="16119" max="16119" width="7.42578125" style="1" customWidth="1"/>
    <col min="16120" max="16120" width="8.7109375" style="1"/>
    <col min="16121" max="16121" width="8.85546875" style="1" customWidth="1"/>
    <col min="16122" max="16122" width="9" style="1" customWidth="1"/>
    <col min="16123" max="16123" width="7.42578125" style="1" customWidth="1"/>
    <col min="16124" max="16124" width="8.7109375" style="1"/>
    <col min="16125" max="16125" width="12" style="1" customWidth="1"/>
    <col min="16126" max="16129" width="8.7109375" style="1"/>
    <col min="16130" max="16130" width="9.140625" style="1" bestFit="1" customWidth="1"/>
    <col min="16131" max="16384" width="8.7109375" style="1"/>
  </cols>
  <sheetData>
    <row r="1" spans="1:23" ht="15.75" x14ac:dyDescent="0.25">
      <c r="B1" s="2" t="s">
        <v>0</v>
      </c>
      <c r="J1" s="3"/>
      <c r="K1" s="3"/>
    </row>
    <row r="2" spans="1:23" ht="15.75" customHeight="1" x14ac:dyDescent="0.25">
      <c r="B2" s="2"/>
      <c r="J2" s="3"/>
      <c r="K2" s="3"/>
    </row>
    <row r="3" spans="1:23" ht="15.75" x14ac:dyDescent="0.25">
      <c r="B3" s="5"/>
      <c r="C3" s="2"/>
      <c r="D3" s="2" t="s">
        <v>1</v>
      </c>
      <c r="E3" s="2"/>
      <c r="F3" s="6"/>
      <c r="G3" s="2"/>
      <c r="H3" s="2"/>
      <c r="I3" s="2"/>
      <c r="J3" s="2"/>
      <c r="K3" s="2"/>
      <c r="L3" s="6"/>
      <c r="M3" s="6"/>
      <c r="N3" s="6"/>
      <c r="O3" s="6"/>
      <c r="P3" s="6"/>
    </row>
    <row r="4" spans="1:23" ht="15.75" x14ac:dyDescent="0.25">
      <c r="B4" s="2" t="s">
        <v>2</v>
      </c>
      <c r="C4" s="2"/>
      <c r="D4" s="6"/>
      <c r="E4" s="2"/>
      <c r="F4" s="2"/>
      <c r="G4" s="2"/>
      <c r="H4" s="2"/>
      <c r="I4" s="6"/>
      <c r="J4" s="6"/>
      <c r="K4" s="6"/>
      <c r="L4" s="6"/>
      <c r="M4" s="6"/>
      <c r="N4" s="6"/>
      <c r="O4" s="2" t="s">
        <v>3</v>
      </c>
      <c r="P4" s="6"/>
      <c r="S4" s="3"/>
    </row>
    <row r="5" spans="1:23" ht="15.75" x14ac:dyDescent="0.25">
      <c r="B5" s="2" t="s">
        <v>4</v>
      </c>
      <c r="C5" s="2"/>
      <c r="D5" s="6"/>
      <c r="E5" s="2"/>
      <c r="F5" s="2"/>
      <c r="G5" s="2"/>
      <c r="H5" s="2"/>
      <c r="I5" s="6"/>
      <c r="J5" s="6"/>
      <c r="K5" s="6"/>
      <c r="L5" s="6"/>
      <c r="M5" s="6"/>
      <c r="N5" s="6"/>
      <c r="O5" s="2" t="s">
        <v>5</v>
      </c>
      <c r="P5" s="6"/>
      <c r="S5" s="3"/>
    </row>
    <row r="6" spans="1:23" x14ac:dyDescent="0.2">
      <c r="B6" s="3"/>
      <c r="C6" s="3"/>
      <c r="E6" s="3"/>
      <c r="F6" s="3"/>
      <c r="G6" s="3"/>
      <c r="H6" s="3"/>
      <c r="K6" s="3"/>
      <c r="L6" s="3"/>
      <c r="P6" s="3"/>
      <c r="Q6" s="3"/>
    </row>
    <row r="7" spans="1:23" ht="15.75" x14ac:dyDescent="0.25">
      <c r="B7" s="5" t="s">
        <v>6</v>
      </c>
      <c r="C7" s="7"/>
      <c r="D7" s="8"/>
      <c r="E7" s="8"/>
      <c r="F7" s="7"/>
      <c r="G7" s="8"/>
      <c r="H7" s="8"/>
      <c r="I7" s="8"/>
      <c r="J7" s="8"/>
      <c r="K7" s="8"/>
      <c r="L7" s="7"/>
      <c r="M7" s="7"/>
      <c r="N7" s="7"/>
      <c r="O7" s="7"/>
      <c r="P7" s="7"/>
      <c r="Q7" s="7"/>
      <c r="R7" s="7"/>
      <c r="S7" s="7"/>
    </row>
    <row r="8" spans="1:23" ht="15" x14ac:dyDescent="0.25">
      <c r="B8" s="9" t="s">
        <v>7</v>
      </c>
      <c r="C8" s="9"/>
      <c r="D8" s="9"/>
      <c r="E8" s="8"/>
      <c r="F8" s="7"/>
      <c r="G8" s="8"/>
      <c r="H8" s="8"/>
      <c r="I8" s="8"/>
      <c r="J8" s="8"/>
      <c r="K8" s="8"/>
      <c r="L8" s="7"/>
      <c r="M8" s="7"/>
      <c r="N8" s="7"/>
      <c r="O8" s="7"/>
      <c r="P8" s="7"/>
      <c r="Q8" s="7"/>
      <c r="R8" s="7"/>
      <c r="S8" s="7"/>
    </row>
    <row r="9" spans="1:23" ht="15" x14ac:dyDescent="0.25">
      <c r="B9" s="9"/>
      <c r="C9" s="9"/>
      <c r="D9" s="9"/>
      <c r="E9" s="8"/>
      <c r="F9" s="7"/>
      <c r="G9" s="8"/>
      <c r="H9" s="8"/>
      <c r="I9" s="3" t="s">
        <v>8</v>
      </c>
      <c r="J9" s="8"/>
      <c r="K9" s="8"/>
      <c r="L9" s="7"/>
      <c r="M9" s="7"/>
      <c r="N9" s="7"/>
      <c r="O9" s="7"/>
      <c r="P9" s="7"/>
      <c r="Q9" s="7"/>
      <c r="R9" s="7"/>
      <c r="S9" s="7"/>
    </row>
    <row r="10" spans="1:23" ht="26.25" customHeight="1" thickBot="1" x14ac:dyDescent="0.3">
      <c r="B10" s="9"/>
      <c r="C10" s="9"/>
      <c r="D10" s="9"/>
      <c r="E10" s="8"/>
      <c r="F10" s="7"/>
      <c r="G10" s="8"/>
      <c r="H10" s="8"/>
      <c r="I10" s="10" t="s">
        <v>9</v>
      </c>
      <c r="J10" s="10" t="s">
        <v>10</v>
      </c>
      <c r="K10" s="11" t="s">
        <v>11</v>
      </c>
      <c r="L10" s="11" t="s">
        <v>12</v>
      </c>
      <c r="M10" s="10" t="s">
        <v>9</v>
      </c>
      <c r="N10" s="10" t="s">
        <v>10</v>
      </c>
      <c r="O10" s="11" t="s">
        <v>11</v>
      </c>
      <c r="P10" s="11" t="s">
        <v>12</v>
      </c>
      <c r="Q10" s="11"/>
      <c r="R10" s="12"/>
      <c r="S10" s="12"/>
      <c r="T10" s="13"/>
    </row>
    <row r="11" spans="1:23" ht="17.25" customHeight="1" x14ac:dyDescent="0.2">
      <c r="B11" s="14" t="s">
        <v>13</v>
      </c>
      <c r="C11" s="15"/>
      <c r="D11" s="16"/>
      <c r="E11" s="16"/>
      <c r="F11" s="15"/>
      <c r="G11" s="17">
        <v>1327000</v>
      </c>
      <c r="I11" s="1" t="s">
        <v>14</v>
      </c>
      <c r="J11" s="18">
        <v>95946.200000000041</v>
      </c>
      <c r="K11" s="19">
        <v>64200</v>
      </c>
      <c r="L11" s="20">
        <f>J11/K11*100%</f>
        <v>1.4944890965732094</v>
      </c>
      <c r="M11" s="1" t="s">
        <v>15</v>
      </c>
      <c r="N11" s="18">
        <v>133200</v>
      </c>
      <c r="O11" s="19">
        <v>133200</v>
      </c>
      <c r="P11" s="20">
        <f>N11/O11*100%</f>
        <v>1</v>
      </c>
      <c r="Q11" s="20"/>
    </row>
    <row r="12" spans="1:23" ht="15" customHeight="1" x14ac:dyDescent="0.2">
      <c r="B12" s="21" t="s">
        <v>16</v>
      </c>
      <c r="C12" s="22"/>
      <c r="D12" s="23"/>
      <c r="E12" s="23"/>
      <c r="F12" s="22"/>
      <c r="G12" s="24">
        <v>428000</v>
      </c>
      <c r="I12" s="1" t="s">
        <v>17</v>
      </c>
      <c r="J12" s="18">
        <v>100935.00000000003</v>
      </c>
      <c r="K12" s="19">
        <v>64200</v>
      </c>
      <c r="L12" s="20">
        <f t="shared" ref="L12:L13" si="0">J12/K12*100%</f>
        <v>1.5721962616822434</v>
      </c>
      <c r="M12" s="1" t="s">
        <v>18</v>
      </c>
      <c r="N12" s="18">
        <v>133200</v>
      </c>
      <c r="O12" s="19">
        <v>133200</v>
      </c>
      <c r="P12" s="20">
        <f t="shared" ref="P12:P17" si="1">N12/O12*100%</f>
        <v>1</v>
      </c>
      <c r="Q12" s="20"/>
    </row>
    <row r="13" spans="1:23" ht="15" customHeight="1" x14ac:dyDescent="0.2">
      <c r="B13" s="21" t="s">
        <v>19</v>
      </c>
      <c r="C13" s="22"/>
      <c r="D13" s="23"/>
      <c r="E13" s="23"/>
      <c r="F13" s="22"/>
      <c r="G13" s="24">
        <v>423733.11</v>
      </c>
      <c r="I13" s="1" t="s">
        <v>20</v>
      </c>
      <c r="J13" s="18">
        <v>99397.000000000029</v>
      </c>
      <c r="K13" s="19">
        <v>64200</v>
      </c>
      <c r="L13" s="20">
        <f t="shared" si="0"/>
        <v>1.5482398753894087</v>
      </c>
      <c r="M13" s="1" t="s">
        <v>21</v>
      </c>
      <c r="N13" s="18">
        <v>117600</v>
      </c>
      <c r="O13" s="19">
        <v>133200</v>
      </c>
      <c r="P13" s="20">
        <f t="shared" si="1"/>
        <v>0.88288288288288286</v>
      </c>
      <c r="Q13" s="20"/>
    </row>
    <row r="14" spans="1:23" ht="17.25" customHeight="1" x14ac:dyDescent="0.2">
      <c r="A14" s="1" t="s">
        <v>22</v>
      </c>
      <c r="B14" s="25" t="s">
        <v>23</v>
      </c>
      <c r="C14" s="26"/>
      <c r="D14" s="27"/>
      <c r="E14" s="27"/>
      <c r="F14" s="26"/>
      <c r="G14" s="28">
        <f>G11-G13</f>
        <v>903266.89</v>
      </c>
      <c r="I14" s="29" t="s">
        <v>24</v>
      </c>
      <c r="J14" s="30">
        <f>SUM(J11:J13)</f>
        <v>296278.20000000007</v>
      </c>
      <c r="K14" s="3"/>
      <c r="M14" s="29" t="s">
        <v>25</v>
      </c>
      <c r="N14" s="30">
        <f>SUM(N11:N13)</f>
        <v>384000</v>
      </c>
      <c r="O14" s="3"/>
      <c r="P14" s="20"/>
      <c r="Q14" s="20"/>
    </row>
    <row r="15" spans="1:23" ht="17.25" customHeight="1" x14ac:dyDescent="0.2">
      <c r="B15" s="21" t="s">
        <v>26</v>
      </c>
      <c r="C15" s="22"/>
      <c r="D15" s="23"/>
      <c r="E15" s="23"/>
      <c r="F15" s="22"/>
      <c r="G15" s="31">
        <f>O54</f>
        <v>296278.2</v>
      </c>
      <c r="I15" s="1" t="s">
        <v>27</v>
      </c>
      <c r="J15" s="18">
        <f>P54</f>
        <v>127454.91000000003</v>
      </c>
      <c r="K15" s="19">
        <v>133200</v>
      </c>
      <c r="L15" s="20">
        <f>J15/K15*100%</f>
        <v>0.95686869369369398</v>
      </c>
      <c r="M15" s="1" t="s">
        <v>28</v>
      </c>
      <c r="N15" s="18">
        <v>133200</v>
      </c>
      <c r="O15" s="19">
        <v>133200</v>
      </c>
      <c r="P15" s="20">
        <f t="shared" si="1"/>
        <v>1</v>
      </c>
      <c r="Q15" s="20"/>
      <c r="W15" s="1" t="s">
        <v>22</v>
      </c>
    </row>
    <row r="16" spans="1:23" ht="16.5" customHeight="1" x14ac:dyDescent="0.25">
      <c r="B16" s="32" t="s">
        <v>29</v>
      </c>
      <c r="C16" s="33"/>
      <c r="D16" s="34"/>
      <c r="E16" s="34"/>
      <c r="F16" s="33"/>
      <c r="G16" s="31">
        <v>387721.8</v>
      </c>
      <c r="H16" s="5"/>
      <c r="I16" s="1" t="s">
        <v>30</v>
      </c>
      <c r="J16" s="18">
        <v>133200</v>
      </c>
      <c r="K16" s="19">
        <v>133200</v>
      </c>
      <c r="L16" s="20">
        <f t="shared" ref="L16:L17" si="2">J16/K16*100%</f>
        <v>1</v>
      </c>
      <c r="M16" s="1" t="s">
        <v>31</v>
      </c>
      <c r="N16" s="18">
        <v>117800</v>
      </c>
      <c r="O16" s="19">
        <v>133200</v>
      </c>
      <c r="P16" s="20">
        <f t="shared" si="1"/>
        <v>0.88438438438438438</v>
      </c>
      <c r="Q16" s="20"/>
    </row>
    <row r="17" spans="1:30" ht="16.5" customHeight="1" x14ac:dyDescent="0.25">
      <c r="B17" s="21" t="s">
        <v>32</v>
      </c>
      <c r="C17" s="22"/>
      <c r="D17" s="23"/>
      <c r="E17" s="23"/>
      <c r="F17" s="22"/>
      <c r="G17" s="24">
        <v>384000</v>
      </c>
      <c r="H17" s="5"/>
      <c r="I17" s="1" t="s">
        <v>33</v>
      </c>
      <c r="J17" s="18">
        <v>127066.89</v>
      </c>
      <c r="K17" s="19">
        <v>133200</v>
      </c>
      <c r="L17" s="20">
        <f t="shared" si="2"/>
        <v>0.9539556306306306</v>
      </c>
      <c r="M17" s="1" t="s">
        <v>34</v>
      </c>
      <c r="N17" s="18">
        <v>8000</v>
      </c>
      <c r="O17" s="19">
        <v>133200</v>
      </c>
      <c r="P17" s="20">
        <f t="shared" si="1"/>
        <v>6.006006006006006E-2</v>
      </c>
      <c r="Q17" s="20"/>
    </row>
    <row r="18" spans="1:30" ht="19.5" thickBot="1" x14ac:dyDescent="0.35">
      <c r="B18" s="35" t="s">
        <v>35</v>
      </c>
      <c r="C18" s="36"/>
      <c r="D18" s="37"/>
      <c r="E18" s="37"/>
      <c r="F18" s="36"/>
      <c r="G18" s="38">
        <v>259000</v>
      </c>
      <c r="I18" s="29" t="s">
        <v>36</v>
      </c>
      <c r="J18" s="30">
        <f>SUM(J15:J17)</f>
        <v>387721.80000000005</v>
      </c>
      <c r="K18" s="39"/>
      <c r="M18" s="29" t="s">
        <v>37</v>
      </c>
      <c r="N18" s="30">
        <f>SUM(N15:N17)</f>
        <v>259000</v>
      </c>
      <c r="O18" s="39"/>
    </row>
    <row r="19" spans="1:30" ht="18.75" x14ac:dyDescent="0.3">
      <c r="A19" s="22"/>
      <c r="B19" s="40" t="s">
        <v>38</v>
      </c>
      <c r="C19" s="22"/>
      <c r="D19" s="23"/>
      <c r="E19" s="23"/>
      <c r="F19" s="22"/>
      <c r="G19" s="41">
        <f>SUM(G15:G18)</f>
        <v>1327000</v>
      </c>
      <c r="H19" s="22"/>
      <c r="I19" s="42" t="s">
        <v>39</v>
      </c>
      <c r="J19" s="43"/>
      <c r="K19" s="44">
        <f>J14+J18+N14+N18</f>
        <v>1327000</v>
      </c>
      <c r="N19" s="19"/>
    </row>
    <row r="20" spans="1:30" ht="45" x14ac:dyDescent="0.2">
      <c r="A20" s="45" t="s">
        <v>40</v>
      </c>
      <c r="B20" s="46" t="s">
        <v>41</v>
      </c>
      <c r="C20" s="46" t="s">
        <v>42</v>
      </c>
      <c r="D20" s="46" t="s">
        <v>43</v>
      </c>
      <c r="E20" s="46" t="s">
        <v>44</v>
      </c>
      <c r="F20" s="46" t="s">
        <v>45</v>
      </c>
      <c r="G20" s="47" t="s">
        <v>46</v>
      </c>
      <c r="H20" s="47" t="s">
        <v>47</v>
      </c>
      <c r="I20" s="47" t="s">
        <v>48</v>
      </c>
      <c r="J20" s="47" t="s">
        <v>49</v>
      </c>
      <c r="K20" s="47" t="s">
        <v>50</v>
      </c>
      <c r="L20" s="47" t="s">
        <v>51</v>
      </c>
      <c r="M20" s="47" t="s">
        <v>52</v>
      </c>
      <c r="N20" s="47" t="s">
        <v>53</v>
      </c>
      <c r="O20" s="48" t="s">
        <v>54</v>
      </c>
      <c r="P20" s="47" t="s">
        <v>55</v>
      </c>
      <c r="Q20" s="47" t="s">
        <v>56</v>
      </c>
      <c r="R20" s="47" t="s">
        <v>57</v>
      </c>
      <c r="S20" s="48" t="s">
        <v>58</v>
      </c>
      <c r="T20" s="47" t="s">
        <v>59</v>
      </c>
      <c r="U20" s="47" t="s">
        <v>60</v>
      </c>
      <c r="V20" s="47" t="s">
        <v>61</v>
      </c>
      <c r="W20" s="48" t="s">
        <v>62</v>
      </c>
      <c r="X20" s="47" t="s">
        <v>63</v>
      </c>
      <c r="Y20" s="47" t="s">
        <v>64</v>
      </c>
      <c r="Z20" s="47" t="s">
        <v>65</v>
      </c>
      <c r="AA20" s="48" t="s">
        <v>66</v>
      </c>
      <c r="AB20" s="49" t="s">
        <v>67</v>
      </c>
      <c r="AC20" s="49" t="s">
        <v>68</v>
      </c>
      <c r="AD20" s="50" t="s">
        <v>69</v>
      </c>
    </row>
    <row r="21" spans="1:30" ht="30.75" customHeight="1" x14ac:dyDescent="0.2">
      <c r="A21" s="46">
        <v>1</v>
      </c>
      <c r="B21" s="51" t="s">
        <v>70</v>
      </c>
      <c r="C21" s="52">
        <v>245</v>
      </c>
      <c r="D21" s="53" t="s">
        <v>71</v>
      </c>
      <c r="E21" s="53" t="s">
        <v>72</v>
      </c>
      <c r="F21" s="54" t="s">
        <v>73</v>
      </c>
      <c r="G21" s="55">
        <v>4000</v>
      </c>
      <c r="H21" s="55">
        <f>SUM(G21*20%)</f>
        <v>800</v>
      </c>
      <c r="I21" s="55">
        <f>SUM(G21:H21)</f>
        <v>4800</v>
      </c>
      <c r="J21" s="55">
        <v>0</v>
      </c>
      <c r="K21" s="55">
        <f>SUM(I21:J21)</f>
        <v>4800</v>
      </c>
      <c r="L21" s="56">
        <v>3802.8</v>
      </c>
      <c r="M21" s="56">
        <v>3723.8</v>
      </c>
      <c r="N21" s="56">
        <v>3790.2</v>
      </c>
      <c r="O21" s="57">
        <f>SUM(L21:N21)</f>
        <v>11316.8</v>
      </c>
      <c r="P21" s="56">
        <v>4510.7699999999995</v>
      </c>
      <c r="Q21" s="56">
        <v>4800</v>
      </c>
      <c r="R21" s="58">
        <f>K21*L$17</f>
        <v>4578.9870270270267</v>
      </c>
      <c r="S21" s="57">
        <f>SUM(P21:R21)</f>
        <v>13889.757027027026</v>
      </c>
      <c r="T21" s="56">
        <v>4800</v>
      </c>
      <c r="U21" s="56">
        <v>4800</v>
      </c>
      <c r="V21" s="58">
        <f>K21*P$13</f>
        <v>4237.8378378378375</v>
      </c>
      <c r="W21" s="57">
        <f>SUM(T21:V21)</f>
        <v>13837.837837837837</v>
      </c>
      <c r="X21" s="56">
        <v>4800</v>
      </c>
      <c r="Y21" s="58">
        <f>K21*P$16</f>
        <v>4245.0450450450453</v>
      </c>
      <c r="Z21" s="58">
        <f>K21*P$17</f>
        <v>288.2882882882883</v>
      </c>
      <c r="AA21" s="57">
        <f>SUM(X21:Z21)</f>
        <v>9333.3333333333321</v>
      </c>
      <c r="AB21" s="59">
        <f>O21+P21</f>
        <v>15827.57</v>
      </c>
      <c r="AC21" s="59">
        <f>S21+W21+AA21-P21</f>
        <v>32550.158198198191</v>
      </c>
      <c r="AD21" s="60">
        <f>O21+S21+W21+AA21</f>
        <v>48377.728198198194</v>
      </c>
    </row>
    <row r="22" spans="1:30" ht="24" customHeight="1" x14ac:dyDescent="0.2">
      <c r="A22" s="46">
        <v>2</v>
      </c>
      <c r="B22" s="51" t="s">
        <v>74</v>
      </c>
      <c r="C22" s="52">
        <v>250</v>
      </c>
      <c r="D22" s="53" t="s">
        <v>71</v>
      </c>
      <c r="E22" s="53" t="s">
        <v>72</v>
      </c>
      <c r="F22" s="54" t="s">
        <v>75</v>
      </c>
      <c r="G22" s="55">
        <v>4000</v>
      </c>
      <c r="H22" s="55">
        <f>SUM(G22*20%)</f>
        <v>800</v>
      </c>
      <c r="I22" s="55">
        <f t="shared" ref="I22:I49" si="3">SUM(G22:H22)</f>
        <v>4800</v>
      </c>
      <c r="J22" s="55">
        <v>0</v>
      </c>
      <c r="K22" s="55">
        <f t="shared" ref="K22:K53" si="4">SUM(I22:J22)</f>
        <v>4800</v>
      </c>
      <c r="L22" s="56">
        <v>3734.4</v>
      </c>
      <c r="M22" s="56">
        <v>3733.2</v>
      </c>
      <c r="N22" s="56">
        <v>3731.2</v>
      </c>
      <c r="O22" s="57">
        <f t="shared" ref="O22:O53" si="5">SUM(L22:N22)</f>
        <v>11198.8</v>
      </c>
      <c r="P22" s="56">
        <v>4628.7699999999995</v>
      </c>
      <c r="Q22" s="56">
        <v>4800</v>
      </c>
      <c r="R22" s="58">
        <f t="shared" ref="R22:R53" si="6">K22*L$17</f>
        <v>4578.9870270270267</v>
      </c>
      <c r="S22" s="57">
        <f t="shared" ref="S22:S53" si="7">SUM(P22:R22)</f>
        <v>14007.757027027026</v>
      </c>
      <c r="T22" s="56">
        <v>4800</v>
      </c>
      <c r="U22" s="56">
        <v>4800</v>
      </c>
      <c r="V22" s="58">
        <f t="shared" ref="V22:V53" si="8">K22*P$13</f>
        <v>4237.8378378378375</v>
      </c>
      <c r="W22" s="57">
        <f t="shared" ref="W22:W53" si="9">SUM(T22:V22)</f>
        <v>13837.837837837837</v>
      </c>
      <c r="X22" s="56">
        <v>4800</v>
      </c>
      <c r="Y22" s="58">
        <f t="shared" ref="Y22:Y53" si="10">K22*P$16</f>
        <v>4245.0450450450453</v>
      </c>
      <c r="Z22" s="58">
        <f t="shared" ref="Z22:Z53" si="11">K22*P$17</f>
        <v>288.2882882882883</v>
      </c>
      <c r="AA22" s="57">
        <f t="shared" ref="AA22:AA53" si="12">SUM(X22:Z22)</f>
        <v>9333.3333333333321</v>
      </c>
      <c r="AB22" s="59">
        <f t="shared" ref="AB22:AB53" si="13">O22+P22</f>
        <v>15827.57</v>
      </c>
      <c r="AC22" s="59">
        <f t="shared" ref="AC22:AC53" si="14">S22+W22+AA22-P22</f>
        <v>32550.158198198191</v>
      </c>
      <c r="AD22" s="60">
        <f t="shared" ref="AD22:AD53" si="15">O22+S22+W22+AA22</f>
        <v>48377.728198198194</v>
      </c>
    </row>
    <row r="23" spans="1:30" ht="21" x14ac:dyDescent="0.2">
      <c r="A23" s="46">
        <v>3</v>
      </c>
      <c r="B23" s="51" t="s">
        <v>76</v>
      </c>
      <c r="C23" s="52">
        <v>258</v>
      </c>
      <c r="D23" s="53" t="s">
        <v>71</v>
      </c>
      <c r="E23" s="53" t="s">
        <v>72</v>
      </c>
      <c r="F23" s="54" t="s">
        <v>75</v>
      </c>
      <c r="G23" s="55">
        <v>4000</v>
      </c>
      <c r="H23" s="55">
        <f t="shared" ref="H23:H26" si="16">SUM(G23*20%)</f>
        <v>800</v>
      </c>
      <c r="I23" s="55">
        <f t="shared" si="3"/>
        <v>4800</v>
      </c>
      <c r="J23" s="55">
        <v>0</v>
      </c>
      <c r="K23" s="55">
        <f t="shared" si="4"/>
        <v>4800</v>
      </c>
      <c r="L23" s="56">
        <v>3733.6</v>
      </c>
      <c r="M23" s="56">
        <v>3732.4</v>
      </c>
      <c r="N23" s="56">
        <v>3733.4</v>
      </c>
      <c r="O23" s="57">
        <f t="shared" si="5"/>
        <v>11199.4</v>
      </c>
      <c r="P23" s="56">
        <v>4628.17</v>
      </c>
      <c r="Q23" s="56">
        <v>4800</v>
      </c>
      <c r="R23" s="58">
        <f t="shared" si="6"/>
        <v>4578.9870270270267</v>
      </c>
      <c r="S23" s="57">
        <f t="shared" si="7"/>
        <v>14007.157027027028</v>
      </c>
      <c r="T23" s="56">
        <v>4800</v>
      </c>
      <c r="U23" s="56">
        <v>4800</v>
      </c>
      <c r="V23" s="58">
        <f t="shared" si="8"/>
        <v>4237.8378378378375</v>
      </c>
      <c r="W23" s="57">
        <f t="shared" si="9"/>
        <v>13837.837837837837</v>
      </c>
      <c r="X23" s="56">
        <v>4800</v>
      </c>
      <c r="Y23" s="58">
        <f t="shared" si="10"/>
        <v>4245.0450450450453</v>
      </c>
      <c r="Z23" s="58">
        <f t="shared" si="11"/>
        <v>288.2882882882883</v>
      </c>
      <c r="AA23" s="57">
        <f t="shared" si="12"/>
        <v>9333.3333333333321</v>
      </c>
      <c r="AB23" s="59">
        <f t="shared" si="13"/>
        <v>15827.57</v>
      </c>
      <c r="AC23" s="59">
        <f t="shared" si="14"/>
        <v>32550.158198198202</v>
      </c>
      <c r="AD23" s="60">
        <f t="shared" si="15"/>
        <v>48377.728198198194</v>
      </c>
    </row>
    <row r="24" spans="1:30" ht="34.5" customHeight="1" x14ac:dyDescent="0.2">
      <c r="A24" s="46">
        <v>4</v>
      </c>
      <c r="B24" s="51" t="s">
        <v>77</v>
      </c>
      <c r="C24" s="52">
        <v>259</v>
      </c>
      <c r="D24" s="53" t="s">
        <v>71</v>
      </c>
      <c r="E24" s="53" t="s">
        <v>72</v>
      </c>
      <c r="F24" s="54" t="s">
        <v>75</v>
      </c>
      <c r="G24" s="55">
        <v>4000</v>
      </c>
      <c r="H24" s="55">
        <f t="shared" si="16"/>
        <v>800</v>
      </c>
      <c r="I24" s="55">
        <f t="shared" si="3"/>
        <v>4800</v>
      </c>
      <c r="J24" s="55">
        <v>0</v>
      </c>
      <c r="K24" s="55">
        <f t="shared" si="4"/>
        <v>4800</v>
      </c>
      <c r="L24" s="56">
        <v>3637</v>
      </c>
      <c r="M24" s="56">
        <v>3824</v>
      </c>
      <c r="N24" s="56">
        <v>3732</v>
      </c>
      <c r="O24" s="57">
        <f t="shared" si="5"/>
        <v>11193</v>
      </c>
      <c r="P24" s="56">
        <v>4634.57</v>
      </c>
      <c r="Q24" s="56">
        <v>4800</v>
      </c>
      <c r="R24" s="58">
        <f t="shared" si="6"/>
        <v>4578.9870270270267</v>
      </c>
      <c r="S24" s="57">
        <f t="shared" si="7"/>
        <v>14013.557027027025</v>
      </c>
      <c r="T24" s="56">
        <v>4800</v>
      </c>
      <c r="U24" s="56">
        <v>4800</v>
      </c>
      <c r="V24" s="58">
        <f t="shared" si="8"/>
        <v>4237.8378378378375</v>
      </c>
      <c r="W24" s="57">
        <f t="shared" si="9"/>
        <v>13837.837837837837</v>
      </c>
      <c r="X24" s="56">
        <v>4800</v>
      </c>
      <c r="Y24" s="58">
        <f t="shared" si="10"/>
        <v>4245.0450450450453</v>
      </c>
      <c r="Z24" s="58">
        <f t="shared" si="11"/>
        <v>288.2882882882883</v>
      </c>
      <c r="AA24" s="57">
        <f t="shared" si="12"/>
        <v>9333.3333333333321</v>
      </c>
      <c r="AB24" s="59">
        <f t="shared" si="13"/>
        <v>15827.57</v>
      </c>
      <c r="AC24" s="59">
        <f t="shared" si="14"/>
        <v>32550.158198198194</v>
      </c>
      <c r="AD24" s="60">
        <f t="shared" si="15"/>
        <v>48377.728198198194</v>
      </c>
    </row>
    <row r="25" spans="1:30" ht="21" x14ac:dyDescent="0.2">
      <c r="A25" s="46">
        <v>5</v>
      </c>
      <c r="B25" s="51" t="s">
        <v>78</v>
      </c>
      <c r="C25" s="52">
        <v>260</v>
      </c>
      <c r="D25" s="53" t="s">
        <v>79</v>
      </c>
      <c r="E25" s="53" t="s">
        <v>72</v>
      </c>
      <c r="F25" s="54" t="s">
        <v>75</v>
      </c>
      <c r="G25" s="55">
        <v>4000</v>
      </c>
      <c r="H25" s="55">
        <f>SUM(G25*20%*0)</f>
        <v>0</v>
      </c>
      <c r="I25" s="55">
        <f t="shared" si="3"/>
        <v>4000</v>
      </c>
      <c r="J25" s="55">
        <v>0</v>
      </c>
      <c r="K25" s="55">
        <f t="shared" si="4"/>
        <v>4000</v>
      </c>
      <c r="L25" s="56">
        <v>3110.8</v>
      </c>
      <c r="M25" s="56">
        <v>3130.4</v>
      </c>
      <c r="N25" s="56">
        <v>3121.6</v>
      </c>
      <c r="O25" s="57">
        <f t="shared" si="5"/>
        <v>9362.8000000000011</v>
      </c>
      <c r="P25" s="56">
        <v>3826.82</v>
      </c>
      <c r="Q25" s="56">
        <v>4000</v>
      </c>
      <c r="R25" s="58">
        <f t="shared" si="6"/>
        <v>3815.8225225225224</v>
      </c>
      <c r="S25" s="57">
        <f t="shared" si="7"/>
        <v>11642.642522522521</v>
      </c>
      <c r="T25" s="56">
        <v>4000</v>
      </c>
      <c r="U25" s="56">
        <v>4000</v>
      </c>
      <c r="V25" s="58">
        <f t="shared" si="8"/>
        <v>3531.5315315315315</v>
      </c>
      <c r="W25" s="57">
        <f t="shared" si="9"/>
        <v>11531.531531531531</v>
      </c>
      <c r="X25" s="56">
        <v>4000</v>
      </c>
      <c r="Y25" s="58">
        <f t="shared" si="10"/>
        <v>3537.5375375375374</v>
      </c>
      <c r="Z25" s="58">
        <f t="shared" si="11"/>
        <v>240.24024024024024</v>
      </c>
      <c r="AA25" s="57">
        <f t="shared" si="12"/>
        <v>7777.7777777777774</v>
      </c>
      <c r="AB25" s="59">
        <f t="shared" si="13"/>
        <v>13189.62</v>
      </c>
      <c r="AC25" s="59">
        <f t="shared" si="14"/>
        <v>27125.13183183183</v>
      </c>
      <c r="AD25" s="60">
        <f t="shared" si="15"/>
        <v>40314.751831831833</v>
      </c>
    </row>
    <row r="26" spans="1:30" ht="21" x14ac:dyDescent="0.2">
      <c r="A26" s="46">
        <v>6</v>
      </c>
      <c r="B26" s="51" t="s">
        <v>80</v>
      </c>
      <c r="C26" s="52">
        <v>263</v>
      </c>
      <c r="D26" s="53" t="s">
        <v>71</v>
      </c>
      <c r="E26" s="53" t="s">
        <v>72</v>
      </c>
      <c r="F26" s="54" t="s">
        <v>81</v>
      </c>
      <c r="G26" s="55">
        <v>4000</v>
      </c>
      <c r="H26" s="55">
        <f t="shared" si="16"/>
        <v>800</v>
      </c>
      <c r="I26" s="55">
        <f t="shared" si="3"/>
        <v>4800</v>
      </c>
      <c r="J26" s="55">
        <v>0</v>
      </c>
      <c r="K26" s="55">
        <f t="shared" si="4"/>
        <v>4800</v>
      </c>
      <c r="L26" s="56">
        <v>3611.8</v>
      </c>
      <c r="M26" s="56">
        <v>3815</v>
      </c>
      <c r="N26" s="56">
        <v>3760.4</v>
      </c>
      <c r="O26" s="57">
        <f t="shared" si="5"/>
        <v>11187.2</v>
      </c>
      <c r="P26" s="56">
        <v>4640.37</v>
      </c>
      <c r="Q26" s="56">
        <v>4800</v>
      </c>
      <c r="R26" s="58">
        <f t="shared" si="6"/>
        <v>4578.9870270270267</v>
      </c>
      <c r="S26" s="57">
        <f t="shared" si="7"/>
        <v>14019.357027027025</v>
      </c>
      <c r="T26" s="56">
        <v>4800</v>
      </c>
      <c r="U26" s="56">
        <v>4800</v>
      </c>
      <c r="V26" s="58">
        <f t="shared" si="8"/>
        <v>4237.8378378378375</v>
      </c>
      <c r="W26" s="57">
        <f t="shared" si="9"/>
        <v>13837.837837837837</v>
      </c>
      <c r="X26" s="56">
        <v>4800</v>
      </c>
      <c r="Y26" s="58">
        <f t="shared" si="10"/>
        <v>4245.0450450450453</v>
      </c>
      <c r="Z26" s="58">
        <f t="shared" si="11"/>
        <v>288.2882882882883</v>
      </c>
      <c r="AA26" s="57">
        <f t="shared" si="12"/>
        <v>9333.3333333333321</v>
      </c>
      <c r="AB26" s="59">
        <f t="shared" si="13"/>
        <v>15827.57</v>
      </c>
      <c r="AC26" s="59">
        <f t="shared" si="14"/>
        <v>32550.158198198198</v>
      </c>
      <c r="AD26" s="60">
        <f t="shared" si="15"/>
        <v>48377.728198198194</v>
      </c>
    </row>
    <row r="27" spans="1:30" ht="21" x14ac:dyDescent="0.2">
      <c r="A27" s="46">
        <v>7</v>
      </c>
      <c r="B27" s="51" t="s">
        <v>82</v>
      </c>
      <c r="C27" s="52">
        <v>269</v>
      </c>
      <c r="D27" s="53" t="s">
        <v>83</v>
      </c>
      <c r="E27" s="53" t="s">
        <v>72</v>
      </c>
      <c r="F27" s="54" t="s">
        <v>75</v>
      </c>
      <c r="G27" s="55">
        <v>4000</v>
      </c>
      <c r="H27" s="55">
        <f>-SUM(G27*20%)</f>
        <v>-800</v>
      </c>
      <c r="I27" s="55">
        <f t="shared" si="3"/>
        <v>3200</v>
      </c>
      <c r="J27" s="55">
        <v>0</v>
      </c>
      <c r="K27" s="55">
        <f t="shared" si="4"/>
        <v>3200</v>
      </c>
      <c r="L27" s="56">
        <v>2477</v>
      </c>
      <c r="M27" s="56">
        <v>2594</v>
      </c>
      <c r="N27" s="56">
        <v>2527</v>
      </c>
      <c r="O27" s="57">
        <f t="shared" si="5"/>
        <v>7598</v>
      </c>
      <c r="P27" s="56">
        <v>2953.71</v>
      </c>
      <c r="Q27" s="56">
        <v>3200</v>
      </c>
      <c r="R27" s="58">
        <f t="shared" si="6"/>
        <v>3052.6580180180181</v>
      </c>
      <c r="S27" s="57">
        <f t="shared" si="7"/>
        <v>9206.3680180180181</v>
      </c>
      <c r="T27" s="56">
        <v>3200</v>
      </c>
      <c r="U27" s="56">
        <v>3200</v>
      </c>
      <c r="V27" s="58">
        <f t="shared" si="8"/>
        <v>2825.2252252252251</v>
      </c>
      <c r="W27" s="57">
        <f t="shared" si="9"/>
        <v>9225.2252252252256</v>
      </c>
      <c r="X27" s="56">
        <v>3200</v>
      </c>
      <c r="Y27" s="58">
        <f t="shared" si="10"/>
        <v>2830.03003003003</v>
      </c>
      <c r="Z27" s="58">
        <f t="shared" si="11"/>
        <v>192.19219219219218</v>
      </c>
      <c r="AA27" s="57">
        <f t="shared" si="12"/>
        <v>6222.2222222222217</v>
      </c>
      <c r="AB27" s="59">
        <f t="shared" si="13"/>
        <v>10551.71</v>
      </c>
      <c r="AC27" s="59">
        <f t="shared" si="14"/>
        <v>21700.105465465469</v>
      </c>
      <c r="AD27" s="60">
        <f t="shared" si="15"/>
        <v>32251.815465465465</v>
      </c>
    </row>
    <row r="28" spans="1:30" ht="31.5" x14ac:dyDescent="0.2">
      <c r="A28" s="46">
        <v>8</v>
      </c>
      <c r="B28" s="51" t="s">
        <v>84</v>
      </c>
      <c r="C28" s="52">
        <v>272</v>
      </c>
      <c r="D28" s="53" t="s">
        <v>83</v>
      </c>
      <c r="E28" s="53" t="s">
        <v>72</v>
      </c>
      <c r="F28" s="54" t="s">
        <v>85</v>
      </c>
      <c r="G28" s="55">
        <v>4000</v>
      </c>
      <c r="H28" s="55">
        <f t="shared" ref="H28:H34" si="17">-SUM(G28*20%)</f>
        <v>-800</v>
      </c>
      <c r="I28" s="55">
        <f t="shared" si="3"/>
        <v>3200</v>
      </c>
      <c r="J28" s="55">
        <v>0</v>
      </c>
      <c r="K28" s="55">
        <f t="shared" si="4"/>
        <v>3200</v>
      </c>
      <c r="L28" s="56">
        <v>2334</v>
      </c>
      <c r="M28" s="56">
        <v>2376</v>
      </c>
      <c r="N28" s="56">
        <v>2620</v>
      </c>
      <c r="O28" s="57">
        <f t="shared" si="5"/>
        <v>7330</v>
      </c>
      <c r="P28" s="56">
        <v>3075.08</v>
      </c>
      <c r="Q28" s="56">
        <v>3200</v>
      </c>
      <c r="R28" s="58">
        <f t="shared" si="6"/>
        <v>3052.6580180180181</v>
      </c>
      <c r="S28" s="57">
        <f t="shared" si="7"/>
        <v>9327.7380180180189</v>
      </c>
      <c r="T28" s="56">
        <v>3200</v>
      </c>
      <c r="U28" s="56">
        <v>3200</v>
      </c>
      <c r="V28" s="58">
        <f t="shared" si="8"/>
        <v>2825.2252252252251</v>
      </c>
      <c r="W28" s="57">
        <f t="shared" si="9"/>
        <v>9225.2252252252256</v>
      </c>
      <c r="X28" s="56">
        <v>3200</v>
      </c>
      <c r="Y28" s="58">
        <f t="shared" si="10"/>
        <v>2830.03003003003</v>
      </c>
      <c r="Z28" s="58">
        <f t="shared" si="11"/>
        <v>192.19219219219218</v>
      </c>
      <c r="AA28" s="57">
        <f t="shared" si="12"/>
        <v>6222.2222222222217</v>
      </c>
      <c r="AB28" s="59">
        <f t="shared" si="13"/>
        <v>10405.08</v>
      </c>
      <c r="AC28" s="59">
        <f t="shared" si="14"/>
        <v>21700.105465465465</v>
      </c>
      <c r="AD28" s="60">
        <f t="shared" si="15"/>
        <v>32105.185465465467</v>
      </c>
    </row>
    <row r="29" spans="1:30" ht="21" x14ac:dyDescent="0.2">
      <c r="A29" s="46">
        <v>9</v>
      </c>
      <c r="B29" s="51" t="s">
        <v>86</v>
      </c>
      <c r="C29" s="52">
        <v>273</v>
      </c>
      <c r="D29" s="53" t="s">
        <v>83</v>
      </c>
      <c r="E29" s="53" t="s">
        <v>72</v>
      </c>
      <c r="F29" s="54" t="s">
        <v>73</v>
      </c>
      <c r="G29" s="55">
        <v>4000</v>
      </c>
      <c r="H29" s="55">
        <f t="shared" si="17"/>
        <v>-800</v>
      </c>
      <c r="I29" s="55">
        <f t="shared" si="3"/>
        <v>3200</v>
      </c>
      <c r="J29" s="55">
        <v>0</v>
      </c>
      <c r="K29" s="55">
        <f t="shared" si="4"/>
        <v>3200</v>
      </c>
      <c r="L29" s="56">
        <v>2488</v>
      </c>
      <c r="M29" s="56">
        <v>2489</v>
      </c>
      <c r="N29" s="56">
        <v>2489</v>
      </c>
      <c r="O29" s="57">
        <f t="shared" si="5"/>
        <v>7466</v>
      </c>
      <c r="P29" s="56">
        <v>3085.71</v>
      </c>
      <c r="Q29" s="56">
        <v>3200</v>
      </c>
      <c r="R29" s="58">
        <f t="shared" si="6"/>
        <v>3052.6580180180181</v>
      </c>
      <c r="S29" s="57">
        <f t="shared" si="7"/>
        <v>9338.3680180180181</v>
      </c>
      <c r="T29" s="56">
        <v>3200</v>
      </c>
      <c r="U29" s="56">
        <v>3200</v>
      </c>
      <c r="V29" s="58">
        <f t="shared" si="8"/>
        <v>2825.2252252252251</v>
      </c>
      <c r="W29" s="57">
        <f t="shared" si="9"/>
        <v>9225.2252252252256</v>
      </c>
      <c r="X29" s="56">
        <v>3200</v>
      </c>
      <c r="Y29" s="58">
        <f t="shared" si="10"/>
        <v>2830.03003003003</v>
      </c>
      <c r="Z29" s="58">
        <f t="shared" si="11"/>
        <v>192.19219219219218</v>
      </c>
      <c r="AA29" s="57">
        <f t="shared" si="12"/>
        <v>6222.2222222222217</v>
      </c>
      <c r="AB29" s="59">
        <f t="shared" si="13"/>
        <v>10551.71</v>
      </c>
      <c r="AC29" s="59">
        <f t="shared" si="14"/>
        <v>21700.105465465469</v>
      </c>
      <c r="AD29" s="60">
        <f t="shared" si="15"/>
        <v>32251.815465465465</v>
      </c>
    </row>
    <row r="30" spans="1:30" ht="21" x14ac:dyDescent="0.2">
      <c r="A30" s="46">
        <v>10</v>
      </c>
      <c r="B30" s="51" t="s">
        <v>87</v>
      </c>
      <c r="C30" s="52">
        <v>275</v>
      </c>
      <c r="D30" s="53" t="s">
        <v>79</v>
      </c>
      <c r="E30" s="53" t="s">
        <v>72</v>
      </c>
      <c r="F30" s="54" t="s">
        <v>88</v>
      </c>
      <c r="G30" s="55">
        <v>4000</v>
      </c>
      <c r="H30" s="55">
        <f>SUM(G30*20%*0)</f>
        <v>0</v>
      </c>
      <c r="I30" s="55">
        <f t="shared" si="3"/>
        <v>4000</v>
      </c>
      <c r="J30" s="55">
        <v>0</v>
      </c>
      <c r="K30" s="55">
        <f t="shared" si="4"/>
        <v>4000</v>
      </c>
      <c r="L30" s="56">
        <v>3109</v>
      </c>
      <c r="M30" s="56">
        <v>3075</v>
      </c>
      <c r="N30" s="56">
        <v>3074</v>
      </c>
      <c r="O30" s="57">
        <f t="shared" si="5"/>
        <v>9258</v>
      </c>
      <c r="P30" s="56">
        <v>3843.84</v>
      </c>
      <c r="Q30" s="56">
        <v>4000</v>
      </c>
      <c r="R30" s="58">
        <f t="shared" si="6"/>
        <v>3815.8225225225224</v>
      </c>
      <c r="S30" s="57">
        <f t="shared" si="7"/>
        <v>11659.662522522522</v>
      </c>
      <c r="T30" s="56">
        <v>4000</v>
      </c>
      <c r="U30" s="56">
        <v>4000</v>
      </c>
      <c r="V30" s="58">
        <f t="shared" si="8"/>
        <v>3531.5315315315315</v>
      </c>
      <c r="W30" s="57">
        <f t="shared" si="9"/>
        <v>11531.531531531531</v>
      </c>
      <c r="X30" s="56">
        <v>4000</v>
      </c>
      <c r="Y30" s="58">
        <f t="shared" si="10"/>
        <v>3537.5375375375374</v>
      </c>
      <c r="Z30" s="58">
        <f t="shared" si="11"/>
        <v>240.24024024024024</v>
      </c>
      <c r="AA30" s="57">
        <f t="shared" si="12"/>
        <v>7777.7777777777774</v>
      </c>
      <c r="AB30" s="59">
        <f t="shared" si="13"/>
        <v>13101.84</v>
      </c>
      <c r="AC30" s="59">
        <f t="shared" si="14"/>
        <v>27125.13183183183</v>
      </c>
      <c r="AD30" s="60">
        <f t="shared" si="15"/>
        <v>40226.971831831834</v>
      </c>
    </row>
    <row r="31" spans="1:30" ht="21" x14ac:dyDescent="0.2">
      <c r="A31" s="46">
        <v>11</v>
      </c>
      <c r="B31" s="51" t="s">
        <v>89</v>
      </c>
      <c r="C31" s="52">
        <v>279</v>
      </c>
      <c r="D31" s="53" t="s">
        <v>83</v>
      </c>
      <c r="E31" s="53" t="s">
        <v>72</v>
      </c>
      <c r="F31" s="54" t="s">
        <v>75</v>
      </c>
      <c r="G31" s="55">
        <v>4000</v>
      </c>
      <c r="H31" s="55">
        <f t="shared" si="17"/>
        <v>-800</v>
      </c>
      <c r="I31" s="55">
        <f t="shared" si="3"/>
        <v>3200</v>
      </c>
      <c r="J31" s="55">
        <v>0</v>
      </c>
      <c r="K31" s="55">
        <f t="shared" si="4"/>
        <v>3200</v>
      </c>
      <c r="L31" s="56">
        <v>2515.4</v>
      </c>
      <c r="M31" s="56">
        <v>2537</v>
      </c>
      <c r="N31" s="56">
        <v>2496</v>
      </c>
      <c r="O31" s="57">
        <f t="shared" si="5"/>
        <v>7548.4</v>
      </c>
      <c r="P31" s="56">
        <v>3003.31</v>
      </c>
      <c r="Q31" s="56">
        <v>3200</v>
      </c>
      <c r="R31" s="58">
        <f t="shared" si="6"/>
        <v>3052.6580180180181</v>
      </c>
      <c r="S31" s="57">
        <f t="shared" si="7"/>
        <v>9255.9680180180185</v>
      </c>
      <c r="T31" s="56">
        <v>3200</v>
      </c>
      <c r="U31" s="56">
        <v>3200</v>
      </c>
      <c r="V31" s="58">
        <f t="shared" si="8"/>
        <v>2825.2252252252251</v>
      </c>
      <c r="W31" s="57">
        <f t="shared" si="9"/>
        <v>9225.2252252252256</v>
      </c>
      <c r="X31" s="56">
        <v>3200</v>
      </c>
      <c r="Y31" s="58">
        <f t="shared" si="10"/>
        <v>2830.03003003003</v>
      </c>
      <c r="Z31" s="58">
        <f t="shared" si="11"/>
        <v>192.19219219219218</v>
      </c>
      <c r="AA31" s="57">
        <f t="shared" si="12"/>
        <v>6222.2222222222217</v>
      </c>
      <c r="AB31" s="59">
        <f t="shared" si="13"/>
        <v>10551.71</v>
      </c>
      <c r="AC31" s="59">
        <f t="shared" si="14"/>
        <v>21700.105465465465</v>
      </c>
      <c r="AD31" s="60">
        <f t="shared" si="15"/>
        <v>32251.815465465465</v>
      </c>
    </row>
    <row r="32" spans="1:30" ht="42" x14ac:dyDescent="0.2">
      <c r="A32" s="46">
        <v>12</v>
      </c>
      <c r="B32" s="51" t="s">
        <v>90</v>
      </c>
      <c r="C32" s="52">
        <v>280</v>
      </c>
      <c r="D32" s="53" t="s">
        <v>83</v>
      </c>
      <c r="E32" s="53" t="s">
        <v>72</v>
      </c>
      <c r="F32" s="54" t="s">
        <v>75</v>
      </c>
      <c r="G32" s="55">
        <v>4000</v>
      </c>
      <c r="H32" s="55">
        <f t="shared" si="17"/>
        <v>-800</v>
      </c>
      <c r="I32" s="55">
        <f t="shared" si="3"/>
        <v>3200</v>
      </c>
      <c r="J32" s="55">
        <v>0</v>
      </c>
      <c r="K32" s="55">
        <f t="shared" si="4"/>
        <v>3200</v>
      </c>
      <c r="L32" s="56">
        <v>2480</v>
      </c>
      <c r="M32" s="56">
        <v>2492</v>
      </c>
      <c r="N32" s="56">
        <v>2479.1999999999998</v>
      </c>
      <c r="O32" s="57">
        <f t="shared" si="5"/>
        <v>7451.2</v>
      </c>
      <c r="P32" s="56">
        <v>3100.5099999999998</v>
      </c>
      <c r="Q32" s="56">
        <v>3200</v>
      </c>
      <c r="R32" s="58">
        <f t="shared" si="6"/>
        <v>3052.6580180180181</v>
      </c>
      <c r="S32" s="57">
        <f t="shared" si="7"/>
        <v>9353.1680180180192</v>
      </c>
      <c r="T32" s="56">
        <v>3200</v>
      </c>
      <c r="U32" s="56">
        <v>3200</v>
      </c>
      <c r="V32" s="58">
        <f t="shared" si="8"/>
        <v>2825.2252252252251</v>
      </c>
      <c r="W32" s="57">
        <f t="shared" si="9"/>
        <v>9225.2252252252256</v>
      </c>
      <c r="X32" s="56">
        <v>3200</v>
      </c>
      <c r="Y32" s="58">
        <f t="shared" si="10"/>
        <v>2830.03003003003</v>
      </c>
      <c r="Z32" s="58">
        <f t="shared" si="11"/>
        <v>192.19219219219218</v>
      </c>
      <c r="AA32" s="57">
        <f t="shared" si="12"/>
        <v>6222.2222222222217</v>
      </c>
      <c r="AB32" s="59">
        <f t="shared" si="13"/>
        <v>10551.71</v>
      </c>
      <c r="AC32" s="59">
        <f t="shared" si="14"/>
        <v>21700.105465465469</v>
      </c>
      <c r="AD32" s="60">
        <f t="shared" si="15"/>
        <v>32251.815465465468</v>
      </c>
    </row>
    <row r="33" spans="1:30" ht="21" x14ac:dyDescent="0.2">
      <c r="A33" s="46">
        <v>13</v>
      </c>
      <c r="B33" s="51" t="s">
        <v>91</v>
      </c>
      <c r="C33" s="52">
        <v>286</v>
      </c>
      <c r="D33" s="53" t="s">
        <v>79</v>
      </c>
      <c r="E33" s="53" t="s">
        <v>92</v>
      </c>
      <c r="F33" s="54" t="s">
        <v>93</v>
      </c>
      <c r="G33" s="55">
        <v>4000</v>
      </c>
      <c r="H33" s="55">
        <f>SUM(G33*20%*0)</f>
        <v>0</v>
      </c>
      <c r="I33" s="55">
        <f t="shared" si="3"/>
        <v>4000</v>
      </c>
      <c r="J33" s="55">
        <f>SUM(I33*50%)</f>
        <v>2000</v>
      </c>
      <c r="K33" s="55">
        <f t="shared" si="4"/>
        <v>6000</v>
      </c>
      <c r="L33" s="56">
        <v>4673</v>
      </c>
      <c r="M33" s="56">
        <v>4673</v>
      </c>
      <c r="N33" s="56">
        <v>4668.6000000000004</v>
      </c>
      <c r="O33" s="57">
        <f t="shared" si="5"/>
        <v>14014.6</v>
      </c>
      <c r="P33" s="56">
        <v>5769.8700000000008</v>
      </c>
      <c r="Q33" s="56">
        <v>6000</v>
      </c>
      <c r="R33" s="58">
        <f t="shared" si="6"/>
        <v>5723.733783783784</v>
      </c>
      <c r="S33" s="57">
        <f t="shared" si="7"/>
        <v>17493.603783783787</v>
      </c>
      <c r="T33" s="56">
        <v>6000</v>
      </c>
      <c r="U33" s="56">
        <v>6000</v>
      </c>
      <c r="V33" s="58">
        <f t="shared" si="8"/>
        <v>5297.2972972972975</v>
      </c>
      <c r="W33" s="57">
        <f t="shared" si="9"/>
        <v>17297.297297297297</v>
      </c>
      <c r="X33" s="56">
        <v>6000</v>
      </c>
      <c r="Y33" s="58">
        <f t="shared" si="10"/>
        <v>5306.3063063063064</v>
      </c>
      <c r="Z33" s="58">
        <v>360.27</v>
      </c>
      <c r="AA33" s="57">
        <f t="shared" si="12"/>
        <v>11666.576306306306</v>
      </c>
      <c r="AB33" s="59">
        <f t="shared" si="13"/>
        <v>19784.47</v>
      </c>
      <c r="AC33" s="59">
        <f t="shared" si="14"/>
        <v>40687.60738738739</v>
      </c>
      <c r="AD33" s="60">
        <f t="shared" si="15"/>
        <v>60472.077387387384</v>
      </c>
    </row>
    <row r="34" spans="1:30" ht="21" x14ac:dyDescent="0.2">
      <c r="A34" s="46">
        <v>14</v>
      </c>
      <c r="B34" s="51" t="s">
        <v>94</v>
      </c>
      <c r="C34" s="52">
        <v>287</v>
      </c>
      <c r="D34" s="53" t="s">
        <v>83</v>
      </c>
      <c r="E34" s="53" t="s">
        <v>72</v>
      </c>
      <c r="F34" s="54" t="s">
        <v>75</v>
      </c>
      <c r="G34" s="55">
        <v>4000</v>
      </c>
      <c r="H34" s="55">
        <f t="shared" si="17"/>
        <v>-800</v>
      </c>
      <c r="I34" s="55">
        <f t="shared" si="3"/>
        <v>3200</v>
      </c>
      <c r="J34" s="55">
        <v>0</v>
      </c>
      <c r="K34" s="55">
        <f t="shared" si="4"/>
        <v>3200</v>
      </c>
      <c r="L34" s="56">
        <v>2492.21</v>
      </c>
      <c r="M34" s="56">
        <v>2492.21</v>
      </c>
      <c r="N34" s="56">
        <v>2492.21</v>
      </c>
      <c r="O34" s="57">
        <f t="shared" si="5"/>
        <v>7476.63</v>
      </c>
      <c r="P34" s="56">
        <v>3075.08</v>
      </c>
      <c r="Q34" s="56">
        <v>3200</v>
      </c>
      <c r="R34" s="58">
        <f t="shared" si="6"/>
        <v>3052.6580180180181</v>
      </c>
      <c r="S34" s="57">
        <f t="shared" si="7"/>
        <v>9327.7380180180189</v>
      </c>
      <c r="T34" s="56">
        <v>3200</v>
      </c>
      <c r="U34" s="56">
        <v>3200</v>
      </c>
      <c r="V34" s="58">
        <f t="shared" si="8"/>
        <v>2825.2252252252251</v>
      </c>
      <c r="W34" s="57">
        <f t="shared" si="9"/>
        <v>9225.2252252252256</v>
      </c>
      <c r="X34" s="56">
        <v>3200</v>
      </c>
      <c r="Y34" s="58">
        <f t="shared" si="10"/>
        <v>2830.03003003003</v>
      </c>
      <c r="Z34" s="58">
        <f t="shared" si="11"/>
        <v>192.19219219219218</v>
      </c>
      <c r="AA34" s="57">
        <f t="shared" si="12"/>
        <v>6222.2222222222217</v>
      </c>
      <c r="AB34" s="59">
        <f t="shared" si="13"/>
        <v>10551.71</v>
      </c>
      <c r="AC34" s="59">
        <f t="shared" si="14"/>
        <v>21700.105465465465</v>
      </c>
      <c r="AD34" s="60">
        <f t="shared" si="15"/>
        <v>32251.815465465468</v>
      </c>
    </row>
    <row r="35" spans="1:30" ht="31.5" x14ac:dyDescent="0.2">
      <c r="A35" s="46">
        <v>15</v>
      </c>
      <c r="B35" s="51" t="s">
        <v>95</v>
      </c>
      <c r="C35" s="52">
        <v>287</v>
      </c>
      <c r="D35" s="53" t="s">
        <v>71</v>
      </c>
      <c r="E35" s="53" t="s">
        <v>72</v>
      </c>
      <c r="F35" s="54" t="s">
        <v>75</v>
      </c>
      <c r="G35" s="55">
        <v>4000</v>
      </c>
      <c r="H35" s="55">
        <f>SUM(G35*20%)</f>
        <v>800</v>
      </c>
      <c r="I35" s="55">
        <f t="shared" si="3"/>
        <v>4800</v>
      </c>
      <c r="J35" s="55">
        <v>0</v>
      </c>
      <c r="K35" s="55">
        <f t="shared" si="4"/>
        <v>4800</v>
      </c>
      <c r="L35" s="56">
        <v>3720.19</v>
      </c>
      <c r="M35" s="56">
        <v>3726.39</v>
      </c>
      <c r="N35" s="56">
        <v>3726.79</v>
      </c>
      <c r="O35" s="57">
        <f t="shared" si="5"/>
        <v>11173.369999999999</v>
      </c>
      <c r="P35" s="56">
        <v>4612.6099999999997</v>
      </c>
      <c r="Q35" s="56">
        <v>4800</v>
      </c>
      <c r="R35" s="58">
        <f t="shared" si="6"/>
        <v>4578.9870270270267</v>
      </c>
      <c r="S35" s="57">
        <f t="shared" si="7"/>
        <v>13991.597027027026</v>
      </c>
      <c r="T35" s="56">
        <v>4800</v>
      </c>
      <c r="U35" s="56">
        <v>4800</v>
      </c>
      <c r="V35" s="58">
        <f t="shared" si="8"/>
        <v>4237.8378378378375</v>
      </c>
      <c r="W35" s="57">
        <f t="shared" si="9"/>
        <v>13837.837837837837</v>
      </c>
      <c r="X35" s="56">
        <v>4800</v>
      </c>
      <c r="Y35" s="58">
        <f t="shared" si="10"/>
        <v>4245.0450450450453</v>
      </c>
      <c r="Z35" s="58">
        <f t="shared" si="11"/>
        <v>288.2882882882883</v>
      </c>
      <c r="AA35" s="57">
        <f t="shared" si="12"/>
        <v>9333.3333333333321</v>
      </c>
      <c r="AB35" s="59">
        <f t="shared" si="13"/>
        <v>15785.98</v>
      </c>
      <c r="AC35" s="59">
        <f t="shared" si="14"/>
        <v>32550.158198198194</v>
      </c>
      <c r="AD35" s="60">
        <f t="shared" si="15"/>
        <v>48336.138198198198</v>
      </c>
    </row>
    <row r="36" spans="1:30" ht="21" x14ac:dyDescent="0.2">
      <c r="A36" s="46">
        <v>16</v>
      </c>
      <c r="B36" s="51" t="s">
        <v>96</v>
      </c>
      <c r="C36" s="52">
        <v>288</v>
      </c>
      <c r="D36" s="53" t="s">
        <v>71</v>
      </c>
      <c r="E36" s="53" t="s">
        <v>72</v>
      </c>
      <c r="F36" s="54" t="s">
        <v>73</v>
      </c>
      <c r="G36" s="55">
        <v>4000</v>
      </c>
      <c r="H36" s="55">
        <f t="shared" ref="H36" si="18">SUM(G36*20%)</f>
        <v>800</v>
      </c>
      <c r="I36" s="55">
        <f t="shared" si="3"/>
        <v>4800</v>
      </c>
      <c r="J36" s="55">
        <v>0</v>
      </c>
      <c r="K36" s="55">
        <f t="shared" si="4"/>
        <v>4800</v>
      </c>
      <c r="L36" s="56">
        <v>3721</v>
      </c>
      <c r="M36" s="56">
        <v>3736</v>
      </c>
      <c r="N36" s="56">
        <v>3724</v>
      </c>
      <c r="O36" s="57">
        <f t="shared" si="5"/>
        <v>11181</v>
      </c>
      <c r="P36" s="56">
        <v>4646.57</v>
      </c>
      <c r="Q36" s="56">
        <v>4800</v>
      </c>
      <c r="R36" s="58">
        <f t="shared" si="6"/>
        <v>4578.9870270270267</v>
      </c>
      <c r="S36" s="57">
        <f t="shared" si="7"/>
        <v>14025.557027027025</v>
      </c>
      <c r="T36" s="56">
        <v>4800</v>
      </c>
      <c r="U36" s="56">
        <v>4800</v>
      </c>
      <c r="V36" s="58">
        <f t="shared" si="8"/>
        <v>4237.8378378378375</v>
      </c>
      <c r="W36" s="57">
        <f t="shared" si="9"/>
        <v>13837.837837837837</v>
      </c>
      <c r="X36" s="56">
        <v>4800</v>
      </c>
      <c r="Y36" s="58">
        <f t="shared" si="10"/>
        <v>4245.0450450450453</v>
      </c>
      <c r="Z36" s="58">
        <f t="shared" si="11"/>
        <v>288.2882882882883</v>
      </c>
      <c r="AA36" s="57">
        <f t="shared" si="12"/>
        <v>9333.3333333333321</v>
      </c>
      <c r="AB36" s="59">
        <f t="shared" si="13"/>
        <v>15827.57</v>
      </c>
      <c r="AC36" s="59">
        <f t="shared" si="14"/>
        <v>32550.158198198194</v>
      </c>
      <c r="AD36" s="60">
        <f t="shared" si="15"/>
        <v>48377.728198198194</v>
      </c>
    </row>
    <row r="37" spans="1:30" ht="21" x14ac:dyDescent="0.2">
      <c r="A37" s="46">
        <v>17</v>
      </c>
      <c r="B37" s="51" t="s">
        <v>97</v>
      </c>
      <c r="C37" s="52">
        <v>297</v>
      </c>
      <c r="D37" s="53" t="s">
        <v>83</v>
      </c>
      <c r="E37" s="53" t="s">
        <v>72</v>
      </c>
      <c r="F37" s="61" t="s">
        <v>98</v>
      </c>
      <c r="G37" s="55">
        <v>4000</v>
      </c>
      <c r="H37" s="55">
        <f>-SUM(G37*20%)</f>
        <v>-800</v>
      </c>
      <c r="I37" s="55">
        <f t="shared" si="3"/>
        <v>3200</v>
      </c>
      <c r="J37" s="55">
        <v>0</v>
      </c>
      <c r="K37" s="55">
        <f t="shared" si="4"/>
        <v>3200</v>
      </c>
      <c r="L37" s="56">
        <v>2492.8000000000002</v>
      </c>
      <c r="M37" s="56">
        <v>2492</v>
      </c>
      <c r="N37" s="56">
        <v>2492</v>
      </c>
      <c r="O37" s="57">
        <f t="shared" si="5"/>
        <v>7476.8</v>
      </c>
      <c r="P37" s="56">
        <v>3074.91</v>
      </c>
      <c r="Q37" s="56">
        <v>3200</v>
      </c>
      <c r="R37" s="58">
        <f t="shared" si="6"/>
        <v>3052.6580180180181</v>
      </c>
      <c r="S37" s="57">
        <f t="shared" si="7"/>
        <v>9327.568018018017</v>
      </c>
      <c r="T37" s="56">
        <v>3200</v>
      </c>
      <c r="U37" s="56">
        <v>3200</v>
      </c>
      <c r="V37" s="58">
        <f t="shared" si="8"/>
        <v>2825.2252252252251</v>
      </c>
      <c r="W37" s="57">
        <f t="shared" si="9"/>
        <v>9225.2252252252256</v>
      </c>
      <c r="X37" s="56">
        <v>3200</v>
      </c>
      <c r="Y37" s="58">
        <f t="shared" si="10"/>
        <v>2830.03003003003</v>
      </c>
      <c r="Z37" s="58">
        <f t="shared" si="11"/>
        <v>192.19219219219218</v>
      </c>
      <c r="AA37" s="57">
        <f t="shared" si="12"/>
        <v>6222.2222222222217</v>
      </c>
      <c r="AB37" s="59">
        <f t="shared" si="13"/>
        <v>10551.71</v>
      </c>
      <c r="AC37" s="59">
        <f t="shared" si="14"/>
        <v>21700.105465465465</v>
      </c>
      <c r="AD37" s="60">
        <f t="shared" si="15"/>
        <v>32251.815465465465</v>
      </c>
    </row>
    <row r="38" spans="1:30" ht="21" x14ac:dyDescent="0.2">
      <c r="A38" s="46">
        <v>18</v>
      </c>
      <c r="B38" s="51" t="s">
        <v>99</v>
      </c>
      <c r="C38" s="52">
        <v>299</v>
      </c>
      <c r="D38" s="53" t="s">
        <v>83</v>
      </c>
      <c r="E38" s="53" t="s">
        <v>92</v>
      </c>
      <c r="F38" s="54" t="s">
        <v>100</v>
      </c>
      <c r="G38" s="55">
        <v>4000</v>
      </c>
      <c r="H38" s="55">
        <f>-SUM(G38*20%)</f>
        <v>-800</v>
      </c>
      <c r="I38" s="55">
        <f t="shared" si="3"/>
        <v>3200</v>
      </c>
      <c r="J38" s="55">
        <f>SUM(I38*50%)</f>
        <v>1600</v>
      </c>
      <c r="K38" s="55">
        <f t="shared" si="4"/>
        <v>4800</v>
      </c>
      <c r="L38" s="56">
        <v>3544</v>
      </c>
      <c r="M38" s="56">
        <v>3925</v>
      </c>
      <c r="N38" s="56">
        <v>3738</v>
      </c>
      <c r="O38" s="57">
        <f t="shared" si="5"/>
        <v>11207</v>
      </c>
      <c r="P38" s="56">
        <v>4620.57</v>
      </c>
      <c r="Q38" s="56">
        <v>4800</v>
      </c>
      <c r="R38" s="58">
        <f t="shared" si="6"/>
        <v>4578.9870270270267</v>
      </c>
      <c r="S38" s="57">
        <f t="shared" si="7"/>
        <v>13999.557027027025</v>
      </c>
      <c r="T38" s="56">
        <v>4800</v>
      </c>
      <c r="U38" s="56">
        <v>4800</v>
      </c>
      <c r="V38" s="58">
        <f t="shared" si="8"/>
        <v>4237.8378378378375</v>
      </c>
      <c r="W38" s="57">
        <f t="shared" si="9"/>
        <v>13837.837837837837</v>
      </c>
      <c r="X38" s="56">
        <v>4800</v>
      </c>
      <c r="Y38" s="58">
        <f t="shared" si="10"/>
        <v>4245.0450450450453</v>
      </c>
      <c r="Z38" s="58">
        <f t="shared" si="11"/>
        <v>288.2882882882883</v>
      </c>
      <c r="AA38" s="57">
        <f t="shared" si="12"/>
        <v>9333.3333333333321</v>
      </c>
      <c r="AB38" s="59">
        <f t="shared" si="13"/>
        <v>15827.57</v>
      </c>
      <c r="AC38" s="59">
        <f t="shared" si="14"/>
        <v>32550.158198198194</v>
      </c>
      <c r="AD38" s="60">
        <f t="shared" si="15"/>
        <v>48377.728198198194</v>
      </c>
    </row>
    <row r="39" spans="1:30" ht="21" x14ac:dyDescent="0.2">
      <c r="A39" s="46">
        <v>19</v>
      </c>
      <c r="B39" s="51" t="s">
        <v>101</v>
      </c>
      <c r="C39" s="52">
        <v>300</v>
      </c>
      <c r="D39" s="53" t="s">
        <v>83</v>
      </c>
      <c r="E39" s="53" t="s">
        <v>92</v>
      </c>
      <c r="F39" s="62" t="s">
        <v>102</v>
      </c>
      <c r="G39" s="55">
        <v>4000</v>
      </c>
      <c r="H39" s="55">
        <f>-SUM(G39*20%)</f>
        <v>-800</v>
      </c>
      <c r="I39" s="55">
        <f t="shared" si="3"/>
        <v>3200</v>
      </c>
      <c r="J39" s="55">
        <f>SUM(I39*50%)</f>
        <v>1600</v>
      </c>
      <c r="K39" s="55">
        <f t="shared" si="4"/>
        <v>4800</v>
      </c>
      <c r="L39" s="56">
        <v>3754.6</v>
      </c>
      <c r="M39" s="56">
        <v>3743.6</v>
      </c>
      <c r="N39" s="56">
        <v>3713.6</v>
      </c>
      <c r="O39" s="57">
        <f t="shared" si="5"/>
        <v>11211.8</v>
      </c>
      <c r="P39" s="56">
        <v>4615.7699999999995</v>
      </c>
      <c r="Q39" s="56">
        <v>4800</v>
      </c>
      <c r="R39" s="58">
        <f t="shared" si="6"/>
        <v>4578.9870270270267</v>
      </c>
      <c r="S39" s="57">
        <f t="shared" si="7"/>
        <v>13994.757027027026</v>
      </c>
      <c r="T39" s="56">
        <v>4800</v>
      </c>
      <c r="U39" s="56">
        <v>4800</v>
      </c>
      <c r="V39" s="58">
        <f t="shared" si="8"/>
        <v>4237.8378378378375</v>
      </c>
      <c r="W39" s="57">
        <f t="shared" si="9"/>
        <v>13837.837837837837</v>
      </c>
      <c r="X39" s="56">
        <v>4800</v>
      </c>
      <c r="Y39" s="58">
        <f t="shared" si="10"/>
        <v>4245.0450450450453</v>
      </c>
      <c r="Z39" s="58">
        <f t="shared" si="11"/>
        <v>288.2882882882883</v>
      </c>
      <c r="AA39" s="57">
        <f t="shared" si="12"/>
        <v>9333.3333333333321</v>
      </c>
      <c r="AB39" s="59">
        <f t="shared" si="13"/>
        <v>15827.57</v>
      </c>
      <c r="AC39" s="59">
        <f t="shared" si="14"/>
        <v>32550.158198198191</v>
      </c>
      <c r="AD39" s="60">
        <f t="shared" si="15"/>
        <v>48377.728198198194</v>
      </c>
    </row>
    <row r="40" spans="1:30" ht="36.75" customHeight="1" x14ac:dyDescent="0.2">
      <c r="A40" s="46">
        <v>20</v>
      </c>
      <c r="B40" s="63" t="s">
        <v>103</v>
      </c>
      <c r="C40" s="64">
        <v>302</v>
      </c>
      <c r="D40" s="65" t="s">
        <v>83</v>
      </c>
      <c r="E40" s="65" t="s">
        <v>72</v>
      </c>
      <c r="F40" s="66" t="s">
        <v>73</v>
      </c>
      <c r="G40" s="55">
        <v>4000</v>
      </c>
      <c r="H40" s="55">
        <f t="shared" ref="H40:H43" si="19">-SUM(G40*20%)</f>
        <v>-800</v>
      </c>
      <c r="I40" s="55">
        <f t="shared" si="3"/>
        <v>3200</v>
      </c>
      <c r="J40" s="55">
        <v>0</v>
      </c>
      <c r="K40" s="55">
        <f t="shared" si="4"/>
        <v>3200</v>
      </c>
      <c r="L40" s="56">
        <v>2492.21</v>
      </c>
      <c r="M40" s="56">
        <v>2492.21</v>
      </c>
      <c r="N40" s="56">
        <v>2492.21</v>
      </c>
      <c r="O40" s="57">
        <f t="shared" si="5"/>
        <v>7476.63</v>
      </c>
      <c r="P40" s="56">
        <v>3075.08</v>
      </c>
      <c r="Q40" s="56">
        <v>3200</v>
      </c>
      <c r="R40" s="58">
        <f t="shared" si="6"/>
        <v>3052.6580180180181</v>
      </c>
      <c r="S40" s="57">
        <f t="shared" si="7"/>
        <v>9327.7380180180189</v>
      </c>
      <c r="T40" s="56">
        <v>3200</v>
      </c>
      <c r="U40" s="56">
        <v>3200</v>
      </c>
      <c r="V40" s="58">
        <f t="shared" si="8"/>
        <v>2825.2252252252251</v>
      </c>
      <c r="W40" s="57">
        <f t="shared" si="9"/>
        <v>9225.2252252252256</v>
      </c>
      <c r="X40" s="56">
        <v>3200</v>
      </c>
      <c r="Y40" s="58">
        <f t="shared" si="10"/>
        <v>2830.03003003003</v>
      </c>
      <c r="Z40" s="58">
        <f t="shared" si="11"/>
        <v>192.19219219219218</v>
      </c>
      <c r="AA40" s="57">
        <f t="shared" si="12"/>
        <v>6222.2222222222217</v>
      </c>
      <c r="AB40" s="59">
        <f t="shared" si="13"/>
        <v>10551.71</v>
      </c>
      <c r="AC40" s="59">
        <f t="shared" si="14"/>
        <v>21700.105465465465</v>
      </c>
      <c r="AD40" s="60">
        <f t="shared" si="15"/>
        <v>32251.815465465468</v>
      </c>
    </row>
    <row r="41" spans="1:30" ht="48.75" customHeight="1" x14ac:dyDescent="0.2">
      <c r="A41" s="46">
        <v>21</v>
      </c>
      <c r="B41" s="67" t="s">
        <v>104</v>
      </c>
      <c r="C41" s="52">
        <v>302</v>
      </c>
      <c r="D41" s="65" t="s">
        <v>83</v>
      </c>
      <c r="E41" s="68" t="s">
        <v>72</v>
      </c>
      <c r="F41" s="69" t="s">
        <v>73</v>
      </c>
      <c r="G41" s="55">
        <v>4000</v>
      </c>
      <c r="H41" s="55">
        <f t="shared" si="19"/>
        <v>-800</v>
      </c>
      <c r="I41" s="55">
        <f t="shared" si="3"/>
        <v>3200</v>
      </c>
      <c r="J41" s="55">
        <v>0</v>
      </c>
      <c r="K41" s="55">
        <f t="shared" si="4"/>
        <v>3200</v>
      </c>
      <c r="L41" s="56">
        <v>2492.21</v>
      </c>
      <c r="M41" s="56">
        <v>2492.21</v>
      </c>
      <c r="N41" s="56">
        <v>2492.21</v>
      </c>
      <c r="O41" s="57">
        <f t="shared" si="5"/>
        <v>7476.63</v>
      </c>
      <c r="P41" s="56">
        <v>3075.08</v>
      </c>
      <c r="Q41" s="56">
        <v>3200</v>
      </c>
      <c r="R41" s="58">
        <f t="shared" si="6"/>
        <v>3052.6580180180181</v>
      </c>
      <c r="S41" s="57">
        <f t="shared" si="7"/>
        <v>9327.7380180180189</v>
      </c>
      <c r="T41" s="56">
        <v>3200</v>
      </c>
      <c r="U41" s="56">
        <v>3200</v>
      </c>
      <c r="V41" s="58">
        <f t="shared" si="8"/>
        <v>2825.2252252252251</v>
      </c>
      <c r="W41" s="57">
        <f t="shared" si="9"/>
        <v>9225.2252252252256</v>
      </c>
      <c r="X41" s="56">
        <v>3200</v>
      </c>
      <c r="Y41" s="58">
        <f t="shared" si="10"/>
        <v>2830.03003003003</v>
      </c>
      <c r="Z41" s="58">
        <f t="shared" si="11"/>
        <v>192.19219219219218</v>
      </c>
      <c r="AA41" s="57">
        <f t="shared" si="12"/>
        <v>6222.2222222222217</v>
      </c>
      <c r="AB41" s="59">
        <f t="shared" si="13"/>
        <v>10551.71</v>
      </c>
      <c r="AC41" s="59">
        <f t="shared" si="14"/>
        <v>21700.105465465465</v>
      </c>
      <c r="AD41" s="60">
        <f t="shared" si="15"/>
        <v>32251.815465465468</v>
      </c>
    </row>
    <row r="42" spans="1:30" ht="42.75" x14ac:dyDescent="0.2">
      <c r="A42" s="46">
        <v>22</v>
      </c>
      <c r="B42" s="67" t="s">
        <v>105</v>
      </c>
      <c r="C42" s="52">
        <v>302</v>
      </c>
      <c r="D42" s="65" t="s">
        <v>83</v>
      </c>
      <c r="E42" s="68" t="s">
        <v>72</v>
      </c>
      <c r="F42" s="69" t="s">
        <v>73</v>
      </c>
      <c r="G42" s="55">
        <v>4000</v>
      </c>
      <c r="H42" s="55">
        <f t="shared" si="19"/>
        <v>-800</v>
      </c>
      <c r="I42" s="55">
        <f t="shared" si="3"/>
        <v>3200</v>
      </c>
      <c r="J42" s="55">
        <v>0</v>
      </c>
      <c r="K42" s="55">
        <f t="shared" si="4"/>
        <v>3200</v>
      </c>
      <c r="L42" s="56">
        <v>2492.21</v>
      </c>
      <c r="M42" s="56">
        <v>2492.21</v>
      </c>
      <c r="N42" s="56">
        <v>2492.21</v>
      </c>
      <c r="O42" s="57">
        <f t="shared" si="5"/>
        <v>7476.63</v>
      </c>
      <c r="P42" s="56">
        <v>3075.08</v>
      </c>
      <c r="Q42" s="56">
        <v>3200</v>
      </c>
      <c r="R42" s="58">
        <f t="shared" si="6"/>
        <v>3052.6580180180181</v>
      </c>
      <c r="S42" s="57">
        <f t="shared" si="7"/>
        <v>9327.7380180180189</v>
      </c>
      <c r="T42" s="56">
        <v>3200</v>
      </c>
      <c r="U42" s="56">
        <v>3200</v>
      </c>
      <c r="V42" s="58">
        <f t="shared" si="8"/>
        <v>2825.2252252252251</v>
      </c>
      <c r="W42" s="57">
        <f t="shared" si="9"/>
        <v>9225.2252252252256</v>
      </c>
      <c r="X42" s="56">
        <v>3200</v>
      </c>
      <c r="Y42" s="58">
        <f t="shared" si="10"/>
        <v>2830.03003003003</v>
      </c>
      <c r="Z42" s="58">
        <f t="shared" si="11"/>
        <v>192.19219219219218</v>
      </c>
      <c r="AA42" s="57">
        <f t="shared" si="12"/>
        <v>6222.2222222222217</v>
      </c>
      <c r="AB42" s="59">
        <f t="shared" si="13"/>
        <v>10551.71</v>
      </c>
      <c r="AC42" s="59">
        <f t="shared" si="14"/>
        <v>21700.105465465465</v>
      </c>
      <c r="AD42" s="60">
        <f t="shared" si="15"/>
        <v>32251.815465465468</v>
      </c>
    </row>
    <row r="43" spans="1:30" ht="42.75" x14ac:dyDescent="0.2">
      <c r="A43" s="46">
        <v>23</v>
      </c>
      <c r="B43" s="67" t="s">
        <v>106</v>
      </c>
      <c r="C43" s="52">
        <v>302</v>
      </c>
      <c r="D43" s="65" t="s">
        <v>83</v>
      </c>
      <c r="E43" s="68" t="s">
        <v>72</v>
      </c>
      <c r="F43" s="69" t="s">
        <v>73</v>
      </c>
      <c r="G43" s="55">
        <v>4000</v>
      </c>
      <c r="H43" s="55">
        <f t="shared" si="19"/>
        <v>-800</v>
      </c>
      <c r="I43" s="55">
        <f t="shared" si="3"/>
        <v>3200</v>
      </c>
      <c r="J43" s="55">
        <v>0</v>
      </c>
      <c r="K43" s="55">
        <f t="shared" si="4"/>
        <v>3200</v>
      </c>
      <c r="L43" s="56">
        <v>2479.5700000000002</v>
      </c>
      <c r="M43" s="56">
        <v>2470.9699999999998</v>
      </c>
      <c r="N43" s="56">
        <v>1710.97</v>
      </c>
      <c r="O43" s="57">
        <f t="shared" si="5"/>
        <v>6661.51</v>
      </c>
      <c r="P43" s="56">
        <v>3075.08</v>
      </c>
      <c r="Q43" s="56">
        <v>3200</v>
      </c>
      <c r="R43" s="58">
        <f t="shared" si="6"/>
        <v>3052.6580180180181</v>
      </c>
      <c r="S43" s="57">
        <f t="shared" si="7"/>
        <v>9327.7380180180189</v>
      </c>
      <c r="T43" s="56">
        <v>3200</v>
      </c>
      <c r="U43" s="56">
        <v>3200</v>
      </c>
      <c r="V43" s="58">
        <f t="shared" si="8"/>
        <v>2825.2252252252251</v>
      </c>
      <c r="W43" s="57">
        <f t="shared" si="9"/>
        <v>9225.2252252252256</v>
      </c>
      <c r="X43" s="56">
        <v>3200</v>
      </c>
      <c r="Y43" s="58">
        <f t="shared" si="10"/>
        <v>2830.03003003003</v>
      </c>
      <c r="Z43" s="58">
        <f t="shared" si="11"/>
        <v>192.19219219219218</v>
      </c>
      <c r="AA43" s="57">
        <f t="shared" si="12"/>
        <v>6222.2222222222217</v>
      </c>
      <c r="AB43" s="59">
        <f t="shared" si="13"/>
        <v>9736.59</v>
      </c>
      <c r="AC43" s="59">
        <f t="shared" si="14"/>
        <v>21700.105465465465</v>
      </c>
      <c r="AD43" s="60">
        <f t="shared" si="15"/>
        <v>31436.695465465466</v>
      </c>
    </row>
    <row r="44" spans="1:30" ht="21" x14ac:dyDescent="0.2">
      <c r="A44" s="46">
        <v>24</v>
      </c>
      <c r="B44" s="51" t="s">
        <v>107</v>
      </c>
      <c r="C44" s="52" t="s">
        <v>108</v>
      </c>
      <c r="D44" s="53" t="s">
        <v>71</v>
      </c>
      <c r="E44" s="53" t="s">
        <v>72</v>
      </c>
      <c r="F44" s="54" t="s">
        <v>73</v>
      </c>
      <c r="G44" s="55">
        <v>4000</v>
      </c>
      <c r="H44" s="55">
        <f>SUM(G44*20%)</f>
        <v>800</v>
      </c>
      <c r="I44" s="55">
        <f t="shared" si="3"/>
        <v>4800</v>
      </c>
      <c r="J44" s="55">
        <v>0</v>
      </c>
      <c r="K44" s="55">
        <f t="shared" si="4"/>
        <v>4800</v>
      </c>
      <c r="L44" s="56">
        <v>3643</v>
      </c>
      <c r="M44" s="56">
        <v>3737</v>
      </c>
      <c r="N44" s="56">
        <v>3725</v>
      </c>
      <c r="O44" s="57">
        <f t="shared" si="5"/>
        <v>11105</v>
      </c>
      <c r="P44" s="56">
        <v>4612.6099999999997</v>
      </c>
      <c r="Q44" s="56">
        <v>4800</v>
      </c>
      <c r="R44" s="58">
        <f t="shared" si="6"/>
        <v>4578.9870270270267</v>
      </c>
      <c r="S44" s="57">
        <f t="shared" si="7"/>
        <v>13991.597027027026</v>
      </c>
      <c r="T44" s="56">
        <v>4800</v>
      </c>
      <c r="U44" s="56">
        <v>4800</v>
      </c>
      <c r="V44" s="58">
        <f t="shared" si="8"/>
        <v>4237.8378378378375</v>
      </c>
      <c r="W44" s="57">
        <f t="shared" si="9"/>
        <v>13837.837837837837</v>
      </c>
      <c r="X44" s="56">
        <v>4800</v>
      </c>
      <c r="Y44" s="58">
        <f t="shared" si="10"/>
        <v>4245.0450450450453</v>
      </c>
      <c r="Z44" s="58">
        <f t="shared" si="11"/>
        <v>288.2882882882883</v>
      </c>
      <c r="AA44" s="57">
        <f t="shared" si="12"/>
        <v>9333.3333333333321</v>
      </c>
      <c r="AB44" s="59">
        <f t="shared" si="13"/>
        <v>15717.61</v>
      </c>
      <c r="AC44" s="59">
        <f t="shared" si="14"/>
        <v>32550.158198198194</v>
      </c>
      <c r="AD44" s="60">
        <f t="shared" si="15"/>
        <v>48267.768198198188</v>
      </c>
    </row>
    <row r="45" spans="1:30" ht="42" x14ac:dyDescent="0.2">
      <c r="A45" s="46">
        <v>25</v>
      </c>
      <c r="B45" s="70" t="s">
        <v>109</v>
      </c>
      <c r="C45" s="64" t="s">
        <v>110</v>
      </c>
      <c r="D45" s="71" t="s">
        <v>79</v>
      </c>
      <c r="E45" s="71" t="s">
        <v>72</v>
      </c>
      <c r="F45" s="72" t="s">
        <v>75</v>
      </c>
      <c r="G45" s="55">
        <v>4000</v>
      </c>
      <c r="H45" s="55">
        <f>SUM(G45*20%*0)</f>
        <v>0</v>
      </c>
      <c r="I45" s="55">
        <f>SUM(G45:H45)</f>
        <v>4000</v>
      </c>
      <c r="J45" s="55">
        <v>0</v>
      </c>
      <c r="K45" s="55">
        <f>SUM(I45:J45)</f>
        <v>4000</v>
      </c>
      <c r="L45" s="56">
        <v>2395</v>
      </c>
      <c r="M45" s="56">
        <v>4113</v>
      </c>
      <c r="N45" s="56">
        <v>3239</v>
      </c>
      <c r="O45" s="57">
        <f t="shared" si="5"/>
        <v>9747</v>
      </c>
      <c r="P45" s="56">
        <v>3442.62</v>
      </c>
      <c r="Q45" s="56">
        <v>4000</v>
      </c>
      <c r="R45" s="58">
        <f t="shared" si="6"/>
        <v>3815.8225225225224</v>
      </c>
      <c r="S45" s="57">
        <f t="shared" si="7"/>
        <v>11258.442522522522</v>
      </c>
      <c r="T45" s="56">
        <v>4000</v>
      </c>
      <c r="U45" s="56">
        <v>4000</v>
      </c>
      <c r="V45" s="58">
        <f t="shared" si="8"/>
        <v>3531.5315315315315</v>
      </c>
      <c r="W45" s="57">
        <f t="shared" si="9"/>
        <v>11531.531531531531</v>
      </c>
      <c r="X45" s="56">
        <v>4000</v>
      </c>
      <c r="Y45" s="58">
        <f t="shared" si="10"/>
        <v>3537.5375375375374</v>
      </c>
      <c r="Z45" s="58">
        <f t="shared" si="11"/>
        <v>240.24024024024024</v>
      </c>
      <c r="AA45" s="57">
        <f t="shared" si="12"/>
        <v>7777.7777777777774</v>
      </c>
      <c r="AB45" s="59">
        <f t="shared" si="13"/>
        <v>13189.619999999999</v>
      </c>
      <c r="AC45" s="59">
        <f t="shared" si="14"/>
        <v>27125.13183183183</v>
      </c>
      <c r="AD45" s="60">
        <f t="shared" si="15"/>
        <v>40314.751831831833</v>
      </c>
    </row>
    <row r="46" spans="1:30" ht="31.5" x14ac:dyDescent="0.2">
      <c r="A46" s="46">
        <v>26</v>
      </c>
      <c r="B46" s="70" t="s">
        <v>111</v>
      </c>
      <c r="C46" s="73" t="s">
        <v>112</v>
      </c>
      <c r="D46" s="71" t="s">
        <v>83</v>
      </c>
      <c r="E46" s="72" t="s">
        <v>92</v>
      </c>
      <c r="F46" s="72" t="s">
        <v>113</v>
      </c>
      <c r="G46" s="55">
        <v>4000</v>
      </c>
      <c r="H46" s="55">
        <f>-SUM(G46*20%)</f>
        <v>-800</v>
      </c>
      <c r="I46" s="55">
        <f>SUM(G46:H46)</f>
        <v>3200</v>
      </c>
      <c r="J46" s="55">
        <f>SUM(I46*50%)</f>
        <v>1600</v>
      </c>
      <c r="K46" s="55">
        <f>SUM(I46:J46)</f>
        <v>4800</v>
      </c>
      <c r="L46" s="56">
        <v>3744</v>
      </c>
      <c r="M46" s="56">
        <v>3758</v>
      </c>
      <c r="N46" s="56">
        <v>3742</v>
      </c>
      <c r="O46" s="57">
        <f t="shared" si="5"/>
        <v>11244</v>
      </c>
      <c r="P46" s="56">
        <v>4583.57</v>
      </c>
      <c r="Q46" s="56">
        <v>4800</v>
      </c>
      <c r="R46" s="58">
        <f t="shared" si="6"/>
        <v>4578.9870270270267</v>
      </c>
      <c r="S46" s="57">
        <f t="shared" si="7"/>
        <v>13962.557027027025</v>
      </c>
      <c r="T46" s="56">
        <v>4800</v>
      </c>
      <c r="U46" s="56">
        <v>4800</v>
      </c>
      <c r="V46" s="58">
        <f t="shared" si="8"/>
        <v>4237.8378378378375</v>
      </c>
      <c r="W46" s="57">
        <f t="shared" si="9"/>
        <v>13837.837837837837</v>
      </c>
      <c r="X46" s="56">
        <v>4800</v>
      </c>
      <c r="Y46" s="58">
        <f t="shared" si="10"/>
        <v>4245.0450450450453</v>
      </c>
      <c r="Z46" s="58">
        <f t="shared" si="11"/>
        <v>288.2882882882883</v>
      </c>
      <c r="AA46" s="57">
        <f t="shared" si="12"/>
        <v>9333.3333333333321</v>
      </c>
      <c r="AB46" s="59">
        <f t="shared" si="13"/>
        <v>15827.57</v>
      </c>
      <c r="AC46" s="59">
        <f t="shared" si="14"/>
        <v>32550.158198198194</v>
      </c>
      <c r="AD46" s="60">
        <f t="shared" si="15"/>
        <v>48377.728198198194</v>
      </c>
    </row>
    <row r="47" spans="1:30" ht="31.5" x14ac:dyDescent="0.2">
      <c r="A47" s="46">
        <v>27</v>
      </c>
      <c r="B47" s="70" t="s">
        <v>114</v>
      </c>
      <c r="C47" s="73" t="s">
        <v>115</v>
      </c>
      <c r="D47" s="71" t="s">
        <v>116</v>
      </c>
      <c r="E47" s="71" t="s">
        <v>72</v>
      </c>
      <c r="F47" s="72" t="s">
        <v>75</v>
      </c>
      <c r="G47" s="55">
        <v>4000</v>
      </c>
      <c r="H47" s="55">
        <f>-SUM(G47*20%)</f>
        <v>-800</v>
      </c>
      <c r="I47" s="55">
        <f t="shared" si="3"/>
        <v>3200</v>
      </c>
      <c r="J47" s="55">
        <v>0</v>
      </c>
      <c r="K47" s="55">
        <f t="shared" si="4"/>
        <v>3200</v>
      </c>
      <c r="L47" s="56">
        <v>2492.21</v>
      </c>
      <c r="M47" s="56">
        <v>2492.21</v>
      </c>
      <c r="N47" s="56">
        <v>2492.21</v>
      </c>
      <c r="O47" s="57">
        <f t="shared" si="5"/>
        <v>7476.63</v>
      </c>
      <c r="P47" s="56">
        <v>3075.08</v>
      </c>
      <c r="Q47" s="56">
        <v>3200</v>
      </c>
      <c r="R47" s="58">
        <f t="shared" si="6"/>
        <v>3052.6580180180181</v>
      </c>
      <c r="S47" s="57">
        <f t="shared" si="7"/>
        <v>9327.7380180180189</v>
      </c>
      <c r="T47" s="56">
        <v>3200</v>
      </c>
      <c r="U47" s="56">
        <v>3200</v>
      </c>
      <c r="V47" s="58">
        <f t="shared" si="8"/>
        <v>2825.2252252252251</v>
      </c>
      <c r="W47" s="57">
        <f t="shared" si="9"/>
        <v>9225.2252252252256</v>
      </c>
      <c r="X47" s="56">
        <v>3200</v>
      </c>
      <c r="Y47" s="58">
        <f t="shared" si="10"/>
        <v>2830.03003003003</v>
      </c>
      <c r="Z47" s="58">
        <f t="shared" si="11"/>
        <v>192.19219219219218</v>
      </c>
      <c r="AA47" s="57">
        <f t="shared" si="12"/>
        <v>6222.2222222222217</v>
      </c>
      <c r="AB47" s="59">
        <f t="shared" si="13"/>
        <v>10551.71</v>
      </c>
      <c r="AC47" s="59">
        <f t="shared" si="14"/>
        <v>21700.105465465465</v>
      </c>
      <c r="AD47" s="60">
        <f t="shared" si="15"/>
        <v>32251.815465465468</v>
      </c>
    </row>
    <row r="48" spans="1:30" ht="31.5" x14ac:dyDescent="0.2">
      <c r="A48" s="46">
        <v>28</v>
      </c>
      <c r="B48" s="70" t="s">
        <v>117</v>
      </c>
      <c r="C48" s="73" t="s">
        <v>115</v>
      </c>
      <c r="D48" s="71" t="s">
        <v>116</v>
      </c>
      <c r="E48" s="72" t="s">
        <v>72</v>
      </c>
      <c r="F48" s="72" t="s">
        <v>75</v>
      </c>
      <c r="G48" s="55">
        <v>4000</v>
      </c>
      <c r="H48" s="55">
        <f t="shared" ref="H48:H53" si="20">-SUM(G48*20%)</f>
        <v>-800</v>
      </c>
      <c r="I48" s="55">
        <f t="shared" si="3"/>
        <v>3200</v>
      </c>
      <c r="J48" s="55">
        <v>0</v>
      </c>
      <c r="K48" s="55">
        <f t="shared" si="4"/>
        <v>3200</v>
      </c>
      <c r="L48" s="56">
        <v>2494.9899999999998</v>
      </c>
      <c r="M48" s="56">
        <v>2487.59</v>
      </c>
      <c r="N48" s="56">
        <v>2463.39</v>
      </c>
      <c r="O48" s="57">
        <f t="shared" si="5"/>
        <v>7445.9699999999993</v>
      </c>
      <c r="P48" s="56">
        <v>3105.74</v>
      </c>
      <c r="Q48" s="56">
        <v>3200</v>
      </c>
      <c r="R48" s="58">
        <f t="shared" si="6"/>
        <v>3052.6580180180181</v>
      </c>
      <c r="S48" s="57">
        <f t="shared" si="7"/>
        <v>9358.3980180180188</v>
      </c>
      <c r="T48" s="56">
        <v>3200</v>
      </c>
      <c r="U48" s="56">
        <v>3200</v>
      </c>
      <c r="V48" s="58">
        <f t="shared" si="8"/>
        <v>2825.2252252252251</v>
      </c>
      <c r="W48" s="57">
        <f t="shared" si="9"/>
        <v>9225.2252252252256</v>
      </c>
      <c r="X48" s="56">
        <v>3200</v>
      </c>
      <c r="Y48" s="58">
        <f t="shared" si="10"/>
        <v>2830.03003003003</v>
      </c>
      <c r="Z48" s="58">
        <f t="shared" si="11"/>
        <v>192.19219219219218</v>
      </c>
      <c r="AA48" s="57">
        <f t="shared" si="12"/>
        <v>6222.2222222222217</v>
      </c>
      <c r="AB48" s="59">
        <f t="shared" si="13"/>
        <v>10551.71</v>
      </c>
      <c r="AC48" s="59">
        <f t="shared" si="14"/>
        <v>21700.105465465465</v>
      </c>
      <c r="AD48" s="60">
        <f t="shared" si="15"/>
        <v>32251.815465465465</v>
      </c>
    </row>
    <row r="49" spans="1:31" ht="21.75" x14ac:dyDescent="0.2">
      <c r="A49" s="46">
        <v>29</v>
      </c>
      <c r="B49" s="70" t="s">
        <v>118</v>
      </c>
      <c r="C49" s="73" t="s">
        <v>119</v>
      </c>
      <c r="D49" s="71" t="s">
        <v>116</v>
      </c>
      <c r="E49" s="72" t="s">
        <v>72</v>
      </c>
      <c r="F49" s="72" t="s">
        <v>75</v>
      </c>
      <c r="G49" s="55">
        <v>4000</v>
      </c>
      <c r="H49" s="55">
        <f t="shared" si="20"/>
        <v>-800</v>
      </c>
      <c r="I49" s="55">
        <f t="shared" si="3"/>
        <v>3200</v>
      </c>
      <c r="J49" s="55">
        <v>0</v>
      </c>
      <c r="K49" s="55">
        <f t="shared" si="4"/>
        <v>3200</v>
      </c>
      <c r="L49" s="56">
        <v>0</v>
      </c>
      <c r="M49" s="56">
        <v>2512</v>
      </c>
      <c r="N49" s="56">
        <v>2512</v>
      </c>
      <c r="O49" s="57">
        <f t="shared" si="5"/>
        <v>5024</v>
      </c>
      <c r="P49" s="56">
        <v>3075.08</v>
      </c>
      <c r="Q49" s="56">
        <v>3200</v>
      </c>
      <c r="R49" s="58">
        <f t="shared" si="6"/>
        <v>3052.6580180180181</v>
      </c>
      <c r="S49" s="57">
        <f t="shared" si="7"/>
        <v>9327.7380180180189</v>
      </c>
      <c r="T49" s="56">
        <v>3200</v>
      </c>
      <c r="U49" s="56">
        <v>3200</v>
      </c>
      <c r="V49" s="58">
        <f t="shared" si="8"/>
        <v>2825.2252252252251</v>
      </c>
      <c r="W49" s="57">
        <f t="shared" si="9"/>
        <v>9225.2252252252256</v>
      </c>
      <c r="X49" s="56">
        <v>3200</v>
      </c>
      <c r="Y49" s="58">
        <f t="shared" si="10"/>
        <v>2830.03003003003</v>
      </c>
      <c r="Z49" s="58">
        <f t="shared" si="11"/>
        <v>192.19219219219218</v>
      </c>
      <c r="AA49" s="57">
        <f t="shared" si="12"/>
        <v>6222.2222222222217</v>
      </c>
      <c r="AB49" s="59">
        <f t="shared" si="13"/>
        <v>8099.08</v>
      </c>
      <c r="AC49" s="59">
        <f t="shared" si="14"/>
        <v>21700.105465465465</v>
      </c>
      <c r="AD49" s="60">
        <f t="shared" si="15"/>
        <v>29799.185465465467</v>
      </c>
    </row>
    <row r="50" spans="1:31" ht="42" x14ac:dyDescent="0.2">
      <c r="A50" s="46">
        <v>30</v>
      </c>
      <c r="B50" s="74" t="s">
        <v>120</v>
      </c>
      <c r="C50" s="73" t="s">
        <v>121</v>
      </c>
      <c r="D50" s="71" t="s">
        <v>116</v>
      </c>
      <c r="E50" s="72" t="s">
        <v>72</v>
      </c>
      <c r="F50" s="72" t="s">
        <v>122</v>
      </c>
      <c r="G50" s="55">
        <v>4000</v>
      </c>
      <c r="H50" s="55">
        <f t="shared" si="20"/>
        <v>-800</v>
      </c>
      <c r="I50" s="55">
        <f t="shared" ref="I50" si="21">SUM(G50:H50)</f>
        <v>3200</v>
      </c>
      <c r="J50" s="55">
        <v>0</v>
      </c>
      <c r="K50" s="55">
        <f t="shared" si="4"/>
        <v>3200</v>
      </c>
      <c r="L50" s="56">
        <v>2492.21</v>
      </c>
      <c r="M50" s="56">
        <v>2492.21</v>
      </c>
      <c r="N50" s="56">
        <v>2492.21</v>
      </c>
      <c r="O50" s="57">
        <f t="shared" si="5"/>
        <v>7476.63</v>
      </c>
      <c r="P50" s="56">
        <v>3075.08</v>
      </c>
      <c r="Q50" s="56">
        <v>3200</v>
      </c>
      <c r="R50" s="58">
        <f t="shared" si="6"/>
        <v>3052.6580180180181</v>
      </c>
      <c r="S50" s="57">
        <f t="shared" si="7"/>
        <v>9327.7380180180189</v>
      </c>
      <c r="T50" s="56">
        <v>3200</v>
      </c>
      <c r="U50" s="56">
        <v>3200</v>
      </c>
      <c r="V50" s="58">
        <f t="shared" si="8"/>
        <v>2825.2252252252251</v>
      </c>
      <c r="W50" s="57">
        <f t="shared" si="9"/>
        <v>9225.2252252252256</v>
      </c>
      <c r="X50" s="56">
        <v>3200</v>
      </c>
      <c r="Y50" s="58">
        <f t="shared" si="10"/>
        <v>2830.03003003003</v>
      </c>
      <c r="Z50" s="58">
        <f t="shared" si="11"/>
        <v>192.19219219219218</v>
      </c>
      <c r="AA50" s="57">
        <f t="shared" si="12"/>
        <v>6222.2222222222217</v>
      </c>
      <c r="AB50" s="59">
        <f t="shared" si="13"/>
        <v>10551.71</v>
      </c>
      <c r="AC50" s="59">
        <f t="shared" si="14"/>
        <v>21700.105465465465</v>
      </c>
      <c r="AD50" s="60">
        <f t="shared" si="15"/>
        <v>32251.815465465468</v>
      </c>
    </row>
    <row r="51" spans="1:31" ht="42" x14ac:dyDescent="0.2">
      <c r="A51" s="46">
        <v>31</v>
      </c>
      <c r="B51" s="70" t="s">
        <v>123</v>
      </c>
      <c r="C51" s="73" t="s">
        <v>121</v>
      </c>
      <c r="D51" s="71" t="s">
        <v>116</v>
      </c>
      <c r="E51" s="72" t="s">
        <v>92</v>
      </c>
      <c r="F51" s="72" t="s">
        <v>124</v>
      </c>
      <c r="G51" s="55">
        <v>4000</v>
      </c>
      <c r="H51" s="55">
        <f t="shared" si="20"/>
        <v>-800</v>
      </c>
      <c r="I51" s="55">
        <f>SUM(G51:H51)</f>
        <v>3200</v>
      </c>
      <c r="J51" s="55">
        <f>SUM(I51*50%)</f>
        <v>1600</v>
      </c>
      <c r="K51" s="55">
        <f t="shared" si="4"/>
        <v>4800</v>
      </c>
      <c r="L51" s="56">
        <v>3738.32</v>
      </c>
      <c r="M51" s="56">
        <v>3738.32</v>
      </c>
      <c r="N51" s="56">
        <v>3738.32</v>
      </c>
      <c r="O51" s="57">
        <f t="shared" si="5"/>
        <v>11214.960000000001</v>
      </c>
      <c r="P51" s="56">
        <v>4612.6000000000004</v>
      </c>
      <c r="Q51" s="56">
        <v>4800</v>
      </c>
      <c r="R51" s="58">
        <f t="shared" si="6"/>
        <v>4578.9870270270267</v>
      </c>
      <c r="S51" s="57">
        <f t="shared" si="7"/>
        <v>13991.587027027028</v>
      </c>
      <c r="T51" s="56">
        <v>4800</v>
      </c>
      <c r="U51" s="56">
        <v>4800</v>
      </c>
      <c r="V51" s="58">
        <f t="shared" si="8"/>
        <v>4237.8378378378375</v>
      </c>
      <c r="W51" s="57">
        <f t="shared" si="9"/>
        <v>13837.837837837837</v>
      </c>
      <c r="X51" s="56">
        <v>4800</v>
      </c>
      <c r="Y51" s="58">
        <f t="shared" si="10"/>
        <v>4245.0450450450453</v>
      </c>
      <c r="Z51" s="58">
        <f t="shared" si="11"/>
        <v>288.2882882882883</v>
      </c>
      <c r="AA51" s="57">
        <f t="shared" si="12"/>
        <v>9333.3333333333321</v>
      </c>
      <c r="AB51" s="59">
        <f t="shared" si="13"/>
        <v>15827.560000000001</v>
      </c>
      <c r="AC51" s="59">
        <f t="shared" si="14"/>
        <v>32550.158198198194</v>
      </c>
      <c r="AD51" s="60">
        <f t="shared" si="15"/>
        <v>48377.718198198199</v>
      </c>
    </row>
    <row r="52" spans="1:31" ht="31.5" x14ac:dyDescent="0.2">
      <c r="A52" s="46">
        <v>32</v>
      </c>
      <c r="B52" s="70" t="s">
        <v>125</v>
      </c>
      <c r="C52" s="73" t="s">
        <v>121</v>
      </c>
      <c r="D52" s="71" t="s">
        <v>116</v>
      </c>
      <c r="E52" s="72" t="s">
        <v>92</v>
      </c>
      <c r="F52" s="72" t="s">
        <v>126</v>
      </c>
      <c r="G52" s="55">
        <v>4000</v>
      </c>
      <c r="H52" s="55">
        <f t="shared" si="20"/>
        <v>-800</v>
      </c>
      <c r="I52" s="55">
        <f>SUM(G52:H52)</f>
        <v>3200</v>
      </c>
      <c r="J52" s="55">
        <f>SUM(I52*50%)</f>
        <v>1600</v>
      </c>
      <c r="K52" s="55">
        <f t="shared" si="4"/>
        <v>4800</v>
      </c>
      <c r="L52" s="56">
        <v>3558.67</v>
      </c>
      <c r="M52" s="56">
        <v>3347.07</v>
      </c>
      <c r="N52" s="56">
        <v>3696.07</v>
      </c>
      <c r="O52" s="57">
        <f t="shared" si="5"/>
        <v>10601.81</v>
      </c>
      <c r="P52" s="56">
        <v>4612.6000000000004</v>
      </c>
      <c r="Q52" s="56">
        <v>4800</v>
      </c>
      <c r="R52" s="58">
        <f t="shared" si="6"/>
        <v>4578.9870270270267</v>
      </c>
      <c r="S52" s="57">
        <f t="shared" si="7"/>
        <v>13991.587027027028</v>
      </c>
      <c r="T52" s="56">
        <v>4800</v>
      </c>
      <c r="U52" s="56">
        <v>4800</v>
      </c>
      <c r="V52" s="58">
        <f t="shared" si="8"/>
        <v>4237.8378378378375</v>
      </c>
      <c r="W52" s="57">
        <f t="shared" si="9"/>
        <v>13837.837837837837</v>
      </c>
      <c r="X52" s="56">
        <v>4800</v>
      </c>
      <c r="Y52" s="58">
        <f t="shared" si="10"/>
        <v>4245.0450450450453</v>
      </c>
      <c r="Z52" s="58">
        <f t="shared" si="11"/>
        <v>288.2882882882883</v>
      </c>
      <c r="AA52" s="57">
        <f t="shared" si="12"/>
        <v>9333.3333333333321</v>
      </c>
      <c r="AB52" s="59">
        <f t="shared" si="13"/>
        <v>15214.41</v>
      </c>
      <c r="AC52" s="59">
        <f t="shared" si="14"/>
        <v>32550.158198198194</v>
      </c>
      <c r="AD52" s="60">
        <f t="shared" si="15"/>
        <v>47764.568198198191</v>
      </c>
    </row>
    <row r="53" spans="1:31" ht="21.75" x14ac:dyDescent="0.2">
      <c r="A53" s="46">
        <v>33</v>
      </c>
      <c r="B53" s="70" t="s">
        <v>127</v>
      </c>
      <c r="C53" s="73" t="s">
        <v>128</v>
      </c>
      <c r="D53" s="71" t="s">
        <v>116</v>
      </c>
      <c r="E53" s="72" t="s">
        <v>92</v>
      </c>
      <c r="F53" s="72" t="s">
        <v>129</v>
      </c>
      <c r="G53" s="55">
        <v>4000</v>
      </c>
      <c r="H53" s="55">
        <f t="shared" si="20"/>
        <v>-800</v>
      </c>
      <c r="I53" s="55">
        <f>SUM(G53:H53)</f>
        <v>3200</v>
      </c>
      <c r="J53" s="55">
        <f>SUM(I53*50%)</f>
        <v>1600</v>
      </c>
      <c r="K53" s="55">
        <f t="shared" si="4"/>
        <v>4800</v>
      </c>
      <c r="L53" s="56">
        <v>0</v>
      </c>
      <c r="M53" s="56">
        <v>0</v>
      </c>
      <c r="N53" s="56">
        <v>0</v>
      </c>
      <c r="O53" s="57">
        <f t="shared" si="5"/>
        <v>0</v>
      </c>
      <c r="P53" s="56">
        <v>4612.6000000000004</v>
      </c>
      <c r="Q53" s="56">
        <v>4800</v>
      </c>
      <c r="R53" s="58">
        <f t="shared" si="6"/>
        <v>4578.9870270270267</v>
      </c>
      <c r="S53" s="57">
        <f t="shared" si="7"/>
        <v>13991.587027027028</v>
      </c>
      <c r="T53" s="56">
        <v>4800</v>
      </c>
      <c r="U53" s="56">
        <v>4800</v>
      </c>
      <c r="V53" s="58">
        <f t="shared" si="8"/>
        <v>4237.8378378378375</v>
      </c>
      <c r="W53" s="57">
        <f t="shared" si="9"/>
        <v>13837.837837837837</v>
      </c>
      <c r="X53" s="56">
        <v>4800</v>
      </c>
      <c r="Y53" s="58">
        <f t="shared" si="10"/>
        <v>4245.0450450450453</v>
      </c>
      <c r="Z53" s="58">
        <f t="shared" si="11"/>
        <v>288.2882882882883</v>
      </c>
      <c r="AA53" s="57">
        <f t="shared" si="12"/>
        <v>9333.3333333333321</v>
      </c>
      <c r="AB53" s="59">
        <f t="shared" si="13"/>
        <v>4612.6000000000004</v>
      </c>
      <c r="AC53" s="59">
        <f t="shared" si="14"/>
        <v>32550.158198198194</v>
      </c>
      <c r="AD53" s="60">
        <f t="shared" si="15"/>
        <v>37162.758198198193</v>
      </c>
    </row>
    <row r="54" spans="1:31" s="3" customFormat="1" x14ac:dyDescent="0.2">
      <c r="A54" s="68"/>
      <c r="B54" s="67" t="s">
        <v>130</v>
      </c>
      <c r="C54" s="68"/>
      <c r="D54" s="68"/>
      <c r="E54" s="68"/>
      <c r="F54" s="68"/>
      <c r="G54" s="56">
        <f>SUM(G21:G53)</f>
        <v>132000</v>
      </c>
      <c r="H54" s="56">
        <f t="shared" ref="H54:K54" si="22">SUM(H21:H53)</f>
        <v>-10400</v>
      </c>
      <c r="I54" s="56">
        <f t="shared" si="22"/>
        <v>121600</v>
      </c>
      <c r="J54" s="56">
        <f t="shared" si="22"/>
        <v>11600</v>
      </c>
      <c r="K54" s="56">
        <f t="shared" si="22"/>
        <v>133200</v>
      </c>
      <c r="L54" s="56">
        <f>SUM(L21:L53)</f>
        <v>95946.200000000041</v>
      </c>
      <c r="M54" s="56">
        <f t="shared" ref="M54:N54" si="23">SUM(M21:M52)</f>
        <v>100935.00000000003</v>
      </c>
      <c r="N54" s="56">
        <f t="shared" si="23"/>
        <v>99397.000000000029</v>
      </c>
      <c r="O54" s="57">
        <f>SUM(O21:O53)</f>
        <v>296278.2</v>
      </c>
      <c r="P54" s="56">
        <f t="shared" ref="P54:AC54" si="24">SUM(P21:P53)</f>
        <v>127454.91000000003</v>
      </c>
      <c r="Q54" s="56">
        <f t="shared" si="24"/>
        <v>133200</v>
      </c>
      <c r="R54" s="56">
        <f t="shared" si="24"/>
        <v>127066.89000000003</v>
      </c>
      <c r="S54" s="57">
        <f t="shared" si="24"/>
        <v>387721.80000000005</v>
      </c>
      <c r="T54" s="58">
        <f t="shared" si="24"/>
        <v>133200</v>
      </c>
      <c r="U54" s="58">
        <f t="shared" si="24"/>
        <v>133200</v>
      </c>
      <c r="V54" s="58">
        <f t="shared" si="24"/>
        <v>117599.99999999999</v>
      </c>
      <c r="W54" s="57">
        <f t="shared" si="24"/>
        <v>383999.99999999983</v>
      </c>
      <c r="X54" s="58">
        <f t="shared" si="24"/>
        <v>133200</v>
      </c>
      <c r="Y54" s="58">
        <f t="shared" si="24"/>
        <v>117800</v>
      </c>
      <c r="Z54" s="58">
        <f t="shared" si="24"/>
        <v>7999.9096396396417</v>
      </c>
      <c r="AA54" s="57">
        <f t="shared" si="24"/>
        <v>258999.90963963966</v>
      </c>
      <c r="AB54" s="59">
        <f t="shared" si="24"/>
        <v>423733.1100000001</v>
      </c>
      <c r="AC54" s="59">
        <f t="shared" si="24"/>
        <v>903266.79963963944</v>
      </c>
      <c r="AD54" s="60">
        <v>1327000</v>
      </c>
    </row>
    <row r="55" spans="1:31" s="3" customFormat="1" x14ac:dyDescent="0.2">
      <c r="A55" s="75"/>
      <c r="B55" s="76"/>
      <c r="C55" s="75"/>
      <c r="D55" s="75"/>
      <c r="E55" s="75"/>
      <c r="F55" s="75"/>
      <c r="G55" s="77"/>
      <c r="H55" s="77"/>
      <c r="I55" s="77"/>
      <c r="J55" s="77"/>
      <c r="K55" s="77"/>
      <c r="L55" s="77"/>
      <c r="P55" s="77"/>
      <c r="Q55" s="77"/>
      <c r="AB55" s="78"/>
      <c r="AC55" s="78"/>
    </row>
    <row r="56" spans="1:31" x14ac:dyDescent="0.2">
      <c r="B56" s="79"/>
      <c r="G56" s="19"/>
      <c r="L56" s="19"/>
      <c r="P56" s="19"/>
      <c r="Q56" s="19"/>
    </row>
    <row r="57" spans="1:31" ht="13.5" thickBot="1" x14ac:dyDescent="0.25">
      <c r="B57" s="79" t="s">
        <v>131</v>
      </c>
      <c r="G57" s="19"/>
      <c r="K57" s="19"/>
      <c r="L57" s="19"/>
      <c r="P57" s="19"/>
      <c r="Q57" s="19"/>
    </row>
    <row r="58" spans="1:31" x14ac:dyDescent="0.2">
      <c r="B58" s="80" t="s">
        <v>132</v>
      </c>
      <c r="C58" s="81"/>
      <c r="D58" s="81"/>
      <c r="E58" s="15"/>
      <c r="F58" s="82" t="s">
        <v>133</v>
      </c>
      <c r="G58" s="83" t="s">
        <v>134</v>
      </c>
      <c r="H58" s="84" t="s">
        <v>130</v>
      </c>
      <c r="K58" s="19"/>
      <c r="L58" s="19"/>
      <c r="P58" s="19"/>
      <c r="Q58" s="19"/>
    </row>
    <row r="59" spans="1:31" ht="13.5" thickBot="1" x14ac:dyDescent="0.25">
      <c r="B59" s="85"/>
      <c r="C59" s="36"/>
      <c r="D59" s="36"/>
      <c r="E59" s="36"/>
      <c r="F59" s="86">
        <v>26</v>
      </c>
      <c r="G59" s="86">
        <v>7</v>
      </c>
      <c r="H59" s="87">
        <f>SUM(F59:G59)</f>
        <v>33</v>
      </c>
      <c r="K59" s="19"/>
    </row>
    <row r="60" spans="1:31" x14ac:dyDescent="0.2">
      <c r="B60" s="14" t="s">
        <v>135</v>
      </c>
      <c r="C60" s="88"/>
      <c r="D60" s="15"/>
      <c r="E60" s="15"/>
      <c r="F60" s="89" t="s">
        <v>136</v>
      </c>
      <c r="G60" s="90" t="s">
        <v>137</v>
      </c>
      <c r="H60" s="89" t="s">
        <v>138</v>
      </c>
      <c r="I60" s="91" t="s">
        <v>130</v>
      </c>
    </row>
    <row r="61" spans="1:31" ht="13.5" thickBot="1" x14ac:dyDescent="0.25">
      <c r="B61" s="92"/>
      <c r="C61" s="36"/>
      <c r="D61" s="36"/>
      <c r="E61" s="36"/>
      <c r="F61" s="93">
        <v>21</v>
      </c>
      <c r="G61" s="93">
        <v>4</v>
      </c>
      <c r="H61" s="93">
        <v>8</v>
      </c>
      <c r="I61" s="94">
        <f>SUM(F61:H61)</f>
        <v>33</v>
      </c>
    </row>
    <row r="62" spans="1:31" x14ac:dyDescent="0.2">
      <c r="B62" s="95" t="s">
        <v>139</v>
      </c>
      <c r="C62" s="96">
        <v>33</v>
      </c>
      <c r="I62" s="3"/>
    </row>
    <row r="63" spans="1:31" x14ac:dyDescent="0.2">
      <c r="B63" s="97" t="s">
        <v>140</v>
      </c>
      <c r="C63" s="98"/>
      <c r="F63" s="3" t="s">
        <v>141</v>
      </c>
      <c r="I63" s="3"/>
      <c r="T63" s="3" t="s">
        <v>141</v>
      </c>
    </row>
    <row r="64" spans="1:31" x14ac:dyDescent="0.2">
      <c r="B64" s="99" t="s">
        <v>142</v>
      </c>
      <c r="C64" s="98">
        <v>26</v>
      </c>
      <c r="F64" s="3" t="s">
        <v>143</v>
      </c>
      <c r="I64" s="3"/>
      <c r="P64" s="1" t="s">
        <v>144</v>
      </c>
      <c r="T64" s="3" t="s">
        <v>143</v>
      </c>
      <c r="AE64" s="1" t="s">
        <v>144</v>
      </c>
    </row>
    <row r="65" spans="2:36" ht="13.5" thickBot="1" x14ac:dyDescent="0.25">
      <c r="B65" s="100" t="s">
        <v>145</v>
      </c>
      <c r="C65" s="101">
        <v>7</v>
      </c>
      <c r="F65" s="3" t="s">
        <v>146</v>
      </c>
      <c r="H65" s="102"/>
      <c r="I65" s="103"/>
      <c r="P65" s="1" t="s">
        <v>147</v>
      </c>
      <c r="T65" s="3" t="s">
        <v>146</v>
      </c>
      <c r="AE65" s="1" t="s">
        <v>147</v>
      </c>
    </row>
    <row r="66" spans="2:36" x14ac:dyDescent="0.2">
      <c r="I66" s="19"/>
      <c r="J66" s="104"/>
      <c r="K66" s="105"/>
      <c r="L66" s="106"/>
      <c r="P66" s="106"/>
      <c r="Q66" s="106"/>
      <c r="Z66" s="19"/>
      <c r="AA66" s="104"/>
      <c r="AB66" s="107"/>
      <c r="AC66" s="107"/>
      <c r="AD66" s="105"/>
      <c r="AE66" s="106"/>
      <c r="AI66" s="106"/>
      <c r="AJ66" s="106"/>
    </row>
    <row r="67" spans="2:36" x14ac:dyDescent="0.2">
      <c r="I67" s="19"/>
      <c r="J67" s="104"/>
      <c r="K67" s="105"/>
      <c r="Z67" s="19"/>
      <c r="AA67" s="104"/>
      <c r="AB67" s="107"/>
      <c r="AC67" s="107"/>
      <c r="AD67" s="105"/>
    </row>
    <row r="68" spans="2:36" x14ac:dyDescent="0.2">
      <c r="I68" s="19"/>
      <c r="J68" s="104"/>
      <c r="K68" s="105"/>
      <c r="Z68" s="19"/>
      <c r="AA68" s="104"/>
      <c r="AB68" s="107"/>
      <c r="AC68" s="107"/>
      <c r="AD68" s="105"/>
    </row>
    <row r="69" spans="2:36" x14ac:dyDescent="0.2">
      <c r="H69" s="19"/>
      <c r="I69" s="19"/>
      <c r="J69" s="105"/>
    </row>
    <row r="70" spans="2:36" x14ac:dyDescent="0.2">
      <c r="G70" s="3"/>
      <c r="H70" s="18"/>
      <c r="I70" s="18"/>
      <c r="J70" s="108"/>
    </row>
    <row r="71" spans="2:36" x14ac:dyDescent="0.2">
      <c r="I71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val ctr MAI -DEC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2022-05-09T10:43:43Z</dcterms:modified>
</cp:coreProperties>
</file>