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\CONTR_2023\1 STOM 2023\STOMATOLOGI 2023\"/>
    </mc:Choice>
  </mc:AlternateContent>
  <bookViews>
    <workbookView xWindow="-120" yWindow="-120" windowWidth="29040" windowHeight="15990"/>
  </bookViews>
  <sheets>
    <sheet name="2.1 val ctr MAR 202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4" l="1"/>
  <c r="O47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28" i="4"/>
  <c r="O16" i="4"/>
  <c r="O17" i="4"/>
  <c r="O18" i="4"/>
  <c r="O19" i="4"/>
  <c r="O20" i="4"/>
  <c r="O21" i="4"/>
  <c r="O22" i="4"/>
  <c r="O23" i="4"/>
  <c r="O24" i="4"/>
  <c r="O25" i="4"/>
  <c r="O26" i="4"/>
  <c r="O15" i="4"/>
  <c r="L49" i="4"/>
  <c r="M49" i="4"/>
  <c r="N49" i="4"/>
  <c r="O49" i="4"/>
  <c r="G10" i="4"/>
  <c r="C57" i="4"/>
  <c r="I56" i="4"/>
  <c r="H54" i="4"/>
  <c r="A50" i="4"/>
  <c r="G49" i="4"/>
  <c r="I48" i="4"/>
  <c r="J48" i="4" s="1"/>
  <c r="H48" i="4"/>
  <c r="J47" i="4"/>
  <c r="H47" i="4"/>
  <c r="I47" i="4" s="1"/>
  <c r="I45" i="4"/>
  <c r="J45" i="4" s="1"/>
  <c r="H45" i="4"/>
  <c r="I44" i="4"/>
  <c r="K44" i="4" s="1"/>
  <c r="H44" i="4"/>
  <c r="I43" i="4"/>
  <c r="K43" i="4" s="1"/>
  <c r="H43" i="4"/>
  <c r="I42" i="4"/>
  <c r="K42" i="4" s="1"/>
  <c r="H42" i="4"/>
  <c r="I41" i="4"/>
  <c r="K41" i="4" s="1"/>
  <c r="H41" i="4"/>
  <c r="H40" i="4"/>
  <c r="I40" i="4" s="1"/>
  <c r="K40" i="4" s="1"/>
  <c r="K39" i="4"/>
  <c r="H39" i="4"/>
  <c r="I39" i="4" s="1"/>
  <c r="H38" i="4"/>
  <c r="I38" i="4" s="1"/>
  <c r="K38" i="4" s="1"/>
  <c r="K37" i="4"/>
  <c r="H37" i="4"/>
  <c r="I37" i="4" s="1"/>
  <c r="H36" i="4"/>
  <c r="I36" i="4" s="1"/>
  <c r="K36" i="4" s="1"/>
  <c r="K35" i="4"/>
  <c r="H35" i="4"/>
  <c r="I35" i="4" s="1"/>
  <c r="I34" i="4"/>
  <c r="J34" i="4" s="1"/>
  <c r="H34" i="4"/>
  <c r="J33" i="4"/>
  <c r="H33" i="4"/>
  <c r="I33" i="4" s="1"/>
  <c r="H32" i="4"/>
  <c r="I32" i="4" s="1"/>
  <c r="K32" i="4" s="1"/>
  <c r="K31" i="4"/>
  <c r="H31" i="4"/>
  <c r="I31" i="4" s="1"/>
  <c r="H30" i="4"/>
  <c r="I30" i="4" s="1"/>
  <c r="K30" i="4" s="1"/>
  <c r="K29" i="4"/>
  <c r="H29" i="4"/>
  <c r="I29" i="4" s="1"/>
  <c r="H28" i="4"/>
  <c r="I28" i="4" s="1"/>
  <c r="J28" i="4" s="1"/>
  <c r="J49" i="4" s="1"/>
  <c r="K26" i="4"/>
  <c r="H26" i="4"/>
  <c r="I26" i="4" s="1"/>
  <c r="H25" i="4"/>
  <c r="I25" i="4" s="1"/>
  <c r="K25" i="4" s="1"/>
  <c r="I24" i="4"/>
  <c r="K24" i="4" s="1"/>
  <c r="H24" i="4"/>
  <c r="I23" i="4"/>
  <c r="K23" i="4" s="1"/>
  <c r="H23" i="4"/>
  <c r="I22" i="4"/>
  <c r="K22" i="4" s="1"/>
  <c r="H22" i="4"/>
  <c r="I21" i="4"/>
  <c r="K21" i="4" s="1"/>
  <c r="H21" i="4"/>
  <c r="I20" i="4"/>
  <c r="K20" i="4" s="1"/>
  <c r="H20" i="4"/>
  <c r="H19" i="4"/>
  <c r="I19" i="4" s="1"/>
  <c r="K19" i="4" s="1"/>
  <c r="K18" i="4"/>
  <c r="H18" i="4"/>
  <c r="I18" i="4" s="1"/>
  <c r="H17" i="4"/>
  <c r="I17" i="4" s="1"/>
  <c r="K17" i="4" s="1"/>
  <c r="H16" i="4"/>
  <c r="I16" i="4" s="1"/>
  <c r="K16" i="4" s="1"/>
  <c r="H15" i="4"/>
  <c r="H49" i="4" s="1"/>
  <c r="I15" i="4" l="1"/>
  <c r="K33" i="4"/>
  <c r="K34" i="4"/>
  <c r="K45" i="4"/>
  <c r="K47" i="4"/>
  <c r="K48" i="4"/>
  <c r="K28" i="4"/>
  <c r="I49" i="4" l="1"/>
  <c r="K15" i="4"/>
  <c r="K49" i="4" l="1"/>
  <c r="G11" i="4" s="1"/>
  <c r="G12" i="4" s="1"/>
</calcChain>
</file>

<file path=xl/sharedStrings.xml><?xml version="1.0" encoding="utf-8"?>
<sst xmlns="http://schemas.openxmlformats.org/spreadsheetml/2006/main" count="217" uniqueCount="106">
  <si>
    <t>Director General,</t>
  </si>
  <si>
    <t>Director ex. Economic,</t>
  </si>
  <si>
    <t>ec. Doina Stan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</si>
  <si>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</si>
  <si>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</si>
  <si>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</si>
  <si>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</si>
  <si>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</si>
  <si>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</si>
  <si>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</si>
  <si>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</si>
  <si>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</si>
  <si>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</si>
  <si>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</si>
  <si>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</si>
  <si>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</si>
  <si>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</si>
  <si>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</si>
  <si>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</si>
  <si>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</si>
  <si>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</si>
  <si>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</si>
  <si>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</si>
  <si>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</si>
  <si>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</si>
  <si>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</si>
  <si>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</si>
  <si>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Urziceni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</si>
  <si>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</si>
  <si>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</si>
  <si>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</si>
  <si>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</si>
  <si>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</si>
  <si>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</si>
  <si>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</si>
  <si>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</si>
  <si>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</si>
  <si>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</si>
  <si>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</si>
  <si>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</si>
  <si>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</si>
  <si>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</si>
  <si>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</si>
  <si>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</si>
  <si>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</si>
  <si>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</si>
  <si>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</si>
  <si>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-IANCU IOANA MEDIC ANGAJAT</t>
  </si>
  <si>
    <t>SC DAISYCLINIC SRL D - IANCU ADRIAN MEDIC ANGAJAT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</si>
  <si>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</si>
  <si>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</si>
  <si>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</si>
  <si>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</si>
  <si>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</si>
  <si>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MEDIC</t>
  </si>
  <si>
    <t>DIVIDENTAL CLINIC SRL-DR.BARBAROS VICTOR</t>
  </si>
  <si>
    <t>CMI DR.GARBACEA MARIAN</t>
  </si>
  <si>
    <t>total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</si>
  <si>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</si>
  <si>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</si>
  <si>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</si>
  <si>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</si>
  <si>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</si>
  <si>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</si>
  <si>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</si>
  <si>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</si>
  <si>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</si>
  <si>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</si>
  <si>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</si>
  <si>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>SC SILVIA DENT SRL-PCT LCR FETEȘTI-DR ALJHNI MARINESCU SILVIA-MIHAELA</t>
  </si>
  <si>
    <t>306/  STOM</t>
  </si>
  <si>
    <t>307/  STOM</t>
  </si>
  <si>
    <t>308/  STOM</t>
  </si>
  <si>
    <t>SC SILVIA DENT SRL-PCT LCR BORDUȘANI-DR ALJHNI KHALDOUN</t>
  </si>
  <si>
    <t>Fetești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</si>
  <si>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</si>
  <si>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</si>
  <si>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</si>
  <si>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</si>
  <si>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</si>
  <si>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</si>
  <si>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CONTR. LUNA IANUARIE 2022</t>
  </si>
  <si>
    <t>CONTR. LUNA FEBRUARIE 2022</t>
  </si>
  <si>
    <t>VAL. CONTR. ACTUALIZAT AN 2022</t>
  </si>
  <si>
    <t>vizat,</t>
  </si>
  <si>
    <t>director.R.C:</t>
  </si>
  <si>
    <t>ec.Anda BUSUIOC</t>
  </si>
  <si>
    <t>SC DAISYCLINIC SRL D -DR DUTCOVICI DIANA-MEDIC ANGAJAT</t>
  </si>
  <si>
    <t>întocmit:</t>
  </si>
  <si>
    <t>cons. Iuliana ABEL</t>
  </si>
  <si>
    <t>Se aprobă,</t>
  </si>
  <si>
    <t>ec. Mihai Geantă</t>
  </si>
  <si>
    <t>Nr. crt.</t>
  </si>
  <si>
    <t>structura medici în contract la 31.12.2022</t>
  </si>
  <si>
    <t>CONTR. LUNA IANUARIE 2023</t>
  </si>
  <si>
    <t>CONTR. LUNA FEBRUARIE 2023</t>
  </si>
  <si>
    <t>nr. 1801  din  01.03.2023</t>
  </si>
  <si>
    <t>2.1 centralizator MED.DENTARĂ    atribuire valori contract luna martie 2023 cf adresa CNAS nr. P1951/28.02.2023 înreg CAS IL cu nr 1784/01.03.2023;</t>
  </si>
  <si>
    <t>1. credite de angajament aprobate trim I 2023</t>
  </si>
  <si>
    <t xml:space="preserve"> </t>
  </si>
  <si>
    <t>2. val  contract ian-feb 2023</t>
  </si>
  <si>
    <t>CONTR. LUNA MARTIE    2023</t>
  </si>
  <si>
    <t xml:space="preserve">3. val  contract atrib martie 2023 </t>
  </si>
  <si>
    <t>4. NECESAR LUNAR la PLAFON</t>
  </si>
  <si>
    <t>5. PROCENT DE ACOPERIRE A PLAFONULUI</t>
  </si>
  <si>
    <t>VAL. CONTR. TRIM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</si>
</sst>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/>
    <xf numFmtId="0" fontId="1" fillId="0" borderId="12" xfId="0" applyFont="1" applyBorder="1"/>
    <xf numFmtId="0" fontId="2" fillId="0" borderId="9" xfId="0" applyFont="1" applyBorder="1"/>
    <xf numFmtId="0" fontId="3" fillId="0" borderId="11" xfId="0" applyFont="1" applyBorder="1"/>
    <xf numFmtId="4" fontId="1" fillId="0" borderId="10" xfId="0" applyNumberFormat="1" applyFont="1" applyBorder="1"/>
    <xf numFmtId="4" fontId="1" fillId="0" borderId="13" xfId="0" applyNumberFormat="1" applyFont="1" applyBorder="1"/>
    <xf numFmtId="0" fontId="2" fillId="0" borderId="14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5" xfId="0" applyNumberFormat="1" applyFont="1" applyBorder="1"/>
    <xf numFmtId="4" fontId="1" fillId="0" borderId="12" xfId="0" applyNumberFormat="1" applyFont="1" applyBorder="1"/>
    <xf numFmtId="4" fontId="1" fillId="0" borderId="16" xfId="0" applyNumberFormat="1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5" fillId="0" borderId="0" xfId="0" applyNumberFormat="1" applyFont="1"/>
    <xf numFmtId="0" fontId="9" fillId="0" borderId="0" xfId="0" applyFont="1" applyBorder="1"/>
    <xf numFmtId="0" fontId="5" fillId="0" borderId="0" xfId="0" applyFont="1" applyBorder="1"/>
    <xf numFmtId="0" fontId="11" fillId="0" borderId="0" xfId="0" applyFont="1"/>
    <xf numFmtId="4" fontId="10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4" fontId="5" fillId="0" borderId="1" xfId="0" applyNumberFormat="1" applyFont="1" applyBorder="1"/>
    <xf numFmtId="4" fontId="9" fillId="0" borderId="1" xfId="0" applyNumberFormat="1" applyFont="1" applyBorder="1"/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14" fillId="0" borderId="5" xfId="0" applyFont="1" applyBorder="1" applyAlignment="1">
      <alignment horizontal="left" vertical="center" wrapText="1"/>
    </xf>
    <xf numFmtId="0" fontId="15" fillId="0" borderId="0" xfId="0" applyFont="1" applyBorder="1"/>
    <xf numFmtId="0" fontId="16" fillId="0" borderId="0" xfId="0" applyFont="1" applyBorder="1" applyAlignment="1"/>
    <xf numFmtId="0" fontId="4" fillId="0" borderId="0" xfId="0" applyFont="1" applyBorder="1" applyAlignment="1"/>
    <xf numFmtId="4" fontId="10" fillId="0" borderId="0" xfId="0" applyNumberFormat="1" applyFont="1" applyBorder="1" applyAlignment="1"/>
    <xf numFmtId="4" fontId="10" fillId="0" borderId="0" xfId="0" applyNumberFormat="1" applyFont="1" applyBorder="1"/>
    <xf numFmtId="0" fontId="17" fillId="0" borderId="0" xfId="0" applyFont="1"/>
    <xf numFmtId="0" fontId="9" fillId="0" borderId="0" xfId="0" applyFont="1" applyAlignment="1">
      <alignment horizontal="center"/>
    </xf>
    <xf numFmtId="0" fontId="17" fillId="0" borderId="9" xfId="0" applyFont="1" applyBorder="1"/>
    <xf numFmtId="0" fontId="18" fillId="0" borderId="10" xfId="0" applyFont="1" applyBorder="1"/>
    <xf numFmtId="0" fontId="5" fillId="0" borderId="10" xfId="0" applyFont="1" applyBorder="1"/>
    <xf numFmtId="0" fontId="10" fillId="0" borderId="3" xfId="0" applyFont="1" applyBorder="1"/>
    <xf numFmtId="4" fontId="10" fillId="0" borderId="3" xfId="0" applyNumberFormat="1" applyFont="1" applyBorder="1"/>
    <xf numFmtId="0" fontId="10" fillId="0" borderId="4" xfId="0" applyFont="1" applyBorder="1"/>
    <xf numFmtId="0" fontId="5" fillId="0" borderId="11" xfId="0" applyFont="1" applyBorder="1"/>
    <xf numFmtId="0" fontId="5" fillId="0" borderId="12" xfId="0" applyFont="1" applyBorder="1"/>
    <xf numFmtId="1" fontId="5" fillId="0" borderId="7" xfId="0" applyNumberFormat="1" applyFont="1" applyBorder="1"/>
    <xf numFmtId="1" fontId="9" fillId="0" borderId="8" xfId="0" applyNumberFormat="1" applyFont="1" applyBorder="1"/>
    <xf numFmtId="0" fontId="9" fillId="0" borderId="9" xfId="0" applyFont="1" applyBorder="1"/>
    <xf numFmtId="0" fontId="9" fillId="0" borderId="10" xfId="0" applyFont="1" applyBorder="1"/>
    <xf numFmtId="0" fontId="4" fillId="0" borderId="3" xfId="0" applyFont="1" applyBorder="1"/>
    <xf numFmtId="4" fontId="4" fillId="0" borderId="3" xfId="0" applyNumberFormat="1" applyFont="1" applyBorder="1"/>
    <xf numFmtId="0" fontId="4" fillId="0" borderId="4" xfId="0" applyFont="1" applyBorder="1"/>
    <xf numFmtId="0" fontId="10" fillId="0" borderId="11" xfId="0" applyFont="1" applyBorder="1"/>
    <xf numFmtId="0" fontId="5" fillId="0" borderId="7" xfId="0" applyFont="1" applyBorder="1"/>
    <xf numFmtId="0" fontId="9" fillId="0" borderId="8" xfId="0" applyFont="1" applyBorder="1"/>
    <xf numFmtId="0" fontId="10" fillId="0" borderId="9" xfId="0" applyFont="1" applyBorder="1"/>
    <xf numFmtId="0" fontId="9" fillId="0" borderId="13" xfId="0" applyFont="1" applyBorder="1"/>
    <xf numFmtId="0" fontId="10" fillId="0" borderId="14" xfId="0" applyFont="1" applyBorder="1"/>
    <xf numFmtId="0" fontId="5" fillId="0" borderId="15" xfId="0" applyFont="1" applyBorder="1"/>
    <xf numFmtId="0" fontId="10" fillId="0" borderId="1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5" fillId="0" borderId="16" xfId="0" applyFont="1" applyBorder="1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8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A22" workbookViewId="0">
      <selection activeCell="O15" sqref="O15"/>
    </sheetView>
  </sheetViews>
  <sheetFormatPr defaultRowHeight="15" x14ac:dyDescent="0.25"/>
  <cols>
    <col min="1" max="1" width="4.5703125" customWidth="1"/>
    <col min="2" max="2" width="19.28515625" customWidth="1"/>
    <col min="3" max="3" width="9.42578125" customWidth="1"/>
    <col min="4" max="4" width="8.5703125" customWidth="1"/>
    <col min="5" max="5" width="5.7109375" customWidth="1"/>
    <col min="6" max="6" width="8.5703125" customWidth="1"/>
    <col min="7" max="7" width="10" customWidth="1"/>
    <col min="9" max="9" width="10.140625" customWidth="1"/>
    <col min="11" max="11" width="10.28515625" customWidth="1"/>
    <col min="12" max="12" width="10.42578125" customWidth="1"/>
    <col min="13" max="13" width="10.5703125" customWidth="1"/>
    <col min="14" max="14" width="10.7109375" customWidth="1"/>
    <col min="15" max="15" width="12" customWidth="1"/>
  </cols>
  <sheetData>
    <row r="1" spans="1:15" ht="15.75" x14ac:dyDescent="0.25">
      <c r="B1" s="84" t="s">
        <v>96</v>
      </c>
      <c r="C1" s="19"/>
      <c r="D1" s="19"/>
      <c r="E1" s="19"/>
      <c r="F1" s="19"/>
      <c r="G1" s="19"/>
      <c r="H1" s="19"/>
      <c r="I1" s="19"/>
      <c r="J1" s="23"/>
      <c r="K1" s="23"/>
      <c r="L1" s="19"/>
    </row>
    <row r="2" spans="1:15" x14ac:dyDescent="0.25">
      <c r="B2" s="53"/>
      <c r="C2" s="23"/>
      <c r="D2" s="23"/>
      <c r="E2" s="23"/>
      <c r="F2" s="23" t="s">
        <v>90</v>
      </c>
      <c r="G2" s="23"/>
      <c r="H2" s="23"/>
      <c r="I2" s="23"/>
      <c r="J2" s="23"/>
      <c r="K2" s="23"/>
      <c r="L2" s="19"/>
    </row>
    <row r="3" spans="1:15" x14ac:dyDescent="0.25">
      <c r="B3" s="53"/>
      <c r="C3" s="23" t="s">
        <v>0</v>
      </c>
      <c r="D3" s="23"/>
      <c r="E3" s="23"/>
      <c r="F3" s="23"/>
      <c r="G3" s="23"/>
      <c r="H3" s="23"/>
      <c r="K3" s="23"/>
      <c r="L3" s="54" t="s">
        <v>1</v>
      </c>
      <c r="M3" s="54"/>
      <c r="N3" s="54"/>
    </row>
    <row r="4" spans="1:15" x14ac:dyDescent="0.25">
      <c r="B4" s="53"/>
      <c r="C4" s="23" t="s">
        <v>91</v>
      </c>
      <c r="D4" s="23"/>
      <c r="E4" s="23"/>
      <c r="F4" s="23"/>
      <c r="G4" s="23"/>
      <c r="H4" s="23"/>
      <c r="K4" s="23"/>
      <c r="L4" s="54" t="s">
        <v>2</v>
      </c>
      <c r="M4" s="54"/>
      <c r="N4" s="54"/>
    </row>
    <row r="6" spans="1:15" ht="16.5" x14ac:dyDescent="0.3">
      <c r="A6" s="27" t="s">
        <v>97</v>
      </c>
      <c r="C6" s="1"/>
      <c r="D6" s="2"/>
      <c r="E6" s="2"/>
      <c r="F6" s="1"/>
      <c r="G6" s="2"/>
      <c r="H6" s="2"/>
      <c r="I6" s="2"/>
      <c r="J6" s="2"/>
      <c r="K6" s="2"/>
      <c r="L6" s="1"/>
      <c r="M6" s="1"/>
      <c r="N6" s="1"/>
      <c r="O6" s="19"/>
    </row>
    <row r="7" spans="1:15" ht="15.75" thickBot="1" x14ac:dyDescent="0.3">
      <c r="A7" s="19"/>
      <c r="B7" s="21"/>
      <c r="C7" s="21"/>
      <c r="D7" s="21"/>
      <c r="E7" s="22"/>
      <c r="F7" s="20"/>
      <c r="G7" s="22"/>
      <c r="H7" s="22"/>
      <c r="I7" s="23"/>
      <c r="J7" s="22"/>
      <c r="K7" s="22"/>
      <c r="L7" s="20"/>
      <c r="M7" s="20"/>
      <c r="N7" s="20"/>
      <c r="O7" s="19"/>
    </row>
    <row r="8" spans="1:15" ht="15.75" x14ac:dyDescent="0.3">
      <c r="A8" s="19"/>
      <c r="B8" s="5" t="s">
        <v>98</v>
      </c>
      <c r="C8" s="3"/>
      <c r="D8" s="7"/>
      <c r="E8" s="7"/>
      <c r="F8" s="3"/>
      <c r="G8" s="8">
        <v>385400</v>
      </c>
      <c r="H8" s="19"/>
    </row>
    <row r="9" spans="1:15" ht="15.75" x14ac:dyDescent="0.3">
      <c r="A9" s="19"/>
      <c r="B9" s="9" t="s">
        <v>100</v>
      </c>
      <c r="C9" s="10"/>
      <c r="D9" s="11"/>
      <c r="E9" s="11"/>
      <c r="F9" s="10"/>
      <c r="G9" s="12">
        <v>257000</v>
      </c>
      <c r="H9" s="19"/>
    </row>
    <row r="10" spans="1:15" ht="15.75" x14ac:dyDescent="0.3">
      <c r="A10" s="19"/>
      <c r="B10" s="9" t="s">
        <v>102</v>
      </c>
      <c r="C10" s="10"/>
      <c r="D10" s="11"/>
      <c r="E10" s="11"/>
      <c r="F10" s="10"/>
      <c r="G10" s="12">
        <f>G8-G9</f>
        <v>128400</v>
      </c>
      <c r="H10" s="19"/>
    </row>
    <row r="11" spans="1:15" ht="15.75" x14ac:dyDescent="0.3">
      <c r="A11" s="19"/>
      <c r="B11" s="9" t="s">
        <v>103</v>
      </c>
      <c r="C11" s="10"/>
      <c r="D11" s="11"/>
      <c r="E11" s="11"/>
      <c r="F11" s="10"/>
      <c r="G11" s="12">
        <f>K49</f>
        <v>128400</v>
      </c>
      <c r="H11" s="19"/>
    </row>
    <row r="12" spans="1:15" ht="16.5" thickBot="1" x14ac:dyDescent="0.35">
      <c r="A12" s="19"/>
      <c r="B12" s="6" t="s">
        <v>104</v>
      </c>
      <c r="C12" s="4"/>
      <c r="D12" s="13"/>
      <c r="E12" s="13"/>
      <c r="F12" s="4"/>
      <c r="G12" s="14">
        <f>SUM(G10/G11*100)</f>
        <v>100</v>
      </c>
      <c r="H12" s="19"/>
    </row>
    <row r="13" spans="1:15" ht="15.75" x14ac:dyDescent="0.3">
      <c r="A13" s="26"/>
      <c r="B13" s="25"/>
      <c r="C13" s="10"/>
      <c r="D13" s="11"/>
      <c r="E13" s="11"/>
      <c r="F13" s="10"/>
      <c r="G13" s="28"/>
      <c r="H13" s="11"/>
      <c r="I13" s="11"/>
      <c r="J13" s="10"/>
      <c r="K13" s="11"/>
      <c r="L13" s="11"/>
      <c r="M13" s="10"/>
      <c r="N13" s="10"/>
      <c r="O13" s="11"/>
    </row>
    <row r="14" spans="1:15" ht="47.25" customHeight="1" x14ac:dyDescent="0.25">
      <c r="A14" s="29" t="s">
        <v>92</v>
      </c>
      <c r="B14" s="29" t="s">
        <v>3</v>
      </c>
      <c r="C14" s="29" t="s">
        <v>4</v>
      </c>
      <c r="D14" s="29" t="s">
        <v>5</v>
      </c>
      <c r="E14" s="29" t="s">
        <v>6</v>
      </c>
      <c r="F14" s="29" t="s">
        <v>7</v>
      </c>
      <c r="G14" s="30" t="s">
        <v>8</v>
      </c>
      <c r="H14" s="30" t="s">
        <v>9</v>
      </c>
      <c r="I14" s="30" t="s">
        <v>10</v>
      </c>
      <c r="J14" s="30" t="s">
        <v>11</v>
      </c>
      <c r="K14" s="30" t="s">
        <v>12</v>
      </c>
      <c r="L14" s="30" t="s">
        <v>94</v>
      </c>
      <c r="M14" s="30" t="s">
        <v>95</v>
      </c>
      <c r="N14" s="30" t="s">
        <v>101</v>
      </c>
      <c r="O14" s="31" t="s">
        <v>105</v>
      </c>
    </row>
    <row r="15" spans="1:15" ht="27" customHeight="1" x14ac:dyDescent="0.25">
      <c r="A15" s="29">
        <v>1</v>
      </c>
      <c r="B15" s="32" t="s">
        <v>13</v>
      </c>
      <c r="C15" s="33">
        <v>245</v>
      </c>
      <c r="D15" s="34" t="s">
        <v>14</v>
      </c>
      <c r="E15" s="34" t="s">
        <v>15</v>
      </c>
      <c r="F15" s="35" t="s">
        <v>16</v>
      </c>
      <c r="G15" s="36">
        <v>4000</v>
      </c>
      <c r="H15" s="36">
        <f>SUM(G15*20%)</f>
        <v>800</v>
      </c>
      <c r="I15" s="36">
        <f>SUM(G15:H15)</f>
        <v>4800</v>
      </c>
      <c r="J15" s="36">
        <v>0</v>
      </c>
      <c r="K15" s="36">
        <f>SUM(I15:J15)</f>
        <v>4800</v>
      </c>
      <c r="L15" s="37">
        <v>4803.74</v>
      </c>
      <c r="M15" s="37">
        <v>4803.74</v>
      </c>
      <c r="N15" s="37">
        <v>4800</v>
      </c>
      <c r="O15" s="82">
        <f>SUM(L15:N15)</f>
        <v>14407.48</v>
      </c>
    </row>
    <row r="16" spans="1:15" ht="30" customHeight="1" x14ac:dyDescent="0.25">
      <c r="A16" s="29">
        <v>2</v>
      </c>
      <c r="B16" s="32" t="s">
        <v>17</v>
      </c>
      <c r="C16" s="33">
        <v>250</v>
      </c>
      <c r="D16" s="34" t="s">
        <v>14</v>
      </c>
      <c r="E16" s="34" t="s">
        <v>15</v>
      </c>
      <c r="F16" s="35" t="s">
        <v>18</v>
      </c>
      <c r="G16" s="36">
        <v>4000</v>
      </c>
      <c r="H16" s="36">
        <f>SUM(G16*20%)</f>
        <v>800</v>
      </c>
      <c r="I16" s="36">
        <f t="shared" ref="I16:I43" si="0">SUM(G16:H16)</f>
        <v>4800</v>
      </c>
      <c r="J16" s="36">
        <v>0</v>
      </c>
      <c r="K16" s="36">
        <f t="shared" ref="K16:K48" si="1">SUM(I16:J16)</f>
        <v>4800</v>
      </c>
      <c r="L16" s="37">
        <v>4803.74</v>
      </c>
      <c r="M16" s="37">
        <v>4803.74</v>
      </c>
      <c r="N16" s="37">
        <v>4800</v>
      </c>
      <c r="O16" s="82">
        <f t="shared" ref="O16:O26" si="2">SUM(L16:N16)</f>
        <v>14407.48</v>
      </c>
    </row>
    <row r="17" spans="1:15" ht="29.25" customHeight="1" x14ac:dyDescent="0.25">
      <c r="A17" s="29">
        <v>3</v>
      </c>
      <c r="B17" s="32" t="s">
        <v>19</v>
      </c>
      <c r="C17" s="33">
        <v>258</v>
      </c>
      <c r="D17" s="34" t="s">
        <v>14</v>
      </c>
      <c r="E17" s="34" t="s">
        <v>15</v>
      </c>
      <c r="F17" s="35" t="s">
        <v>18</v>
      </c>
      <c r="G17" s="36">
        <v>4000</v>
      </c>
      <c r="H17" s="36">
        <f>SUM(G17*20%)</f>
        <v>800</v>
      </c>
      <c r="I17" s="36">
        <f t="shared" si="0"/>
        <v>4800</v>
      </c>
      <c r="J17" s="36">
        <v>0</v>
      </c>
      <c r="K17" s="36">
        <f t="shared" si="1"/>
        <v>4800</v>
      </c>
      <c r="L17" s="37">
        <v>4803.74</v>
      </c>
      <c r="M17" s="37">
        <v>4803.74</v>
      </c>
      <c r="N17" s="37">
        <v>4800</v>
      </c>
      <c r="O17" s="82">
        <f t="shared" si="2"/>
        <v>14407.48</v>
      </c>
    </row>
    <row r="18" spans="1:15" ht="33.75" customHeight="1" x14ac:dyDescent="0.25">
      <c r="A18" s="29">
        <v>4</v>
      </c>
      <c r="B18" s="32" t="s">
        <v>20</v>
      </c>
      <c r="C18" s="33">
        <v>259</v>
      </c>
      <c r="D18" s="34" t="s">
        <v>14</v>
      </c>
      <c r="E18" s="34" t="s">
        <v>15</v>
      </c>
      <c r="F18" s="35" t="s">
        <v>18</v>
      </c>
      <c r="G18" s="36">
        <v>4000</v>
      </c>
      <c r="H18" s="36">
        <f>SUM(G18*20%)</f>
        <v>800</v>
      </c>
      <c r="I18" s="36">
        <f t="shared" si="0"/>
        <v>4800</v>
      </c>
      <c r="J18" s="36">
        <v>0</v>
      </c>
      <c r="K18" s="36">
        <f t="shared" si="1"/>
        <v>4800</v>
      </c>
      <c r="L18" s="37">
        <v>4803.74</v>
      </c>
      <c r="M18" s="37">
        <v>4803.74</v>
      </c>
      <c r="N18" s="37">
        <v>4800</v>
      </c>
      <c r="O18" s="82">
        <f t="shared" si="2"/>
        <v>14407.48</v>
      </c>
    </row>
    <row r="19" spans="1:15" ht="25.5" customHeight="1" x14ac:dyDescent="0.25">
      <c r="A19" s="29">
        <v>5</v>
      </c>
      <c r="B19" s="32" t="s">
        <v>21</v>
      </c>
      <c r="C19" s="33">
        <v>260</v>
      </c>
      <c r="D19" s="34" t="s">
        <v>22</v>
      </c>
      <c r="E19" s="34" t="s">
        <v>15</v>
      </c>
      <c r="F19" s="35" t="s">
        <v>18</v>
      </c>
      <c r="G19" s="36">
        <v>4000</v>
      </c>
      <c r="H19" s="36">
        <f>SUM(G19*20%*0)</f>
        <v>0</v>
      </c>
      <c r="I19" s="36">
        <f t="shared" si="0"/>
        <v>4000</v>
      </c>
      <c r="J19" s="36">
        <v>0</v>
      </c>
      <c r="K19" s="36">
        <f t="shared" si="1"/>
        <v>4000</v>
      </c>
      <c r="L19" s="37">
        <v>4003.12</v>
      </c>
      <c r="M19" s="37">
        <v>4003.12</v>
      </c>
      <c r="N19" s="37">
        <v>4000</v>
      </c>
      <c r="O19" s="82">
        <f t="shared" si="2"/>
        <v>12006.24</v>
      </c>
    </row>
    <row r="20" spans="1:15" ht="27" customHeight="1" x14ac:dyDescent="0.25">
      <c r="A20" s="29">
        <v>6</v>
      </c>
      <c r="B20" s="32" t="s">
        <v>23</v>
      </c>
      <c r="C20" s="33">
        <v>263</v>
      </c>
      <c r="D20" s="34" t="s">
        <v>14</v>
      </c>
      <c r="E20" s="34" t="s">
        <v>15</v>
      </c>
      <c r="F20" s="35" t="s">
        <v>24</v>
      </c>
      <c r="G20" s="36">
        <v>4000</v>
      </c>
      <c r="H20" s="36">
        <f>SUM(G20*20%)</f>
        <v>800</v>
      </c>
      <c r="I20" s="36">
        <f t="shared" si="0"/>
        <v>4800</v>
      </c>
      <c r="J20" s="36">
        <v>0</v>
      </c>
      <c r="K20" s="36">
        <f t="shared" si="1"/>
        <v>4800</v>
      </c>
      <c r="L20" s="37">
        <v>4803.74</v>
      </c>
      <c r="M20" s="37">
        <v>4803.74</v>
      </c>
      <c r="N20" s="37">
        <v>4800</v>
      </c>
      <c r="O20" s="82">
        <f t="shared" si="2"/>
        <v>14407.48</v>
      </c>
    </row>
    <row r="21" spans="1:15" ht="28.5" customHeight="1" x14ac:dyDescent="0.25">
      <c r="A21" s="29">
        <v>7</v>
      </c>
      <c r="B21" s="32" t="s">
        <v>25</v>
      </c>
      <c r="C21" s="33">
        <v>269</v>
      </c>
      <c r="D21" s="34" t="s">
        <v>26</v>
      </c>
      <c r="E21" s="34" t="s">
        <v>15</v>
      </c>
      <c r="F21" s="35" t="s">
        <v>18</v>
      </c>
      <c r="G21" s="36">
        <v>4000</v>
      </c>
      <c r="H21" s="36">
        <f>-SUM(G21*20%)</f>
        <v>-800</v>
      </c>
      <c r="I21" s="36">
        <f t="shared" si="0"/>
        <v>3200</v>
      </c>
      <c r="J21" s="36">
        <v>0</v>
      </c>
      <c r="K21" s="36">
        <f t="shared" si="1"/>
        <v>3200</v>
      </c>
      <c r="L21" s="37">
        <v>3202.49</v>
      </c>
      <c r="M21" s="37">
        <v>3202.49</v>
      </c>
      <c r="N21" s="37">
        <v>3200</v>
      </c>
      <c r="O21" s="82">
        <f t="shared" si="2"/>
        <v>9604.98</v>
      </c>
    </row>
    <row r="22" spans="1:15" ht="25.5" customHeight="1" x14ac:dyDescent="0.25">
      <c r="A22" s="29">
        <v>8</v>
      </c>
      <c r="B22" s="32" t="s">
        <v>28</v>
      </c>
      <c r="C22" s="33">
        <v>272</v>
      </c>
      <c r="D22" s="34" t="s">
        <v>26</v>
      </c>
      <c r="E22" s="34" t="s">
        <v>15</v>
      </c>
      <c r="F22" s="35" t="s">
        <v>29</v>
      </c>
      <c r="G22" s="36">
        <v>4000</v>
      </c>
      <c r="H22" s="36">
        <f t="shared" ref="H22:H29" si="3">-SUM(G22*20%)</f>
        <v>-800</v>
      </c>
      <c r="I22" s="36">
        <f t="shared" si="0"/>
        <v>3200</v>
      </c>
      <c r="J22" s="36">
        <v>0</v>
      </c>
      <c r="K22" s="36">
        <f t="shared" si="1"/>
        <v>3200</v>
      </c>
      <c r="L22" s="37">
        <v>3202.49</v>
      </c>
      <c r="M22" s="37">
        <v>3202.49</v>
      </c>
      <c r="N22" s="37">
        <v>3200</v>
      </c>
      <c r="O22" s="82">
        <f t="shared" si="2"/>
        <v>9604.98</v>
      </c>
    </row>
    <row r="23" spans="1:15" ht="23.25" customHeight="1" x14ac:dyDescent="0.25">
      <c r="A23" s="29">
        <v>9</v>
      </c>
      <c r="B23" s="32" t="s">
        <v>30</v>
      </c>
      <c r="C23" s="33">
        <v>273</v>
      </c>
      <c r="D23" s="34" t="s">
        <v>26</v>
      </c>
      <c r="E23" s="34" t="s">
        <v>15</v>
      </c>
      <c r="F23" s="35" t="s">
        <v>16</v>
      </c>
      <c r="G23" s="36">
        <v>4000</v>
      </c>
      <c r="H23" s="36">
        <f t="shared" si="3"/>
        <v>-800</v>
      </c>
      <c r="I23" s="36">
        <f t="shared" si="0"/>
        <v>3200</v>
      </c>
      <c r="J23" s="36">
        <v>0</v>
      </c>
      <c r="K23" s="36">
        <f t="shared" si="1"/>
        <v>3200</v>
      </c>
      <c r="L23" s="37">
        <v>3202.49</v>
      </c>
      <c r="M23" s="37">
        <v>3202.49</v>
      </c>
      <c r="N23" s="37">
        <v>3200</v>
      </c>
      <c r="O23" s="82">
        <f t="shared" si="2"/>
        <v>9604.98</v>
      </c>
    </row>
    <row r="24" spans="1:15" ht="23.25" customHeight="1" x14ac:dyDescent="0.25">
      <c r="A24" s="29">
        <v>10</v>
      </c>
      <c r="B24" s="32" t="s">
        <v>31</v>
      </c>
      <c r="C24" s="33">
        <v>275</v>
      </c>
      <c r="D24" s="34" t="s">
        <v>22</v>
      </c>
      <c r="E24" s="34" t="s">
        <v>15</v>
      </c>
      <c r="F24" s="35" t="s">
        <v>32</v>
      </c>
      <c r="G24" s="36">
        <v>4000</v>
      </c>
      <c r="H24" s="36">
        <f>SUM(G24*20%*0)</f>
        <v>0</v>
      </c>
      <c r="I24" s="36">
        <f t="shared" si="0"/>
        <v>4000</v>
      </c>
      <c r="J24" s="36">
        <v>0</v>
      </c>
      <c r="K24" s="36">
        <f t="shared" si="1"/>
        <v>4000</v>
      </c>
      <c r="L24" s="37">
        <v>4003.12</v>
      </c>
      <c r="M24" s="37">
        <v>4003.12</v>
      </c>
      <c r="N24" s="37">
        <v>4000</v>
      </c>
      <c r="O24" s="82">
        <f t="shared" si="2"/>
        <v>12006.24</v>
      </c>
    </row>
    <row r="25" spans="1:15" ht="27" customHeight="1" x14ac:dyDescent="0.25">
      <c r="A25" s="29">
        <v>11</v>
      </c>
      <c r="B25" s="32" t="s">
        <v>33</v>
      </c>
      <c r="C25" s="33">
        <v>279</v>
      </c>
      <c r="D25" s="34" t="s">
        <v>26</v>
      </c>
      <c r="E25" s="34" t="s">
        <v>15</v>
      </c>
      <c r="F25" s="35" t="s">
        <v>18</v>
      </c>
      <c r="G25" s="36">
        <v>4000</v>
      </c>
      <c r="H25" s="36">
        <f t="shared" si="3"/>
        <v>-800</v>
      </c>
      <c r="I25" s="36">
        <f t="shared" si="0"/>
        <v>3200</v>
      </c>
      <c r="J25" s="36">
        <v>0</v>
      </c>
      <c r="K25" s="36">
        <f t="shared" si="1"/>
        <v>3200</v>
      </c>
      <c r="L25" s="37">
        <v>3202.49</v>
      </c>
      <c r="M25" s="37">
        <v>3202.49</v>
      </c>
      <c r="N25" s="37">
        <v>3200</v>
      </c>
      <c r="O25" s="82">
        <f t="shared" si="2"/>
        <v>9604.98</v>
      </c>
    </row>
    <row r="26" spans="1:15" ht="34.5" customHeight="1" x14ac:dyDescent="0.25">
      <c r="A26" s="29">
        <v>12</v>
      </c>
      <c r="B26" s="32" t="s">
        <v>34</v>
      </c>
      <c r="C26" s="33">
        <v>280</v>
      </c>
      <c r="D26" s="34" t="s">
        <v>26</v>
      </c>
      <c r="E26" s="34" t="s">
        <v>15</v>
      </c>
      <c r="F26" s="35" t="s">
        <v>18</v>
      </c>
      <c r="G26" s="36">
        <v>4000</v>
      </c>
      <c r="H26" s="36">
        <f t="shared" si="3"/>
        <v>-800</v>
      </c>
      <c r="I26" s="36">
        <f t="shared" si="0"/>
        <v>3200</v>
      </c>
      <c r="J26" s="36">
        <v>0</v>
      </c>
      <c r="K26" s="36">
        <f t="shared" si="1"/>
        <v>3200</v>
      </c>
      <c r="L26" s="37">
        <v>3202.49</v>
      </c>
      <c r="M26" s="37">
        <v>3202.49</v>
      </c>
      <c r="N26" s="37">
        <v>3200</v>
      </c>
      <c r="O26" s="82">
        <f t="shared" si="2"/>
        <v>9604.98</v>
      </c>
    </row>
    <row r="27" spans="1:15" ht="47.25" customHeight="1" x14ac:dyDescent="0.25">
      <c r="A27" s="29" t="s">
        <v>92</v>
      </c>
      <c r="B27" s="29" t="s">
        <v>3</v>
      </c>
      <c r="C27" s="29" t="s">
        <v>4</v>
      </c>
      <c r="D27" s="29" t="s">
        <v>5</v>
      </c>
      <c r="E27" s="29" t="s">
        <v>6</v>
      </c>
      <c r="F27" s="29" t="s">
        <v>7</v>
      </c>
      <c r="G27" s="30" t="s">
        <v>8</v>
      </c>
      <c r="H27" s="30" t="s">
        <v>9</v>
      </c>
      <c r="I27" s="30" t="s">
        <v>10</v>
      </c>
      <c r="J27" s="30" t="s">
        <v>11</v>
      </c>
      <c r="K27" s="30" t="s">
        <v>12</v>
      </c>
      <c r="L27" s="30" t="s">
        <v>81</v>
      </c>
      <c r="M27" s="30" t="s">
        <v>82</v>
      </c>
      <c r="N27" s="30" t="s">
        <v>101</v>
      </c>
      <c r="O27" s="31" t="s">
        <v>83</v>
      </c>
    </row>
    <row r="28" spans="1:15" ht="26.25" customHeight="1" x14ac:dyDescent="0.25">
      <c r="A28" s="29">
        <v>13</v>
      </c>
      <c r="B28" s="32" t="s">
        <v>35</v>
      </c>
      <c r="C28" s="33">
        <v>286</v>
      </c>
      <c r="D28" s="34" t="s">
        <v>22</v>
      </c>
      <c r="E28" s="34" t="s">
        <v>36</v>
      </c>
      <c r="F28" s="35" t="s">
        <v>37</v>
      </c>
      <c r="G28" s="36">
        <v>4000</v>
      </c>
      <c r="H28" s="36">
        <f>SUM(G28*20%*0)</f>
        <v>0</v>
      </c>
      <c r="I28" s="36">
        <f t="shared" si="0"/>
        <v>4000</v>
      </c>
      <c r="J28" s="36">
        <f>SUM(I28*50%)</f>
        <v>2000</v>
      </c>
      <c r="K28" s="36">
        <f t="shared" si="1"/>
        <v>6000</v>
      </c>
      <c r="L28" s="37">
        <v>6004.67</v>
      </c>
      <c r="M28" s="37">
        <v>6004.67</v>
      </c>
      <c r="N28" s="37">
        <v>6000</v>
      </c>
      <c r="O28" s="82">
        <f>SUM(L28:N28)</f>
        <v>18009.34</v>
      </c>
    </row>
    <row r="29" spans="1:15" ht="23.25" customHeight="1" x14ac:dyDescent="0.25">
      <c r="A29" s="29">
        <v>14</v>
      </c>
      <c r="B29" s="32" t="s">
        <v>38</v>
      </c>
      <c r="C29" s="33">
        <v>287</v>
      </c>
      <c r="D29" s="34" t="s">
        <v>26</v>
      </c>
      <c r="E29" s="34" t="s">
        <v>15</v>
      </c>
      <c r="F29" s="35" t="s">
        <v>18</v>
      </c>
      <c r="G29" s="36">
        <v>4000</v>
      </c>
      <c r="H29" s="36">
        <f t="shared" si="3"/>
        <v>-800</v>
      </c>
      <c r="I29" s="36">
        <f t="shared" si="0"/>
        <v>3200</v>
      </c>
      <c r="J29" s="36">
        <v>0</v>
      </c>
      <c r="K29" s="36">
        <f t="shared" si="1"/>
        <v>3200</v>
      </c>
      <c r="L29" s="37">
        <v>3202.49</v>
      </c>
      <c r="M29" s="37">
        <v>3202.49</v>
      </c>
      <c r="N29" s="37">
        <v>3200</v>
      </c>
      <c r="O29" s="82">
        <f t="shared" ref="O29:O45" si="4">SUM(L29:N29)</f>
        <v>9604.98</v>
      </c>
    </row>
    <row r="30" spans="1:15" ht="33.75" customHeight="1" x14ac:dyDescent="0.25">
      <c r="A30" s="29">
        <v>15</v>
      </c>
      <c r="B30" s="32" t="s">
        <v>39</v>
      </c>
      <c r="C30" s="33">
        <v>287</v>
      </c>
      <c r="D30" s="34" t="s">
        <v>14</v>
      </c>
      <c r="E30" s="34" t="s">
        <v>15</v>
      </c>
      <c r="F30" s="35" t="s">
        <v>18</v>
      </c>
      <c r="G30" s="36">
        <v>4000</v>
      </c>
      <c r="H30" s="36">
        <f>SUM(G30*20%)</f>
        <v>800</v>
      </c>
      <c r="I30" s="36">
        <f t="shared" si="0"/>
        <v>4800</v>
      </c>
      <c r="J30" s="36">
        <v>0</v>
      </c>
      <c r="K30" s="36">
        <f t="shared" si="1"/>
        <v>4800</v>
      </c>
      <c r="L30" s="37">
        <v>4803.74</v>
      </c>
      <c r="M30" s="37">
        <v>4803.74</v>
      </c>
      <c r="N30" s="37">
        <v>4800</v>
      </c>
      <c r="O30" s="82">
        <f t="shared" si="4"/>
        <v>14407.48</v>
      </c>
    </row>
    <row r="31" spans="1:15" ht="27.75" customHeight="1" x14ac:dyDescent="0.25">
      <c r="A31" s="29">
        <v>16</v>
      </c>
      <c r="B31" s="32" t="s">
        <v>40</v>
      </c>
      <c r="C31" s="33">
        <v>288</v>
      </c>
      <c r="D31" s="34" t="s">
        <v>14</v>
      </c>
      <c r="E31" s="34" t="s">
        <v>15</v>
      </c>
      <c r="F31" s="35" t="s">
        <v>16</v>
      </c>
      <c r="G31" s="36">
        <v>4000</v>
      </c>
      <c r="H31" s="36">
        <f>SUM(G31*20%)</f>
        <v>800</v>
      </c>
      <c r="I31" s="36">
        <f t="shared" si="0"/>
        <v>4800</v>
      </c>
      <c r="J31" s="36">
        <v>0</v>
      </c>
      <c r="K31" s="36">
        <f t="shared" si="1"/>
        <v>4800</v>
      </c>
      <c r="L31" s="37">
        <v>4803.74</v>
      </c>
      <c r="M31" s="37">
        <v>4803.74</v>
      </c>
      <c r="N31" s="37">
        <v>4800</v>
      </c>
      <c r="O31" s="82">
        <f t="shared" si="4"/>
        <v>14407.48</v>
      </c>
    </row>
    <row r="32" spans="1:15" ht="26.25" customHeight="1" x14ac:dyDescent="0.25">
      <c r="A32" s="29">
        <v>17</v>
      </c>
      <c r="B32" s="32" t="s">
        <v>41</v>
      </c>
      <c r="C32" s="33">
        <v>297</v>
      </c>
      <c r="D32" s="34" t="s">
        <v>26</v>
      </c>
      <c r="E32" s="34" t="s">
        <v>15</v>
      </c>
      <c r="F32" s="38" t="s">
        <v>27</v>
      </c>
      <c r="G32" s="36">
        <v>4000</v>
      </c>
      <c r="H32" s="36">
        <f t="shared" ref="H32:H38" si="5">-SUM(G32*20%)</f>
        <v>-800</v>
      </c>
      <c r="I32" s="36">
        <f t="shared" si="0"/>
        <v>3200</v>
      </c>
      <c r="J32" s="36">
        <v>0</v>
      </c>
      <c r="K32" s="36">
        <f t="shared" si="1"/>
        <v>3200</v>
      </c>
      <c r="L32" s="37">
        <v>3202.49</v>
      </c>
      <c r="M32" s="37">
        <v>3202.49</v>
      </c>
      <c r="N32" s="37">
        <v>3200</v>
      </c>
      <c r="O32" s="82">
        <f t="shared" si="4"/>
        <v>9604.98</v>
      </c>
    </row>
    <row r="33" spans="1:16" ht="22.5" customHeight="1" x14ac:dyDescent="0.25">
      <c r="A33" s="29">
        <v>18</v>
      </c>
      <c r="B33" s="32" t="s">
        <v>42</v>
      </c>
      <c r="C33" s="33">
        <v>299</v>
      </c>
      <c r="D33" s="34" t="s">
        <v>26</v>
      </c>
      <c r="E33" s="34" t="s">
        <v>36</v>
      </c>
      <c r="F33" s="35" t="s">
        <v>43</v>
      </c>
      <c r="G33" s="36">
        <v>4000</v>
      </c>
      <c r="H33" s="36">
        <f t="shared" si="5"/>
        <v>-800</v>
      </c>
      <c r="I33" s="36">
        <f t="shared" si="0"/>
        <v>3200</v>
      </c>
      <c r="J33" s="36">
        <f>SUM(I33*50%)</f>
        <v>1600</v>
      </c>
      <c r="K33" s="36">
        <f t="shared" si="1"/>
        <v>4800</v>
      </c>
      <c r="L33" s="37">
        <v>4803.74</v>
      </c>
      <c r="M33" s="37">
        <v>4803.74</v>
      </c>
      <c r="N33" s="37">
        <v>4800</v>
      </c>
      <c r="O33" s="82">
        <f t="shared" si="4"/>
        <v>14407.48</v>
      </c>
    </row>
    <row r="34" spans="1:16" ht="24.75" customHeight="1" x14ac:dyDescent="0.25">
      <c r="A34" s="29">
        <v>19</v>
      </c>
      <c r="B34" s="32" t="s">
        <v>44</v>
      </c>
      <c r="C34" s="33">
        <v>300</v>
      </c>
      <c r="D34" s="34" t="s">
        <v>26</v>
      </c>
      <c r="E34" s="34" t="s">
        <v>36</v>
      </c>
      <c r="F34" s="39" t="s">
        <v>45</v>
      </c>
      <c r="G34" s="36">
        <v>4000</v>
      </c>
      <c r="H34" s="36">
        <f t="shared" si="5"/>
        <v>-800</v>
      </c>
      <c r="I34" s="36">
        <f t="shared" si="0"/>
        <v>3200</v>
      </c>
      <c r="J34" s="36">
        <f>SUM(I34*50%)</f>
        <v>1600</v>
      </c>
      <c r="K34" s="36">
        <f t="shared" si="1"/>
        <v>4800</v>
      </c>
      <c r="L34" s="37">
        <v>4803.74</v>
      </c>
      <c r="M34" s="37">
        <v>4803.74</v>
      </c>
      <c r="N34" s="37">
        <v>4800</v>
      </c>
      <c r="O34" s="82">
        <f t="shared" si="4"/>
        <v>14407.48</v>
      </c>
    </row>
    <row r="35" spans="1:16" ht="33" customHeight="1" x14ac:dyDescent="0.25">
      <c r="A35" s="29">
        <v>20</v>
      </c>
      <c r="B35" s="40" t="s">
        <v>46</v>
      </c>
      <c r="C35" s="41">
        <v>302</v>
      </c>
      <c r="D35" s="42" t="s">
        <v>26</v>
      </c>
      <c r="E35" s="42" t="s">
        <v>15</v>
      </c>
      <c r="F35" s="43" t="s">
        <v>16</v>
      </c>
      <c r="G35" s="36">
        <v>4000</v>
      </c>
      <c r="H35" s="36">
        <f t="shared" si="5"/>
        <v>-800</v>
      </c>
      <c r="I35" s="36">
        <f t="shared" si="0"/>
        <v>3200</v>
      </c>
      <c r="J35" s="36">
        <v>0</v>
      </c>
      <c r="K35" s="36">
        <f t="shared" si="1"/>
        <v>3200</v>
      </c>
      <c r="L35" s="37">
        <v>3202.49</v>
      </c>
      <c r="M35" s="37">
        <v>3202.49</v>
      </c>
      <c r="N35" s="37">
        <v>3200</v>
      </c>
      <c r="O35" s="82">
        <f t="shared" si="4"/>
        <v>9604.98</v>
      </c>
    </row>
    <row r="36" spans="1:16" ht="33" customHeight="1" x14ac:dyDescent="0.25">
      <c r="A36" s="29">
        <v>21</v>
      </c>
      <c r="B36" s="44" t="s">
        <v>87</v>
      </c>
      <c r="C36" s="33">
        <v>302</v>
      </c>
      <c r="D36" s="42" t="s">
        <v>26</v>
      </c>
      <c r="E36" s="45" t="s">
        <v>15</v>
      </c>
      <c r="F36" s="46" t="s">
        <v>16</v>
      </c>
      <c r="G36" s="36">
        <v>4000</v>
      </c>
      <c r="H36" s="36">
        <f t="shared" si="5"/>
        <v>-800</v>
      </c>
      <c r="I36" s="36">
        <f t="shared" si="0"/>
        <v>3200</v>
      </c>
      <c r="J36" s="36">
        <v>0</v>
      </c>
      <c r="K36" s="36">
        <f t="shared" si="1"/>
        <v>3200</v>
      </c>
      <c r="L36" s="37">
        <v>3202.49</v>
      </c>
      <c r="M36" s="37">
        <v>3202.49</v>
      </c>
      <c r="N36" s="37">
        <v>3200</v>
      </c>
      <c r="O36" s="82">
        <f t="shared" si="4"/>
        <v>9604.98</v>
      </c>
    </row>
    <row r="37" spans="1:16" ht="34.5" customHeight="1" x14ac:dyDescent="0.25">
      <c r="A37" s="29">
        <v>22</v>
      </c>
      <c r="B37" s="44" t="s">
        <v>47</v>
      </c>
      <c r="C37" s="33">
        <v>302</v>
      </c>
      <c r="D37" s="42" t="s">
        <v>26</v>
      </c>
      <c r="E37" s="45" t="s">
        <v>15</v>
      </c>
      <c r="F37" s="46" t="s">
        <v>16</v>
      </c>
      <c r="G37" s="36">
        <v>4000</v>
      </c>
      <c r="H37" s="36">
        <f t="shared" si="5"/>
        <v>-800</v>
      </c>
      <c r="I37" s="36">
        <f t="shared" si="0"/>
        <v>3200</v>
      </c>
      <c r="J37" s="36">
        <v>0</v>
      </c>
      <c r="K37" s="36">
        <f t="shared" si="1"/>
        <v>3200</v>
      </c>
      <c r="L37" s="37">
        <v>3202.49</v>
      </c>
      <c r="M37" s="37">
        <v>3202.49</v>
      </c>
      <c r="N37" s="37">
        <v>3200</v>
      </c>
      <c r="O37" s="82">
        <f t="shared" si="4"/>
        <v>9604.98</v>
      </c>
    </row>
    <row r="38" spans="1:16" ht="37.5" customHeight="1" x14ac:dyDescent="0.25">
      <c r="A38" s="29">
        <v>23</v>
      </c>
      <c r="B38" s="44" t="s">
        <v>48</v>
      </c>
      <c r="C38" s="33">
        <v>302</v>
      </c>
      <c r="D38" s="42" t="s">
        <v>26</v>
      </c>
      <c r="E38" s="45" t="s">
        <v>15</v>
      </c>
      <c r="F38" s="46" t="s">
        <v>16</v>
      </c>
      <c r="G38" s="36">
        <v>4000</v>
      </c>
      <c r="H38" s="36">
        <f t="shared" si="5"/>
        <v>-800</v>
      </c>
      <c r="I38" s="36">
        <f t="shared" si="0"/>
        <v>3200</v>
      </c>
      <c r="J38" s="36">
        <v>0</v>
      </c>
      <c r="K38" s="36">
        <f t="shared" si="1"/>
        <v>3200</v>
      </c>
      <c r="L38" s="37">
        <v>3202.49</v>
      </c>
      <c r="M38" s="37">
        <v>3202.49</v>
      </c>
      <c r="N38" s="37">
        <v>3200</v>
      </c>
      <c r="O38" s="82">
        <f t="shared" si="4"/>
        <v>9604.98</v>
      </c>
    </row>
    <row r="39" spans="1:16" ht="24.75" customHeight="1" x14ac:dyDescent="0.25">
      <c r="A39" s="29">
        <v>24</v>
      </c>
      <c r="B39" s="32" t="s">
        <v>49</v>
      </c>
      <c r="C39" s="33" t="s">
        <v>50</v>
      </c>
      <c r="D39" s="34" t="s">
        <v>14</v>
      </c>
      <c r="E39" s="34" t="s">
        <v>15</v>
      </c>
      <c r="F39" s="35" t="s">
        <v>16</v>
      </c>
      <c r="G39" s="36">
        <v>4000</v>
      </c>
      <c r="H39" s="36">
        <f>SUM(G39*20%)</f>
        <v>800</v>
      </c>
      <c r="I39" s="36">
        <f t="shared" si="0"/>
        <v>4800</v>
      </c>
      <c r="J39" s="36">
        <v>0</v>
      </c>
      <c r="K39" s="36">
        <f t="shared" si="1"/>
        <v>4800</v>
      </c>
      <c r="L39" s="37">
        <v>4803.74</v>
      </c>
      <c r="M39" s="37">
        <v>4803.74</v>
      </c>
      <c r="N39" s="37">
        <v>4800</v>
      </c>
      <c r="O39" s="82">
        <f t="shared" si="4"/>
        <v>14407.48</v>
      </c>
    </row>
    <row r="40" spans="1:16" ht="31.5" x14ac:dyDescent="0.25">
      <c r="A40" s="29">
        <v>25</v>
      </c>
      <c r="B40" s="15" t="s">
        <v>51</v>
      </c>
      <c r="C40" s="41" t="s">
        <v>52</v>
      </c>
      <c r="D40" s="17" t="s">
        <v>22</v>
      </c>
      <c r="E40" s="17" t="s">
        <v>15</v>
      </c>
      <c r="F40" s="18" t="s">
        <v>18</v>
      </c>
      <c r="G40" s="36">
        <v>4000</v>
      </c>
      <c r="H40" s="36">
        <f>SUM(G40*20%*0)</f>
        <v>0</v>
      </c>
      <c r="I40" s="36">
        <f>SUM(G40:H40)</f>
        <v>4000</v>
      </c>
      <c r="J40" s="36">
        <v>0</v>
      </c>
      <c r="K40" s="36">
        <f>SUM(I40:J40)</f>
        <v>4000</v>
      </c>
      <c r="L40" s="37">
        <v>4003.12</v>
      </c>
      <c r="M40" s="37">
        <v>4003.12</v>
      </c>
      <c r="N40" s="37">
        <v>4000</v>
      </c>
      <c r="O40" s="82">
        <f t="shared" si="4"/>
        <v>12006.24</v>
      </c>
    </row>
    <row r="41" spans="1:16" ht="31.5" x14ac:dyDescent="0.25">
      <c r="A41" s="29">
        <v>26</v>
      </c>
      <c r="B41" s="15" t="s">
        <v>53</v>
      </c>
      <c r="C41" s="16" t="s">
        <v>70</v>
      </c>
      <c r="D41" s="17" t="s">
        <v>54</v>
      </c>
      <c r="E41" s="17" t="s">
        <v>15</v>
      </c>
      <c r="F41" s="18" t="s">
        <v>18</v>
      </c>
      <c r="G41" s="36">
        <v>4000</v>
      </c>
      <c r="H41" s="36">
        <f>-SUM(G41*20%)</f>
        <v>-800</v>
      </c>
      <c r="I41" s="36">
        <f t="shared" si="0"/>
        <v>3200</v>
      </c>
      <c r="J41" s="36">
        <v>0</v>
      </c>
      <c r="K41" s="36">
        <f t="shared" si="1"/>
        <v>3200</v>
      </c>
      <c r="L41" s="37">
        <v>3202.49</v>
      </c>
      <c r="M41" s="37">
        <v>3202.49</v>
      </c>
      <c r="N41" s="37">
        <v>3200</v>
      </c>
      <c r="O41" s="82">
        <f t="shared" si="4"/>
        <v>9604.98</v>
      </c>
    </row>
    <row r="42" spans="1:16" ht="33" customHeight="1" x14ac:dyDescent="0.25">
      <c r="A42" s="29">
        <v>27</v>
      </c>
      <c r="B42" s="15" t="s">
        <v>55</v>
      </c>
      <c r="C42" s="16" t="s">
        <v>70</v>
      </c>
      <c r="D42" s="17" t="s">
        <v>54</v>
      </c>
      <c r="E42" s="18" t="s">
        <v>15</v>
      </c>
      <c r="F42" s="18" t="s">
        <v>18</v>
      </c>
      <c r="G42" s="36">
        <v>4000</v>
      </c>
      <c r="H42" s="36">
        <f t="shared" ref="H42:H48" si="6">-SUM(G42*20%)</f>
        <v>-800</v>
      </c>
      <c r="I42" s="36">
        <f t="shared" si="0"/>
        <v>3200</v>
      </c>
      <c r="J42" s="36">
        <v>0</v>
      </c>
      <c r="K42" s="36">
        <f t="shared" si="1"/>
        <v>3200</v>
      </c>
      <c r="L42" s="37">
        <v>3202.49</v>
      </c>
      <c r="M42" s="37">
        <v>3202.49</v>
      </c>
      <c r="N42" s="37">
        <v>3200</v>
      </c>
      <c r="O42" s="82">
        <f t="shared" si="4"/>
        <v>9604.98</v>
      </c>
    </row>
    <row r="43" spans="1:16" ht="27.75" customHeight="1" x14ac:dyDescent="0.25">
      <c r="A43" s="29">
        <v>28</v>
      </c>
      <c r="B43" s="15" t="s">
        <v>56</v>
      </c>
      <c r="C43" s="16" t="s">
        <v>71</v>
      </c>
      <c r="D43" s="17" t="s">
        <v>54</v>
      </c>
      <c r="E43" s="18" t="s">
        <v>15</v>
      </c>
      <c r="F43" s="18" t="s">
        <v>18</v>
      </c>
      <c r="G43" s="36">
        <v>4000</v>
      </c>
      <c r="H43" s="36">
        <f t="shared" si="6"/>
        <v>-800</v>
      </c>
      <c r="I43" s="36">
        <f t="shared" si="0"/>
        <v>3200</v>
      </c>
      <c r="J43" s="36">
        <v>0</v>
      </c>
      <c r="K43" s="36">
        <f t="shared" si="1"/>
        <v>3200</v>
      </c>
      <c r="L43" s="37">
        <v>3202.49</v>
      </c>
      <c r="M43" s="37">
        <v>3202.49</v>
      </c>
      <c r="N43" s="37">
        <v>3200</v>
      </c>
      <c r="O43" s="82">
        <f t="shared" si="4"/>
        <v>9604.98</v>
      </c>
    </row>
    <row r="44" spans="1:16" ht="42" customHeight="1" x14ac:dyDescent="0.25">
      <c r="A44" s="29">
        <v>29</v>
      </c>
      <c r="B44" s="47" t="s">
        <v>69</v>
      </c>
      <c r="C44" s="16" t="s">
        <v>72</v>
      </c>
      <c r="D44" s="17" t="s">
        <v>54</v>
      </c>
      <c r="E44" s="18" t="s">
        <v>15</v>
      </c>
      <c r="F44" s="18" t="s">
        <v>74</v>
      </c>
      <c r="G44" s="36">
        <v>4000</v>
      </c>
      <c r="H44" s="36">
        <f t="shared" si="6"/>
        <v>-800</v>
      </c>
      <c r="I44" s="36">
        <f>SUM(G44:H44)</f>
        <v>3200</v>
      </c>
      <c r="J44" s="36">
        <v>0</v>
      </c>
      <c r="K44" s="36">
        <f t="shared" si="1"/>
        <v>3200</v>
      </c>
      <c r="L44" s="37">
        <v>3202.49</v>
      </c>
      <c r="M44" s="37">
        <v>3202.49</v>
      </c>
      <c r="N44" s="37">
        <v>3200</v>
      </c>
      <c r="O44" s="82">
        <f t="shared" si="4"/>
        <v>9604.98</v>
      </c>
    </row>
    <row r="45" spans="1:16" ht="30" customHeight="1" x14ac:dyDescent="0.25">
      <c r="A45" s="29">
        <v>30</v>
      </c>
      <c r="B45" s="15" t="s">
        <v>73</v>
      </c>
      <c r="C45" s="16" t="s">
        <v>72</v>
      </c>
      <c r="D45" s="17" t="s">
        <v>54</v>
      </c>
      <c r="E45" s="18" t="s">
        <v>36</v>
      </c>
      <c r="F45" s="18" t="s">
        <v>75</v>
      </c>
      <c r="G45" s="36">
        <v>4000</v>
      </c>
      <c r="H45" s="36">
        <f t="shared" si="6"/>
        <v>-800</v>
      </c>
      <c r="I45" s="36">
        <f>SUM(G45:H45)</f>
        <v>3200</v>
      </c>
      <c r="J45" s="36">
        <f>SUM(I45*50%)</f>
        <v>1600</v>
      </c>
      <c r="K45" s="36">
        <f t="shared" si="1"/>
        <v>4800</v>
      </c>
      <c r="L45" s="37">
        <v>4803.74</v>
      </c>
      <c r="M45" s="37">
        <v>4803.74</v>
      </c>
      <c r="N45" s="37">
        <v>4800</v>
      </c>
      <c r="O45" s="82">
        <f t="shared" si="4"/>
        <v>14407.48</v>
      </c>
    </row>
    <row r="46" spans="1:16" ht="47.25" customHeight="1" x14ac:dyDescent="0.25">
      <c r="A46" s="29" t="s">
        <v>92</v>
      </c>
      <c r="B46" s="29" t="s">
        <v>3</v>
      </c>
      <c r="C46" s="29" t="s">
        <v>4</v>
      </c>
      <c r="D46" s="29" t="s">
        <v>5</v>
      </c>
      <c r="E46" s="29" t="s">
        <v>6</v>
      </c>
      <c r="F46" s="29" t="s">
        <v>7</v>
      </c>
      <c r="G46" s="30" t="s">
        <v>8</v>
      </c>
      <c r="H46" s="30" t="s">
        <v>9</v>
      </c>
      <c r="I46" s="30" t="s">
        <v>10</v>
      </c>
      <c r="J46" s="30" t="s">
        <v>11</v>
      </c>
      <c r="K46" s="30" t="s">
        <v>12</v>
      </c>
      <c r="L46" s="30" t="s">
        <v>81</v>
      </c>
      <c r="M46" s="30" t="s">
        <v>82</v>
      </c>
      <c r="N46" s="30" t="s">
        <v>101</v>
      </c>
      <c r="O46" s="31" t="s">
        <v>83</v>
      </c>
      <c r="P46" t="s">
        <v>99</v>
      </c>
    </row>
    <row r="47" spans="1:16" ht="35.25" customHeight="1" x14ac:dyDescent="0.25">
      <c r="A47" s="29">
        <v>31</v>
      </c>
      <c r="B47" s="15" t="s">
        <v>76</v>
      </c>
      <c r="C47" s="16" t="s">
        <v>72</v>
      </c>
      <c r="D47" s="17" t="s">
        <v>54</v>
      </c>
      <c r="E47" s="18" t="s">
        <v>36</v>
      </c>
      <c r="F47" s="18" t="s">
        <v>77</v>
      </c>
      <c r="G47" s="36">
        <v>4000</v>
      </c>
      <c r="H47" s="36">
        <f t="shared" si="6"/>
        <v>-800</v>
      </c>
      <c r="I47" s="36">
        <f>SUM(G47:H47)</f>
        <v>3200</v>
      </c>
      <c r="J47" s="36">
        <f>SUM(I47*50%)</f>
        <v>1600</v>
      </c>
      <c r="K47" s="36">
        <f t="shared" si="1"/>
        <v>4800</v>
      </c>
      <c r="L47" s="37">
        <v>4803.74</v>
      </c>
      <c r="M47" s="37">
        <v>4803.74</v>
      </c>
      <c r="N47" s="37">
        <v>4800</v>
      </c>
      <c r="O47" s="82">
        <f>SUM(L47:N47)</f>
        <v>14407.48</v>
      </c>
    </row>
    <row r="48" spans="1:16" ht="28.5" customHeight="1" x14ac:dyDescent="0.25">
      <c r="A48" s="29">
        <v>32</v>
      </c>
      <c r="B48" s="15" t="s">
        <v>78</v>
      </c>
      <c r="C48" s="16" t="s">
        <v>79</v>
      </c>
      <c r="D48" s="17" t="s">
        <v>54</v>
      </c>
      <c r="E48" s="18" t="s">
        <v>36</v>
      </c>
      <c r="F48" s="18" t="s">
        <v>80</v>
      </c>
      <c r="G48" s="36">
        <v>4000</v>
      </c>
      <c r="H48" s="36">
        <f t="shared" si="6"/>
        <v>-800</v>
      </c>
      <c r="I48" s="36">
        <f>SUM(G48:H48)</f>
        <v>3200</v>
      </c>
      <c r="J48" s="36">
        <f>SUM(I48*50%)</f>
        <v>1600</v>
      </c>
      <c r="K48" s="36">
        <f t="shared" si="1"/>
        <v>4800</v>
      </c>
      <c r="L48" s="37">
        <v>4803.74</v>
      </c>
      <c r="M48" s="37">
        <v>4803.74</v>
      </c>
      <c r="N48" s="37">
        <v>4800</v>
      </c>
      <c r="O48" s="82">
        <f>SUM(L48:N48)</f>
        <v>14407.48</v>
      </c>
    </row>
    <row r="49" spans="1:15" x14ac:dyDescent="0.25">
      <c r="A49" s="45"/>
      <c r="B49" s="44" t="s">
        <v>57</v>
      </c>
      <c r="C49" s="45"/>
      <c r="D49" s="45"/>
      <c r="E49" s="45"/>
      <c r="F49" s="45"/>
      <c r="G49" s="37">
        <f t="shared" ref="G49:O49" si="7">SUM(G15:G48)</f>
        <v>128000</v>
      </c>
      <c r="H49" s="37">
        <f t="shared" si="7"/>
        <v>-9600</v>
      </c>
      <c r="I49" s="37">
        <f t="shared" si="7"/>
        <v>118400</v>
      </c>
      <c r="J49" s="37">
        <f t="shared" si="7"/>
        <v>10000</v>
      </c>
      <c r="K49" s="37">
        <f t="shared" si="7"/>
        <v>128400</v>
      </c>
      <c r="L49" s="37">
        <f t="shared" si="7"/>
        <v>128500.00000000006</v>
      </c>
      <c r="M49" s="37">
        <f t="shared" si="7"/>
        <v>128500.00000000006</v>
      </c>
      <c r="N49" s="37">
        <f t="shared" si="7"/>
        <v>128400</v>
      </c>
      <c r="O49" s="37">
        <f t="shared" si="7"/>
        <v>385399.99999999988</v>
      </c>
    </row>
    <row r="50" spans="1:15" ht="15.75" x14ac:dyDescent="0.25">
      <c r="A50" s="48">
        <f>A48</f>
        <v>32</v>
      </c>
      <c r="B50" s="49"/>
      <c r="C50" s="50"/>
      <c r="D50" s="50"/>
      <c r="E50" s="50"/>
      <c r="F50" s="50"/>
      <c r="G50" s="51"/>
      <c r="H50" s="51"/>
      <c r="I50" s="52"/>
      <c r="J50" s="52"/>
      <c r="K50" s="52"/>
      <c r="L50" s="52"/>
      <c r="M50" s="23"/>
      <c r="N50" s="23"/>
      <c r="O50" s="23"/>
    </row>
    <row r="51" spans="1:15" x14ac:dyDescent="0.25">
      <c r="A51" s="19"/>
      <c r="B51" s="53"/>
      <c r="C51" s="19"/>
      <c r="D51" s="19"/>
      <c r="E51" s="19"/>
      <c r="F51" s="19"/>
      <c r="G51" s="24"/>
      <c r="H51" s="19"/>
      <c r="I51" s="19"/>
      <c r="J51" s="19"/>
      <c r="K51" s="24"/>
      <c r="L51" s="24"/>
      <c r="M51" s="19"/>
      <c r="N51" s="19"/>
      <c r="O51" s="54"/>
    </row>
    <row r="52" spans="1:15" ht="15.75" thickBot="1" x14ac:dyDescent="0.3">
      <c r="A52" s="19"/>
      <c r="B52" s="21" t="s">
        <v>93</v>
      </c>
      <c r="C52" s="19"/>
      <c r="D52" s="19"/>
      <c r="E52" s="19"/>
      <c r="F52" s="19"/>
      <c r="G52" s="24"/>
      <c r="H52" s="19"/>
      <c r="I52" s="19"/>
      <c r="J52" s="19"/>
      <c r="K52" s="24"/>
      <c r="L52" s="24"/>
      <c r="M52" s="19"/>
      <c r="N52" s="19"/>
      <c r="O52" s="19"/>
    </row>
    <row r="53" spans="1:15" x14ac:dyDescent="0.25">
      <c r="A53" s="19"/>
      <c r="B53" s="55" t="s">
        <v>58</v>
      </c>
      <c r="C53" s="56"/>
      <c r="D53" s="56"/>
      <c r="E53" s="57"/>
      <c r="F53" s="58" t="s">
        <v>59</v>
      </c>
      <c r="G53" s="59" t="s">
        <v>60</v>
      </c>
      <c r="H53" s="60" t="s">
        <v>57</v>
      </c>
      <c r="I53" s="19"/>
      <c r="J53" s="19"/>
      <c r="K53" s="24"/>
      <c r="L53" s="24"/>
      <c r="M53" s="19" t="s">
        <v>99</v>
      </c>
      <c r="N53" s="19"/>
      <c r="O53" s="19"/>
    </row>
    <row r="54" spans="1:15" ht="15.75" thickBot="1" x14ac:dyDescent="0.3">
      <c r="A54" s="19"/>
      <c r="B54" s="61"/>
      <c r="C54" s="62"/>
      <c r="D54" s="62"/>
      <c r="E54" s="62"/>
      <c r="F54" s="63">
        <v>26</v>
      </c>
      <c r="G54" s="63">
        <v>6</v>
      </c>
      <c r="H54" s="64">
        <f>SUM(F54:G54)</f>
        <v>32</v>
      </c>
      <c r="I54" s="19"/>
      <c r="J54" s="19"/>
      <c r="K54" s="24"/>
      <c r="L54" s="19" t="s">
        <v>99</v>
      </c>
      <c r="M54" s="19"/>
      <c r="N54" s="19"/>
      <c r="O54" s="19"/>
    </row>
    <row r="55" spans="1:15" x14ac:dyDescent="0.25">
      <c r="A55" s="19"/>
      <c r="B55" s="65" t="s">
        <v>61</v>
      </c>
      <c r="C55" s="66"/>
      <c r="D55" s="57"/>
      <c r="E55" s="57"/>
      <c r="F55" s="67" t="s">
        <v>62</v>
      </c>
      <c r="G55" s="68" t="s">
        <v>63</v>
      </c>
      <c r="H55" s="67" t="s">
        <v>64</v>
      </c>
      <c r="I55" s="69" t="s">
        <v>57</v>
      </c>
      <c r="J55" s="19"/>
      <c r="K55" s="19"/>
      <c r="L55" s="19"/>
      <c r="M55" s="19"/>
      <c r="N55" s="19"/>
      <c r="O55" s="19"/>
    </row>
    <row r="56" spans="1:15" ht="15.75" thickBot="1" x14ac:dyDescent="0.3">
      <c r="A56" s="19"/>
      <c r="B56" s="70"/>
      <c r="C56" s="62"/>
      <c r="D56" s="62"/>
      <c r="E56" s="62"/>
      <c r="F56" s="71">
        <v>20</v>
      </c>
      <c r="G56" s="71">
        <v>4</v>
      </c>
      <c r="H56" s="71">
        <v>8</v>
      </c>
      <c r="I56" s="72">
        <f>SUM(F56:H56)</f>
        <v>32</v>
      </c>
      <c r="J56" s="19"/>
      <c r="K56" s="19"/>
      <c r="L56" s="19"/>
      <c r="M56" s="19"/>
      <c r="N56" s="19"/>
      <c r="O56" s="19"/>
    </row>
    <row r="57" spans="1:15" x14ac:dyDescent="0.25">
      <c r="A57" s="19"/>
      <c r="B57" s="73" t="s">
        <v>65</v>
      </c>
      <c r="C57" s="74">
        <f>C59+C60</f>
        <v>32</v>
      </c>
      <c r="D57" s="19"/>
      <c r="E57" s="19"/>
      <c r="F57" s="19"/>
      <c r="G57" s="19"/>
      <c r="H57" s="19"/>
      <c r="I57" s="23"/>
      <c r="J57" s="19"/>
      <c r="K57" s="19"/>
      <c r="L57" s="19"/>
      <c r="M57" s="19"/>
      <c r="N57" s="19"/>
      <c r="O57" s="19"/>
    </row>
    <row r="58" spans="1:15" x14ac:dyDescent="0.25">
      <c r="A58" s="19"/>
      <c r="B58" s="75" t="s">
        <v>66</v>
      </c>
      <c r="C58" s="76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5">
      <c r="A59" s="19"/>
      <c r="B59" s="77" t="s">
        <v>67</v>
      </c>
      <c r="C59" s="76">
        <v>25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5.75" thickBot="1" x14ac:dyDescent="0.3">
      <c r="A60" s="19"/>
      <c r="B60" s="78" t="s">
        <v>68</v>
      </c>
      <c r="C60" s="79">
        <v>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x14ac:dyDescent="0.25">
      <c r="A61" s="19"/>
      <c r="B61" s="19"/>
      <c r="C61" s="19"/>
      <c r="D61" s="19"/>
      <c r="E61" s="19"/>
      <c r="H61" s="19"/>
      <c r="I61" s="23"/>
      <c r="J61" s="19"/>
      <c r="K61" s="19"/>
      <c r="L61" s="19"/>
      <c r="M61" s="19"/>
      <c r="N61" s="19"/>
      <c r="O61" s="19"/>
    </row>
    <row r="62" spans="1:15" x14ac:dyDescent="0.25">
      <c r="A62" s="19"/>
      <c r="B62" s="19"/>
      <c r="C62" s="54" t="s">
        <v>84</v>
      </c>
      <c r="D62" s="83"/>
      <c r="E62" s="19"/>
      <c r="H62" s="19"/>
      <c r="I62" s="23"/>
      <c r="J62" s="19"/>
      <c r="K62" s="19"/>
      <c r="L62" s="19"/>
      <c r="M62" s="19"/>
      <c r="N62" s="19"/>
      <c r="O62" s="19"/>
    </row>
    <row r="63" spans="1:15" x14ac:dyDescent="0.25">
      <c r="A63" s="19"/>
      <c r="B63" s="19"/>
      <c r="C63" s="54" t="s">
        <v>85</v>
      </c>
      <c r="D63" s="83"/>
      <c r="E63" s="19"/>
      <c r="H63" s="80"/>
      <c r="I63" s="81"/>
      <c r="J63" s="19"/>
      <c r="K63" s="19"/>
      <c r="L63" s="54" t="s">
        <v>88</v>
      </c>
      <c r="M63" s="83"/>
      <c r="N63" s="83"/>
      <c r="O63" s="19"/>
    </row>
    <row r="64" spans="1:15" x14ac:dyDescent="0.25">
      <c r="C64" s="54" t="s">
        <v>86</v>
      </c>
      <c r="D64" s="83"/>
      <c r="L64" s="54" t="s">
        <v>89</v>
      </c>
      <c r="M64" s="83"/>
      <c r="N64" s="83"/>
    </row>
  </sheetData>
  <pageMargins left="0.7" right="0.7" top="0.75" bottom="0.75" header="0.3" footer="0.3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 val ctr MAR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AndaB</dc:creator>
  <cp:lastModifiedBy>ialomita</cp:lastModifiedBy>
  <cp:lastPrinted>2023-03-01T12:35:12Z</cp:lastPrinted>
  <dcterms:created xsi:type="dcterms:W3CDTF">2015-06-05T18:17:20Z</dcterms:created>
  <dcterms:modified xsi:type="dcterms:W3CDTF">2023-03-03T07:55:04Z</dcterms:modified>
</cp:coreProperties>
</file>