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0. CONTRACTARE 2024\1.Paraclinic 2024\1.Valori contract an 2024\"/>
    </mc:Choice>
  </mc:AlternateContent>
  <xr:revisionPtr revIDLastSave="0" documentId="13_ncr:1_{89D0D6B4-0A73-4539-AA0D-10FE0FF860B5}" xr6:coauthVersionLast="47" xr6:coauthVersionMax="47" xr10:uidLastSave="{00000000-0000-0000-0000-000000000000}"/>
  <bookViews>
    <workbookView xWindow="-120" yWindow="-120" windowWidth="29040" windowHeight="15720" tabRatio="565" xr2:uid="{00000000-000D-0000-FFFF-FFFF00000000}"/>
  </bookViews>
  <sheets>
    <sheet name="5. contract monitor  ian 2024" sheetId="14" r:id="rId1"/>
    <sheet name="monitorizare ian 2024" sheetId="17" r:id="rId2"/>
    <sheet name="suma max eco" sheetId="13" r:id="rId3"/>
  </sheets>
  <definedNames>
    <definedName name="_xlnm.Print_Titles" localSheetId="0">'5. contract monitor  ian 2024'!$12:$13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7" l="1"/>
  <c r="F21" i="17"/>
  <c r="E21" i="17"/>
  <c r="D21" i="17"/>
  <c r="C21" i="17"/>
  <c r="I20" i="17"/>
  <c r="I19" i="17"/>
  <c r="I18" i="17"/>
  <c r="I17" i="17"/>
  <c r="I16" i="17"/>
  <c r="I21" i="17" l="1"/>
  <c r="D107" i="14"/>
  <c r="D101" i="14"/>
  <c r="D94" i="14"/>
  <c r="D81" i="14"/>
  <c r="E33" i="14"/>
  <c r="E34" i="14"/>
  <c r="E35" i="14"/>
  <c r="E36" i="14"/>
  <c r="E37" i="14"/>
  <c r="E38" i="14"/>
  <c r="E81" i="14" s="1"/>
  <c r="E39" i="14"/>
  <c r="E94" i="14" s="1"/>
  <c r="E40" i="14"/>
  <c r="E101" i="14" s="1"/>
  <c r="E32" i="14"/>
  <c r="D41" i="14"/>
  <c r="D71" i="14" s="1"/>
  <c r="C107" i="14"/>
  <c r="C101" i="14"/>
  <c r="C94" i="14"/>
  <c r="C81" i="14"/>
  <c r="C41" i="14"/>
  <c r="C71" i="14" s="1"/>
  <c r="E41" i="14" l="1"/>
  <c r="E71" i="14" s="1"/>
  <c r="D100" i="14"/>
  <c r="D102" i="14" s="1"/>
  <c r="C100" i="14"/>
  <c r="C102" i="14" s="1"/>
  <c r="D88" i="14"/>
  <c r="D68" i="14"/>
  <c r="C68" i="14"/>
  <c r="D58" i="14"/>
  <c r="C58" i="14"/>
  <c r="D48" i="14"/>
  <c r="C48" i="14"/>
  <c r="D27" i="14"/>
  <c r="D70" i="14" s="1"/>
  <c r="D72" i="14" s="1"/>
  <c r="C27" i="14"/>
  <c r="C70" i="14" s="1"/>
  <c r="C72" i="14" s="1"/>
  <c r="E100" i="14" l="1"/>
  <c r="E102" i="14" s="1"/>
  <c r="D95" i="14" l="1"/>
  <c r="C95" i="14"/>
  <c r="C88" i="14"/>
  <c r="D93" i="14"/>
  <c r="C93" i="14"/>
  <c r="D86" i="14"/>
  <c r="C86" i="14"/>
  <c r="D85" i="14"/>
  <c r="C85" i="14"/>
  <c r="D80" i="14"/>
  <c r="C80" i="14"/>
  <c r="D79" i="14"/>
  <c r="C79" i="14"/>
  <c r="D78" i="14"/>
  <c r="D82" i="14" s="1"/>
  <c r="C78" i="14"/>
  <c r="C96" i="14" l="1"/>
  <c r="D96" i="14"/>
  <c r="C82" i="14"/>
  <c r="C87" i="14"/>
  <c r="C89" i="14" s="1"/>
  <c r="E78" i="14"/>
  <c r="E79" i="14"/>
  <c r="E80" i="14"/>
  <c r="E85" i="14"/>
  <c r="E95" i="14"/>
  <c r="E93" i="14"/>
  <c r="D87" i="14"/>
  <c r="D89" i="14" s="1"/>
  <c r="E86" i="14"/>
  <c r="E47" i="14"/>
  <c r="E46" i="14"/>
  <c r="E57" i="14"/>
  <c r="E56" i="14"/>
  <c r="E88" i="14" s="1"/>
  <c r="E55" i="14"/>
  <c r="E54" i="14"/>
  <c r="E53" i="14"/>
  <c r="E52" i="14"/>
  <c r="E67" i="14"/>
  <c r="E66" i="14"/>
  <c r="E19" i="14"/>
  <c r="E20" i="14"/>
  <c r="E21" i="14"/>
  <c r="E22" i="14"/>
  <c r="E23" i="14"/>
  <c r="E24" i="14"/>
  <c r="E25" i="14"/>
  <c r="E26" i="14"/>
  <c r="E18" i="14"/>
  <c r="I14" i="13"/>
  <c r="J14" i="13" s="1"/>
  <c r="I13" i="13"/>
  <c r="J13" i="13" s="1"/>
  <c r="J12" i="13"/>
  <c r="I12" i="13"/>
  <c r="I11" i="13"/>
  <c r="J11" i="13" s="1"/>
  <c r="I10" i="13"/>
  <c r="J10" i="13" s="1"/>
  <c r="I9" i="13"/>
  <c r="J9" i="13" s="1"/>
  <c r="D106" i="14" l="1"/>
  <c r="E107" i="14"/>
  <c r="E87" i="14"/>
  <c r="E89" i="14" s="1"/>
  <c r="E68" i="14"/>
  <c r="E96" i="14"/>
  <c r="E82" i="14"/>
  <c r="E106" i="14" s="1"/>
  <c r="E48" i="14"/>
  <c r="E58" i="14"/>
  <c r="E27" i="14"/>
  <c r="E70" i="14" s="1"/>
  <c r="E72" i="14" s="1"/>
  <c r="C106" i="14"/>
  <c r="C108" i="14" s="1"/>
  <c r="D108" i="14"/>
  <c r="E20" i="13"/>
  <c r="E21" i="13"/>
  <c r="E22" i="13"/>
  <c r="E23" i="13"/>
  <c r="E24" i="13"/>
  <c r="E108" i="14" l="1"/>
  <c r="E19" i="13"/>
</calcChain>
</file>

<file path=xl/sharedStrings.xml><?xml version="1.0" encoding="utf-8"?>
<sst xmlns="http://schemas.openxmlformats.org/spreadsheetml/2006/main" count="190" uniqueCount="85">
  <si>
    <t>CAS IALOMITA</t>
  </si>
  <si>
    <t>SE APROBA,</t>
  </si>
  <si>
    <t>DIRECTOR GENERAL,</t>
  </si>
  <si>
    <t xml:space="preserve">   DIRECTOR EX R.C.</t>
  </si>
  <si>
    <t>EC ANDA BUSUIOC</t>
  </si>
  <si>
    <t>1. LABORATOARE</t>
  </si>
  <si>
    <t>nr crt</t>
  </si>
  <si>
    <t>furnizor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</si>
  <si>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</si>
  <si>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</si>
  <si>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</si>
  <si>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</si>
  <si>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</si>
  <si>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</si>
  <si>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</si>
  <si>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</si>
  <si>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</si>
  <si>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</si>
  <si>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</si>
  <si>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</si>
  <si>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</si>
  <si>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</si>
  <si>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</si>
  <si>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</si>
  <si>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</si>
  <si>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spital URZICENI</t>
  </si>
  <si>
    <t>INTOCMIT</t>
  </si>
  <si>
    <t>cons Monica Matei</t>
  </si>
  <si>
    <t>spital FETESTI</t>
  </si>
  <si>
    <t xml:space="preserve">        EC   DOINA STAN</t>
  </si>
  <si>
    <t>ec DIANA LAURA NICOLAE</t>
  </si>
  <si>
    <t>LEI</t>
  </si>
  <si>
    <t>total</t>
  </si>
  <si>
    <t>generala</t>
  </si>
  <si>
    <t>abdomen</t>
  </si>
  <si>
    <t>pelvis</t>
  </si>
  <si>
    <t>ganglionara</t>
  </si>
  <si>
    <t>nr ore/luna</t>
  </si>
  <si>
    <t>nr max eco/luna</t>
  </si>
  <si>
    <t>suma max</t>
  </si>
  <si>
    <t>X</t>
  </si>
  <si>
    <t>transvaginala/transrectala</t>
  </si>
  <si>
    <t xml:space="preserve">3. RADIOLOGIE SI IMAGISTICA </t>
  </si>
  <si>
    <t>citologie</t>
  </si>
  <si>
    <t>DIRECTOR EX D.E.</t>
  </si>
  <si>
    <t>spital  URZICENI</t>
  </si>
  <si>
    <t>SUMA MAXIMA ECO 01.01.2024</t>
  </si>
  <si>
    <t>dif</t>
  </si>
  <si>
    <t xml:space="preserve">TOTAL PARACLINIC </t>
  </si>
  <si>
    <t>febr</t>
  </si>
  <si>
    <t>ian</t>
  </si>
  <si>
    <t>total 2024</t>
  </si>
  <si>
    <t xml:space="preserve">ian </t>
  </si>
  <si>
    <t>SLOBOZIA</t>
  </si>
  <si>
    <t>laborator</t>
  </si>
  <si>
    <t>rad si imag</t>
  </si>
  <si>
    <t>URZICENI</t>
  </si>
  <si>
    <t>radiologie</t>
  </si>
  <si>
    <t>FETESTI</t>
  </si>
  <si>
    <t>ecografii</t>
  </si>
  <si>
    <t>total contract</t>
  </si>
  <si>
    <t>total FETESTI</t>
  </si>
  <si>
    <t>total URZICENI</t>
  </si>
  <si>
    <t>SPITALE</t>
  </si>
  <si>
    <t>PARTICULARI</t>
  </si>
  <si>
    <t>FURNIZORI</t>
  </si>
  <si>
    <t>Nr 1527 din 15.02.2024</t>
  </si>
  <si>
    <t xml:space="preserve">SERVICII DE MONITORIZARE </t>
  </si>
  <si>
    <t>monitorizare</t>
  </si>
  <si>
    <t>total TANDAREI</t>
  </si>
  <si>
    <t>total activ curenta</t>
  </si>
  <si>
    <t>total monitorizare</t>
  </si>
  <si>
    <t>servicii monitorizare luna ianuarie 2024</t>
  </si>
  <si>
    <t>5.CONTRACT PARACLINIC  AN 2024</t>
  </si>
  <si>
    <t xml:space="preserve">CA APROBAT ian si februraie </t>
  </si>
  <si>
    <t>IANUARIE 2024</t>
  </si>
  <si>
    <t>furnizor/investig</t>
  </si>
  <si>
    <t>boli cardio</t>
  </si>
  <si>
    <t>diabet</t>
  </si>
  <si>
    <t>boli onco</t>
  </si>
  <si>
    <t>boli neuro</t>
  </si>
  <si>
    <t>preventie</t>
  </si>
  <si>
    <t>sarcina</t>
  </si>
  <si>
    <t xml:space="preserve">total </t>
  </si>
  <si>
    <t xml:space="preserve">DETALIERE SERVICII MONITORIZARE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</si>
</sst>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name val="Arial Narrow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i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3" fillId="0" borderId="3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12" xfId="1" applyFont="1" applyBorder="1"/>
    <xf numFmtId="0" fontId="2" fillId="0" borderId="13" xfId="1" applyFont="1" applyBorder="1"/>
    <xf numFmtId="0" fontId="3" fillId="0" borderId="0" xfId="1" applyFont="1"/>
    <xf numFmtId="4" fontId="3" fillId="0" borderId="0" xfId="1" applyNumberFormat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4" fontId="1" fillId="0" borderId="1" xfId="0" applyNumberFormat="1" applyFont="1" applyBorder="1"/>
    <xf numFmtId="4" fontId="1" fillId="0" borderId="6" xfId="0" applyNumberFormat="1" applyFont="1" applyBorder="1"/>
    <xf numFmtId="4" fontId="2" fillId="0" borderId="14" xfId="0" applyNumberFormat="1" applyFont="1" applyBorder="1"/>
    <xf numFmtId="4" fontId="8" fillId="0" borderId="0" xfId="0" applyNumberFormat="1" applyFont="1"/>
    <xf numFmtId="4" fontId="7" fillId="0" borderId="0" xfId="0" applyNumberFormat="1" applyFont="1"/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14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/>
    <xf numFmtId="4" fontId="13" fillId="0" borderId="0" xfId="0" applyNumberFormat="1" applyFont="1"/>
    <xf numFmtId="0" fontId="3" fillId="0" borderId="4" xfId="0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5" xfId="1" applyFont="1" applyBorder="1" applyAlignment="1">
      <alignment horizontal="left"/>
    </xf>
    <xf numFmtId="0" fontId="12" fillId="0" borderId="15" xfId="1" applyFont="1" applyBorder="1" applyAlignment="1">
      <alignment horizontal="center"/>
    </xf>
    <xf numFmtId="0" fontId="15" fillId="0" borderId="0" xfId="0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14" xfId="1" applyFont="1" applyBorder="1" applyAlignment="1">
      <alignment horizontal="left"/>
    </xf>
    <xf numFmtId="4" fontId="13" fillId="0" borderId="21" xfId="0" applyNumberFormat="1" applyFont="1" applyBorder="1"/>
    <xf numFmtId="0" fontId="11" fillId="2" borderId="22" xfId="0" applyFont="1" applyFill="1" applyBorder="1" applyAlignment="1">
      <alignment horizontal="center" vertical="justify"/>
    </xf>
    <xf numFmtId="0" fontId="11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3" fontId="11" fillId="0" borderId="14" xfId="0" applyNumberFormat="1" applyFont="1" applyBorder="1"/>
    <xf numFmtId="4" fontId="13" fillId="0" borderId="9" xfId="0" applyNumberFormat="1" applyFont="1" applyBorder="1"/>
    <xf numFmtId="0" fontId="11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3" fontId="11" fillId="0" borderId="15" xfId="0" applyNumberFormat="1" applyFont="1" applyBorder="1"/>
    <xf numFmtId="0" fontId="12" fillId="0" borderId="15" xfId="0" applyFont="1" applyBorder="1"/>
    <xf numFmtId="4" fontId="11" fillId="0" borderId="15" xfId="0" applyNumberFormat="1" applyFont="1" applyBorder="1" applyAlignment="1">
      <alignment horizontal="center"/>
    </xf>
    <xf numFmtId="4" fontId="11" fillId="2" borderId="1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0" xfId="0" applyFont="1"/>
    <xf numFmtId="4" fontId="6" fillId="0" borderId="0" xfId="0" applyNumberFormat="1" applyFont="1"/>
    <xf numFmtId="0" fontId="2" fillId="0" borderId="14" xfId="0" applyFont="1" applyBorder="1"/>
    <xf numFmtId="0" fontId="2" fillId="0" borderId="14" xfId="1" applyFont="1" applyBorder="1"/>
    <xf numFmtId="0" fontId="2" fillId="0" borderId="16" xfId="0" applyFont="1" applyBorder="1" applyAlignment="1">
      <alignment horizontal="right"/>
    </xf>
    <xf numFmtId="0" fontId="2" fillId="0" borderId="16" xfId="0" applyFont="1" applyBorder="1"/>
    <xf numFmtId="0" fontId="2" fillId="0" borderId="1" xfId="0" applyFont="1" applyBorder="1"/>
    <xf numFmtId="0" fontId="12" fillId="0" borderId="0" xfId="1" applyFont="1" applyAlignment="1">
      <alignment horizontal="center"/>
    </xf>
    <xf numFmtId="0" fontId="12" fillId="0" borderId="0" xfId="0" applyFont="1"/>
    <xf numFmtId="3" fontId="11" fillId="0" borderId="0" xfId="0" applyNumberFormat="1" applyFont="1"/>
    <xf numFmtId="4" fontId="8" fillId="0" borderId="0" xfId="0" applyNumberFormat="1" applyFont="1" applyAlignment="1">
      <alignment horizontal="center"/>
    </xf>
    <xf numFmtId="0" fontId="10" fillId="0" borderId="15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4" fontId="8" fillId="0" borderId="15" xfId="0" applyNumberFormat="1" applyFont="1" applyBorder="1"/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4" fontId="4" fillId="0" borderId="15" xfId="0" applyNumberFormat="1" applyFont="1" applyBorder="1"/>
    <xf numFmtId="0" fontId="3" fillId="0" borderId="1" xfId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" fontId="4" fillId="0" borderId="16" xfId="0" applyNumberFormat="1" applyFont="1" applyBorder="1"/>
    <xf numFmtId="4" fontId="2" fillId="0" borderId="15" xfId="0" applyNumberFormat="1" applyFont="1" applyBorder="1" applyAlignment="1">
      <alignment horizontal="right" vertical="justify"/>
    </xf>
    <xf numFmtId="4" fontId="2" fillId="0" borderId="15" xfId="0" applyNumberFormat="1" applyFont="1" applyBorder="1"/>
    <xf numFmtId="4" fontId="3" fillId="0" borderId="15" xfId="0" applyNumberFormat="1" applyFont="1" applyBorder="1"/>
    <xf numFmtId="4" fontId="2" fillId="0" borderId="14" xfId="0" applyNumberFormat="1" applyFont="1" applyBorder="1" applyAlignment="1">
      <alignment horizontal="right" vertical="justify"/>
    </xf>
    <xf numFmtId="0" fontId="3" fillId="0" borderId="0" xfId="0" applyFont="1" applyAlignment="1">
      <alignment horizontal="center"/>
    </xf>
    <xf numFmtId="0" fontId="2" fillId="0" borderId="15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16" xfId="0" applyNumberFormat="1" applyFont="1" applyBorder="1"/>
    <xf numFmtId="0" fontId="3" fillId="0" borderId="2" xfId="1" applyFont="1" applyBorder="1"/>
    <xf numFmtId="4" fontId="4" fillId="0" borderId="28" xfId="0" applyNumberFormat="1" applyFont="1" applyBorder="1"/>
    <xf numFmtId="4" fontId="3" fillId="0" borderId="1" xfId="0" applyNumberFormat="1" applyFont="1" applyBorder="1"/>
    <xf numFmtId="4" fontId="2" fillId="0" borderId="16" xfId="0" applyNumberFormat="1" applyFont="1" applyBorder="1" applyAlignment="1">
      <alignment horizontal="right" vertical="justify"/>
    </xf>
    <xf numFmtId="4" fontId="3" fillId="0" borderId="6" xfId="1" applyNumberFormat="1" applyFont="1" applyBorder="1"/>
    <xf numFmtId="0" fontId="3" fillId="0" borderId="23" xfId="0" applyFont="1" applyBorder="1"/>
    <xf numFmtId="4" fontId="3" fillId="0" borderId="24" xfId="0" applyNumberFormat="1" applyFont="1" applyBorder="1"/>
    <xf numFmtId="4" fontId="3" fillId="0" borderId="26" xfId="0" applyNumberFormat="1" applyFont="1" applyBorder="1"/>
    <xf numFmtId="0" fontId="2" fillId="0" borderId="23" xfId="0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0" fontId="3" fillId="2" borderId="1" xfId="0" applyFont="1" applyFill="1" applyBorder="1"/>
    <xf numFmtId="4" fontId="3" fillId="2" borderId="5" xfId="0" applyNumberFormat="1" applyFont="1" applyFill="1" applyBorder="1"/>
    <xf numFmtId="4" fontId="3" fillId="2" borderId="4" xfId="0" applyNumberFormat="1" applyFont="1" applyFill="1" applyBorder="1"/>
    <xf numFmtId="0" fontId="3" fillId="2" borderId="15" xfId="0" applyFont="1" applyFill="1" applyBorder="1"/>
    <xf numFmtId="4" fontId="3" fillId="2" borderId="15" xfId="0" applyNumberFormat="1" applyFont="1" applyFill="1" applyBorder="1"/>
    <xf numFmtId="4" fontId="2" fillId="0" borderId="29" xfId="0" applyNumberFormat="1" applyFont="1" applyBorder="1"/>
    <xf numFmtId="4" fontId="1" fillId="0" borderId="3" xfId="0" applyNumberFormat="1" applyFont="1" applyBorder="1"/>
    <xf numFmtId="4" fontId="2" fillId="0" borderId="29" xfId="0" applyNumberFormat="1" applyFont="1" applyBorder="1" applyAlignment="1">
      <alignment horizontal="right" vertical="justify"/>
    </xf>
    <xf numFmtId="4" fontId="2" fillId="0" borderId="30" xfId="0" applyNumberFormat="1" applyFont="1" applyBorder="1"/>
    <xf numFmtId="0" fontId="17" fillId="0" borderId="0" xfId="0" applyFont="1"/>
    <xf numFmtId="4" fontId="1" fillId="0" borderId="0" xfId="0" applyNumberFormat="1" applyFont="1"/>
    <xf numFmtId="4" fontId="1" fillId="0" borderId="15" xfId="0" applyNumberFormat="1" applyFont="1" applyBorder="1"/>
    <xf numFmtId="4" fontId="1" fillId="0" borderId="14" xfId="0" applyNumberFormat="1" applyFont="1" applyBorder="1"/>
    <xf numFmtId="0" fontId="3" fillId="0" borderId="6" xfId="1" applyFont="1" applyBorder="1" applyAlignment="1">
      <alignment horizontal="center" wrapText="1"/>
    </xf>
    <xf numFmtId="0" fontId="2" fillId="2" borderId="0" xfId="0" applyFont="1" applyFill="1"/>
    <xf numFmtId="4" fontId="4" fillId="2" borderId="0" xfId="0" applyNumberFormat="1" applyFont="1" applyFill="1"/>
    <xf numFmtId="0" fontId="2" fillId="2" borderId="1" xfId="0" applyFont="1" applyFill="1" applyBorder="1"/>
    <xf numFmtId="4" fontId="4" fillId="2" borderId="5" xfId="0" applyNumberFormat="1" applyFont="1" applyFill="1" applyBorder="1"/>
    <xf numFmtId="0" fontId="1" fillId="0" borderId="1" xfId="0" applyFont="1" applyBorder="1"/>
    <xf numFmtId="0" fontId="3" fillId="0" borderId="1" xfId="0" applyFont="1" applyBorder="1"/>
    <xf numFmtId="4" fontId="1" fillId="0" borderId="8" xfId="0" applyNumberFormat="1" applyFont="1" applyBorder="1"/>
    <xf numFmtId="4" fontId="1" fillId="0" borderId="11" xfId="0" applyNumberFormat="1" applyFont="1" applyBorder="1"/>
    <xf numFmtId="4" fontId="1" fillId="0" borderId="13" xfId="0" applyNumberFormat="1" applyFont="1" applyBorder="1"/>
    <xf numFmtId="0" fontId="19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3" fillId="0" borderId="2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4" xfId="0" applyBorder="1"/>
    <xf numFmtId="0" fontId="13" fillId="0" borderId="31" xfId="0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4" fontId="13" fillId="0" borderId="28" xfId="0" applyNumberFormat="1" applyFont="1" applyBorder="1" applyAlignment="1">
      <alignment horizontal="right" vertical="center"/>
    </xf>
    <xf numFmtId="4" fontId="13" fillId="0" borderId="32" xfId="0" applyNumberFormat="1" applyFont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/>
    </xf>
    <xf numFmtId="0" fontId="0" fillId="0" borderId="15" xfId="0" applyBorder="1"/>
    <xf numFmtId="0" fontId="13" fillId="0" borderId="33" xfId="0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>
      <alignment horizontal="right" vertical="center"/>
    </xf>
    <xf numFmtId="0" fontId="0" fillId="0" borderId="16" xfId="0" applyBorder="1"/>
    <xf numFmtId="0" fontId="13" fillId="0" borderId="34" xfId="0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0" fontId="0" fillId="0" borderId="3" xfId="0" applyBorder="1"/>
    <xf numFmtId="0" fontId="11" fillId="0" borderId="20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0" fillId="0" borderId="0" xfId="0" applyNumberFormat="1"/>
    <xf numFmtId="49" fontId="11" fillId="0" borderId="0" xfId="0" applyNumberFormat="1" applyFont="1" applyAlignment="1">
      <alignment vertical="center"/>
    </xf>
    <xf numFmtId="0" fontId="18" fillId="0" borderId="0" xfId="0" applyFont="1"/>
    <xf numFmtId="0" fontId="2" fillId="4" borderId="0" xfId="0" applyFont="1" applyFill="1"/>
    <xf numFmtId="4" fontId="3" fillId="4" borderId="0" xfId="0" applyNumberFormat="1" applyFont="1" applyFill="1"/>
    <xf numFmtId="0" fontId="3" fillId="4" borderId="0" xfId="0" applyFont="1" applyFill="1"/>
    <xf numFmtId="0" fontId="10" fillId="2" borderId="19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justify"/>
    </xf>
    <xf numFmtId="0" fontId="11" fillId="2" borderId="18" xfId="0" applyFont="1" applyFill="1" applyBorder="1" applyAlignment="1">
      <alignment horizontal="center" vertical="justify"/>
    </xf>
    <xf numFmtId="0" fontId="11" fillId="2" borderId="26" xfId="0" applyFont="1" applyFill="1" applyBorder="1" applyAlignment="1">
      <alignment horizontal="center" vertical="justify"/>
    </xf>
    <xf numFmtId="0" fontId="11" fillId="2" borderId="25" xfId="0" applyFont="1" applyFill="1" applyBorder="1" applyAlignment="1">
      <alignment horizontal="center" vertical="justify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topLeftCell="A10" workbookViewId="0">
      <selection activeCell="E117" sqref="E117"/>
    </sheetView>
  </sheetViews>
  <sheetFormatPr defaultRowHeight="15" x14ac:dyDescent="0.25"/>
  <cols>
    <col min="1" max="1" width="7" style="2" customWidth="1"/>
    <col min="2" max="2" width="24.5703125" style="2" customWidth="1"/>
    <col min="3" max="3" width="21.140625" style="2" customWidth="1"/>
    <col min="4" max="4" width="13.7109375" style="2" customWidth="1"/>
    <col min="5" max="5" width="18.140625" style="2" customWidth="1"/>
    <col min="6" max="16384" width="9.140625" style="2"/>
  </cols>
  <sheetData>
    <row r="1" spans="1:5" x14ac:dyDescent="0.25">
      <c r="A1" s="1" t="s">
        <v>0</v>
      </c>
    </row>
    <row r="2" spans="1:5" ht="15" customHeight="1" x14ac:dyDescent="0.25">
      <c r="A2" s="3" t="s">
        <v>66</v>
      </c>
      <c r="B2" s="65"/>
    </row>
    <row r="3" spans="1:5" ht="15" customHeight="1" x14ac:dyDescent="0.25">
      <c r="A3" s="3"/>
      <c r="B3" s="65"/>
      <c r="E3" s="64"/>
    </row>
    <row r="4" spans="1:5" ht="17.25" customHeight="1" x14ac:dyDescent="0.25">
      <c r="A4" s="3"/>
      <c r="B4" s="3"/>
      <c r="C4" s="64" t="s">
        <v>1</v>
      </c>
      <c r="E4" s="3"/>
    </row>
    <row r="5" spans="1:5" x14ac:dyDescent="0.25">
      <c r="A5" s="3"/>
      <c r="B5" s="3"/>
      <c r="C5" s="3"/>
      <c r="D5" s="64"/>
      <c r="E5" s="3"/>
    </row>
    <row r="6" spans="1:5" s="4" customFormat="1" x14ac:dyDescent="0.25">
      <c r="A6" s="3" t="s">
        <v>2</v>
      </c>
      <c r="B6" s="3"/>
      <c r="C6" s="3" t="s">
        <v>44</v>
      </c>
      <c r="E6" s="3" t="s">
        <v>3</v>
      </c>
    </row>
    <row r="7" spans="1:5" s="4" customFormat="1" x14ac:dyDescent="0.25">
      <c r="A7" s="3" t="s">
        <v>29</v>
      </c>
      <c r="B7" s="3"/>
      <c r="C7" s="3" t="s">
        <v>30</v>
      </c>
      <c r="E7" s="1" t="s">
        <v>4</v>
      </c>
    </row>
    <row r="8" spans="1:5" s="4" customFormat="1" x14ac:dyDescent="0.25">
      <c r="A8" s="3"/>
      <c r="B8" s="3"/>
      <c r="D8" s="3"/>
      <c r="E8" s="2"/>
    </row>
    <row r="9" spans="1:5" s="4" customFormat="1" x14ac:dyDescent="0.25">
      <c r="A9" s="3"/>
      <c r="B9" s="3"/>
      <c r="C9" s="2"/>
      <c r="D9" s="3"/>
      <c r="E9" s="2"/>
    </row>
    <row r="10" spans="1:5" s="4" customFormat="1" x14ac:dyDescent="0.25">
      <c r="A10" s="3"/>
      <c r="B10" s="3"/>
      <c r="C10" s="2"/>
      <c r="D10" s="3"/>
      <c r="E10" s="2"/>
    </row>
    <row r="11" spans="1:5" s="4" customFormat="1" ht="14.25" customHeight="1" x14ac:dyDescent="0.25">
      <c r="A11" s="3"/>
      <c r="B11" s="3"/>
      <c r="C11" s="2"/>
      <c r="D11" s="3"/>
      <c r="E11" s="2"/>
    </row>
    <row r="12" spans="1:5" ht="15" customHeight="1" x14ac:dyDescent="0.25">
      <c r="A12" s="3"/>
      <c r="B12" s="32" t="s">
        <v>73</v>
      </c>
      <c r="D12" s="33"/>
      <c r="E12" s="33"/>
    </row>
    <row r="13" spans="1:5" ht="15" customHeight="1" x14ac:dyDescent="0.25">
      <c r="A13" s="3"/>
      <c r="B13" s="32" t="s">
        <v>72</v>
      </c>
      <c r="D13" s="33"/>
      <c r="E13" s="33"/>
    </row>
    <row r="14" spans="1:5" x14ac:dyDescent="0.25">
      <c r="A14" s="3"/>
      <c r="B14" s="30"/>
      <c r="C14" s="31"/>
      <c r="D14" s="31"/>
      <c r="E14" s="31"/>
    </row>
    <row r="16" spans="1:5" ht="15.75" thickBot="1" x14ac:dyDescent="0.3">
      <c r="A16" s="3" t="s">
        <v>5</v>
      </c>
      <c r="B16" s="7"/>
      <c r="E16" s="91" t="s">
        <v>31</v>
      </c>
    </row>
    <row r="17" spans="1:5" ht="15.75" thickBot="1" x14ac:dyDescent="0.3">
      <c r="A17" s="8" t="s">
        <v>6</v>
      </c>
      <c r="B17" s="9" t="s">
        <v>7</v>
      </c>
      <c r="C17" s="83" t="s">
        <v>52</v>
      </c>
      <c r="D17" s="84" t="s">
        <v>49</v>
      </c>
      <c r="E17" s="85" t="s">
        <v>51</v>
      </c>
    </row>
    <row r="18" spans="1:5" x14ac:dyDescent="0.25">
      <c r="A18" s="35">
        <v>1</v>
      </c>
      <c r="B18" s="36" t="s">
        <v>8</v>
      </c>
      <c r="C18" s="113">
        <v>77018.44</v>
      </c>
      <c r="D18" s="34">
        <v>87318.56</v>
      </c>
      <c r="E18" s="34">
        <f>SUM(C18:D18)</f>
        <v>164337</v>
      </c>
    </row>
    <row r="19" spans="1:5" x14ac:dyDescent="0.25">
      <c r="A19" s="10">
        <v>2</v>
      </c>
      <c r="B19" s="11" t="s">
        <v>9</v>
      </c>
      <c r="C19" s="113">
        <v>66730.94</v>
      </c>
      <c r="D19" s="82">
        <v>79814.06</v>
      </c>
      <c r="E19" s="34">
        <f t="shared" ref="E19:E26" si="0">SUM(C19:D19)</f>
        <v>146545</v>
      </c>
    </row>
    <row r="20" spans="1:5" x14ac:dyDescent="0.25">
      <c r="A20" s="10">
        <v>3</v>
      </c>
      <c r="B20" s="11" t="s">
        <v>10</v>
      </c>
      <c r="C20" s="113">
        <v>72376.67</v>
      </c>
      <c r="D20" s="82">
        <v>85042.33</v>
      </c>
      <c r="E20" s="34">
        <f t="shared" si="0"/>
        <v>157419</v>
      </c>
    </row>
    <row r="21" spans="1:5" x14ac:dyDescent="0.25">
      <c r="A21" s="10">
        <v>4</v>
      </c>
      <c r="B21" s="11" t="s">
        <v>11</v>
      </c>
      <c r="C21" s="113">
        <v>87398.11</v>
      </c>
      <c r="D21" s="82">
        <v>97924.89</v>
      </c>
      <c r="E21" s="34">
        <f t="shared" si="0"/>
        <v>185323</v>
      </c>
    </row>
    <row r="22" spans="1:5" x14ac:dyDescent="0.25">
      <c r="A22" s="10">
        <v>5</v>
      </c>
      <c r="B22" s="11" t="s">
        <v>12</v>
      </c>
      <c r="C22" s="113">
        <v>68765.33</v>
      </c>
      <c r="D22" s="82">
        <v>72922.67</v>
      </c>
      <c r="E22" s="34">
        <f t="shared" si="0"/>
        <v>141688</v>
      </c>
    </row>
    <row r="23" spans="1:5" x14ac:dyDescent="0.25">
      <c r="A23" s="10">
        <v>6</v>
      </c>
      <c r="B23" s="11" t="s">
        <v>13</v>
      </c>
      <c r="C23" s="113">
        <v>56683.58</v>
      </c>
      <c r="D23" s="82">
        <v>61747.42</v>
      </c>
      <c r="E23" s="34">
        <f t="shared" si="0"/>
        <v>118431</v>
      </c>
    </row>
    <row r="24" spans="1:5" x14ac:dyDescent="0.25">
      <c r="A24" s="10">
        <v>7</v>
      </c>
      <c r="B24" s="11" t="s">
        <v>14</v>
      </c>
      <c r="C24" s="113">
        <v>64692.49</v>
      </c>
      <c r="D24" s="82">
        <v>78765.510000000009</v>
      </c>
      <c r="E24" s="34">
        <f t="shared" si="0"/>
        <v>143458</v>
      </c>
    </row>
    <row r="25" spans="1:5" x14ac:dyDescent="0.25">
      <c r="A25" s="10">
        <v>8</v>
      </c>
      <c r="B25" s="11" t="s">
        <v>15</v>
      </c>
      <c r="C25" s="113">
        <v>37243.64</v>
      </c>
      <c r="D25" s="82">
        <v>46163.3</v>
      </c>
      <c r="E25" s="34">
        <f t="shared" si="0"/>
        <v>83406.94</v>
      </c>
    </row>
    <row r="26" spans="1:5" ht="15.75" thickBot="1" x14ac:dyDescent="0.3">
      <c r="A26" s="12">
        <v>9</v>
      </c>
      <c r="B26" s="13" t="s">
        <v>16</v>
      </c>
      <c r="C26" s="113">
        <v>33072.620000000003</v>
      </c>
      <c r="D26" s="86">
        <v>43224</v>
      </c>
      <c r="E26" s="34">
        <f t="shared" si="0"/>
        <v>76296.62</v>
      </c>
    </row>
    <row r="27" spans="1:5" ht="15.75" thickBot="1" x14ac:dyDescent="0.3">
      <c r="A27" s="14"/>
      <c r="B27" s="14" t="s">
        <v>17</v>
      </c>
      <c r="C27" s="25">
        <f>SUM(C18:C26)</f>
        <v>563981.81999999995</v>
      </c>
      <c r="D27" s="25">
        <f t="shared" ref="D27:E27" si="1">SUM(D18:D26)</f>
        <v>652922.74</v>
      </c>
      <c r="E27" s="25">
        <f t="shared" si="1"/>
        <v>1216904.56</v>
      </c>
    </row>
    <row r="28" spans="1:5" x14ac:dyDescent="0.25">
      <c r="A28" s="19"/>
      <c r="B28" s="19"/>
      <c r="C28" s="118"/>
      <c r="D28" s="118"/>
      <c r="E28" s="118"/>
    </row>
    <row r="29" spans="1:5" x14ac:dyDescent="0.25">
      <c r="A29" s="19"/>
      <c r="B29" s="19"/>
      <c r="C29" s="118"/>
      <c r="D29" s="118"/>
      <c r="E29" s="118"/>
    </row>
    <row r="30" spans="1:5" ht="15.75" thickBot="1" x14ac:dyDescent="0.3">
      <c r="A30" s="19" t="s">
        <v>67</v>
      </c>
      <c r="B30" s="19"/>
      <c r="C30" s="118"/>
      <c r="D30" s="118"/>
      <c r="E30" s="118"/>
    </row>
    <row r="31" spans="1:5" ht="15.75" thickBot="1" x14ac:dyDescent="0.3">
      <c r="A31" s="8" t="s">
        <v>6</v>
      </c>
      <c r="B31" s="9" t="s">
        <v>7</v>
      </c>
      <c r="C31" s="121" t="s">
        <v>52</v>
      </c>
      <c r="D31" s="84" t="s">
        <v>49</v>
      </c>
      <c r="E31" s="85" t="s">
        <v>51</v>
      </c>
    </row>
    <row r="32" spans="1:5" x14ac:dyDescent="0.25">
      <c r="A32" s="35">
        <v>1</v>
      </c>
      <c r="B32" s="36" t="s">
        <v>8</v>
      </c>
      <c r="C32" s="128"/>
      <c r="D32" s="120"/>
      <c r="E32" s="120">
        <f>SUM(C32:D32)</f>
        <v>0</v>
      </c>
    </row>
    <row r="33" spans="1:5" x14ac:dyDescent="0.25">
      <c r="A33" s="10">
        <v>2</v>
      </c>
      <c r="B33" s="11" t="s">
        <v>9</v>
      </c>
      <c r="C33" s="129">
        <v>7685.5</v>
      </c>
      <c r="D33" s="119"/>
      <c r="E33" s="119">
        <f t="shared" ref="E33:E40" si="2">SUM(C33:D33)</f>
        <v>7685.5</v>
      </c>
    </row>
    <row r="34" spans="1:5" x14ac:dyDescent="0.25">
      <c r="A34" s="10">
        <v>3</v>
      </c>
      <c r="B34" s="11" t="s">
        <v>10</v>
      </c>
      <c r="C34" s="129">
        <v>9351.26</v>
      </c>
      <c r="D34" s="119"/>
      <c r="E34" s="119">
        <f t="shared" si="2"/>
        <v>9351.26</v>
      </c>
    </row>
    <row r="35" spans="1:5" x14ac:dyDescent="0.25">
      <c r="A35" s="10">
        <v>4</v>
      </c>
      <c r="B35" s="11" t="s">
        <v>11</v>
      </c>
      <c r="C35" s="129">
        <v>1641.67</v>
      </c>
      <c r="D35" s="119"/>
      <c r="E35" s="119">
        <f t="shared" si="2"/>
        <v>1641.67</v>
      </c>
    </row>
    <row r="36" spans="1:5" x14ac:dyDescent="0.25">
      <c r="A36" s="10">
        <v>5</v>
      </c>
      <c r="B36" s="11" t="s">
        <v>12</v>
      </c>
      <c r="C36" s="129">
        <v>6839.84</v>
      </c>
      <c r="D36" s="119"/>
      <c r="E36" s="119">
        <f t="shared" si="2"/>
        <v>6839.84</v>
      </c>
    </row>
    <row r="37" spans="1:5" x14ac:dyDescent="0.25">
      <c r="A37" s="10">
        <v>6</v>
      </c>
      <c r="B37" s="11" t="s">
        <v>13</v>
      </c>
      <c r="C37" s="129">
        <v>6291.65</v>
      </c>
      <c r="D37" s="119"/>
      <c r="E37" s="119">
        <f t="shared" si="2"/>
        <v>6291.65</v>
      </c>
    </row>
    <row r="38" spans="1:5" x14ac:dyDescent="0.25">
      <c r="A38" s="10">
        <v>7</v>
      </c>
      <c r="B38" s="11" t="s">
        <v>14</v>
      </c>
      <c r="C38" s="129"/>
      <c r="D38" s="119"/>
      <c r="E38" s="119">
        <f t="shared" si="2"/>
        <v>0</v>
      </c>
    </row>
    <row r="39" spans="1:5" x14ac:dyDescent="0.25">
      <c r="A39" s="10">
        <v>8</v>
      </c>
      <c r="B39" s="11" t="s">
        <v>15</v>
      </c>
      <c r="C39" s="129"/>
      <c r="D39" s="119"/>
      <c r="E39" s="119">
        <f t="shared" si="2"/>
        <v>0</v>
      </c>
    </row>
    <row r="40" spans="1:5" ht="15.75" thickBot="1" x14ac:dyDescent="0.3">
      <c r="A40" s="12">
        <v>9</v>
      </c>
      <c r="B40" s="13" t="s">
        <v>16</v>
      </c>
      <c r="C40" s="130"/>
      <c r="D40" s="119"/>
      <c r="E40" s="119">
        <f t="shared" si="2"/>
        <v>0</v>
      </c>
    </row>
    <row r="41" spans="1:5" ht="15.75" thickBot="1" x14ac:dyDescent="0.3">
      <c r="A41" s="14"/>
      <c r="B41" s="14" t="s">
        <v>17</v>
      </c>
      <c r="C41" s="114">
        <f>SUM(C32:C40)</f>
        <v>31809.919999999998</v>
      </c>
      <c r="D41" s="114">
        <f t="shared" ref="D41:E41" si="3">SUM(D32:D40)</f>
        <v>0</v>
      </c>
      <c r="E41" s="26">
        <f t="shared" si="3"/>
        <v>31809.919999999998</v>
      </c>
    </row>
    <row r="42" spans="1:5" x14ac:dyDescent="0.25">
      <c r="A42" s="19"/>
      <c r="B42" s="19"/>
      <c r="C42" s="118"/>
      <c r="D42" s="118"/>
      <c r="E42" s="118"/>
    </row>
    <row r="44" spans="1:5" ht="15.75" thickBot="1" x14ac:dyDescent="0.3">
      <c r="A44" s="3" t="s">
        <v>18</v>
      </c>
    </row>
    <row r="45" spans="1:5" ht="15.75" thickBot="1" x14ac:dyDescent="0.3">
      <c r="A45" s="8" t="s">
        <v>6</v>
      </c>
      <c r="B45" s="9" t="s">
        <v>7</v>
      </c>
      <c r="C45" s="83" t="s">
        <v>50</v>
      </c>
      <c r="D45" s="84" t="s">
        <v>49</v>
      </c>
      <c r="E45" s="85" t="s">
        <v>51</v>
      </c>
    </row>
    <row r="46" spans="1:5" x14ac:dyDescent="0.25">
      <c r="A46" s="15">
        <v>1</v>
      </c>
      <c r="B46" s="16" t="s">
        <v>14</v>
      </c>
      <c r="C46" s="113">
        <v>925.3</v>
      </c>
      <c r="D46" s="90">
        <v>1384.1000000000001</v>
      </c>
      <c r="E46" s="34">
        <f t="shared" ref="E46:E47" si="4">SUM(C46:D46)</f>
        <v>2309.4</v>
      </c>
    </row>
    <row r="47" spans="1:5" ht="15.75" thickBot="1" x14ac:dyDescent="0.3">
      <c r="A47" s="17">
        <v>2</v>
      </c>
      <c r="B47" s="18" t="s">
        <v>19</v>
      </c>
      <c r="C47" s="113">
        <v>389.6</v>
      </c>
      <c r="D47" s="100">
        <v>701</v>
      </c>
      <c r="E47" s="98">
        <f t="shared" si="4"/>
        <v>1090.5999999999999</v>
      </c>
    </row>
    <row r="48" spans="1:5" ht="15.75" thickBot="1" x14ac:dyDescent="0.3">
      <c r="A48" s="14"/>
      <c r="B48" s="14" t="s">
        <v>17</v>
      </c>
      <c r="C48" s="101">
        <f>SUM(C46:C47)</f>
        <v>1314.9</v>
      </c>
      <c r="D48" s="101">
        <f t="shared" ref="D48:E48" si="5">SUM(D46:D47)</f>
        <v>2085.1000000000004</v>
      </c>
      <c r="E48" s="101">
        <f t="shared" si="5"/>
        <v>3400</v>
      </c>
    </row>
    <row r="49" spans="1:5" x14ac:dyDescent="0.25">
      <c r="A49" s="19"/>
      <c r="B49" s="19"/>
      <c r="C49" s="20"/>
      <c r="D49" s="20"/>
      <c r="E49" s="20"/>
    </row>
    <row r="50" spans="1:5" ht="15.75" thickBot="1" x14ac:dyDescent="0.3">
      <c r="A50" s="3" t="s">
        <v>20</v>
      </c>
    </row>
    <row r="51" spans="1:5" ht="15.75" thickBot="1" x14ac:dyDescent="0.3">
      <c r="A51" s="21" t="s">
        <v>6</v>
      </c>
      <c r="B51" s="22" t="s">
        <v>7</v>
      </c>
      <c r="C51" s="83" t="s">
        <v>50</v>
      </c>
      <c r="D51" s="84" t="s">
        <v>49</v>
      </c>
      <c r="E51" s="85" t="s">
        <v>51</v>
      </c>
    </row>
    <row r="52" spans="1:5" x14ac:dyDescent="0.25">
      <c r="A52" s="23">
        <v>1</v>
      </c>
      <c r="B52" s="24" t="s">
        <v>21</v>
      </c>
      <c r="C52" s="115">
        <v>2113.1999999999998</v>
      </c>
      <c r="D52" s="90">
        <v>2426</v>
      </c>
      <c r="E52" s="34">
        <f t="shared" ref="E52:E57" si="6">SUM(C52:D52)</f>
        <v>4539.2</v>
      </c>
    </row>
    <row r="53" spans="1:5" x14ac:dyDescent="0.25">
      <c r="A53" s="23">
        <v>2</v>
      </c>
      <c r="B53" s="24" t="s">
        <v>22</v>
      </c>
      <c r="C53" s="115">
        <v>4900.8</v>
      </c>
      <c r="D53" s="87">
        <v>5817.2</v>
      </c>
      <c r="E53" s="34">
        <f t="shared" si="6"/>
        <v>10718</v>
      </c>
    </row>
    <row r="54" spans="1:5" x14ac:dyDescent="0.25">
      <c r="A54" s="23">
        <v>3</v>
      </c>
      <c r="B54" s="24" t="s">
        <v>23</v>
      </c>
      <c r="C54" s="115">
        <v>4458.6000000000004</v>
      </c>
      <c r="D54" s="87">
        <v>5296.4</v>
      </c>
      <c r="E54" s="34">
        <f t="shared" si="6"/>
        <v>9755</v>
      </c>
    </row>
    <row r="55" spans="1:5" x14ac:dyDescent="0.25">
      <c r="A55" s="23">
        <v>4</v>
      </c>
      <c r="B55" s="24" t="s">
        <v>24</v>
      </c>
      <c r="C55" s="115">
        <v>2535.84</v>
      </c>
      <c r="D55" s="87">
        <v>3662</v>
      </c>
      <c r="E55" s="34">
        <f t="shared" si="6"/>
        <v>6197.84</v>
      </c>
    </row>
    <row r="56" spans="1:5" x14ac:dyDescent="0.25">
      <c r="A56" s="23">
        <v>5</v>
      </c>
      <c r="B56" s="24" t="s">
        <v>19</v>
      </c>
      <c r="C56" s="115">
        <v>3755.64</v>
      </c>
      <c r="D56" s="87">
        <v>4273</v>
      </c>
      <c r="E56" s="34">
        <f t="shared" si="6"/>
        <v>8028.6399999999994</v>
      </c>
    </row>
    <row r="57" spans="1:5" ht="15.75" thickBot="1" x14ac:dyDescent="0.3">
      <c r="A57" s="23">
        <v>6</v>
      </c>
      <c r="B57" s="11" t="s">
        <v>15</v>
      </c>
      <c r="C57" s="115">
        <v>4155.96</v>
      </c>
      <c r="D57" s="100">
        <v>4852.8</v>
      </c>
      <c r="E57" s="98">
        <f t="shared" si="6"/>
        <v>9008.76</v>
      </c>
    </row>
    <row r="58" spans="1:5" ht="15.75" thickBot="1" x14ac:dyDescent="0.3">
      <c r="A58" s="14"/>
      <c r="B58" s="14" t="s">
        <v>17</v>
      </c>
      <c r="C58" s="25">
        <f>SUM(C52:C57)</f>
        <v>21920.04</v>
      </c>
      <c r="D58" s="25">
        <f t="shared" ref="D58:E58" si="7">SUM(D52:D57)</f>
        <v>26327.399999999998</v>
      </c>
      <c r="E58" s="25">
        <f t="shared" si="7"/>
        <v>48247.44</v>
      </c>
    </row>
    <row r="59" spans="1:5" x14ac:dyDescent="0.25">
      <c r="A59" s="19"/>
      <c r="B59" s="19"/>
      <c r="C59" s="118"/>
      <c r="D59" s="118"/>
      <c r="E59" s="118"/>
    </row>
    <row r="60" spans="1:5" x14ac:dyDescent="0.25">
      <c r="A60" s="19"/>
      <c r="B60" s="19"/>
      <c r="C60" s="118"/>
      <c r="D60" s="118"/>
      <c r="E60" s="118"/>
    </row>
    <row r="61" spans="1:5" x14ac:dyDescent="0.25">
      <c r="A61" s="19"/>
      <c r="B61" s="19"/>
      <c r="C61" s="118"/>
      <c r="D61" s="118"/>
      <c r="E61" s="118"/>
    </row>
    <row r="62" spans="1:5" x14ac:dyDescent="0.25">
      <c r="A62" s="19"/>
      <c r="B62" s="19"/>
      <c r="C62" s="118"/>
      <c r="D62" s="118"/>
      <c r="E62" s="118"/>
    </row>
    <row r="64" spans="1:5" ht="15.75" thickBot="1" x14ac:dyDescent="0.3">
      <c r="A64" s="3" t="s">
        <v>42</v>
      </c>
    </row>
    <row r="65" spans="1:5" ht="15.75" thickBot="1" x14ac:dyDescent="0.3">
      <c r="A65" s="21" t="s">
        <v>6</v>
      </c>
      <c r="B65" s="22" t="s">
        <v>7</v>
      </c>
      <c r="C65" s="83" t="s">
        <v>50</v>
      </c>
      <c r="D65" s="84" t="s">
        <v>49</v>
      </c>
      <c r="E65" s="85" t="s">
        <v>51</v>
      </c>
    </row>
    <row r="66" spans="1:5" x14ac:dyDescent="0.25">
      <c r="A66" s="67">
        <v>1</v>
      </c>
      <c r="B66" s="68" t="s">
        <v>14</v>
      </c>
      <c r="C66" s="27">
        <v>93194.27</v>
      </c>
      <c r="D66" s="27">
        <v>112044.73</v>
      </c>
      <c r="E66" s="34">
        <f t="shared" ref="E66:E67" si="8">SUM(C66:D66)</f>
        <v>205239</v>
      </c>
    </row>
    <row r="67" spans="1:5" ht="15.75" thickBot="1" x14ac:dyDescent="0.3">
      <c r="A67" s="69">
        <v>2</v>
      </c>
      <c r="B67" s="70" t="s">
        <v>25</v>
      </c>
      <c r="C67" s="116">
        <v>12220.84</v>
      </c>
      <c r="D67" s="96">
        <v>13988.16</v>
      </c>
      <c r="E67" s="98">
        <f t="shared" si="8"/>
        <v>26209</v>
      </c>
    </row>
    <row r="68" spans="1:5" ht="15.75" thickBot="1" x14ac:dyDescent="0.3">
      <c r="A68" s="71"/>
      <c r="B68" s="97" t="s">
        <v>17</v>
      </c>
      <c r="C68" s="99">
        <f>SUM(C66:C67)</f>
        <v>105415.11</v>
      </c>
      <c r="D68" s="99">
        <f t="shared" ref="D68:E68" si="9">SUM(D66:D67)</f>
        <v>126032.89</v>
      </c>
      <c r="E68" s="99">
        <f t="shared" si="9"/>
        <v>231448</v>
      </c>
    </row>
    <row r="69" spans="1:5" x14ac:dyDescent="0.25">
      <c r="C69" s="5"/>
      <c r="D69" s="66"/>
      <c r="E69" s="66"/>
    </row>
    <row r="70" spans="1:5" x14ac:dyDescent="0.25">
      <c r="B70" s="164" t="s">
        <v>70</v>
      </c>
      <c r="C70" s="165">
        <f>C27+C48+C58+C68</f>
        <v>692631.87</v>
      </c>
      <c r="D70" s="165">
        <f t="shared" ref="D70:E70" si="10">D27+D48+D58+D68</f>
        <v>807368.13</v>
      </c>
      <c r="E70" s="165">
        <f t="shared" si="10"/>
        <v>1500000</v>
      </c>
    </row>
    <row r="71" spans="1:5" x14ac:dyDescent="0.25">
      <c r="B71" s="164" t="s">
        <v>71</v>
      </c>
      <c r="C71" s="165">
        <f>C41</f>
        <v>31809.919999999998</v>
      </c>
      <c r="D71" s="165">
        <f t="shared" ref="D71:E71" si="11">D41</f>
        <v>0</v>
      </c>
      <c r="E71" s="165">
        <f t="shared" si="11"/>
        <v>31809.919999999998</v>
      </c>
    </row>
    <row r="72" spans="1:5" x14ac:dyDescent="0.25">
      <c r="B72" s="166" t="s">
        <v>48</v>
      </c>
      <c r="C72" s="165">
        <f>C70+C71</f>
        <v>724441.79</v>
      </c>
      <c r="D72" s="165">
        <f t="shared" ref="D72:E72" si="12">D70+D71</f>
        <v>807368.13</v>
      </c>
      <c r="E72" s="165">
        <f t="shared" si="12"/>
        <v>1531809.92</v>
      </c>
    </row>
    <row r="73" spans="1:5" x14ac:dyDescent="0.25">
      <c r="C73" s="5"/>
      <c r="D73" s="5"/>
      <c r="E73" s="5"/>
    </row>
    <row r="74" spans="1:5" x14ac:dyDescent="0.25">
      <c r="B74" s="117" t="s">
        <v>74</v>
      </c>
      <c r="C74" s="5"/>
      <c r="D74" s="66"/>
      <c r="E74" s="66">
        <v>1531809.92</v>
      </c>
    </row>
    <row r="75" spans="1:5" x14ac:dyDescent="0.25">
      <c r="C75" s="5"/>
      <c r="D75" s="66"/>
      <c r="E75" s="66"/>
    </row>
    <row r="76" spans="1:5" ht="15.75" thickBot="1" x14ac:dyDescent="0.3"/>
    <row r="77" spans="1:5" ht="15.75" thickBot="1" x14ac:dyDescent="0.3">
      <c r="B77" s="127" t="s">
        <v>53</v>
      </c>
      <c r="C77" s="95" t="s">
        <v>50</v>
      </c>
      <c r="D77" s="95" t="s">
        <v>49</v>
      </c>
      <c r="E77" s="39" t="s">
        <v>32</v>
      </c>
    </row>
    <row r="78" spans="1:5" x14ac:dyDescent="0.25">
      <c r="B78" s="67" t="s">
        <v>54</v>
      </c>
      <c r="C78" s="27">
        <f>C24</f>
        <v>64692.49</v>
      </c>
      <c r="D78" s="27">
        <f>D24</f>
        <v>78765.510000000009</v>
      </c>
      <c r="E78" s="27">
        <f>SUM(C78:D78)</f>
        <v>143458</v>
      </c>
    </row>
    <row r="79" spans="1:5" x14ac:dyDescent="0.25">
      <c r="B79" s="92" t="s">
        <v>43</v>
      </c>
      <c r="C79" s="88">
        <f>C46</f>
        <v>925.3</v>
      </c>
      <c r="D79" s="88">
        <f>D46</f>
        <v>1384.1000000000001</v>
      </c>
      <c r="E79" s="88">
        <f t="shared" ref="E79:E80" si="13">SUM(C79:D79)</f>
        <v>2309.4</v>
      </c>
    </row>
    <row r="80" spans="1:5" x14ac:dyDescent="0.25">
      <c r="B80" s="92" t="s">
        <v>55</v>
      </c>
      <c r="C80" s="88">
        <f>C66</f>
        <v>93194.27</v>
      </c>
      <c r="D80" s="88">
        <f>D66</f>
        <v>112044.73</v>
      </c>
      <c r="E80" s="88">
        <f t="shared" si="13"/>
        <v>205239</v>
      </c>
    </row>
    <row r="81" spans="2:5" ht="15.75" thickBot="1" x14ac:dyDescent="0.3">
      <c r="B81" s="70" t="s">
        <v>68</v>
      </c>
      <c r="C81" s="96">
        <f>C38</f>
        <v>0</v>
      </c>
      <c r="D81" s="96">
        <f>D38</f>
        <v>0</v>
      </c>
      <c r="E81" s="96">
        <f>E38</f>
        <v>0</v>
      </c>
    </row>
    <row r="82" spans="2:5" ht="15.75" thickBot="1" x14ac:dyDescent="0.3">
      <c r="B82" s="108" t="s">
        <v>32</v>
      </c>
      <c r="C82" s="109">
        <f>SUM(C78:C81)</f>
        <v>158812.06</v>
      </c>
      <c r="D82" s="109">
        <f t="shared" ref="D82:E82" si="14">SUM(D78:D81)</f>
        <v>192194.34000000003</v>
      </c>
      <c r="E82" s="110">
        <f t="shared" si="14"/>
        <v>351006.4</v>
      </c>
    </row>
    <row r="83" spans="2:5" ht="15.75" thickBot="1" x14ac:dyDescent="0.3"/>
    <row r="84" spans="2:5" ht="15.75" thickBot="1" x14ac:dyDescent="0.3">
      <c r="B84" s="71" t="s">
        <v>56</v>
      </c>
      <c r="C84" s="95" t="s">
        <v>50</v>
      </c>
      <c r="D84" s="95" t="s">
        <v>49</v>
      </c>
      <c r="E84" s="39" t="s">
        <v>32</v>
      </c>
    </row>
    <row r="85" spans="2:5" x14ac:dyDescent="0.25">
      <c r="B85" s="67" t="s">
        <v>43</v>
      </c>
      <c r="C85" s="27">
        <f>C47</f>
        <v>389.6</v>
      </c>
      <c r="D85" s="27">
        <f>D47</f>
        <v>701</v>
      </c>
      <c r="E85" s="27">
        <f>SUM(C85:D85)</f>
        <v>1090.5999999999999</v>
      </c>
    </row>
    <row r="86" spans="2:5" ht="15.75" thickBot="1" x14ac:dyDescent="0.3">
      <c r="B86" s="70" t="s">
        <v>57</v>
      </c>
      <c r="C86" s="96">
        <f>C67</f>
        <v>12220.84</v>
      </c>
      <c r="D86" s="96">
        <f>D67</f>
        <v>13988.16</v>
      </c>
      <c r="E86" s="96">
        <f>SUM(C86:D86)</f>
        <v>26209</v>
      </c>
    </row>
    <row r="87" spans="2:5" ht="15.75" thickBot="1" x14ac:dyDescent="0.3">
      <c r="B87" s="102" t="s">
        <v>60</v>
      </c>
      <c r="C87" s="103">
        <f>SUM(C85:C86)</f>
        <v>12610.44</v>
      </c>
      <c r="D87" s="103">
        <f t="shared" ref="D87:E87" si="15">SUM(D85:D86)</f>
        <v>14689.16</v>
      </c>
      <c r="E87" s="104">
        <f t="shared" si="15"/>
        <v>27299.599999999999</v>
      </c>
    </row>
    <row r="88" spans="2:5" ht="15.75" thickBot="1" x14ac:dyDescent="0.3">
      <c r="B88" s="105" t="s">
        <v>59</v>
      </c>
      <c r="C88" s="106">
        <f>C56</f>
        <v>3755.64</v>
      </c>
      <c r="D88" s="106">
        <f>D56</f>
        <v>4273</v>
      </c>
      <c r="E88" s="107">
        <f>E56</f>
        <v>8028.6399999999994</v>
      </c>
    </row>
    <row r="89" spans="2:5" ht="15.75" thickBot="1" x14ac:dyDescent="0.3">
      <c r="B89" s="108" t="s">
        <v>62</v>
      </c>
      <c r="C89" s="109">
        <f>C87+C88</f>
        <v>16366.08</v>
      </c>
      <c r="D89" s="109">
        <f t="shared" ref="D89:E89" si="16">D87+D88</f>
        <v>18962.16</v>
      </c>
      <c r="E89" s="110">
        <f t="shared" si="16"/>
        <v>35328.239999999998</v>
      </c>
    </row>
    <row r="90" spans="2:5" x14ac:dyDescent="0.25">
      <c r="B90" s="3"/>
      <c r="C90" s="5"/>
      <c r="D90" s="5"/>
      <c r="E90" s="5"/>
    </row>
    <row r="91" spans="2:5" ht="15.75" thickBot="1" x14ac:dyDescent="0.3"/>
    <row r="92" spans="2:5" ht="15.75" thickBot="1" x14ac:dyDescent="0.3">
      <c r="B92" s="127" t="s">
        <v>58</v>
      </c>
      <c r="C92" s="95" t="s">
        <v>50</v>
      </c>
      <c r="D92" s="95" t="s">
        <v>49</v>
      </c>
      <c r="E92" s="39" t="s">
        <v>32</v>
      </c>
    </row>
    <row r="93" spans="2:5" x14ac:dyDescent="0.25">
      <c r="B93" s="67" t="s">
        <v>54</v>
      </c>
      <c r="C93" s="27">
        <f>C25</f>
        <v>37243.64</v>
      </c>
      <c r="D93" s="27">
        <f>D25</f>
        <v>46163.3</v>
      </c>
      <c r="E93" s="27">
        <f>SUM(C93:D93)</f>
        <v>83406.94</v>
      </c>
    </row>
    <row r="94" spans="2:5" x14ac:dyDescent="0.25">
      <c r="B94" s="70" t="s">
        <v>68</v>
      </c>
      <c r="C94" s="96">
        <f>C39</f>
        <v>0</v>
      </c>
      <c r="D94" s="96">
        <f>D39</f>
        <v>0</v>
      </c>
      <c r="E94" s="96">
        <f>E39</f>
        <v>0</v>
      </c>
    </row>
    <row r="95" spans="2:5" ht="15.75" thickBot="1" x14ac:dyDescent="0.3">
      <c r="B95" s="70" t="s">
        <v>59</v>
      </c>
      <c r="C95" s="96">
        <f>C57</f>
        <v>4155.96</v>
      </c>
      <c r="D95" s="96">
        <f>D57</f>
        <v>4852.8</v>
      </c>
      <c r="E95" s="96">
        <f>SUM(C95:D95)</f>
        <v>9008.76</v>
      </c>
    </row>
    <row r="96" spans="2:5" ht="15.75" thickBot="1" x14ac:dyDescent="0.3">
      <c r="B96" s="108" t="s">
        <v>61</v>
      </c>
      <c r="C96" s="109">
        <f>SUM(C93:C95)</f>
        <v>41399.599999999999</v>
      </c>
      <c r="D96" s="109">
        <f t="shared" ref="D96:E96" si="17">SUM(D93:D95)</f>
        <v>51016.100000000006</v>
      </c>
      <c r="E96" s="109">
        <f t="shared" si="17"/>
        <v>92415.7</v>
      </c>
    </row>
    <row r="98" spans="2:5" ht="15.75" thickBot="1" x14ac:dyDescent="0.3"/>
    <row r="99" spans="2:5" ht="15.75" thickBot="1" x14ac:dyDescent="0.3">
      <c r="B99" s="126" t="s">
        <v>16</v>
      </c>
      <c r="C99" s="95" t="s">
        <v>50</v>
      </c>
      <c r="D99" s="95" t="s">
        <v>49</v>
      </c>
      <c r="E99" s="39" t="s">
        <v>32</v>
      </c>
    </row>
    <row r="100" spans="2:5" x14ac:dyDescent="0.25">
      <c r="B100" s="67" t="s">
        <v>54</v>
      </c>
      <c r="C100" s="34">
        <f>C26</f>
        <v>33072.620000000003</v>
      </c>
      <c r="D100" s="34">
        <f>D26</f>
        <v>43224</v>
      </c>
      <c r="E100" s="34">
        <f>SUM(C100:D100)</f>
        <v>76296.62</v>
      </c>
    </row>
    <row r="101" spans="2:5" ht="15.75" thickBot="1" x14ac:dyDescent="0.3">
      <c r="B101" s="70" t="s">
        <v>68</v>
      </c>
      <c r="C101" s="86">
        <f>C40</f>
        <v>0</v>
      </c>
      <c r="D101" s="86">
        <f>D40</f>
        <v>0</v>
      </c>
      <c r="E101" s="86">
        <f>E40</f>
        <v>0</v>
      </c>
    </row>
    <row r="102" spans="2:5" ht="15.75" thickBot="1" x14ac:dyDescent="0.3">
      <c r="B102" s="124" t="s">
        <v>69</v>
      </c>
      <c r="C102" s="125">
        <f>SUM(C100:C101)</f>
        <v>33072.620000000003</v>
      </c>
      <c r="D102" s="125">
        <f t="shared" ref="D102:E102" si="18">SUM(D100:D101)</f>
        <v>43224</v>
      </c>
      <c r="E102" s="125">
        <f t="shared" si="18"/>
        <v>76296.62</v>
      </c>
    </row>
    <row r="103" spans="2:5" x14ac:dyDescent="0.25">
      <c r="B103" s="122"/>
      <c r="C103" s="123"/>
      <c r="D103" s="123"/>
      <c r="E103" s="123"/>
    </row>
    <row r="105" spans="2:5" x14ac:dyDescent="0.25">
      <c r="B105" s="93" t="s">
        <v>65</v>
      </c>
      <c r="C105" s="94" t="s">
        <v>50</v>
      </c>
      <c r="D105" s="94" t="s">
        <v>49</v>
      </c>
      <c r="E105" s="94" t="s">
        <v>32</v>
      </c>
    </row>
    <row r="106" spans="2:5" x14ac:dyDescent="0.25">
      <c r="B106" s="93" t="s">
        <v>63</v>
      </c>
      <c r="C106" s="89">
        <f>C82+C89+C96+C100</f>
        <v>249650.36</v>
      </c>
      <c r="D106" s="89">
        <f t="shared" ref="D106:E106" si="19">D82+D89+D96+D100</f>
        <v>305396.60000000003</v>
      </c>
      <c r="E106" s="89">
        <f t="shared" si="19"/>
        <v>555046.96</v>
      </c>
    </row>
    <row r="107" spans="2:5" x14ac:dyDescent="0.25">
      <c r="B107" s="93" t="s">
        <v>64</v>
      </c>
      <c r="C107" s="89">
        <f>SUM(C18:C23)+SUM(C52:C55)+SUM(C32:C37)</f>
        <v>474791.43</v>
      </c>
      <c r="D107" s="89">
        <f>SUM(D18:D23)+SUM(D52:D55)+SUM(D32:D37)</f>
        <v>501971.52999999997</v>
      </c>
      <c r="E107" s="89">
        <f>SUM(E18:E23)+SUM(E52:E55)+SUM(E32:E37)</f>
        <v>976762.96000000008</v>
      </c>
    </row>
    <row r="108" spans="2:5" x14ac:dyDescent="0.25">
      <c r="B108" s="111" t="s">
        <v>17</v>
      </c>
      <c r="C108" s="112">
        <f>SUM(C106:C107)</f>
        <v>724441.79</v>
      </c>
      <c r="D108" s="112">
        <f t="shared" ref="D108:E108" si="20">SUM(D106:D107)</f>
        <v>807368.13</v>
      </c>
      <c r="E108" s="112">
        <f t="shared" si="20"/>
        <v>1531809.92</v>
      </c>
    </row>
    <row r="111" spans="2:5" x14ac:dyDescent="0.25">
      <c r="B111" s="3" t="s">
        <v>26</v>
      </c>
    </row>
    <row r="112" spans="2:5" x14ac:dyDescent="0.25">
      <c r="B112" s="3" t="s">
        <v>27</v>
      </c>
    </row>
  </sheetData>
  <pageMargins left="0.5" right="0.5" top="0.196850393700787" bottom="0.39370078740157499" header="0.31496062992126" footer="0.31496062992126"/>
  <pageSetup paperSize="9" scale="9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7458-F636-4C3E-B561-7726CEBB49AF}">
  <dimension ref="A1:J26"/>
  <sheetViews>
    <sheetView topLeftCell="A2" workbookViewId="0">
      <selection activeCell="J26" sqref="J26"/>
    </sheetView>
  </sheetViews>
  <sheetFormatPr defaultRowHeight="15" x14ac:dyDescent="0.25"/>
  <cols>
    <col min="1" max="1" width="5.5703125" bestFit="1" customWidth="1"/>
    <col min="2" max="2" width="19.140625" bestFit="1" customWidth="1"/>
    <col min="3" max="3" width="10.85546875" bestFit="1" customWidth="1"/>
    <col min="4" max="4" width="14" customWidth="1"/>
    <col min="5" max="5" width="9.42578125" bestFit="1" customWidth="1"/>
    <col min="6" max="6" width="13.140625" customWidth="1"/>
    <col min="7" max="7" width="10" bestFit="1" customWidth="1"/>
    <col min="8" max="8" width="10" customWidth="1"/>
    <col min="9" max="9" width="13.28515625" bestFit="1" customWidth="1"/>
  </cols>
  <sheetData>
    <row r="1" spans="1:9" s="2" customFormat="1" x14ac:dyDescent="0.25">
      <c r="A1" s="1" t="s">
        <v>0</v>
      </c>
    </row>
    <row r="2" spans="1:9" s="2" customFormat="1" ht="15" customHeight="1" x14ac:dyDescent="0.25">
      <c r="A2" s="3" t="s">
        <v>66</v>
      </c>
      <c r="B2" s="65"/>
    </row>
    <row r="3" spans="1:9" s="2" customFormat="1" ht="15" customHeight="1" x14ac:dyDescent="0.25">
      <c r="A3" s="3"/>
      <c r="B3" s="65"/>
      <c r="E3" s="64"/>
    </row>
    <row r="4" spans="1:9" s="2" customFormat="1" ht="17.25" customHeight="1" x14ac:dyDescent="0.25">
      <c r="A4" s="3"/>
      <c r="B4" s="3"/>
      <c r="C4" s="64" t="s">
        <v>1</v>
      </c>
      <c r="E4" s="3"/>
    </row>
    <row r="5" spans="1:9" s="2" customFormat="1" x14ac:dyDescent="0.25">
      <c r="A5" s="3"/>
      <c r="B5" s="3"/>
      <c r="C5" s="3"/>
      <c r="D5" s="64"/>
      <c r="E5" s="3"/>
    </row>
    <row r="6" spans="1:9" s="4" customFormat="1" x14ac:dyDescent="0.25">
      <c r="A6" s="3" t="s">
        <v>2</v>
      </c>
      <c r="B6" s="3"/>
      <c r="D6" s="3" t="s">
        <v>44</v>
      </c>
      <c r="G6" s="3" t="s">
        <v>3</v>
      </c>
    </row>
    <row r="7" spans="1:9" s="4" customFormat="1" x14ac:dyDescent="0.25">
      <c r="A7" s="3" t="s">
        <v>29</v>
      </c>
      <c r="B7" s="3"/>
      <c r="D7" s="3" t="s">
        <v>30</v>
      </c>
      <c r="G7" s="1" t="s">
        <v>4</v>
      </c>
    </row>
    <row r="11" spans="1:9" ht="15.75" x14ac:dyDescent="0.25">
      <c r="C11" s="162" t="s">
        <v>84</v>
      </c>
      <c r="D11" s="163"/>
      <c r="E11" s="163"/>
      <c r="F11" s="163"/>
    </row>
    <row r="12" spans="1:9" ht="15.75" x14ac:dyDescent="0.25">
      <c r="B12" s="131"/>
      <c r="C12" s="163"/>
      <c r="D12" s="162" t="s">
        <v>75</v>
      </c>
      <c r="E12" s="163"/>
      <c r="F12" s="163"/>
    </row>
    <row r="13" spans="1:9" ht="15.75" x14ac:dyDescent="0.25">
      <c r="B13" s="131"/>
      <c r="C13" s="163"/>
      <c r="D13" s="162"/>
      <c r="E13" s="163"/>
      <c r="F13" s="163"/>
    </row>
    <row r="14" spans="1:9" ht="15.75" thickBot="1" x14ac:dyDescent="0.3">
      <c r="B14" s="132"/>
      <c r="I14" s="163" t="s">
        <v>31</v>
      </c>
    </row>
    <row r="15" spans="1:9" ht="16.5" thickBot="1" x14ac:dyDescent="0.3">
      <c r="A15" s="133" t="s">
        <v>6</v>
      </c>
      <c r="B15" s="134" t="s">
        <v>76</v>
      </c>
      <c r="C15" s="135" t="s">
        <v>77</v>
      </c>
      <c r="D15" s="135" t="s">
        <v>78</v>
      </c>
      <c r="E15" s="135" t="s">
        <v>79</v>
      </c>
      <c r="F15" s="136" t="s">
        <v>80</v>
      </c>
      <c r="G15" s="136" t="s">
        <v>81</v>
      </c>
      <c r="H15" s="137" t="s">
        <v>82</v>
      </c>
      <c r="I15" s="138" t="s">
        <v>83</v>
      </c>
    </row>
    <row r="16" spans="1:9" ht="15.75" x14ac:dyDescent="0.25">
      <c r="A16" s="139">
        <v>1</v>
      </c>
      <c r="B16" s="140" t="s">
        <v>9</v>
      </c>
      <c r="C16" s="141">
        <v>3790.88</v>
      </c>
      <c r="D16" s="142">
        <v>3539.93</v>
      </c>
      <c r="E16" s="142">
        <v>354.69</v>
      </c>
      <c r="F16" s="142"/>
      <c r="G16" s="142"/>
      <c r="H16" s="143"/>
      <c r="I16" s="144">
        <f>SUM(C16:H16)</f>
        <v>7685.4999999999991</v>
      </c>
    </row>
    <row r="17" spans="1:10" ht="15.75" x14ac:dyDescent="0.25">
      <c r="A17" s="145">
        <v>2</v>
      </c>
      <c r="B17" s="146" t="s">
        <v>10</v>
      </c>
      <c r="C17" s="147">
        <v>3124.2</v>
      </c>
      <c r="D17" s="148">
        <v>1488.98</v>
      </c>
      <c r="E17" s="148">
        <v>847.78</v>
      </c>
      <c r="F17" s="148"/>
      <c r="G17" s="148">
        <v>3635.99</v>
      </c>
      <c r="H17" s="148">
        <v>254.31</v>
      </c>
      <c r="I17" s="149">
        <f>SUM(C17:H17)</f>
        <v>9351.26</v>
      </c>
    </row>
    <row r="18" spans="1:10" ht="15.75" x14ac:dyDescent="0.25">
      <c r="A18" s="145">
        <v>3</v>
      </c>
      <c r="B18" s="146" t="s">
        <v>11</v>
      </c>
      <c r="C18" s="148"/>
      <c r="D18" s="148"/>
      <c r="E18" s="148"/>
      <c r="F18" s="148"/>
      <c r="G18" s="148">
        <v>1641.67</v>
      </c>
      <c r="H18" s="148"/>
      <c r="I18" s="149">
        <f>SUM(C18:H18)</f>
        <v>1641.67</v>
      </c>
    </row>
    <row r="19" spans="1:10" ht="15.75" x14ac:dyDescent="0.25">
      <c r="A19" s="145">
        <v>4</v>
      </c>
      <c r="B19" s="146" t="s">
        <v>12</v>
      </c>
      <c r="C19" s="147">
        <v>1298.5899999999999</v>
      </c>
      <c r="D19" s="148">
        <v>2084.9299999999998</v>
      </c>
      <c r="E19" s="148">
        <v>413.17</v>
      </c>
      <c r="F19" s="148">
        <v>942.9</v>
      </c>
      <c r="G19" s="148">
        <v>996.84</v>
      </c>
      <c r="H19" s="150">
        <v>1103.4100000000001</v>
      </c>
      <c r="I19" s="149">
        <f>SUM(C19:H19)</f>
        <v>6839.8399999999992</v>
      </c>
    </row>
    <row r="20" spans="1:10" ht="16.5" thickBot="1" x14ac:dyDescent="0.3">
      <c r="A20" s="151">
        <v>5</v>
      </c>
      <c r="B20" s="152" t="s">
        <v>13</v>
      </c>
      <c r="C20" s="153">
        <v>4365.1499999999996</v>
      </c>
      <c r="D20" s="153">
        <v>1175.18</v>
      </c>
      <c r="E20" s="153">
        <v>143.47</v>
      </c>
      <c r="F20" s="153"/>
      <c r="G20" s="153">
        <v>111.99</v>
      </c>
      <c r="H20" s="154">
        <v>495.86</v>
      </c>
      <c r="I20" s="155">
        <f>SUM(C20:H20)</f>
        <v>6291.65</v>
      </c>
    </row>
    <row r="21" spans="1:10" ht="16.5" thickBot="1" x14ac:dyDescent="0.3">
      <c r="A21" s="156"/>
      <c r="B21" s="157" t="s">
        <v>32</v>
      </c>
      <c r="C21" s="158">
        <f>SUM(C16:C20)</f>
        <v>12578.82</v>
      </c>
      <c r="D21" s="159">
        <f>SUM(D16:D20)</f>
        <v>8289.02</v>
      </c>
      <c r="E21" s="159">
        <f>SUM(E16:E20)</f>
        <v>1759.1100000000001</v>
      </c>
      <c r="F21" s="159">
        <f>SUM(F16:F20)</f>
        <v>942.9</v>
      </c>
      <c r="G21" s="159">
        <f>SUM(G16:G20)</f>
        <v>6386.49</v>
      </c>
      <c r="H21" s="159"/>
      <c r="I21" s="160">
        <f>SUM(I16:I20)</f>
        <v>31809.919999999998</v>
      </c>
      <c r="J21" s="161"/>
    </row>
    <row r="25" spans="1:10" x14ac:dyDescent="0.25">
      <c r="B25" s="3" t="s">
        <v>26</v>
      </c>
    </row>
    <row r="26" spans="1:10" x14ac:dyDescent="0.25">
      <c r="B26" s="3" t="s">
        <v>27</v>
      </c>
    </row>
  </sheetData>
  <pageMargins left="0.6" right="0" top="0.1" bottom="0.1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4"/>
  <sheetViews>
    <sheetView workbookViewId="0">
      <selection activeCell="J25" sqref="J25"/>
    </sheetView>
  </sheetViews>
  <sheetFormatPr defaultRowHeight="16.5" x14ac:dyDescent="0.3"/>
  <cols>
    <col min="1" max="1" width="5.7109375" style="37" customWidth="1"/>
    <col min="2" max="2" width="24.28515625" style="37" bestFit="1" customWidth="1"/>
    <col min="3" max="5" width="10.42578125" style="37" customWidth="1"/>
    <col min="6" max="6" width="13" style="37" customWidth="1"/>
    <col min="7" max="7" width="14" style="37" bestFit="1" customWidth="1"/>
    <col min="8" max="8" width="11.28515625" style="37" bestFit="1" customWidth="1"/>
    <col min="9" max="9" width="10.42578125" style="37" customWidth="1"/>
    <col min="10" max="10" width="10.5703125" style="37" bestFit="1" customWidth="1"/>
    <col min="11" max="11" width="8.85546875" style="37" bestFit="1" customWidth="1"/>
    <col min="12" max="12" width="12.42578125" style="37" bestFit="1" customWidth="1"/>
    <col min="13" max="13" width="13.7109375" style="37" customWidth="1"/>
    <col min="14" max="14" width="11.5703125" style="37" customWidth="1"/>
    <col min="15" max="15" width="15.28515625" style="37" bestFit="1" customWidth="1"/>
    <col min="16" max="16" width="11.140625" style="37" customWidth="1"/>
    <col min="17" max="17" width="12.42578125" style="37" bestFit="1" customWidth="1"/>
    <col min="18" max="19" width="9.85546875" style="37" customWidth="1"/>
    <col min="20" max="20" width="11.7109375" style="37" customWidth="1"/>
    <col min="21" max="21" width="9.42578125" style="37" customWidth="1"/>
    <col min="22" max="22" width="12.42578125" style="37" bestFit="1" customWidth="1"/>
    <col min="23" max="23" width="9.85546875" style="37" bestFit="1" customWidth="1"/>
    <col min="24" max="24" width="10" style="37" bestFit="1" customWidth="1"/>
    <col min="25" max="25" width="12.28515625" style="37" customWidth="1"/>
    <col min="26" max="26" width="10.7109375" style="37" bestFit="1" customWidth="1"/>
    <col min="27" max="27" width="9" style="37" bestFit="1" customWidth="1"/>
    <col min="28" max="28" width="12.42578125" style="37" bestFit="1" customWidth="1"/>
    <col min="29" max="16384" width="9.140625" style="37"/>
  </cols>
  <sheetData>
    <row r="1" spans="1:28" x14ac:dyDescent="0.3">
      <c r="A1" s="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8" x14ac:dyDescent="0.3">
      <c r="C2" s="29"/>
      <c r="D2" s="29" t="s">
        <v>46</v>
      </c>
      <c r="E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x14ac:dyDescent="0.3">
      <c r="C3" s="29"/>
      <c r="D3" s="29"/>
      <c r="E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</row>
    <row r="4" spans="1:28" x14ac:dyDescent="0.3">
      <c r="C4" s="29"/>
      <c r="D4" s="29"/>
      <c r="E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28" x14ac:dyDescent="0.3">
      <c r="C5" s="29"/>
      <c r="D5" s="29"/>
      <c r="E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ht="17.25" thickBot="1" x14ac:dyDescent="0.35"/>
    <row r="7" spans="1:28" ht="31.5" x14ac:dyDescent="0.3">
      <c r="A7" s="167" t="s">
        <v>6</v>
      </c>
      <c r="B7" s="169" t="s">
        <v>7</v>
      </c>
      <c r="C7" s="48" t="s">
        <v>33</v>
      </c>
      <c r="D7" s="48" t="s">
        <v>34</v>
      </c>
      <c r="E7" s="48" t="s">
        <v>35</v>
      </c>
      <c r="F7" s="48" t="s">
        <v>36</v>
      </c>
      <c r="G7" s="53" t="s">
        <v>41</v>
      </c>
      <c r="H7" s="48" t="s">
        <v>37</v>
      </c>
      <c r="I7" s="171" t="s">
        <v>38</v>
      </c>
      <c r="J7" s="173" t="s">
        <v>39</v>
      </c>
    </row>
    <row r="8" spans="1:28" ht="17.25" thickBot="1" x14ac:dyDescent="0.35">
      <c r="A8" s="168"/>
      <c r="B8" s="170"/>
      <c r="C8" s="49">
        <v>70.44</v>
      </c>
      <c r="D8" s="49">
        <v>53.92</v>
      </c>
      <c r="E8" s="49">
        <v>40.44</v>
      </c>
      <c r="F8" s="49">
        <v>40.44</v>
      </c>
      <c r="G8" s="63">
        <v>67.400000000000006</v>
      </c>
      <c r="H8" s="49"/>
      <c r="I8" s="172"/>
      <c r="J8" s="174"/>
    </row>
    <row r="9" spans="1:28" x14ac:dyDescent="0.3">
      <c r="A9" s="50">
        <v>1</v>
      </c>
      <c r="B9" s="51" t="s">
        <v>21</v>
      </c>
      <c r="C9" s="54">
        <v>70.44</v>
      </c>
      <c r="D9" s="54">
        <v>53.92</v>
      </c>
      <c r="E9" s="54">
        <v>40.44</v>
      </c>
      <c r="F9" s="54">
        <v>40.44</v>
      </c>
      <c r="G9" s="55" t="s">
        <v>40</v>
      </c>
      <c r="H9" s="79">
        <v>20</v>
      </c>
      <c r="I9" s="56">
        <f t="shared" ref="I9:I14" si="0">H9*3</f>
        <v>60</v>
      </c>
      <c r="J9" s="57">
        <f>I9*F9</f>
        <v>2426.3999999999996</v>
      </c>
      <c r="L9" s="28"/>
    </row>
    <row r="10" spans="1:28" x14ac:dyDescent="0.3">
      <c r="A10" s="40">
        <v>2</v>
      </c>
      <c r="B10" s="41" t="s">
        <v>22</v>
      </c>
      <c r="C10" s="54">
        <v>70.44</v>
      </c>
      <c r="D10" s="58">
        <v>53.92</v>
      </c>
      <c r="E10" s="58">
        <v>40.44</v>
      </c>
      <c r="F10" s="59" t="s">
        <v>40</v>
      </c>
      <c r="G10" s="59" t="s">
        <v>40</v>
      </c>
      <c r="H10" s="80">
        <v>50</v>
      </c>
      <c r="I10" s="60">
        <f t="shared" si="0"/>
        <v>150</v>
      </c>
      <c r="J10" s="52">
        <f>I10*E10</f>
        <v>6066</v>
      </c>
      <c r="L10" s="28"/>
    </row>
    <row r="11" spans="1:28" x14ac:dyDescent="0.3">
      <c r="A11" s="50">
        <v>3</v>
      </c>
      <c r="B11" s="41" t="s">
        <v>23</v>
      </c>
      <c r="C11" s="54">
        <v>70.44</v>
      </c>
      <c r="D11" s="58">
        <v>53.92</v>
      </c>
      <c r="E11" s="58">
        <v>40.44</v>
      </c>
      <c r="F11" s="59" t="s">
        <v>40</v>
      </c>
      <c r="G11" s="59" t="s">
        <v>40</v>
      </c>
      <c r="H11" s="80">
        <v>60</v>
      </c>
      <c r="I11" s="60">
        <f t="shared" si="0"/>
        <v>180</v>
      </c>
      <c r="J11" s="52">
        <f>I11*E11</f>
        <v>7279.2</v>
      </c>
      <c r="L11" s="28"/>
    </row>
    <row r="12" spans="1:28" x14ac:dyDescent="0.3">
      <c r="A12" s="40">
        <v>4</v>
      </c>
      <c r="B12" s="41" t="s">
        <v>24</v>
      </c>
      <c r="C12" s="54">
        <v>70.44</v>
      </c>
      <c r="D12" s="59" t="s">
        <v>40</v>
      </c>
      <c r="E12" s="59" t="s">
        <v>40</v>
      </c>
      <c r="F12" s="59" t="s">
        <v>40</v>
      </c>
      <c r="G12" s="59" t="s">
        <v>40</v>
      </c>
      <c r="H12" s="80">
        <v>40</v>
      </c>
      <c r="I12" s="60">
        <f t="shared" si="0"/>
        <v>120</v>
      </c>
      <c r="J12" s="52">
        <f>I12*C12</f>
        <v>8452.7999999999993</v>
      </c>
      <c r="L12" s="28"/>
    </row>
    <row r="13" spans="1:28" x14ac:dyDescent="0.3">
      <c r="A13" s="50">
        <v>5</v>
      </c>
      <c r="B13" s="41" t="s">
        <v>45</v>
      </c>
      <c r="C13" s="54">
        <v>70.44</v>
      </c>
      <c r="D13" s="58">
        <v>53.92</v>
      </c>
      <c r="E13" s="58">
        <v>40.44</v>
      </c>
      <c r="F13" s="59" t="s">
        <v>40</v>
      </c>
      <c r="G13" s="62">
        <v>67.400000000000006</v>
      </c>
      <c r="H13" s="80">
        <v>48</v>
      </c>
      <c r="I13" s="60">
        <f t="shared" si="0"/>
        <v>144</v>
      </c>
      <c r="J13" s="52">
        <f>I13*E13</f>
        <v>5823.36</v>
      </c>
      <c r="L13" s="28"/>
    </row>
    <row r="14" spans="1:28" x14ac:dyDescent="0.3">
      <c r="A14" s="40">
        <v>6</v>
      </c>
      <c r="B14" s="61" t="s">
        <v>28</v>
      </c>
      <c r="C14" s="54">
        <v>70.44</v>
      </c>
      <c r="D14" s="58">
        <v>53.92</v>
      </c>
      <c r="E14" s="58">
        <v>40.44</v>
      </c>
      <c r="F14" s="59" t="s">
        <v>40</v>
      </c>
      <c r="G14" s="59" t="s">
        <v>40</v>
      </c>
      <c r="H14" s="80">
        <v>40</v>
      </c>
      <c r="I14" s="60">
        <f t="shared" si="0"/>
        <v>120</v>
      </c>
      <c r="J14" s="52">
        <f>I14*E14</f>
        <v>4852.7999999999993</v>
      </c>
      <c r="L14" s="28"/>
    </row>
    <row r="15" spans="1:28" x14ac:dyDescent="0.3">
      <c r="A15" s="44"/>
      <c r="B15" s="45"/>
      <c r="C15" s="46"/>
      <c r="D15" s="47"/>
      <c r="E15" s="47"/>
      <c r="F15" s="47"/>
      <c r="G15" s="47"/>
      <c r="H15" s="47"/>
    </row>
    <row r="16" spans="1:28" x14ac:dyDescent="0.3">
      <c r="A16" s="72"/>
      <c r="B16" s="73"/>
      <c r="C16" s="74"/>
      <c r="D16" s="38"/>
      <c r="E16" s="75"/>
      <c r="F16" s="75"/>
      <c r="G16" s="47"/>
      <c r="H16" s="47"/>
      <c r="I16" s="6"/>
    </row>
    <row r="18" spans="1:5" x14ac:dyDescent="0.3">
      <c r="A18" s="76" t="s">
        <v>6</v>
      </c>
      <c r="B18" s="76" t="s">
        <v>7</v>
      </c>
      <c r="C18" s="77" t="s">
        <v>39</v>
      </c>
      <c r="D18" s="81">
        <v>45323</v>
      </c>
      <c r="E18" s="77" t="s">
        <v>47</v>
      </c>
    </row>
    <row r="19" spans="1:5" x14ac:dyDescent="0.3">
      <c r="A19" s="42">
        <v>1</v>
      </c>
      <c r="B19" s="41" t="s">
        <v>21</v>
      </c>
      <c r="C19" s="78">
        <v>2426.3999999999996</v>
      </c>
      <c r="D19" s="27"/>
      <c r="E19" s="78">
        <f>C19-D19</f>
        <v>2426.3999999999996</v>
      </c>
    </row>
    <row r="20" spans="1:5" x14ac:dyDescent="0.3">
      <c r="A20" s="42">
        <v>2</v>
      </c>
      <c r="B20" s="41" t="s">
        <v>22</v>
      </c>
      <c r="C20" s="78">
        <v>6066</v>
      </c>
      <c r="D20" s="27"/>
      <c r="E20" s="78">
        <f t="shared" ref="E20:E24" si="1">C20-D20</f>
        <v>6066</v>
      </c>
    </row>
    <row r="21" spans="1:5" x14ac:dyDescent="0.3">
      <c r="A21" s="42">
        <v>3</v>
      </c>
      <c r="B21" s="41" t="s">
        <v>23</v>
      </c>
      <c r="C21" s="78">
        <v>8492.4</v>
      </c>
      <c r="D21" s="27"/>
      <c r="E21" s="78">
        <f t="shared" si="1"/>
        <v>8492.4</v>
      </c>
    </row>
    <row r="22" spans="1:5" x14ac:dyDescent="0.3">
      <c r="A22" s="42">
        <v>4</v>
      </c>
      <c r="B22" s="41" t="s">
        <v>24</v>
      </c>
      <c r="C22" s="78">
        <v>8452.7999999999993</v>
      </c>
      <c r="D22" s="27"/>
      <c r="E22" s="78">
        <f t="shared" si="1"/>
        <v>8452.7999999999993</v>
      </c>
    </row>
    <row r="23" spans="1:5" x14ac:dyDescent="0.3">
      <c r="A23" s="42">
        <v>5</v>
      </c>
      <c r="B23" s="41" t="s">
        <v>45</v>
      </c>
      <c r="C23" s="78">
        <v>5823.36</v>
      </c>
      <c r="D23" s="27"/>
      <c r="E23" s="78">
        <f t="shared" si="1"/>
        <v>5823.36</v>
      </c>
    </row>
    <row r="24" spans="1:5" x14ac:dyDescent="0.3">
      <c r="A24" s="42">
        <v>6</v>
      </c>
      <c r="B24" s="61" t="s">
        <v>28</v>
      </c>
      <c r="C24" s="78">
        <v>4852.7999999999993</v>
      </c>
      <c r="D24" s="27"/>
      <c r="E24" s="78">
        <f t="shared" si="1"/>
        <v>4852.7999999999993</v>
      </c>
    </row>
  </sheetData>
  <mergeCells count="4">
    <mergeCell ref="A7:A8"/>
    <mergeCell ref="B7:B8"/>
    <mergeCell ref="I7:I8"/>
    <mergeCell ref="J7:J8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5. contract monitor  ian 2024</vt:lpstr>
      <vt:lpstr>monitorizare ian 2024</vt:lpstr>
      <vt:lpstr>suma max eco</vt:lpstr>
      <vt:lpstr>'5. contract monitor  ian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Monica</cp:lastModifiedBy>
  <cp:lastPrinted>2024-02-21T08:12:17Z</cp:lastPrinted>
  <dcterms:created xsi:type="dcterms:W3CDTF">2023-05-17T10:16:37Z</dcterms:created>
  <dcterms:modified xsi:type="dcterms:W3CDTF">2024-02-27T08:04:23Z</dcterms:modified>
</cp:coreProperties>
</file>