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CONTRACTARE 2023\1. PARACLINIC _2023\1.Valori contract  2023\Valori contract 01.07.2023\"/>
    </mc:Choice>
  </mc:AlternateContent>
  <bookViews>
    <workbookView xWindow="0" yWindow="0" windowWidth="20490" windowHeight="7605"/>
  </bookViews>
  <sheets>
    <sheet name="1 contract monitoriz mai 2023" sheetId="1" r:id="rId1"/>
  </sheets>
  <externalReferences>
    <externalReference r:id="rId2"/>
  </externalReferences>
  <definedNames>
    <definedName name="_xlnm.Print_Titles" localSheetId="0">'1 contract monitoriz mai 2023'!$10:$11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O67" i="1"/>
  <c r="D69" i="1"/>
  <c r="E69" i="1"/>
  <c r="F69" i="1"/>
  <c r="G69" i="1"/>
  <c r="H69" i="1"/>
  <c r="I69" i="1"/>
  <c r="J69" i="1"/>
  <c r="K69" i="1"/>
  <c r="L69" i="1"/>
  <c r="M69" i="1"/>
  <c r="N69" i="1"/>
  <c r="O69" i="1"/>
  <c r="C69" i="1"/>
  <c r="F79" i="1" l="1"/>
  <c r="N63" i="1"/>
  <c r="M63" i="1"/>
  <c r="L63" i="1"/>
  <c r="K63" i="1"/>
  <c r="J63" i="1"/>
  <c r="I63" i="1"/>
  <c r="H63" i="1"/>
  <c r="G63" i="1"/>
  <c r="F63" i="1"/>
  <c r="E63" i="1"/>
  <c r="D63" i="1"/>
  <c r="C63" i="1"/>
  <c r="O62" i="1"/>
  <c r="O61" i="1"/>
  <c r="O60" i="1"/>
  <c r="O59" i="1"/>
  <c r="O58" i="1"/>
  <c r="O57" i="1"/>
  <c r="O56" i="1"/>
  <c r="O55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O46" i="1"/>
  <c r="N42" i="1"/>
  <c r="M42" i="1"/>
  <c r="L42" i="1"/>
  <c r="K42" i="1"/>
  <c r="J42" i="1"/>
  <c r="I42" i="1"/>
  <c r="E42" i="1"/>
  <c r="D42" i="1"/>
  <c r="C42" i="1"/>
  <c r="H41" i="1"/>
  <c r="G41" i="1"/>
  <c r="F41" i="1"/>
  <c r="H40" i="1"/>
  <c r="G40" i="1"/>
  <c r="H39" i="1"/>
  <c r="G39" i="1"/>
  <c r="F39" i="1"/>
  <c r="O39" i="1" s="1"/>
  <c r="H38" i="1"/>
  <c r="G38" i="1"/>
  <c r="O38" i="1" s="1"/>
  <c r="H37" i="1"/>
  <c r="O37" i="1" s="1"/>
  <c r="H36" i="1"/>
  <c r="G36" i="1"/>
  <c r="F36" i="1"/>
  <c r="O36" i="1" s="1"/>
  <c r="H35" i="1"/>
  <c r="O35" i="1" s="1"/>
  <c r="H34" i="1"/>
  <c r="O34" i="1" s="1"/>
  <c r="H33" i="1"/>
  <c r="G33" i="1"/>
  <c r="G42" i="1" s="1"/>
  <c r="F33" i="1"/>
  <c r="N29" i="1"/>
  <c r="N73" i="1" s="1"/>
  <c r="M29" i="1"/>
  <c r="L29" i="1"/>
  <c r="L73" i="1" s="1"/>
  <c r="K29" i="1"/>
  <c r="J29" i="1"/>
  <c r="J73" i="1" s="1"/>
  <c r="I29" i="1"/>
  <c r="H29" i="1"/>
  <c r="G29" i="1"/>
  <c r="F29" i="1"/>
  <c r="E29" i="1"/>
  <c r="D29" i="1"/>
  <c r="D73" i="1" s="1"/>
  <c r="C29" i="1"/>
  <c r="O28" i="1"/>
  <c r="O27" i="1"/>
  <c r="O26" i="1"/>
  <c r="O25" i="1"/>
  <c r="O24" i="1"/>
  <c r="O23" i="1"/>
  <c r="O22" i="1"/>
  <c r="O21" i="1"/>
  <c r="O20" i="1"/>
  <c r="O29" i="1" s="1"/>
  <c r="I73" i="1" l="1"/>
  <c r="C77" i="1" s="1"/>
  <c r="H77" i="1" s="1"/>
  <c r="K73" i="1"/>
  <c r="M73" i="1"/>
  <c r="C78" i="1" s="1"/>
  <c r="H78" i="1" s="1"/>
  <c r="O48" i="1"/>
  <c r="H49" i="1"/>
  <c r="N49" i="1"/>
  <c r="O63" i="1"/>
  <c r="H64" i="1"/>
  <c r="N64" i="1"/>
  <c r="O64" i="1" s="1"/>
  <c r="O33" i="1"/>
  <c r="O40" i="1"/>
  <c r="O41" i="1"/>
  <c r="G73" i="1"/>
  <c r="N30" i="1"/>
  <c r="F42" i="1"/>
  <c r="F73" i="1" s="1"/>
  <c r="H42" i="1"/>
  <c r="H73" i="1" s="1"/>
  <c r="N70" i="1"/>
  <c r="O49" i="1"/>
  <c r="H70" i="1"/>
  <c r="E73" i="1"/>
  <c r="H30" i="1"/>
  <c r="N43" i="1"/>
  <c r="C73" i="1"/>
  <c r="O30" i="1" l="1"/>
  <c r="C76" i="1"/>
  <c r="H43" i="1"/>
  <c r="O43" i="1" s="1"/>
  <c r="O70" i="1"/>
  <c r="O42" i="1"/>
  <c r="O73" i="1" s="1"/>
  <c r="F15" i="1" s="1"/>
  <c r="F16" i="1" s="1"/>
  <c r="C75" i="1"/>
  <c r="H76" i="1" s="1"/>
  <c r="C79" i="1" l="1"/>
  <c r="H79" i="1" l="1"/>
</calcChain>
</file>

<file path=xl/sharedStrings.xml><?xml version="1.0" encoding="utf-8"?>
<sst xmlns="http://schemas.openxmlformats.org/spreadsheetml/2006/main" count="162" uniqueCount="64">
  <si>
    <t>CAS IALOMITA</t>
  </si>
  <si>
    <t>SE APROBA,</t>
  </si>
  <si>
    <t>DIRECTOR GENERAL,</t>
  </si>
  <si>
    <t>p.   DIRECTOR EX D.E.</t>
  </si>
  <si>
    <t xml:space="preserve">   DIRECTOR EX R.C.</t>
  </si>
  <si>
    <t xml:space="preserve">        EC   DOINA STAN</t>
  </si>
  <si>
    <t>ec DIANA LAURA NICOLAE</t>
  </si>
  <si>
    <t>EC ANDA BUSUIOC</t>
  </si>
  <si>
    <t>AN 2023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</si>
  <si>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</si>
  <si>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</si>
  <si>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</si>
  <si>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</si>
  <si>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</si>
  <si>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</si>
  <si>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</si>
  <si>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</t>
  </si>
  <si>
    <t>iunie</t>
  </si>
  <si>
    <t>iulie</t>
  </si>
  <si>
    <t>august</t>
  </si>
  <si>
    <t>sept</t>
  </si>
  <si>
    <t xml:space="preserve">oct </t>
  </si>
  <si>
    <t>nov</t>
  </si>
  <si>
    <t>dec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</si>
  <si>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</si>
  <si>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</si>
  <si>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</si>
  <si>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</si>
  <si>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</si>
  <si>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</si>
  <si>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</si>
  <si>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</si>
  <si>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</si>
  <si>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</si>
  <si>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SEM I</t>
  </si>
  <si>
    <t>SEM II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</si>
  <si>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</si>
  <si>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</si>
  <si>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</si>
  <si>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</si>
  <si>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</si>
  <si>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</si>
  <si>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</si>
  <si>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</si>
  <si>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</si>
  <si>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 xml:space="preserve">3. RADIOLOGIE SI IMAGISTICA </t>
  </si>
  <si>
    <t>spital URZICENI</t>
  </si>
  <si>
    <t>TOTAL CONTRACT</t>
  </si>
  <si>
    <t>TRIM I</t>
  </si>
  <si>
    <t>APROBAT</t>
  </si>
  <si>
    <t>TRIM II</t>
  </si>
  <si>
    <t>TRIM  III</t>
  </si>
  <si>
    <t>TRIM IV</t>
  </si>
  <si>
    <t>contractat</t>
  </si>
  <si>
    <t>CREDIT DE ANGAJAMENT APROBAT an 2023</t>
  </si>
  <si>
    <t>CREDIT DE ANGAJAMENT contractat an 2023</t>
  </si>
  <si>
    <t>ramas necontractat de la  monitorizare luna mai 2023</t>
  </si>
  <si>
    <t>2. CONTRACT PARACLINIC  AN 2023</t>
  </si>
  <si>
    <t>Aprobat-contractat</t>
  </si>
  <si>
    <t>LEI</t>
  </si>
  <si>
    <t>Nr  6446   din  04.07.2023</t>
  </si>
  <si>
    <t>servicii monitorizare luna mai 2023</t>
  </si>
  <si>
    <t>Intocmit</t>
  </si>
  <si>
    <t>Monica Matei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</si>
</sst>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 wrapText="1"/>
    </xf>
    <xf numFmtId="0" fontId="3" fillId="0" borderId="0" xfId="0" applyFont="1" applyFill="1"/>
    <xf numFmtId="0" fontId="3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4" fontId="5" fillId="0" borderId="9" xfId="0" applyNumberFormat="1" applyFont="1" applyFill="1" applyBorder="1"/>
    <xf numFmtId="4" fontId="5" fillId="0" borderId="8" xfId="0" applyNumberFormat="1" applyFont="1" applyFill="1" applyBorder="1"/>
    <xf numFmtId="4" fontId="2" fillId="0" borderId="7" xfId="0" applyNumberFormat="1" applyFont="1" applyFill="1" applyBorder="1"/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4" fontId="2" fillId="0" borderId="13" xfId="0" applyNumberFormat="1" applyFont="1" applyFill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4" fontId="5" fillId="0" borderId="20" xfId="0" applyNumberFormat="1" applyFont="1" applyBorder="1"/>
    <xf numFmtId="4" fontId="5" fillId="0" borderId="21" xfId="0" applyNumberFormat="1" applyFont="1" applyBorder="1"/>
    <xf numFmtId="4" fontId="5" fillId="0" borderId="8" xfId="0" applyNumberFormat="1" applyFont="1" applyBorder="1"/>
    <xf numFmtId="4" fontId="2" fillId="0" borderId="22" xfId="0" applyNumberFormat="1" applyFont="1" applyFill="1" applyBorder="1"/>
    <xf numFmtId="0" fontId="3" fillId="0" borderId="3" xfId="1" applyFont="1" applyFill="1" applyBorder="1"/>
    <xf numFmtId="4" fontId="1" fillId="0" borderId="3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4" fontId="2" fillId="2" borderId="0" xfId="0" applyNumberFormat="1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10" xfId="0" applyFont="1" applyFill="1" applyBorder="1"/>
    <xf numFmtId="4" fontId="10" fillId="0" borderId="8" xfId="0" applyNumberFormat="1" applyFont="1" applyFill="1" applyBorder="1"/>
    <xf numFmtId="4" fontId="9" fillId="0" borderId="7" xfId="0" applyNumberFormat="1" applyFont="1" applyFill="1" applyBorder="1"/>
    <xf numFmtId="4" fontId="9" fillId="0" borderId="9" xfId="0" applyNumberFormat="1" applyFont="1" applyFill="1" applyBorder="1"/>
    <xf numFmtId="4" fontId="3" fillId="0" borderId="15" xfId="0" applyNumberFormat="1" applyFont="1" applyFill="1" applyBorder="1"/>
    <xf numFmtId="0" fontId="2" fillId="0" borderId="15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0" fillId="0" borderId="22" xfId="0" applyFont="1" applyFill="1" applyBorder="1"/>
    <xf numFmtId="4" fontId="10" fillId="0" borderId="21" xfId="0" applyNumberFormat="1" applyFont="1" applyFill="1" applyBorder="1"/>
    <xf numFmtId="0" fontId="8" fillId="0" borderId="3" xfId="1" applyFont="1" applyFill="1" applyBorder="1"/>
    <xf numFmtId="4" fontId="11" fillId="0" borderId="3" xfId="0" applyNumberFormat="1" applyFont="1" applyFill="1" applyBorder="1"/>
    <xf numFmtId="4" fontId="1" fillId="0" borderId="3" xfId="0" applyNumberFormat="1" applyFont="1" applyFill="1" applyBorder="1"/>
    <xf numFmtId="0" fontId="8" fillId="0" borderId="0" xfId="1" applyFont="1" applyFill="1" applyBorder="1"/>
    <xf numFmtId="4" fontId="11" fillId="0" borderId="0" xfId="0" applyNumberFormat="1" applyFont="1" applyFill="1" applyBorder="1"/>
    <xf numFmtId="4" fontId="1" fillId="0" borderId="0" xfId="0" applyNumberFormat="1" applyFont="1" applyFill="1" applyBorder="1"/>
    <xf numFmtId="0" fontId="7" fillId="0" borderId="25" xfId="0" applyFont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7" xfId="1" applyFont="1" applyFill="1" applyBorder="1"/>
    <xf numFmtId="0" fontId="2" fillId="0" borderId="8" xfId="1" applyFont="1" applyFill="1" applyBorder="1"/>
    <xf numFmtId="4" fontId="2" fillId="0" borderId="10" xfId="0" applyNumberFormat="1" applyFont="1" applyFill="1" applyBorder="1" applyAlignment="1">
      <alignment horizontal="right" vertical="justify"/>
    </xf>
    <xf numFmtId="4" fontId="2" fillId="0" borderId="8" xfId="0" applyNumberFormat="1" applyFont="1" applyFill="1" applyBorder="1" applyAlignment="1">
      <alignment horizontal="right" vertical="justify"/>
    </xf>
    <xf numFmtId="4" fontId="2" fillId="0" borderId="7" xfId="0" applyNumberFormat="1" applyFont="1" applyFill="1" applyBorder="1" applyAlignment="1">
      <alignment horizontal="right" vertical="justify"/>
    </xf>
    <xf numFmtId="4" fontId="2" fillId="0" borderId="9" xfId="0" applyNumberFormat="1" applyFont="1" applyFill="1" applyBorder="1" applyAlignment="1">
      <alignment horizontal="right" vertical="justify"/>
    </xf>
    <xf numFmtId="4" fontId="2" fillId="0" borderId="13" xfId="0" applyNumberFormat="1" applyFont="1" applyFill="1" applyBorder="1" applyAlignment="1">
      <alignment horizontal="right" vertical="justify"/>
    </xf>
    <xf numFmtId="0" fontId="2" fillId="0" borderId="18" xfId="1" applyFont="1" applyFill="1" applyBorder="1"/>
    <xf numFmtId="0" fontId="2" fillId="0" borderId="19" xfId="1" applyFont="1" applyFill="1" applyBorder="1"/>
    <xf numFmtId="4" fontId="2" fillId="0" borderId="22" xfId="0" applyNumberFormat="1" applyFont="1" applyFill="1" applyBorder="1" applyAlignment="1">
      <alignment horizontal="right" vertical="justify"/>
    </xf>
    <xf numFmtId="0" fontId="3" fillId="0" borderId="3" xfId="1" applyFont="1" applyBorder="1"/>
    <xf numFmtId="4" fontId="3" fillId="0" borderId="1" xfId="1" applyNumberFormat="1" applyFont="1" applyBorder="1"/>
    <xf numFmtId="4" fontId="3" fillId="0" borderId="4" xfId="1" applyNumberFormat="1" applyFont="1" applyBorder="1"/>
    <xf numFmtId="4" fontId="3" fillId="0" borderId="3" xfId="1" applyNumberFormat="1" applyFont="1" applyBorder="1"/>
    <xf numFmtId="4" fontId="3" fillId="0" borderId="2" xfId="1" applyNumberFormat="1" applyFont="1" applyBorder="1"/>
    <xf numFmtId="4" fontId="3" fillId="0" borderId="5" xfId="1" applyNumberFormat="1" applyFont="1" applyBorder="1"/>
    <xf numFmtId="4" fontId="3" fillId="0" borderId="24" xfId="1" applyNumberFormat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center"/>
    </xf>
    <xf numFmtId="0" fontId="10" fillId="0" borderId="14" xfId="0" applyFont="1" applyFill="1" applyBorder="1"/>
    <xf numFmtId="4" fontId="9" fillId="0" borderId="7" xfId="0" applyNumberFormat="1" applyFont="1" applyFill="1" applyBorder="1" applyAlignment="1">
      <alignment horizontal="right" vertical="justify"/>
    </xf>
    <xf numFmtId="4" fontId="9" fillId="0" borderId="10" xfId="0" applyNumberFormat="1" applyFont="1" applyFill="1" applyBorder="1" applyAlignment="1">
      <alignment horizontal="right" vertical="justify"/>
    </xf>
    <xf numFmtId="4" fontId="9" fillId="0" borderId="8" xfId="0" applyNumberFormat="1" applyFont="1" applyFill="1" applyBorder="1" applyAlignment="1">
      <alignment horizontal="right" vertical="justify"/>
    </xf>
    <xf numFmtId="4" fontId="9" fillId="0" borderId="9" xfId="0" applyNumberFormat="1" applyFont="1" applyFill="1" applyBorder="1" applyAlignment="1">
      <alignment horizontal="right" vertical="justify"/>
    </xf>
    <xf numFmtId="4" fontId="9" fillId="0" borderId="13" xfId="0" applyNumberFormat="1" applyFont="1" applyFill="1" applyBorder="1" applyAlignment="1">
      <alignment horizontal="right" vertical="justify"/>
    </xf>
    <xf numFmtId="0" fontId="9" fillId="0" borderId="18" xfId="1" applyFont="1" applyFill="1" applyBorder="1" applyAlignment="1">
      <alignment horizontal="center"/>
    </xf>
    <xf numFmtId="0" fontId="10" fillId="0" borderId="19" xfId="0" applyFont="1" applyFill="1" applyBorder="1"/>
    <xf numFmtId="4" fontId="9" fillId="0" borderId="15" xfId="0" applyNumberFormat="1" applyFont="1" applyFill="1" applyBorder="1"/>
    <xf numFmtId="4" fontId="1" fillId="0" borderId="1" xfId="0" applyNumberFormat="1" applyFont="1" applyBorder="1"/>
    <xf numFmtId="0" fontId="2" fillId="0" borderId="29" xfId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0" xfId="1" applyFont="1" applyFill="1" applyBorder="1"/>
    <xf numFmtId="0" fontId="2" fillId="0" borderId="30" xfId="0" applyFont="1" applyFill="1" applyBorder="1" applyAlignment="1">
      <alignment horizontal="right"/>
    </xf>
    <xf numFmtId="0" fontId="2" fillId="0" borderId="30" xfId="0" applyFont="1" applyFill="1" applyBorder="1"/>
    <xf numFmtId="4" fontId="2" fillId="0" borderId="10" xfId="0" applyNumberFormat="1" applyFont="1" applyBorder="1"/>
    <xf numFmtId="4" fontId="2" fillId="0" borderId="8" xfId="0" applyNumberFormat="1" applyFont="1" applyBorder="1"/>
    <xf numFmtId="4" fontId="2" fillId="0" borderId="7" xfId="0" applyNumberFormat="1" applyFont="1" applyBorder="1"/>
    <xf numFmtId="0" fontId="3" fillId="0" borderId="29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4" fontId="3" fillId="0" borderId="34" xfId="0" applyNumberFormat="1" applyFont="1" applyFill="1" applyBorder="1"/>
    <xf numFmtId="4" fontId="2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10" xfId="0" applyNumberFormat="1" applyFont="1" applyFill="1" applyBorder="1"/>
    <xf numFmtId="0" fontId="2" fillId="0" borderId="10" xfId="0" applyFont="1" applyFill="1" applyBorder="1"/>
    <xf numFmtId="0" fontId="7" fillId="0" borderId="2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4" xfId="0" applyFont="1" applyFill="1" applyBorder="1"/>
    <xf numFmtId="0" fontId="2" fillId="0" borderId="23" xfId="0" applyFont="1" applyFill="1" applyBorder="1" applyAlignment="1">
      <alignment horizontal="center"/>
    </xf>
    <xf numFmtId="4" fontId="2" fillId="0" borderId="35" xfId="0" applyNumberFormat="1" applyFont="1" applyFill="1" applyBorder="1"/>
    <xf numFmtId="4" fontId="1" fillId="0" borderId="23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CONTRACTARE%202023/1.%20PARACLINIC%20_2023/1.Valori%20contract%20%202023/11.CONTRACT%20=%20servicii%20mart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,3, contract=realizari martie"/>
      <sheetName val="11,2, repart economii martie"/>
      <sheetName val="11,1 realizari martie"/>
      <sheetName val="10,1 influente 10% aprilie"/>
      <sheetName val="sp urziceni"/>
      <sheetName val="pt listare PRIVATI"/>
      <sheetName val="spitale PT LISTARE"/>
      <sheetName val="10,monit martie+10% aprilie"/>
      <sheetName val="9, contract =sem.I 2023"/>
      <sheetName val="9,5 sume radiol trim.II"/>
      <sheetName val="9,4,sume eco trim.II"/>
      <sheetName val="9,3, sume cito trim.II"/>
      <sheetName val="9,2,2, sume laborator tr.II"/>
      <sheetName val="9,2,1 actualiz pct laborator"/>
      <sheetName val="9,1, analiza buget tr.II"/>
      <sheetName val="8,monitorizare februarie"/>
      <sheetName val="7,3,contract=realizari februari"/>
      <sheetName val="7,2,repartizare economii feb"/>
      <sheetName val="7,1 realizari=februarie"/>
      <sheetName val="6, contract ian-martie 2023"/>
      <sheetName val="6,5 radiologie"/>
      <sheetName val="6,4, eco martie"/>
      <sheetName val="6,3, CITO martie"/>
      <sheetName val="6,2,laborator martie"/>
      <sheetName val="6,1, analiza buget martie"/>
      <sheetName val="6,0 pct lab cu 01 martie"/>
      <sheetName val="5,4 centr=ianuarie"/>
      <sheetName val="5,3 repartizare economii"/>
      <sheetName val="5,2, realizari ianuarie"/>
      <sheetName val="5,1 calcul dim.slob.paraschiv"/>
      <sheetName val="5,0 actual pct lab slobozia"/>
      <sheetName val="4,2, centr cu dimin fetesti"/>
      <sheetName val="4,1, CALC.dimin biolog fetesti"/>
      <sheetName val="4,0 pct act lab fetesti"/>
      <sheetName val="3,2 centr.dimin anat"/>
      <sheetName val="3,1 CALCUL dimin anat slob"/>
      <sheetName val="3,0 pct  cito act slob"/>
      <sheetName val="2,10% marinescu"/>
      <sheetName val="1, central.ian+feb"/>
      <sheetName val="1,buget ian + feb"/>
      <sheetName val="repartiz lab"/>
      <sheetName val="rep cito"/>
      <sheetName val="rep eco"/>
      <sheetName val="CT RMN"/>
      <sheetName val="rep radiolog"/>
      <sheetName val="an 2022 cu supl 27 dec"/>
      <sheetName val="AN 2022 LA SERV NOV"/>
      <sheetName val="suma max e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4">
          <cell r="G54"/>
          <cell r="H54"/>
          <cell r="I54"/>
        </row>
        <row r="55">
          <cell r="I55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C40" workbookViewId="0">
      <selection activeCell="G49" sqref="G49:O49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2" style="2" customWidth="1"/>
    <col min="6" max="6" width="13.140625" style="2" bestFit="1" customWidth="1"/>
    <col min="7" max="7" width="12.7109375" style="2" customWidth="1"/>
    <col min="8" max="8" width="13.42578125" style="2" customWidth="1"/>
    <col min="9" max="9" width="11.28515625" style="2" bestFit="1" customWidth="1"/>
    <col min="10" max="10" width="11.85546875" style="2" customWidth="1"/>
    <col min="11" max="13" width="11.28515625" style="2" bestFit="1" customWidth="1"/>
    <col min="14" max="14" width="11.42578125" style="2" bestFit="1" customWidth="1"/>
    <col min="15" max="15" width="13.140625" style="2" bestFit="1" customWidth="1"/>
    <col min="16" max="16384" width="9.140625" style="2"/>
  </cols>
  <sheetData>
    <row r="1" spans="1:10" x14ac:dyDescent="0.25">
      <c r="A1" s="1" t="s">
        <v>0</v>
      </c>
    </row>
    <row r="2" spans="1:10" ht="15" customHeight="1" x14ac:dyDescent="0.25">
      <c r="A2" s="4" t="s">
        <v>60</v>
      </c>
      <c r="B2" s="150"/>
      <c r="F2" s="3"/>
      <c r="G2" s="3"/>
      <c r="H2" s="3"/>
      <c r="I2" s="3"/>
    </row>
    <row r="3" spans="1:10" x14ac:dyDescent="0.25">
      <c r="A3" s="4"/>
      <c r="B3" s="4"/>
      <c r="C3" s="4"/>
      <c r="D3" s="4"/>
      <c r="E3" s="4"/>
      <c r="F3" s="149" t="s">
        <v>1</v>
      </c>
      <c r="G3" s="4"/>
      <c r="I3" s="4"/>
    </row>
    <row r="4" spans="1:10" s="7" customFormat="1" x14ac:dyDescent="0.25">
      <c r="A4" s="5" t="s">
        <v>2</v>
      </c>
      <c r="B4" s="5"/>
      <c r="C4" s="6"/>
      <c r="E4" s="5" t="s">
        <v>3</v>
      </c>
      <c r="H4" s="5"/>
      <c r="J4" s="5" t="s">
        <v>4</v>
      </c>
    </row>
    <row r="5" spans="1:10" s="7" customFormat="1" x14ac:dyDescent="0.25">
      <c r="A5" s="5" t="s">
        <v>5</v>
      </c>
      <c r="B5" s="5"/>
      <c r="C5" s="6"/>
      <c r="E5" s="5" t="s">
        <v>6</v>
      </c>
      <c r="H5" s="8"/>
      <c r="J5" s="8" t="s">
        <v>7</v>
      </c>
    </row>
    <row r="6" spans="1:10" s="7" customFormat="1" x14ac:dyDescent="0.25">
      <c r="A6" s="5"/>
      <c r="B6" s="5"/>
      <c r="C6" s="6"/>
      <c r="E6" s="5"/>
      <c r="H6" s="8"/>
      <c r="J6" s="8"/>
    </row>
    <row r="7" spans="1:10" s="7" customFormat="1" x14ac:dyDescent="0.25">
      <c r="A7" s="5"/>
      <c r="B7" s="5"/>
      <c r="C7" s="6"/>
      <c r="E7" s="5"/>
      <c r="H7" s="8"/>
      <c r="J7" s="8"/>
    </row>
    <row r="8" spans="1:10" s="7" customFormat="1" x14ac:dyDescent="0.25">
      <c r="A8" s="5"/>
      <c r="B8" s="5"/>
      <c r="C8" s="6"/>
      <c r="D8" s="5"/>
      <c r="E8" s="6"/>
      <c r="H8" s="8"/>
    </row>
    <row r="9" spans="1:10" s="7" customFormat="1" x14ac:dyDescent="0.25">
      <c r="A9" s="5"/>
      <c r="B9" s="5"/>
      <c r="C9" s="6"/>
      <c r="D9" s="5"/>
      <c r="E9" s="6"/>
      <c r="H9" s="8"/>
    </row>
    <row r="10" spans="1:10" s="10" customFormat="1" ht="15" customHeight="1" x14ac:dyDescent="0.25">
      <c r="A10" s="9"/>
      <c r="C10" s="11" t="s">
        <v>57</v>
      </c>
      <c r="D10" s="12"/>
      <c r="E10" s="12"/>
      <c r="F10" s="13"/>
      <c r="G10" s="13"/>
      <c r="H10" s="13"/>
      <c r="I10" s="13"/>
    </row>
    <row r="11" spans="1:10" s="10" customFormat="1" ht="15" customHeight="1" x14ac:dyDescent="0.25">
      <c r="A11" s="9"/>
      <c r="C11" s="11" t="s">
        <v>61</v>
      </c>
      <c r="D11" s="12"/>
      <c r="E11" s="12"/>
      <c r="F11" s="13"/>
      <c r="G11" s="13"/>
      <c r="H11" s="13"/>
      <c r="I11" s="13"/>
    </row>
    <row r="12" spans="1:10" s="10" customFormat="1" ht="15" customHeight="1" x14ac:dyDescent="0.25">
      <c r="A12" s="9"/>
      <c r="C12" s="11"/>
      <c r="D12" s="12"/>
      <c r="E12" s="12"/>
      <c r="F12" s="13"/>
      <c r="G12" s="13"/>
      <c r="H12" s="13"/>
      <c r="I12" s="13"/>
    </row>
    <row r="13" spans="1:10" s="10" customFormat="1" x14ac:dyDescent="0.25">
      <c r="A13" s="9"/>
      <c r="B13" s="14"/>
      <c r="C13" s="15"/>
      <c r="D13" s="15"/>
      <c r="E13" s="15"/>
      <c r="F13" s="148" t="s">
        <v>59</v>
      </c>
      <c r="G13" s="13"/>
      <c r="H13" s="13"/>
      <c r="I13" s="13"/>
    </row>
    <row r="14" spans="1:10" x14ac:dyDescent="0.25">
      <c r="B14" s="9" t="s">
        <v>54</v>
      </c>
      <c r="C14" s="9"/>
      <c r="D14" s="9"/>
      <c r="E14" s="9"/>
      <c r="F14" s="16">
        <v>8018570</v>
      </c>
      <c r="G14" s="16"/>
      <c r="H14" s="16"/>
      <c r="I14" s="16"/>
    </row>
    <row r="15" spans="1:10" x14ac:dyDescent="0.25">
      <c r="B15" s="9" t="s">
        <v>55</v>
      </c>
      <c r="C15" s="9"/>
      <c r="D15" s="9"/>
      <c r="E15" s="9"/>
      <c r="F15" s="16">
        <f>O73</f>
        <v>8018565.5899999999</v>
      </c>
      <c r="G15" s="16"/>
      <c r="H15" s="16"/>
      <c r="I15" s="16"/>
    </row>
    <row r="16" spans="1:10" x14ac:dyDescent="0.25">
      <c r="B16" s="9" t="s">
        <v>56</v>
      </c>
      <c r="C16" s="9"/>
      <c r="D16" s="9"/>
      <c r="E16" s="9"/>
      <c r="F16" s="16">
        <f>F14-F15</f>
        <v>4.4100000001490116</v>
      </c>
      <c r="G16" s="16"/>
      <c r="H16" s="16"/>
      <c r="I16" s="16"/>
    </row>
    <row r="17" spans="1:15" x14ac:dyDescent="0.25">
      <c r="C17" s="9"/>
      <c r="D17" s="9"/>
      <c r="E17" s="9"/>
      <c r="F17" s="16"/>
      <c r="G17" s="16"/>
      <c r="H17" s="16"/>
      <c r="I17" s="16"/>
    </row>
    <row r="18" spans="1:15" ht="15.75" thickBot="1" x14ac:dyDescent="0.3">
      <c r="A18" s="4" t="s">
        <v>9</v>
      </c>
      <c r="B18" s="19"/>
      <c r="F18" s="18"/>
    </row>
    <row r="19" spans="1:15" ht="30" thickBot="1" x14ac:dyDescent="0.3">
      <c r="A19" s="20" t="s">
        <v>10</v>
      </c>
      <c r="B19" s="21" t="s">
        <v>11</v>
      </c>
      <c r="C19" s="22" t="s">
        <v>12</v>
      </c>
      <c r="D19" s="23" t="s">
        <v>13</v>
      </c>
      <c r="E19" s="23" t="s">
        <v>14</v>
      </c>
      <c r="F19" s="24" t="s">
        <v>15</v>
      </c>
      <c r="G19" s="25" t="s">
        <v>16</v>
      </c>
      <c r="H19" s="23" t="s">
        <v>17</v>
      </c>
      <c r="I19" s="26" t="s">
        <v>18</v>
      </c>
      <c r="J19" s="27" t="s">
        <v>19</v>
      </c>
      <c r="K19" s="28" t="s">
        <v>20</v>
      </c>
      <c r="L19" s="29" t="s">
        <v>21</v>
      </c>
      <c r="M19" s="30" t="s">
        <v>22</v>
      </c>
      <c r="N19" s="30" t="s">
        <v>23</v>
      </c>
      <c r="O19" s="31" t="s">
        <v>8</v>
      </c>
    </row>
    <row r="20" spans="1:15" x14ac:dyDescent="0.25">
      <c r="A20" s="32">
        <v>1</v>
      </c>
      <c r="B20" s="33" t="s">
        <v>24</v>
      </c>
      <c r="C20" s="34">
        <v>74234.11</v>
      </c>
      <c r="D20" s="35">
        <v>78241.31</v>
      </c>
      <c r="E20" s="35">
        <v>76342.5</v>
      </c>
      <c r="F20" s="36">
        <v>74313.78</v>
      </c>
      <c r="G20" s="36">
        <v>83073.72</v>
      </c>
      <c r="H20" s="37">
        <v>67793.899999999994</v>
      </c>
      <c r="I20" s="36">
        <v>87024</v>
      </c>
      <c r="J20" s="38">
        <v>86979</v>
      </c>
      <c r="K20" s="39">
        <v>87069</v>
      </c>
      <c r="L20" s="40">
        <v>86979</v>
      </c>
      <c r="M20" s="38">
        <v>80000</v>
      </c>
      <c r="N20" s="38">
        <v>6642</v>
      </c>
      <c r="O20" s="38">
        <f>SUM(C20:N20)</f>
        <v>888692.32</v>
      </c>
    </row>
    <row r="21" spans="1:15" x14ac:dyDescent="0.25">
      <c r="A21" s="41">
        <v>2</v>
      </c>
      <c r="B21" s="42" t="s">
        <v>25</v>
      </c>
      <c r="C21" s="34">
        <v>58320.75</v>
      </c>
      <c r="D21" s="35">
        <v>61465.13</v>
      </c>
      <c r="E21" s="35">
        <v>59954.34</v>
      </c>
      <c r="F21" s="36">
        <v>59623.79</v>
      </c>
      <c r="G21" s="36">
        <v>68808.990000000005</v>
      </c>
      <c r="H21" s="37">
        <v>55151.02</v>
      </c>
      <c r="I21" s="43">
        <v>74943</v>
      </c>
      <c r="J21" s="44">
        <v>74904</v>
      </c>
      <c r="K21" s="45">
        <v>74981</v>
      </c>
      <c r="L21" s="46">
        <v>74904</v>
      </c>
      <c r="M21" s="44">
        <v>65000</v>
      </c>
      <c r="N21" s="44">
        <v>9613</v>
      </c>
      <c r="O21" s="44">
        <f t="shared" ref="O21:O28" si="0">SUM(C21:N21)</f>
        <v>737669.02</v>
      </c>
    </row>
    <row r="22" spans="1:15" x14ac:dyDescent="0.25">
      <c r="A22" s="41">
        <v>3</v>
      </c>
      <c r="B22" s="42" t="s">
        <v>26</v>
      </c>
      <c r="C22" s="34">
        <v>77173.320000000007</v>
      </c>
      <c r="D22" s="35">
        <v>81328.210000000006</v>
      </c>
      <c r="E22" s="35">
        <v>79337.41</v>
      </c>
      <c r="F22" s="36">
        <v>84107.31</v>
      </c>
      <c r="G22" s="36">
        <v>80003.28</v>
      </c>
      <c r="H22" s="37">
        <v>71551.950000000012</v>
      </c>
      <c r="I22" s="43">
        <v>80232</v>
      </c>
      <c r="J22" s="44">
        <v>80191</v>
      </c>
      <c r="K22" s="45">
        <v>80274</v>
      </c>
      <c r="L22" s="46">
        <v>80191</v>
      </c>
      <c r="M22" s="44">
        <v>75000</v>
      </c>
      <c r="N22" s="44">
        <v>4879</v>
      </c>
      <c r="O22" s="44">
        <f t="shared" si="0"/>
        <v>874268.48</v>
      </c>
    </row>
    <row r="23" spans="1:15" x14ac:dyDescent="0.25">
      <c r="A23" s="41">
        <v>4</v>
      </c>
      <c r="B23" s="42" t="s">
        <v>27</v>
      </c>
      <c r="C23" s="34">
        <v>82499.789999999994</v>
      </c>
      <c r="D23" s="35">
        <v>86945.51</v>
      </c>
      <c r="E23" s="35">
        <v>84832.99</v>
      </c>
      <c r="F23" s="36">
        <v>81552.14</v>
      </c>
      <c r="G23" s="36">
        <v>85663.65</v>
      </c>
      <c r="H23" s="37">
        <v>84027.93</v>
      </c>
      <c r="I23" s="43">
        <v>98178</v>
      </c>
      <c r="J23" s="44">
        <v>98127</v>
      </c>
      <c r="K23" s="45">
        <v>98229</v>
      </c>
      <c r="L23" s="46">
        <v>98127</v>
      </c>
      <c r="M23" s="44">
        <v>90000</v>
      </c>
      <c r="N23" s="44">
        <v>7746</v>
      </c>
      <c r="O23" s="44">
        <f t="shared" si="0"/>
        <v>995929.01</v>
      </c>
    </row>
    <row r="24" spans="1:15" x14ac:dyDescent="0.25">
      <c r="A24" s="41">
        <v>5</v>
      </c>
      <c r="B24" s="42" t="s">
        <v>28</v>
      </c>
      <c r="C24" s="34">
        <v>59239.79</v>
      </c>
      <c r="D24" s="35">
        <v>62431.07</v>
      </c>
      <c r="E24" s="35">
        <v>60896.959999999999</v>
      </c>
      <c r="F24" s="36">
        <v>65399.94</v>
      </c>
      <c r="G24" s="36">
        <v>59615.62</v>
      </c>
      <c r="H24" s="37">
        <v>58324.83</v>
      </c>
      <c r="I24" s="43">
        <v>76885</v>
      </c>
      <c r="J24" s="44">
        <v>76845</v>
      </c>
      <c r="K24" s="45">
        <v>76924</v>
      </c>
      <c r="L24" s="46">
        <v>76845</v>
      </c>
      <c r="M24" s="44">
        <v>70000</v>
      </c>
      <c r="N24" s="44">
        <v>6547</v>
      </c>
      <c r="O24" s="44">
        <f t="shared" si="0"/>
        <v>749954.21</v>
      </c>
    </row>
    <row r="25" spans="1:15" x14ac:dyDescent="0.25">
      <c r="A25" s="41">
        <v>6</v>
      </c>
      <c r="B25" s="42" t="s">
        <v>29</v>
      </c>
      <c r="C25" s="34">
        <v>56037.98</v>
      </c>
      <c r="D25" s="35">
        <v>56322</v>
      </c>
      <c r="E25" s="35">
        <v>57856.18</v>
      </c>
      <c r="F25" s="36">
        <v>61559.35</v>
      </c>
      <c r="G25" s="36">
        <v>70808.41</v>
      </c>
      <c r="H25" s="37">
        <v>56891.630000000005</v>
      </c>
      <c r="I25" s="43">
        <v>62777</v>
      </c>
      <c r="J25" s="44">
        <v>62745</v>
      </c>
      <c r="K25" s="45">
        <v>62809</v>
      </c>
      <c r="L25" s="46">
        <v>62745</v>
      </c>
      <c r="M25" s="44">
        <v>55000</v>
      </c>
      <c r="N25" s="44">
        <v>7500</v>
      </c>
      <c r="O25" s="44">
        <f t="shared" si="0"/>
        <v>673051.55</v>
      </c>
    </row>
    <row r="26" spans="1:15" x14ac:dyDescent="0.25">
      <c r="A26" s="41">
        <v>7</v>
      </c>
      <c r="B26" s="42" t="s">
        <v>30</v>
      </c>
      <c r="C26" s="34">
        <v>56726.31</v>
      </c>
      <c r="D26" s="35">
        <v>60244.82</v>
      </c>
      <c r="E26" s="35">
        <v>62268.14</v>
      </c>
      <c r="F26" s="36">
        <v>56797.24</v>
      </c>
      <c r="G26" s="36">
        <v>60236.74</v>
      </c>
      <c r="H26" s="37">
        <v>62397.42</v>
      </c>
      <c r="I26" s="43">
        <v>72229</v>
      </c>
      <c r="J26" s="44">
        <v>72192</v>
      </c>
      <c r="K26" s="45">
        <v>72265</v>
      </c>
      <c r="L26" s="46">
        <v>72192</v>
      </c>
      <c r="M26" s="44">
        <v>65000</v>
      </c>
      <c r="N26" s="44">
        <v>6911</v>
      </c>
      <c r="O26" s="44">
        <f t="shared" si="0"/>
        <v>719459.66999999993</v>
      </c>
    </row>
    <row r="27" spans="1:15" x14ac:dyDescent="0.25">
      <c r="A27" s="41">
        <v>8</v>
      </c>
      <c r="B27" s="42" t="s">
        <v>31</v>
      </c>
      <c r="C27" s="34">
        <v>22033.56</v>
      </c>
      <c r="D27" s="35">
        <v>24495.43</v>
      </c>
      <c r="E27" s="35">
        <v>25655.14</v>
      </c>
      <c r="F27" s="36">
        <v>24937.18</v>
      </c>
      <c r="G27" s="36">
        <v>25414.76</v>
      </c>
      <c r="H27" s="37">
        <v>25195.02</v>
      </c>
      <c r="I27" s="43">
        <v>31533</v>
      </c>
      <c r="J27" s="44">
        <v>31517</v>
      </c>
      <c r="K27" s="45">
        <v>31550</v>
      </c>
      <c r="L27" s="46">
        <v>31517</v>
      </c>
      <c r="M27" s="44">
        <v>25000</v>
      </c>
      <c r="N27" s="44">
        <v>6394</v>
      </c>
      <c r="O27" s="44">
        <f t="shared" si="0"/>
        <v>305242.08999999997</v>
      </c>
    </row>
    <row r="28" spans="1:15" ht="15.75" thickBot="1" x14ac:dyDescent="0.3">
      <c r="A28" s="47">
        <v>9</v>
      </c>
      <c r="B28" s="48" t="s">
        <v>32</v>
      </c>
      <c r="C28" s="49">
        <v>25515.040000000001</v>
      </c>
      <c r="D28" s="50">
        <v>22815.74</v>
      </c>
      <c r="E28" s="51">
        <v>34814.07</v>
      </c>
      <c r="F28" s="36">
        <v>28629.51</v>
      </c>
      <c r="G28" s="36">
        <v>34563.11</v>
      </c>
      <c r="H28" s="37">
        <v>34958.26</v>
      </c>
      <c r="I28" s="43">
        <v>38896</v>
      </c>
      <c r="J28" s="44">
        <v>38870</v>
      </c>
      <c r="K28" s="45">
        <v>38923</v>
      </c>
      <c r="L28" s="46">
        <v>38870</v>
      </c>
      <c r="M28" s="44">
        <v>30000</v>
      </c>
      <c r="N28" s="44">
        <v>8687</v>
      </c>
      <c r="O28" s="52">
        <f t="shared" si="0"/>
        <v>375541.73</v>
      </c>
    </row>
    <row r="29" spans="1:15" ht="15.75" thickBot="1" x14ac:dyDescent="0.3">
      <c r="A29" s="53"/>
      <c r="B29" s="53" t="s">
        <v>33</v>
      </c>
      <c r="C29" s="54">
        <f>SUM(C20:C28)</f>
        <v>511780.64999999991</v>
      </c>
      <c r="D29" s="54">
        <f t="shared" ref="D29:O29" si="1">SUM(D20:D28)</f>
        <v>534289.22000000009</v>
      </c>
      <c r="E29" s="54">
        <f t="shared" si="1"/>
        <v>541957.73</v>
      </c>
      <c r="F29" s="54">
        <f t="shared" si="1"/>
        <v>536920.24</v>
      </c>
      <c r="G29" s="54">
        <f t="shared" si="1"/>
        <v>568188.28</v>
      </c>
      <c r="H29" s="54">
        <f t="shared" si="1"/>
        <v>516291.96</v>
      </c>
      <c r="I29" s="54">
        <f t="shared" si="1"/>
        <v>622697</v>
      </c>
      <c r="J29" s="54">
        <f t="shared" si="1"/>
        <v>622370</v>
      </c>
      <c r="K29" s="55">
        <f t="shared" si="1"/>
        <v>623024</v>
      </c>
      <c r="L29" s="56">
        <f t="shared" si="1"/>
        <v>622370</v>
      </c>
      <c r="M29" s="54">
        <f t="shared" si="1"/>
        <v>555000</v>
      </c>
      <c r="N29" s="54">
        <f t="shared" si="1"/>
        <v>64919</v>
      </c>
      <c r="O29" s="54">
        <f t="shared" si="1"/>
        <v>6319808.0800000001</v>
      </c>
    </row>
    <row r="30" spans="1:15" x14ac:dyDescent="0.25">
      <c r="G30" s="2" t="s">
        <v>34</v>
      </c>
      <c r="H30" s="18">
        <f>SUM(C29:H29)</f>
        <v>3209428.08</v>
      </c>
      <c r="K30" s="18"/>
      <c r="M30" s="2" t="s">
        <v>35</v>
      </c>
      <c r="N30" s="57">
        <f>SUM(I29:N29)</f>
        <v>3110380</v>
      </c>
      <c r="O30" s="18">
        <f>N30+H30</f>
        <v>6319808.0800000001</v>
      </c>
    </row>
    <row r="31" spans="1:15" ht="15.75" thickBot="1" x14ac:dyDescent="0.3">
      <c r="A31" s="58" t="s">
        <v>36</v>
      </c>
      <c r="B31" s="59"/>
      <c r="C31" s="60"/>
      <c r="D31" s="60"/>
      <c r="E31" s="60"/>
      <c r="F31" s="60"/>
      <c r="G31" s="60"/>
      <c r="H31" s="60"/>
      <c r="I31" s="60"/>
    </row>
    <row r="32" spans="1:15" ht="30" thickBot="1" x14ac:dyDescent="0.3">
      <c r="A32" s="61" t="s">
        <v>10</v>
      </c>
      <c r="B32" s="62" t="s">
        <v>11</v>
      </c>
      <c r="C32" s="22" t="s">
        <v>12</v>
      </c>
      <c r="D32" s="23" t="s">
        <v>13</v>
      </c>
      <c r="E32" s="23" t="s">
        <v>14</v>
      </c>
      <c r="F32" s="24" t="s">
        <v>15</v>
      </c>
      <c r="G32" s="25" t="s">
        <v>16</v>
      </c>
      <c r="H32" s="25" t="s">
        <v>17</v>
      </c>
      <c r="I32" s="124" t="s">
        <v>18</v>
      </c>
      <c r="J32" s="27" t="s">
        <v>19</v>
      </c>
      <c r="K32" s="27" t="s">
        <v>20</v>
      </c>
      <c r="L32" s="30" t="s">
        <v>21</v>
      </c>
      <c r="M32" s="30" t="s">
        <v>22</v>
      </c>
      <c r="N32" s="142" t="s">
        <v>23</v>
      </c>
      <c r="O32" s="145" t="s">
        <v>8</v>
      </c>
    </row>
    <row r="33" spans="1:15" x14ac:dyDescent="0.25">
      <c r="A33" s="64">
        <v>1</v>
      </c>
      <c r="B33" s="65" t="s">
        <v>24</v>
      </c>
      <c r="C33" s="66"/>
      <c r="D33" s="66"/>
      <c r="E33" s="66"/>
      <c r="F33" s="67">
        <f>SUM('[1]9,2,2, sume laborator tr.II'!G54)</f>
        <v>0</v>
      </c>
      <c r="G33" s="67">
        <f>SUM('[1]9,2,2, sume laborator tr.II'!H54)</f>
        <v>0</v>
      </c>
      <c r="H33" s="68">
        <f>SUM('[1]9,2,2, sume laborator tr.II'!I54)</f>
        <v>0</v>
      </c>
      <c r="I33" s="140"/>
      <c r="J33" s="141"/>
      <c r="K33" s="141"/>
      <c r="L33" s="141"/>
      <c r="M33" s="141"/>
      <c r="N33" s="143"/>
      <c r="O33" s="146">
        <f>SUM(C33:N33)</f>
        <v>0</v>
      </c>
    </row>
    <row r="34" spans="1:15" x14ac:dyDescent="0.25">
      <c r="A34" s="71">
        <v>2</v>
      </c>
      <c r="B34" s="72" t="s">
        <v>25</v>
      </c>
      <c r="C34" s="66">
        <v>13318.18</v>
      </c>
      <c r="D34" s="66">
        <v>14863.48</v>
      </c>
      <c r="E34" s="66">
        <v>19774.62</v>
      </c>
      <c r="F34" s="67">
        <v>9301.83</v>
      </c>
      <c r="G34" s="67">
        <v>18500.34</v>
      </c>
      <c r="H34" s="68">
        <f>SUM('[1]9,2,2, sume laborator tr.II'!I55)</f>
        <v>0</v>
      </c>
      <c r="I34" s="69"/>
      <c r="J34" s="70"/>
      <c r="K34" s="70"/>
      <c r="L34" s="70"/>
      <c r="M34" s="70"/>
      <c r="N34" s="144"/>
      <c r="O34" s="146">
        <f t="shared" ref="O34:O41" si="2">SUM(C34:N34)</f>
        <v>75758.45</v>
      </c>
    </row>
    <row r="35" spans="1:15" x14ac:dyDescent="0.25">
      <c r="A35" s="71">
        <v>3</v>
      </c>
      <c r="B35" s="72" t="s">
        <v>26</v>
      </c>
      <c r="C35" s="66">
        <v>561.83000000000004</v>
      </c>
      <c r="D35" s="66">
        <v>837.99</v>
      </c>
      <c r="E35" s="66">
        <v>1199.52</v>
      </c>
      <c r="F35" s="67">
        <v>946.97</v>
      </c>
      <c r="G35" s="67">
        <v>923.1</v>
      </c>
      <c r="H35" s="68">
        <f>SUM('[1]9,2,2, sume laborator tr.II'!I56)</f>
        <v>0</v>
      </c>
      <c r="I35" s="69"/>
      <c r="J35" s="70"/>
      <c r="K35" s="70"/>
      <c r="L35" s="70"/>
      <c r="M35" s="70"/>
      <c r="N35" s="144"/>
      <c r="O35" s="146">
        <f t="shared" si="2"/>
        <v>4469.4100000000008</v>
      </c>
    </row>
    <row r="36" spans="1:15" x14ac:dyDescent="0.25">
      <c r="A36" s="71">
        <v>4</v>
      </c>
      <c r="B36" s="72" t="s">
        <v>27</v>
      </c>
      <c r="C36" s="66"/>
      <c r="D36" s="66"/>
      <c r="E36" s="66"/>
      <c r="F36" s="67">
        <f>SUM('[1]9,2,2, sume laborator tr.II'!G57)</f>
        <v>0</v>
      </c>
      <c r="G36" s="67">
        <f>SUM('[1]9,2,2, sume laborator tr.II'!H57)</f>
        <v>0</v>
      </c>
      <c r="H36" s="68">
        <f>SUM('[1]9,2,2, sume laborator tr.II'!I57)</f>
        <v>0</v>
      </c>
      <c r="I36" s="69"/>
      <c r="J36" s="70"/>
      <c r="K36" s="70"/>
      <c r="L36" s="70"/>
      <c r="M36" s="70"/>
      <c r="N36" s="144"/>
      <c r="O36" s="146">
        <f t="shared" si="2"/>
        <v>0</v>
      </c>
    </row>
    <row r="37" spans="1:15" x14ac:dyDescent="0.25">
      <c r="A37" s="71">
        <v>5</v>
      </c>
      <c r="B37" s="72" t="s">
        <v>28</v>
      </c>
      <c r="C37" s="66">
        <v>6742.32</v>
      </c>
      <c r="D37" s="66">
        <v>8724.24</v>
      </c>
      <c r="E37" s="66">
        <v>10001.209999999999</v>
      </c>
      <c r="F37" s="67">
        <v>4755.99</v>
      </c>
      <c r="G37" s="67">
        <v>6782.15</v>
      </c>
      <c r="H37" s="68">
        <f>SUM('[1]9,2,2, sume laborator tr.II'!I58)</f>
        <v>0</v>
      </c>
      <c r="I37" s="69"/>
      <c r="J37" s="70"/>
      <c r="K37" s="70"/>
      <c r="L37" s="70"/>
      <c r="M37" s="70"/>
      <c r="N37" s="144"/>
      <c r="O37" s="146">
        <f t="shared" si="2"/>
        <v>37005.909999999996</v>
      </c>
    </row>
    <row r="38" spans="1:15" x14ac:dyDescent="0.25">
      <c r="A38" s="71">
        <v>6</v>
      </c>
      <c r="B38" s="72" t="s">
        <v>29</v>
      </c>
      <c r="C38" s="66"/>
      <c r="D38" s="66">
        <v>222.43</v>
      </c>
      <c r="E38" s="66">
        <v>475.39</v>
      </c>
      <c r="F38" s="67">
        <v>75.97</v>
      </c>
      <c r="G38" s="67">
        <f>SUM('[1]9,2,2, sume laborator tr.II'!H59)</f>
        <v>0</v>
      </c>
      <c r="H38" s="68">
        <f>SUM('[1]9,2,2, sume laborator tr.II'!I59)</f>
        <v>0</v>
      </c>
      <c r="I38" s="69"/>
      <c r="J38" s="70"/>
      <c r="K38" s="70"/>
      <c r="L38" s="70"/>
      <c r="M38" s="70"/>
      <c r="N38" s="144"/>
      <c r="O38" s="146">
        <f t="shared" si="2"/>
        <v>773.79</v>
      </c>
    </row>
    <row r="39" spans="1:15" x14ac:dyDescent="0.25">
      <c r="A39" s="71">
        <v>7</v>
      </c>
      <c r="B39" s="72" t="s">
        <v>30</v>
      </c>
      <c r="C39" s="66"/>
      <c r="D39" s="66"/>
      <c r="E39" s="66"/>
      <c r="F39" s="67">
        <f>SUM('[1]9,2,2, sume laborator tr.II'!G60)</f>
        <v>0</v>
      </c>
      <c r="G39" s="67">
        <f>SUM('[1]9,2,2, sume laborator tr.II'!H60)</f>
        <v>0</v>
      </c>
      <c r="H39" s="68">
        <f>SUM('[1]9,2,2, sume laborator tr.II'!I60)</f>
        <v>0</v>
      </c>
      <c r="I39" s="69"/>
      <c r="J39" s="70"/>
      <c r="K39" s="70"/>
      <c r="L39" s="70"/>
      <c r="M39" s="70"/>
      <c r="N39" s="144"/>
      <c r="O39" s="146">
        <f t="shared" si="2"/>
        <v>0</v>
      </c>
    </row>
    <row r="40" spans="1:15" x14ac:dyDescent="0.25">
      <c r="A40" s="71">
        <v>8</v>
      </c>
      <c r="B40" s="72" t="s">
        <v>31</v>
      </c>
      <c r="C40" s="66"/>
      <c r="D40" s="66">
        <v>777.02</v>
      </c>
      <c r="E40" s="66"/>
      <c r="F40" s="67">
        <v>230.24</v>
      </c>
      <c r="G40" s="67">
        <f>SUM('[1]9,2,2, sume laborator tr.II'!H61)</f>
        <v>0</v>
      </c>
      <c r="H40" s="68">
        <f>SUM('[1]9,2,2, sume laborator tr.II'!I61)</f>
        <v>0</v>
      </c>
      <c r="I40" s="69"/>
      <c r="J40" s="70"/>
      <c r="K40" s="70"/>
      <c r="L40" s="70"/>
      <c r="M40" s="70"/>
      <c r="N40" s="144"/>
      <c r="O40" s="146">
        <f t="shared" si="2"/>
        <v>1007.26</v>
      </c>
    </row>
    <row r="41" spans="1:15" ht="15.75" thickBot="1" x14ac:dyDescent="0.3">
      <c r="A41" s="71">
        <v>9</v>
      </c>
      <c r="B41" s="73" t="s">
        <v>32</v>
      </c>
      <c r="C41" s="74"/>
      <c r="D41" s="74"/>
      <c r="E41" s="66"/>
      <c r="F41" s="67">
        <f>SUM('[1]9,2,2, sume laborator tr.II'!G62)</f>
        <v>0</v>
      </c>
      <c r="G41" s="67">
        <f>SUM('[1]9,2,2, sume laborator tr.II'!H62)</f>
        <v>0</v>
      </c>
      <c r="H41" s="68">
        <f>SUM('[1]9,2,2, sume laborator tr.II'!I62)</f>
        <v>0</v>
      </c>
      <c r="I41" s="69"/>
      <c r="J41" s="70"/>
      <c r="K41" s="70"/>
      <c r="L41" s="70"/>
      <c r="M41" s="70"/>
      <c r="N41" s="144"/>
      <c r="O41" s="146">
        <f t="shared" si="2"/>
        <v>0</v>
      </c>
    </row>
    <row r="42" spans="1:15" ht="15.75" thickBot="1" x14ac:dyDescent="0.3">
      <c r="A42" s="75"/>
      <c r="B42" s="75" t="s">
        <v>33</v>
      </c>
      <c r="C42" s="76">
        <f>SUM(C33:C41)</f>
        <v>20622.330000000002</v>
      </c>
      <c r="D42" s="76">
        <f t="shared" ref="D42:O42" si="3">SUM(D33:D41)</f>
        <v>25425.16</v>
      </c>
      <c r="E42" s="76">
        <f t="shared" si="3"/>
        <v>31450.739999999998</v>
      </c>
      <c r="F42" s="77">
        <f t="shared" si="3"/>
        <v>15310.999999999998</v>
      </c>
      <c r="G42" s="77">
        <f t="shared" si="3"/>
        <v>26205.589999999997</v>
      </c>
      <c r="H42" s="77">
        <f t="shared" si="3"/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7">
        <f t="shared" si="3"/>
        <v>0</v>
      </c>
      <c r="N42" s="77">
        <f t="shared" si="3"/>
        <v>0</v>
      </c>
      <c r="O42" s="147">
        <f t="shared" si="3"/>
        <v>119014.81999999998</v>
      </c>
    </row>
    <row r="43" spans="1:15" x14ac:dyDescent="0.25">
      <c r="A43" s="78"/>
      <c r="B43" s="78"/>
      <c r="C43" s="79"/>
      <c r="D43" s="79"/>
      <c r="E43" s="79"/>
      <c r="F43" s="80"/>
      <c r="G43" s="2" t="s">
        <v>34</v>
      </c>
      <c r="H43" s="18">
        <f>SUM(C42:H42)</f>
        <v>119014.82</v>
      </c>
      <c r="I43" s="80"/>
      <c r="M43" s="2" t="s">
        <v>35</v>
      </c>
      <c r="N43" s="18">
        <f>SUM(I42:N42)</f>
        <v>0</v>
      </c>
      <c r="O43" s="18">
        <f>N43+H43</f>
        <v>119014.82</v>
      </c>
    </row>
    <row r="44" spans="1:15" ht="15.75" thickBot="1" x14ac:dyDescent="0.3">
      <c r="A44" s="4" t="s">
        <v>37</v>
      </c>
    </row>
    <row r="45" spans="1:15" ht="30" thickBot="1" x14ac:dyDescent="0.3">
      <c r="A45" s="20" t="s">
        <v>10</v>
      </c>
      <c r="B45" s="21" t="s">
        <v>11</v>
      </c>
      <c r="C45" s="22" t="s">
        <v>12</v>
      </c>
      <c r="D45" s="23" t="s">
        <v>13</v>
      </c>
      <c r="E45" s="23" t="s">
        <v>14</v>
      </c>
      <c r="F45" s="24" t="s">
        <v>15</v>
      </c>
      <c r="G45" s="25" t="s">
        <v>16</v>
      </c>
      <c r="H45" s="23" t="s">
        <v>17</v>
      </c>
      <c r="I45" s="81" t="s">
        <v>18</v>
      </c>
      <c r="J45" s="82" t="s">
        <v>19</v>
      </c>
      <c r="K45" s="83" t="s">
        <v>20</v>
      </c>
      <c r="L45" s="84" t="s">
        <v>21</v>
      </c>
      <c r="M45" s="63" t="s">
        <v>22</v>
      </c>
      <c r="N45" s="63" t="s">
        <v>23</v>
      </c>
      <c r="O45" s="31" t="s">
        <v>8</v>
      </c>
    </row>
    <row r="46" spans="1:15" x14ac:dyDescent="0.25">
      <c r="A46" s="85">
        <v>1</v>
      </c>
      <c r="B46" s="86" t="s">
        <v>30</v>
      </c>
      <c r="C46" s="87">
        <v>240</v>
      </c>
      <c r="D46" s="87">
        <v>1480</v>
      </c>
      <c r="E46" s="88">
        <v>680</v>
      </c>
      <c r="F46" s="89">
        <v>1120</v>
      </c>
      <c r="G46" s="89">
        <v>1520</v>
      </c>
      <c r="H46" s="90">
        <v>1335</v>
      </c>
      <c r="I46" s="91">
        <v>1060</v>
      </c>
      <c r="J46" s="69">
        <v>1060</v>
      </c>
      <c r="K46" s="45">
        <v>1060</v>
      </c>
      <c r="L46" s="46">
        <v>1060</v>
      </c>
      <c r="M46" s="44">
        <v>900</v>
      </c>
      <c r="N46" s="44">
        <v>160</v>
      </c>
      <c r="O46" s="38">
        <f>SUM(C46:N46)</f>
        <v>11675</v>
      </c>
    </row>
    <row r="47" spans="1:15" ht="15.75" thickBot="1" x14ac:dyDescent="0.3">
      <c r="A47" s="92">
        <v>2</v>
      </c>
      <c r="B47" s="93" t="s">
        <v>38</v>
      </c>
      <c r="C47" s="94">
        <v>440</v>
      </c>
      <c r="D47" s="87">
        <v>560</v>
      </c>
      <c r="E47" s="88">
        <v>320</v>
      </c>
      <c r="F47" s="89">
        <v>360</v>
      </c>
      <c r="G47" s="89">
        <v>480</v>
      </c>
      <c r="H47" s="90">
        <v>435</v>
      </c>
      <c r="I47" s="91">
        <v>640</v>
      </c>
      <c r="J47" s="69">
        <v>640</v>
      </c>
      <c r="K47" s="45">
        <v>640</v>
      </c>
      <c r="L47" s="46">
        <v>640</v>
      </c>
      <c r="M47" s="44">
        <v>400</v>
      </c>
      <c r="N47" s="44">
        <v>240</v>
      </c>
      <c r="O47" s="38">
        <f t="shared" ref="O47" si="4">SUM(C47:N47)</f>
        <v>5795</v>
      </c>
    </row>
    <row r="48" spans="1:15" ht="15.75" thickBot="1" x14ac:dyDescent="0.3">
      <c r="A48" s="95"/>
      <c r="B48" s="95" t="s">
        <v>33</v>
      </c>
      <c r="C48" s="96">
        <f>SUM(C46:C47)</f>
        <v>680</v>
      </c>
      <c r="D48" s="97">
        <f t="shared" ref="D48:O48" si="5">SUM(D46:D47)</f>
        <v>2040</v>
      </c>
      <c r="E48" s="97">
        <f t="shared" si="5"/>
        <v>1000</v>
      </c>
      <c r="F48" s="98">
        <f t="shared" si="5"/>
        <v>1480</v>
      </c>
      <c r="G48" s="99">
        <f t="shared" si="5"/>
        <v>2000</v>
      </c>
      <c r="H48" s="99">
        <f t="shared" si="5"/>
        <v>1770</v>
      </c>
      <c r="I48" s="98">
        <f t="shared" si="5"/>
        <v>1700</v>
      </c>
      <c r="J48" s="99">
        <f t="shared" si="5"/>
        <v>1700</v>
      </c>
      <c r="K48" s="100">
        <f t="shared" si="5"/>
        <v>1700</v>
      </c>
      <c r="L48" s="101">
        <f t="shared" si="5"/>
        <v>1700</v>
      </c>
      <c r="M48" s="99">
        <f t="shared" si="5"/>
        <v>1300</v>
      </c>
      <c r="N48" s="99">
        <f t="shared" si="5"/>
        <v>400</v>
      </c>
      <c r="O48" s="99">
        <f t="shared" si="5"/>
        <v>17470</v>
      </c>
    </row>
    <row r="49" spans="1:15" x14ac:dyDescent="0.25">
      <c r="A49" s="102"/>
      <c r="B49" s="102"/>
      <c r="C49" s="103"/>
      <c r="D49" s="103"/>
      <c r="E49" s="103"/>
      <c r="F49" s="103"/>
      <c r="G49" s="2" t="s">
        <v>34</v>
      </c>
      <c r="H49" s="18">
        <f>SUM(C48:H48)</f>
        <v>8970</v>
      </c>
      <c r="I49" s="103"/>
      <c r="M49" s="2" t="s">
        <v>35</v>
      </c>
      <c r="N49" s="18">
        <f>SUM(I48:N48)</f>
        <v>8500</v>
      </c>
      <c r="O49" s="18">
        <f>N49+H49</f>
        <v>17470</v>
      </c>
    </row>
    <row r="50" spans="1:15" x14ac:dyDescent="0.25">
      <c r="A50" s="102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x14ac:dyDescent="0.25">
      <c r="A51" s="102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x14ac:dyDescent="0.25">
      <c r="A52" s="102"/>
      <c r="B52" s="102"/>
      <c r="C52" s="103"/>
      <c r="D52" s="103"/>
      <c r="E52" s="103"/>
      <c r="F52" s="103"/>
    </row>
    <row r="53" spans="1:15" ht="15.75" thickBot="1" x14ac:dyDescent="0.3">
      <c r="A53" s="4" t="s">
        <v>39</v>
      </c>
    </row>
    <row r="54" spans="1:15" ht="30" thickBot="1" x14ac:dyDescent="0.3">
      <c r="A54" s="104" t="s">
        <v>10</v>
      </c>
      <c r="B54" s="105" t="s">
        <v>11</v>
      </c>
      <c r="C54" s="22" t="s">
        <v>12</v>
      </c>
      <c r="D54" s="23" t="s">
        <v>13</v>
      </c>
      <c r="E54" s="23" t="s">
        <v>14</v>
      </c>
      <c r="F54" s="24" t="s">
        <v>15</v>
      </c>
      <c r="G54" s="25" t="s">
        <v>16</v>
      </c>
      <c r="H54" s="23" t="s">
        <v>17</v>
      </c>
      <c r="I54" s="81" t="s">
        <v>18</v>
      </c>
      <c r="J54" s="82" t="s">
        <v>19</v>
      </c>
      <c r="K54" s="83" t="s">
        <v>20</v>
      </c>
      <c r="L54" s="106" t="s">
        <v>21</v>
      </c>
      <c r="M54" s="107" t="s">
        <v>22</v>
      </c>
      <c r="N54" s="108" t="s">
        <v>23</v>
      </c>
      <c r="O54" s="109" t="s">
        <v>8</v>
      </c>
    </row>
    <row r="55" spans="1:15" x14ac:dyDescent="0.25">
      <c r="A55" s="110">
        <v>1</v>
      </c>
      <c r="B55" s="111" t="s">
        <v>40</v>
      </c>
      <c r="C55" s="89">
        <v>4880</v>
      </c>
      <c r="D55" s="87">
        <v>5160</v>
      </c>
      <c r="E55" s="88">
        <v>4540</v>
      </c>
      <c r="F55" s="89">
        <v>3980</v>
      </c>
      <c r="G55" s="89">
        <v>5040</v>
      </c>
      <c r="H55" s="90">
        <v>5134</v>
      </c>
      <c r="I55" s="91">
        <v>2426</v>
      </c>
      <c r="J55" s="44">
        <v>2426</v>
      </c>
      <c r="K55" s="45">
        <v>2426</v>
      </c>
      <c r="L55" s="43">
        <v>2426</v>
      </c>
      <c r="M55" s="44">
        <v>2426</v>
      </c>
      <c r="N55" s="45">
        <v>2426</v>
      </c>
      <c r="O55" s="40">
        <f>SUM(C55:N55)</f>
        <v>43290</v>
      </c>
    </row>
    <row r="56" spans="1:15" x14ac:dyDescent="0.25">
      <c r="A56" s="110">
        <v>2</v>
      </c>
      <c r="B56" s="111" t="s">
        <v>41</v>
      </c>
      <c r="C56" s="89">
        <v>4500</v>
      </c>
      <c r="D56" s="87">
        <v>4500</v>
      </c>
      <c r="E56" s="88">
        <v>4500</v>
      </c>
      <c r="F56" s="89">
        <v>4380</v>
      </c>
      <c r="G56" s="89">
        <v>4500</v>
      </c>
      <c r="H56" s="90">
        <v>4406</v>
      </c>
      <c r="I56" s="91">
        <v>6066</v>
      </c>
      <c r="J56" s="44">
        <v>6066</v>
      </c>
      <c r="K56" s="45">
        <v>6066</v>
      </c>
      <c r="L56" s="43">
        <v>6066</v>
      </c>
      <c r="M56" s="44">
        <v>5000</v>
      </c>
      <c r="N56" s="45">
        <v>1090</v>
      </c>
      <c r="O56" s="40">
        <f t="shared" ref="O56:O62" si="6">SUM(C56:N56)</f>
        <v>57140</v>
      </c>
    </row>
    <row r="57" spans="1:15" x14ac:dyDescent="0.25">
      <c r="A57" s="110">
        <v>3</v>
      </c>
      <c r="B57" s="111" t="s">
        <v>42</v>
      </c>
      <c r="C57" s="89">
        <v>4940</v>
      </c>
      <c r="D57" s="87">
        <v>4080</v>
      </c>
      <c r="E57" s="88">
        <v>6260</v>
      </c>
      <c r="F57" s="89">
        <v>4380</v>
      </c>
      <c r="G57" s="89">
        <v>4400</v>
      </c>
      <c r="H57" s="90">
        <v>4436.33</v>
      </c>
      <c r="I57" s="91">
        <v>5530</v>
      </c>
      <c r="J57" s="44">
        <v>5530</v>
      </c>
      <c r="K57" s="45">
        <v>5529</v>
      </c>
      <c r="L57" s="43">
        <v>5474</v>
      </c>
      <c r="M57" s="44">
        <v>5000</v>
      </c>
      <c r="N57" s="45">
        <v>585</v>
      </c>
      <c r="O57" s="40">
        <f t="shared" si="6"/>
        <v>56144.33</v>
      </c>
    </row>
    <row r="58" spans="1:15" x14ac:dyDescent="0.25">
      <c r="A58" s="110">
        <v>4</v>
      </c>
      <c r="B58" s="111" t="s">
        <v>43</v>
      </c>
      <c r="C58" s="89">
        <v>3000</v>
      </c>
      <c r="D58" s="87">
        <v>4020</v>
      </c>
      <c r="E58" s="88">
        <v>4200</v>
      </c>
      <c r="F58" s="89">
        <v>2940</v>
      </c>
      <c r="G58" s="89">
        <v>4980</v>
      </c>
      <c r="H58" s="90">
        <v>2949.67</v>
      </c>
      <c r="I58" s="91">
        <v>4200</v>
      </c>
      <c r="J58" s="44">
        <v>4200</v>
      </c>
      <c r="K58" s="45">
        <v>4199</v>
      </c>
      <c r="L58" s="43">
        <v>4158</v>
      </c>
      <c r="M58" s="44">
        <v>4000</v>
      </c>
      <c r="N58" s="45">
        <v>241</v>
      </c>
      <c r="O58" s="40">
        <f t="shared" si="6"/>
        <v>43087.67</v>
      </c>
    </row>
    <row r="59" spans="1:15" x14ac:dyDescent="0.25">
      <c r="A59" s="110">
        <v>5</v>
      </c>
      <c r="B59" s="111" t="s">
        <v>38</v>
      </c>
      <c r="C59" s="89">
        <v>4530</v>
      </c>
      <c r="D59" s="87">
        <v>4620</v>
      </c>
      <c r="E59" s="88">
        <v>4080</v>
      </c>
      <c r="F59" s="89">
        <v>3800</v>
      </c>
      <c r="G59" s="89">
        <v>4420</v>
      </c>
      <c r="H59" s="90">
        <v>4468.67</v>
      </c>
      <c r="I59" s="91">
        <v>5530</v>
      </c>
      <c r="J59" s="44">
        <v>5530</v>
      </c>
      <c r="K59" s="45">
        <v>5529</v>
      </c>
      <c r="L59" s="43">
        <v>5474</v>
      </c>
      <c r="M59" s="44">
        <v>5000</v>
      </c>
      <c r="N59" s="45">
        <v>585</v>
      </c>
      <c r="O59" s="40">
        <f t="shared" si="6"/>
        <v>53566.67</v>
      </c>
    </row>
    <row r="60" spans="1:15" x14ac:dyDescent="0.25">
      <c r="A60" s="112"/>
      <c r="B60" s="113" t="s">
        <v>32</v>
      </c>
      <c r="C60" s="114">
        <v>1800</v>
      </c>
      <c r="D60" s="115">
        <v>1980</v>
      </c>
      <c r="E60" s="116">
        <v>2400</v>
      </c>
      <c r="F60" s="114">
        <v>240</v>
      </c>
      <c r="G60" s="114"/>
      <c r="H60" s="117">
        <v>0</v>
      </c>
      <c r="I60" s="118"/>
      <c r="J60" s="44"/>
      <c r="K60" s="45"/>
      <c r="L60" s="43"/>
      <c r="M60" s="44"/>
      <c r="N60" s="45"/>
      <c r="O60" s="40">
        <f t="shared" si="6"/>
        <v>6420</v>
      </c>
    </row>
    <row r="61" spans="1:15" x14ac:dyDescent="0.25">
      <c r="A61" s="110">
        <v>6</v>
      </c>
      <c r="B61" s="42" t="s">
        <v>31</v>
      </c>
      <c r="C61" s="89">
        <v>300</v>
      </c>
      <c r="D61" s="87">
        <v>300</v>
      </c>
      <c r="E61" s="88">
        <v>60</v>
      </c>
      <c r="F61" s="89">
        <v>1380</v>
      </c>
      <c r="G61" s="89">
        <v>2670</v>
      </c>
      <c r="H61" s="90">
        <v>3600</v>
      </c>
      <c r="I61" s="91">
        <v>4852</v>
      </c>
      <c r="J61" s="44">
        <v>4852</v>
      </c>
      <c r="K61" s="45">
        <v>4852</v>
      </c>
      <c r="L61" s="43">
        <v>5129</v>
      </c>
      <c r="M61" s="44">
        <v>5000</v>
      </c>
      <c r="N61" s="45">
        <v>231</v>
      </c>
      <c r="O61" s="40">
        <f t="shared" si="6"/>
        <v>33226</v>
      </c>
    </row>
    <row r="62" spans="1:15" ht="15.75" thickBot="1" x14ac:dyDescent="0.3">
      <c r="A62" s="119">
        <v>7</v>
      </c>
      <c r="B62" s="120" t="s">
        <v>44</v>
      </c>
      <c r="C62" s="114">
        <v>2160</v>
      </c>
      <c r="D62" s="115">
        <v>2940</v>
      </c>
      <c r="E62" s="116">
        <v>3120</v>
      </c>
      <c r="F62" s="114">
        <v>2100</v>
      </c>
      <c r="G62" s="114">
        <v>2820</v>
      </c>
      <c r="H62" s="117">
        <v>2151.33</v>
      </c>
      <c r="I62" s="118"/>
      <c r="J62" s="121"/>
      <c r="K62" s="45"/>
      <c r="L62" s="43"/>
      <c r="M62" s="44"/>
      <c r="N62" s="45"/>
      <c r="O62" s="40">
        <f t="shared" si="6"/>
        <v>15291.33</v>
      </c>
    </row>
    <row r="63" spans="1:15" ht="15.75" thickBot="1" x14ac:dyDescent="0.3">
      <c r="A63" s="95"/>
      <c r="B63" s="95" t="s">
        <v>33</v>
      </c>
      <c r="C63" s="122">
        <f t="shared" ref="C63:O63" si="7">SUM(C55:C62)</f>
        <v>26110</v>
      </c>
      <c r="D63" s="122">
        <f t="shared" si="7"/>
        <v>27600</v>
      </c>
      <c r="E63" s="122">
        <f t="shared" si="7"/>
        <v>29160</v>
      </c>
      <c r="F63" s="54">
        <f t="shared" si="7"/>
        <v>23200</v>
      </c>
      <c r="G63" s="54">
        <f t="shared" si="7"/>
        <v>28830</v>
      </c>
      <c r="H63" s="54">
        <f t="shared" si="7"/>
        <v>27146</v>
      </c>
      <c r="I63" s="54">
        <f t="shared" si="7"/>
        <v>28604</v>
      </c>
      <c r="J63" s="54">
        <f t="shared" si="7"/>
        <v>28604</v>
      </c>
      <c r="K63" s="55">
        <f t="shared" si="7"/>
        <v>28601</v>
      </c>
      <c r="L63" s="54">
        <f t="shared" si="7"/>
        <v>28727</v>
      </c>
      <c r="M63" s="54">
        <f t="shared" si="7"/>
        <v>26426</v>
      </c>
      <c r="N63" s="55">
        <f t="shared" si="7"/>
        <v>5158</v>
      </c>
      <c r="O63" s="56">
        <f t="shared" si="7"/>
        <v>308166</v>
      </c>
    </row>
    <row r="64" spans="1:15" x14ac:dyDescent="0.25">
      <c r="F64" s="10"/>
      <c r="G64" s="2" t="s">
        <v>34</v>
      </c>
      <c r="H64" s="18">
        <f>SUM(C63:H63)</f>
        <v>162046</v>
      </c>
      <c r="I64" s="103"/>
      <c r="K64" s="18"/>
      <c r="M64" s="2" t="s">
        <v>35</v>
      </c>
      <c r="N64" s="18">
        <f>SUM(I63:N63)</f>
        <v>146120</v>
      </c>
      <c r="O64" s="18">
        <f>N64+H64</f>
        <v>308166</v>
      </c>
    </row>
    <row r="65" spans="1:15" ht="15.75" thickBot="1" x14ac:dyDescent="0.3">
      <c r="A65" s="4" t="s">
        <v>45</v>
      </c>
    </row>
    <row r="66" spans="1:15" ht="30" thickBot="1" x14ac:dyDescent="0.3">
      <c r="A66" s="123" t="s">
        <v>10</v>
      </c>
      <c r="B66" s="123" t="s">
        <v>11</v>
      </c>
      <c r="C66" s="22" t="s">
        <v>12</v>
      </c>
      <c r="D66" s="23" t="s">
        <v>13</v>
      </c>
      <c r="E66" s="23" t="s">
        <v>14</v>
      </c>
      <c r="F66" s="24" t="s">
        <v>15</v>
      </c>
      <c r="G66" s="25" t="s">
        <v>16</v>
      </c>
      <c r="H66" s="25" t="s">
        <v>17</v>
      </c>
      <c r="I66" s="124" t="s">
        <v>18</v>
      </c>
      <c r="J66" s="27" t="s">
        <v>19</v>
      </c>
      <c r="K66" s="27" t="s">
        <v>20</v>
      </c>
      <c r="L66" s="30" t="s">
        <v>21</v>
      </c>
      <c r="M66" s="30" t="s">
        <v>22</v>
      </c>
      <c r="N66" s="30" t="s">
        <v>23</v>
      </c>
      <c r="O66" s="31" t="s">
        <v>8</v>
      </c>
    </row>
    <row r="67" spans="1:15" x14ac:dyDescent="0.25">
      <c r="A67" s="70">
        <v>1</v>
      </c>
      <c r="B67" s="125" t="s">
        <v>30</v>
      </c>
      <c r="C67" s="38">
        <v>93785</v>
      </c>
      <c r="D67" s="38">
        <v>100564</v>
      </c>
      <c r="E67" s="38">
        <v>96676</v>
      </c>
      <c r="F67" s="38">
        <v>97186</v>
      </c>
      <c r="G67" s="38">
        <v>104718</v>
      </c>
      <c r="H67" s="38">
        <v>95515.29</v>
      </c>
      <c r="I67" s="38">
        <v>109198</v>
      </c>
      <c r="J67" s="38">
        <v>109198</v>
      </c>
      <c r="K67" s="38">
        <v>109197</v>
      </c>
      <c r="L67" s="38">
        <v>109197</v>
      </c>
      <c r="M67" s="38">
        <v>82000</v>
      </c>
      <c r="N67" s="38">
        <v>27450</v>
      </c>
      <c r="O67" s="140">
        <f>SUM(C67:N67)</f>
        <v>1134684.29</v>
      </c>
    </row>
    <row r="68" spans="1:15" x14ac:dyDescent="0.25">
      <c r="A68" s="126">
        <v>2</v>
      </c>
      <c r="B68" s="127" t="s">
        <v>46</v>
      </c>
      <c r="C68" s="128">
        <v>7771</v>
      </c>
      <c r="D68" s="128">
        <v>8939</v>
      </c>
      <c r="E68" s="129">
        <v>8542</v>
      </c>
      <c r="F68" s="130">
        <v>7316</v>
      </c>
      <c r="G68" s="130">
        <v>8128</v>
      </c>
      <c r="H68" s="130">
        <v>8966.4000000000015</v>
      </c>
      <c r="I68" s="44">
        <v>13946</v>
      </c>
      <c r="J68" s="44">
        <v>13946</v>
      </c>
      <c r="K68" s="44">
        <v>13945</v>
      </c>
      <c r="L68" s="44">
        <v>13945</v>
      </c>
      <c r="M68" s="44">
        <v>10000</v>
      </c>
      <c r="N68" s="44">
        <v>3978</v>
      </c>
      <c r="O68" s="140">
        <f>SUM(C68:N68)</f>
        <v>119422.39999999999</v>
      </c>
    </row>
    <row r="69" spans="1:15" x14ac:dyDescent="0.25">
      <c r="A69" s="70"/>
      <c r="B69" s="70"/>
      <c r="C69" s="69">
        <f>SUM(C67:C68)</f>
        <v>101556</v>
      </c>
      <c r="D69" s="69">
        <f t="shared" ref="D69:O69" si="8">SUM(D67:D68)</f>
        <v>109503</v>
      </c>
      <c r="E69" s="69">
        <f t="shared" si="8"/>
        <v>105218</v>
      </c>
      <c r="F69" s="69">
        <f t="shared" si="8"/>
        <v>104502</v>
      </c>
      <c r="G69" s="69">
        <f t="shared" si="8"/>
        <v>112846</v>
      </c>
      <c r="H69" s="69">
        <f t="shared" si="8"/>
        <v>104481.69</v>
      </c>
      <c r="I69" s="69">
        <f t="shared" si="8"/>
        <v>123144</v>
      </c>
      <c r="J69" s="69">
        <f t="shared" si="8"/>
        <v>123144</v>
      </c>
      <c r="K69" s="69">
        <f t="shared" si="8"/>
        <v>123142</v>
      </c>
      <c r="L69" s="69">
        <f t="shared" si="8"/>
        <v>123142</v>
      </c>
      <c r="M69" s="69">
        <f t="shared" si="8"/>
        <v>92000</v>
      </c>
      <c r="N69" s="69">
        <f t="shared" si="8"/>
        <v>31428</v>
      </c>
      <c r="O69" s="69">
        <f t="shared" si="8"/>
        <v>1254106.69</v>
      </c>
    </row>
    <row r="70" spans="1:15" x14ac:dyDescent="0.25">
      <c r="F70" s="10"/>
      <c r="G70" s="2" t="s">
        <v>34</v>
      </c>
      <c r="H70" s="18">
        <f>SUM(C69:H69)</f>
        <v>638106.68999999994</v>
      </c>
      <c r="I70" s="103"/>
      <c r="M70" s="2" t="s">
        <v>35</v>
      </c>
      <c r="N70" s="18">
        <f>SUM(I69:N69)</f>
        <v>616000</v>
      </c>
      <c r="O70" s="18">
        <f>N70+H70</f>
        <v>1254106.69</v>
      </c>
    </row>
    <row r="71" spans="1:15" ht="15.75" thickBot="1" x14ac:dyDescent="0.3">
      <c r="F71" s="10"/>
      <c r="G71" s="10"/>
      <c r="H71" s="10"/>
      <c r="I71" s="10"/>
    </row>
    <row r="72" spans="1:15" ht="30" thickBot="1" x14ac:dyDescent="0.3">
      <c r="A72" s="131" t="s">
        <v>47</v>
      </c>
      <c r="B72" s="132"/>
      <c r="C72" s="22" t="s">
        <v>12</v>
      </c>
      <c r="D72" s="23" t="s">
        <v>13</v>
      </c>
      <c r="E72" s="23" t="s">
        <v>14</v>
      </c>
      <c r="F72" s="24" t="s">
        <v>15</v>
      </c>
      <c r="G72" s="25" t="s">
        <v>16</v>
      </c>
      <c r="H72" s="25" t="s">
        <v>17</v>
      </c>
      <c r="I72" s="124" t="s">
        <v>18</v>
      </c>
      <c r="J72" s="27" t="s">
        <v>19</v>
      </c>
      <c r="K72" s="27" t="s">
        <v>20</v>
      </c>
      <c r="L72" s="30" t="s">
        <v>21</v>
      </c>
      <c r="M72" s="30" t="s">
        <v>22</v>
      </c>
      <c r="N72" s="30" t="s">
        <v>23</v>
      </c>
      <c r="O72" s="31" t="s">
        <v>8</v>
      </c>
    </row>
    <row r="73" spans="1:15" ht="15.75" thickBot="1" x14ac:dyDescent="0.3">
      <c r="A73" s="133"/>
      <c r="B73" s="134"/>
      <c r="C73" s="135">
        <f t="shared" ref="C73:O73" si="9">C29+C42+C48+C63+C69</f>
        <v>660748.97999999986</v>
      </c>
      <c r="D73" s="135">
        <f t="shared" si="9"/>
        <v>698857.38000000012</v>
      </c>
      <c r="E73" s="135">
        <f t="shared" si="9"/>
        <v>708786.47</v>
      </c>
      <c r="F73" s="135">
        <f t="shared" si="9"/>
        <v>681413.24</v>
      </c>
      <c r="G73" s="135">
        <f t="shared" si="9"/>
        <v>738069.87</v>
      </c>
      <c r="H73" s="135">
        <f t="shared" si="9"/>
        <v>649689.64999999991</v>
      </c>
      <c r="I73" s="135">
        <f t="shared" si="9"/>
        <v>776145</v>
      </c>
      <c r="J73" s="135">
        <f t="shared" si="9"/>
        <v>775818</v>
      </c>
      <c r="K73" s="135">
        <f t="shared" si="9"/>
        <v>776467</v>
      </c>
      <c r="L73" s="135">
        <f t="shared" si="9"/>
        <v>775939</v>
      </c>
      <c r="M73" s="135">
        <f t="shared" si="9"/>
        <v>674726</v>
      </c>
      <c r="N73" s="135">
        <f t="shared" si="9"/>
        <v>101905</v>
      </c>
      <c r="O73" s="135">
        <f t="shared" si="9"/>
        <v>8018565.5899999999</v>
      </c>
    </row>
    <row r="74" spans="1:15" x14ac:dyDescent="0.25">
      <c r="F74" s="10"/>
      <c r="G74" s="10"/>
      <c r="H74" s="10"/>
      <c r="I74" s="10"/>
      <c r="O74" s="18"/>
    </row>
    <row r="75" spans="1:15" x14ac:dyDescent="0.25">
      <c r="B75" s="4" t="s">
        <v>48</v>
      </c>
      <c r="C75" s="17">
        <f>SUM(C73:E73)</f>
        <v>2068392.8299999998</v>
      </c>
      <c r="F75" s="9" t="s">
        <v>49</v>
      </c>
      <c r="G75" s="10"/>
      <c r="H75" s="9" t="s">
        <v>58</v>
      </c>
      <c r="I75" s="10"/>
      <c r="O75" s="18"/>
    </row>
    <row r="76" spans="1:15" x14ac:dyDescent="0.25">
      <c r="B76" s="4" t="s">
        <v>50</v>
      </c>
      <c r="C76" s="17">
        <f>SUM(F73:H73)</f>
        <v>2069172.7599999998</v>
      </c>
      <c r="D76" s="17"/>
      <c r="F76" s="16">
        <v>4137570</v>
      </c>
      <c r="G76" s="10"/>
      <c r="H76" s="16">
        <f>F76-C75-C76</f>
        <v>4.4100000003818423</v>
      </c>
      <c r="I76" s="10"/>
      <c r="O76" s="18"/>
    </row>
    <row r="77" spans="1:15" x14ac:dyDescent="0.25">
      <c r="B77" s="4" t="s">
        <v>51</v>
      </c>
      <c r="C77" s="17">
        <f>SUM(I73:K73)</f>
        <v>2328430</v>
      </c>
      <c r="F77" s="16">
        <v>2328430</v>
      </c>
      <c r="G77" s="10"/>
      <c r="H77" s="136">
        <f>F77-C77</f>
        <v>0</v>
      </c>
      <c r="I77" s="10"/>
      <c r="O77" s="18"/>
    </row>
    <row r="78" spans="1:15" x14ac:dyDescent="0.25">
      <c r="B78" s="4" t="s">
        <v>52</v>
      </c>
      <c r="C78" s="17">
        <f>SUM(L73:N73)</f>
        <v>1552570</v>
      </c>
      <c r="D78" s="17"/>
      <c r="F78" s="16">
        <v>1552570</v>
      </c>
      <c r="G78" s="10"/>
      <c r="H78" s="136">
        <f t="shared" ref="H78:H79" si="10">F78-C78</f>
        <v>0</v>
      </c>
      <c r="I78" s="10"/>
      <c r="O78" s="18"/>
    </row>
    <row r="79" spans="1:15" x14ac:dyDescent="0.25">
      <c r="B79" s="137" t="s">
        <v>53</v>
      </c>
      <c r="C79" s="17">
        <f>SUM(C75:C78)</f>
        <v>8018565.5899999999</v>
      </c>
      <c r="F79" s="16">
        <f>SUM(F76:F78)</f>
        <v>8018570</v>
      </c>
      <c r="G79" s="10"/>
      <c r="H79" s="136">
        <f t="shared" si="10"/>
        <v>4.4100000001490116</v>
      </c>
      <c r="I79" s="10"/>
    </row>
    <row r="80" spans="1:15" x14ac:dyDescent="0.25">
      <c r="F80" s="10"/>
      <c r="G80" s="10"/>
      <c r="H80" s="10"/>
      <c r="I80" s="10"/>
    </row>
    <row r="81" spans="1:11" x14ac:dyDescent="0.25">
      <c r="B81" s="2" t="s">
        <v>62</v>
      </c>
      <c r="C81" s="17"/>
      <c r="F81" s="10"/>
      <c r="G81" s="136"/>
      <c r="H81" s="10"/>
      <c r="I81" s="10"/>
    </row>
    <row r="82" spans="1:11" x14ac:dyDescent="0.25">
      <c r="B82" s="4" t="s">
        <v>63</v>
      </c>
      <c r="C82" s="17"/>
      <c r="F82" s="10"/>
      <c r="G82" s="10"/>
      <c r="H82" s="10"/>
      <c r="I82" s="10"/>
    </row>
    <row r="83" spans="1:11" ht="18" customHeight="1" x14ac:dyDescent="0.25">
      <c r="F83" s="10"/>
      <c r="G83" s="10"/>
      <c r="H83" s="10"/>
      <c r="I83" s="10"/>
    </row>
    <row r="84" spans="1:11" x14ac:dyDescent="0.25">
      <c r="A84" s="10"/>
      <c r="C84" s="9"/>
      <c r="D84" s="138"/>
      <c r="E84" s="138"/>
      <c r="F84" s="16"/>
      <c r="G84" s="16"/>
      <c r="H84" s="16"/>
      <c r="I84" s="16"/>
      <c r="J84" s="10"/>
      <c r="K84" s="10"/>
    </row>
    <row r="85" spans="1:11" x14ac:dyDescent="0.25">
      <c r="A85" s="10"/>
      <c r="C85" s="16"/>
      <c r="D85" s="139"/>
      <c r="E85" s="139"/>
      <c r="F85" s="16"/>
      <c r="G85" s="16"/>
      <c r="H85" s="17"/>
      <c r="I85" s="16"/>
      <c r="J85" s="10"/>
      <c r="K85" s="10"/>
    </row>
    <row r="86" spans="1:11" x14ac:dyDescent="0.25">
      <c r="A86" s="10"/>
      <c r="C86" s="16"/>
      <c r="D86" s="139"/>
      <c r="E86" s="139"/>
      <c r="F86" s="16"/>
      <c r="G86" s="16"/>
      <c r="H86" s="16"/>
      <c r="I86" s="16"/>
    </row>
    <row r="87" spans="1:11" x14ac:dyDescent="0.25">
      <c r="A87" s="10"/>
      <c r="B87" s="9"/>
      <c r="C87" s="16"/>
      <c r="D87" s="139"/>
      <c r="E87" s="139"/>
      <c r="F87" s="16"/>
      <c r="G87" s="16"/>
      <c r="H87" s="16"/>
      <c r="I87" s="16"/>
    </row>
    <row r="88" spans="1:11" x14ac:dyDescent="0.25">
      <c r="A88" s="10"/>
      <c r="B88" s="9"/>
      <c r="C88" s="16"/>
      <c r="D88" s="139"/>
      <c r="E88" s="139"/>
      <c r="F88" s="16"/>
      <c r="G88" s="16"/>
      <c r="H88" s="16"/>
      <c r="I88" s="16"/>
    </row>
  </sheetData>
  <pageMargins left="0.59055118110236227" right="0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contract monitoriz mai 2023</vt:lpstr>
      <vt:lpstr>'1 contract monitoriz mai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2023-07-04T06:45:25Z</cp:lastPrinted>
  <dcterms:created xsi:type="dcterms:W3CDTF">2023-07-03T12:21:30Z</dcterms:created>
  <dcterms:modified xsi:type="dcterms:W3CDTF">2023-07-04T06:45:30Z</dcterms:modified>
</cp:coreProperties>
</file>