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  <c r="J60" i="1"/>
  <c r="I58" i="1"/>
  <c r="T54" i="1"/>
  <c r="B54" i="1"/>
  <c r="AI53" i="1"/>
  <c r="AD53" i="1"/>
  <c r="AC53" i="1"/>
  <c r="AF53" i="1" s="1"/>
  <c r="AA53" i="1"/>
  <c r="Z53" i="1"/>
  <c r="Y53" i="1"/>
  <c r="S53" i="1"/>
  <c r="R53" i="1"/>
  <c r="Q53" i="1"/>
  <c r="O53" i="1"/>
  <c r="N53" i="1"/>
  <c r="M53" i="1"/>
  <c r="H53" i="1"/>
  <c r="AF52" i="1"/>
  <c r="AB52" i="1"/>
  <c r="X52" i="1"/>
  <c r="W52" i="1"/>
  <c r="L52" i="1"/>
  <c r="J52" i="1"/>
  <c r="K52" i="1" s="1"/>
  <c r="I52" i="1"/>
  <c r="AF51" i="1"/>
  <c r="AB51" i="1"/>
  <c r="AG51" i="1" s="1"/>
  <c r="W51" i="1"/>
  <c r="P51" i="1"/>
  <c r="X51" i="1" s="1"/>
  <c r="J51" i="1"/>
  <c r="K51" i="1" s="1"/>
  <c r="I51" i="1"/>
  <c r="AF50" i="1"/>
  <c r="AB50" i="1"/>
  <c r="AG50" i="1" s="1"/>
  <c r="W50" i="1"/>
  <c r="P50" i="1"/>
  <c r="L50" i="1"/>
  <c r="J50" i="1"/>
  <c r="K50" i="1" s="1"/>
  <c r="I50" i="1"/>
  <c r="AF49" i="1"/>
  <c r="AB49" i="1"/>
  <c r="AG49" i="1" s="1"/>
  <c r="W49" i="1"/>
  <c r="P49" i="1"/>
  <c r="X49" i="1" s="1"/>
  <c r="J49" i="1"/>
  <c r="K49" i="1" s="1"/>
  <c r="I49" i="1"/>
  <c r="AF48" i="1"/>
  <c r="AB48" i="1"/>
  <c r="AG48" i="1" s="1"/>
  <c r="W48" i="1"/>
  <c r="P48" i="1"/>
  <c r="L48" i="1"/>
  <c r="I48" i="1"/>
  <c r="J48" i="1" s="1"/>
  <c r="AF46" i="1"/>
  <c r="AB46" i="1"/>
  <c r="AG46" i="1" s="1"/>
  <c r="W46" i="1"/>
  <c r="P46" i="1"/>
  <c r="X46" i="1" s="1"/>
  <c r="AH46" i="1" s="1"/>
  <c r="AJ46" i="1" s="1"/>
  <c r="J46" i="1"/>
  <c r="L46" i="1" s="1"/>
  <c r="I46" i="1"/>
  <c r="AF45" i="1"/>
  <c r="AB45" i="1"/>
  <c r="AG45" i="1" s="1"/>
  <c r="W45" i="1"/>
  <c r="P45" i="1"/>
  <c r="I45" i="1"/>
  <c r="J45" i="1" s="1"/>
  <c r="L45" i="1" s="1"/>
  <c r="AF44" i="1"/>
  <c r="AB44" i="1"/>
  <c r="W44" i="1"/>
  <c r="P44" i="1"/>
  <c r="X44" i="1" s="1"/>
  <c r="J44" i="1"/>
  <c r="L44" i="1" s="1"/>
  <c r="I44" i="1"/>
  <c r="AF43" i="1"/>
  <c r="AB43" i="1"/>
  <c r="AG43" i="1" s="1"/>
  <c r="W43" i="1"/>
  <c r="P43" i="1"/>
  <c r="X43" i="1" s="1"/>
  <c r="I43" i="1"/>
  <c r="J43" i="1" s="1"/>
  <c r="L43" i="1" s="1"/>
  <c r="AF42" i="1"/>
  <c r="AB42" i="1"/>
  <c r="W42" i="1"/>
  <c r="P42" i="1"/>
  <c r="X42" i="1" s="1"/>
  <c r="J42" i="1"/>
  <c r="L42" i="1" s="1"/>
  <c r="I42" i="1"/>
  <c r="AF41" i="1"/>
  <c r="AB41" i="1"/>
  <c r="AG41" i="1" s="1"/>
  <c r="W41" i="1"/>
  <c r="P41" i="1"/>
  <c r="X41" i="1" s="1"/>
  <c r="I41" i="1"/>
  <c r="J41" i="1" s="1"/>
  <c r="L41" i="1" s="1"/>
  <c r="AF40" i="1"/>
  <c r="AB40" i="1"/>
  <c r="W40" i="1"/>
  <c r="P40" i="1"/>
  <c r="X40" i="1" s="1"/>
  <c r="J40" i="1"/>
  <c r="L40" i="1" s="1"/>
  <c r="I40" i="1"/>
  <c r="AF39" i="1"/>
  <c r="AB39" i="1"/>
  <c r="AG39" i="1" s="1"/>
  <c r="W39" i="1"/>
  <c r="P39" i="1"/>
  <c r="X39" i="1" s="1"/>
  <c r="I39" i="1"/>
  <c r="J39" i="1" s="1"/>
  <c r="L39" i="1" s="1"/>
  <c r="AF38" i="1"/>
  <c r="AB38" i="1"/>
  <c r="W38" i="1"/>
  <c r="P38" i="1"/>
  <c r="X38" i="1" s="1"/>
  <c r="J38" i="1"/>
  <c r="L38" i="1" s="1"/>
  <c r="I38" i="1"/>
  <c r="AF37" i="1"/>
  <c r="AB37" i="1"/>
  <c r="AG37" i="1" s="1"/>
  <c r="W37" i="1"/>
  <c r="P37" i="1"/>
  <c r="X37" i="1" s="1"/>
  <c r="I37" i="1"/>
  <c r="J37" i="1" s="1"/>
  <c r="L37" i="1" s="1"/>
  <c r="AF36" i="1"/>
  <c r="AB36" i="1"/>
  <c r="W36" i="1"/>
  <c r="P36" i="1"/>
  <c r="X36" i="1" s="1"/>
  <c r="I36" i="1"/>
  <c r="J36" i="1" s="1"/>
  <c r="AF35" i="1"/>
  <c r="AB35" i="1"/>
  <c r="W35" i="1"/>
  <c r="P35" i="1"/>
  <c r="X35" i="1" s="1"/>
  <c r="I35" i="1"/>
  <c r="J35" i="1" s="1"/>
  <c r="AF34" i="1"/>
  <c r="AB34" i="1"/>
  <c r="W34" i="1"/>
  <c r="P34" i="1"/>
  <c r="X34" i="1" s="1"/>
  <c r="J34" i="1"/>
  <c r="L34" i="1" s="1"/>
  <c r="I34" i="1"/>
  <c r="AF33" i="1"/>
  <c r="AB33" i="1"/>
  <c r="AG33" i="1" s="1"/>
  <c r="W33" i="1"/>
  <c r="P33" i="1"/>
  <c r="X33" i="1" s="1"/>
  <c r="I33" i="1"/>
  <c r="J33" i="1" s="1"/>
  <c r="L33" i="1" s="1"/>
  <c r="AF32" i="1"/>
  <c r="AB32" i="1"/>
  <c r="W32" i="1"/>
  <c r="P32" i="1"/>
  <c r="X32" i="1" s="1"/>
  <c r="J32" i="1"/>
  <c r="L32" i="1" s="1"/>
  <c r="I32" i="1"/>
  <c r="AF31" i="1"/>
  <c r="AB31" i="1"/>
  <c r="AG31" i="1" s="1"/>
  <c r="W31" i="1"/>
  <c r="P31" i="1"/>
  <c r="X31" i="1" s="1"/>
  <c r="I31" i="1"/>
  <c r="J31" i="1" s="1"/>
  <c r="L31" i="1" s="1"/>
  <c r="AF30" i="1"/>
  <c r="AB30" i="1"/>
  <c r="W30" i="1"/>
  <c r="P30" i="1"/>
  <c r="X30" i="1" s="1"/>
  <c r="I30" i="1"/>
  <c r="J30" i="1" s="1"/>
  <c r="AF29" i="1"/>
  <c r="AB29" i="1"/>
  <c r="W29" i="1"/>
  <c r="P29" i="1"/>
  <c r="X29" i="1" s="1"/>
  <c r="J29" i="1"/>
  <c r="L29" i="1" s="1"/>
  <c r="I29" i="1"/>
  <c r="AF27" i="1"/>
  <c r="AB27" i="1"/>
  <c r="AG27" i="1" s="1"/>
  <c r="W27" i="1"/>
  <c r="P27" i="1"/>
  <c r="X27" i="1" s="1"/>
  <c r="I27" i="1"/>
  <c r="J27" i="1" s="1"/>
  <c r="L27" i="1" s="1"/>
  <c r="AF26" i="1"/>
  <c r="AB26" i="1"/>
  <c r="W26" i="1"/>
  <c r="P26" i="1"/>
  <c r="X26" i="1" s="1"/>
  <c r="J26" i="1"/>
  <c r="L26" i="1" s="1"/>
  <c r="I26" i="1"/>
  <c r="AF25" i="1"/>
  <c r="AB25" i="1"/>
  <c r="AG25" i="1" s="1"/>
  <c r="W25" i="1"/>
  <c r="P25" i="1"/>
  <c r="X25" i="1" s="1"/>
  <c r="J25" i="1"/>
  <c r="L25" i="1" s="1"/>
  <c r="I25" i="1"/>
  <c r="AF24" i="1"/>
  <c r="AB24" i="1"/>
  <c r="AG24" i="1" s="1"/>
  <c r="W24" i="1"/>
  <c r="P24" i="1"/>
  <c r="X24" i="1" s="1"/>
  <c r="AH24" i="1" s="1"/>
  <c r="AJ24" i="1" s="1"/>
  <c r="I24" i="1"/>
  <c r="J24" i="1" s="1"/>
  <c r="L24" i="1" s="1"/>
  <c r="AF23" i="1"/>
  <c r="AB23" i="1"/>
  <c r="AG23" i="1" s="1"/>
  <c r="W23" i="1"/>
  <c r="P23" i="1"/>
  <c r="X23" i="1" s="1"/>
  <c r="AH23" i="1" s="1"/>
  <c r="AJ23" i="1" s="1"/>
  <c r="J23" i="1"/>
  <c r="L23" i="1" s="1"/>
  <c r="I23" i="1"/>
  <c r="AF22" i="1"/>
  <c r="AB22" i="1"/>
  <c r="AG22" i="1" s="1"/>
  <c r="W22" i="1"/>
  <c r="P22" i="1"/>
  <c r="X22" i="1" s="1"/>
  <c r="AH22" i="1" s="1"/>
  <c r="AJ22" i="1" s="1"/>
  <c r="I22" i="1"/>
  <c r="J22" i="1" s="1"/>
  <c r="L22" i="1" s="1"/>
  <c r="AF21" i="1"/>
  <c r="AB21" i="1"/>
  <c r="AG21" i="1" s="1"/>
  <c r="W21" i="1"/>
  <c r="P21" i="1"/>
  <c r="X21" i="1" s="1"/>
  <c r="AH21" i="1" s="1"/>
  <c r="AJ21" i="1" s="1"/>
  <c r="J21" i="1"/>
  <c r="L21" i="1" s="1"/>
  <c r="I21" i="1"/>
  <c r="AF20" i="1"/>
  <c r="AB20" i="1"/>
  <c r="AG20" i="1" s="1"/>
  <c r="W20" i="1"/>
  <c r="P20" i="1"/>
  <c r="X20" i="1" s="1"/>
  <c r="AH20" i="1" s="1"/>
  <c r="AJ20" i="1" s="1"/>
  <c r="I20" i="1"/>
  <c r="J20" i="1" s="1"/>
  <c r="L20" i="1" s="1"/>
  <c r="AF19" i="1"/>
  <c r="AB19" i="1"/>
  <c r="AG19" i="1" s="1"/>
  <c r="W19" i="1"/>
  <c r="P19" i="1"/>
  <c r="X19" i="1" s="1"/>
  <c r="AH19" i="1" s="1"/>
  <c r="AJ19" i="1" s="1"/>
  <c r="J19" i="1"/>
  <c r="L19" i="1" s="1"/>
  <c r="I19" i="1"/>
  <c r="AF18" i="1"/>
  <c r="AB18" i="1"/>
  <c r="AG18" i="1" s="1"/>
  <c r="W18" i="1"/>
  <c r="P18" i="1"/>
  <c r="X18" i="1" s="1"/>
  <c r="AH18" i="1" s="1"/>
  <c r="AJ18" i="1" s="1"/>
  <c r="I18" i="1"/>
  <c r="J18" i="1" s="1"/>
  <c r="L18" i="1" s="1"/>
  <c r="AF17" i="1"/>
  <c r="AB17" i="1"/>
  <c r="W17" i="1"/>
  <c r="W53" i="1" s="1"/>
  <c r="P17" i="1"/>
  <c r="P53" i="1" s="1"/>
  <c r="X53" i="1" s="1"/>
  <c r="J17" i="1"/>
  <c r="L17" i="1" s="1"/>
  <c r="I17" i="1"/>
  <c r="AI13" i="1"/>
  <c r="AC13" i="1"/>
  <c r="AE13" i="1" s="1"/>
  <c r="AA13" i="1"/>
  <c r="W13" i="1"/>
  <c r="R13" i="1"/>
  <c r="N13" i="1"/>
  <c r="L13" i="1"/>
  <c r="I13" i="1"/>
  <c r="E13" i="1"/>
  <c r="AI12" i="1"/>
  <c r="AG12" i="1"/>
  <c r="AG14" i="1" s="1"/>
  <c r="AE12" i="1"/>
  <c r="AC12" i="1"/>
  <c r="AA12" i="1"/>
  <c r="W12" i="1"/>
  <c r="R12" i="1"/>
  <c r="P12" i="1"/>
  <c r="P14" i="1" s="1"/>
  <c r="N12" i="1"/>
  <c r="L12" i="1"/>
  <c r="I12" i="1"/>
  <c r="E12" i="1"/>
  <c r="AI11" i="1"/>
  <c r="AC11" i="1"/>
  <c r="AC14" i="1" s="1"/>
  <c r="AG15" i="1" s="1"/>
  <c r="AH15" i="1" s="1"/>
  <c r="AA11" i="1"/>
  <c r="W11" i="1"/>
  <c r="R11" i="1"/>
  <c r="N11" i="1"/>
  <c r="L11" i="1"/>
  <c r="L14" i="1" s="1"/>
  <c r="P15" i="1" s="1"/>
  <c r="Q15" i="1" s="1"/>
  <c r="I11" i="1"/>
  <c r="E11" i="1"/>
  <c r="AH32" i="1" l="1"/>
  <c r="AJ32" i="1" s="1"/>
  <c r="AH38" i="1"/>
  <c r="AJ38" i="1" s="1"/>
  <c r="X17" i="1"/>
  <c r="AH25" i="1"/>
  <c r="AJ25" i="1" s="1"/>
  <c r="AH27" i="1"/>
  <c r="AJ27" i="1" s="1"/>
  <c r="AH31" i="1"/>
  <c r="AJ31" i="1" s="1"/>
  <c r="AH33" i="1"/>
  <c r="AJ33" i="1" s="1"/>
  <c r="L35" i="1"/>
  <c r="AH37" i="1"/>
  <c r="AJ37" i="1" s="1"/>
  <c r="AH39" i="1"/>
  <c r="AJ39" i="1" s="1"/>
  <c r="AH41" i="1"/>
  <c r="AJ41" i="1" s="1"/>
  <c r="AH43" i="1"/>
  <c r="AJ43" i="1" s="1"/>
  <c r="X45" i="1"/>
  <c r="AH45" i="1" s="1"/>
  <c r="AJ45" i="1" s="1"/>
  <c r="X48" i="1"/>
  <c r="AH48" i="1" s="1"/>
  <c r="AJ48" i="1" s="1"/>
  <c r="L49" i="1"/>
  <c r="X50" i="1"/>
  <c r="AH50" i="1" s="1"/>
  <c r="AJ50" i="1" s="1"/>
  <c r="L51" i="1"/>
  <c r="AG52" i="1"/>
  <c r="AH52" i="1" s="1"/>
  <c r="AJ52" i="1" s="1"/>
  <c r="J53" i="1"/>
  <c r="AE11" i="1"/>
  <c r="I53" i="1"/>
  <c r="AB53" i="1"/>
  <c r="AG53" i="1" s="1"/>
  <c r="AG17" i="1"/>
  <c r="AG26" i="1"/>
  <c r="AH26" i="1" s="1"/>
  <c r="AJ26" i="1" s="1"/>
  <c r="AG29" i="1"/>
  <c r="AH29" i="1" s="1"/>
  <c r="AJ29" i="1" s="1"/>
  <c r="K30" i="1"/>
  <c r="AG30" i="1"/>
  <c r="AH30" i="1" s="1"/>
  <c r="AJ30" i="1" s="1"/>
  <c r="AG32" i="1"/>
  <c r="AG34" i="1"/>
  <c r="AH34" i="1" s="1"/>
  <c r="AJ34" i="1" s="1"/>
  <c r="K35" i="1"/>
  <c r="AG35" i="1"/>
  <c r="AH35" i="1" s="1"/>
  <c r="AJ35" i="1" s="1"/>
  <c r="K36" i="1"/>
  <c r="L36" i="1" s="1"/>
  <c r="AG36" i="1"/>
  <c r="AH36" i="1" s="1"/>
  <c r="AJ36" i="1" s="1"/>
  <c r="AG38" i="1"/>
  <c r="AG40" i="1"/>
  <c r="AH40" i="1" s="1"/>
  <c r="AJ40" i="1" s="1"/>
  <c r="AG42" i="1"/>
  <c r="AH42" i="1" s="1"/>
  <c r="AJ42" i="1" s="1"/>
  <c r="AG44" i="1"/>
  <c r="AH44" i="1" s="1"/>
  <c r="AJ44" i="1" s="1"/>
  <c r="AH49" i="1"/>
  <c r="AJ49" i="1" s="1"/>
  <c r="AH51" i="1"/>
  <c r="AJ51" i="1" s="1"/>
  <c r="AH17" i="1" l="1"/>
  <c r="K53" i="1"/>
  <c r="L30" i="1"/>
  <c r="L53" i="1" s="1"/>
  <c r="AJ17" i="1" l="1"/>
  <c r="AJ53" i="1" s="1"/>
  <c r="AH53" i="1"/>
</calcChain>
</file>

<file path=xl/sharedStrings.xml><?xml version="1.0" encoding="utf-8"?>
<sst xmlns="http://schemas.openxmlformats.org/spreadsheetml/2006/main" count="410" uniqueCount="150">
  <si>
    <t>nr. 10 137 din  24.10.2023</t>
  </si>
  <si>
    <t>Se aprobă,</t>
  </si>
  <si>
    <t xml:space="preserve"> </t>
  </si>
  <si>
    <t>Director General,</t>
  </si>
  <si>
    <t>p. Director ex. Economic,</t>
  </si>
  <si>
    <t>ec. Doina Stan</t>
  </si>
  <si>
    <t>ec. Diana Nicolae</t>
  </si>
  <si>
    <t>8.3 centralizator MED.DENTARĂ - ACTUALIZAREA VALORII DE CONTRACT, TRIM.III 2023 CF. SERVICIILOR REALIZATE ȘI DISTRIBUIRE ECONOMII LA LUNA NOV.2023</t>
  </si>
  <si>
    <t>analiza plafonului lunar pe luni ptr perioada -AN 2023</t>
  </si>
  <si>
    <t>analiza plafonului lunar pe luni ptr perioada -iul-dec 2023</t>
  </si>
  <si>
    <t>luna</t>
  </si>
  <si>
    <t xml:space="preserve">valoare </t>
  </si>
  <si>
    <t>necesar plafon</t>
  </si>
  <si>
    <t>procent acop. Plaf.</t>
  </si>
  <si>
    <t>IAN</t>
  </si>
  <si>
    <t>APR</t>
  </si>
  <si>
    <t>IUL</t>
  </si>
  <si>
    <t>OCT</t>
  </si>
  <si>
    <t>FEB</t>
  </si>
  <si>
    <t>MAI</t>
  </si>
  <si>
    <t>AUG</t>
  </si>
  <si>
    <t>NOV</t>
  </si>
  <si>
    <t>MAR</t>
  </si>
  <si>
    <t>IUN</t>
  </si>
  <si>
    <t>SEP</t>
  </si>
  <si>
    <t>DEC</t>
  </si>
  <si>
    <t>trim I 2023</t>
  </si>
  <si>
    <t>trim II 2023</t>
  </si>
  <si>
    <t>trim III 2023</t>
  </si>
  <si>
    <t>trim IV 2023</t>
  </si>
  <si>
    <t>sem I .2023</t>
  </si>
  <si>
    <t>sem II 2023</t>
  </si>
  <si>
    <t>an 2023</t>
  </si>
  <si>
    <t>Nr. crt.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</si>
  <si>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</si>
  <si>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</si>
  <si>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</si>
  <si>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</si>
  <si>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</si>
  <si>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</si>
  <si>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</si>
  <si>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</si>
  <si>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</si>
  <si>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</si>
  <si>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 xml:space="preserve"> CONTR. LUNA IAN. 2023</t>
  </si>
  <si>
    <t>CONTR. LUNA FEB.  2023</t>
  </si>
  <si>
    <t xml:space="preserve"> CONTR. LUNA MAR.  2023</t>
  </si>
  <si>
    <t>VAL. CONTR. TRIM I 2023</t>
  </si>
  <si>
    <t xml:space="preserve"> CONTR. LUNA APR.  2023</t>
  </si>
  <si>
    <t>CONTR. LUNA MAI 2023</t>
  </si>
  <si>
    <t xml:space="preserve"> LUNA IUNIE 2023</t>
  </si>
  <si>
    <t xml:space="preserve"> VAL. CONTR. TRIM II 2023</t>
  </si>
  <si>
    <t xml:space="preserve"> VAL. CONTR.  SEM I  2023</t>
  </si>
  <si>
    <t>ACTUALIZ. CONTR. LUNA IUL.  2023</t>
  </si>
  <si>
    <t>ACTUALIZ. CONTR. LUNA AUG 2023</t>
  </si>
  <si>
    <t>ACTUALIZ.CONTR. LUNA SEP 2023</t>
  </si>
  <si>
    <t xml:space="preserve"> VAL. CONTR. TRIM III 2023</t>
  </si>
  <si>
    <t xml:space="preserve"> CONTR. LUNA OCT.  2023</t>
  </si>
  <si>
    <t>ACTUALIZ. CONTR. LUNA NOV  2023</t>
  </si>
  <si>
    <t>CONTR. LUNA DEC. 2023</t>
  </si>
  <si>
    <t xml:space="preserve"> VAL. CONTR. TRIM IV 2023</t>
  </si>
  <si>
    <t xml:space="preserve"> VAL. CONTR.  SEM II  2023</t>
  </si>
  <si>
    <t>VAL. CONTR. ACTUALIZ AN 2023</t>
  </si>
  <si>
    <t>VAL. CONTR. INIȚIALĂ AN 2023</t>
  </si>
  <si>
    <t>INFL AN 2023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</si>
  <si>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</si>
  <si>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</si>
  <si>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</si>
  <si>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</si>
  <si>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</si>
  <si>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</si>
  <si>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</si>
  <si>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</si>
  <si>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</si>
  <si>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</si>
  <si>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</si>
  <si>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</si>
  <si>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</si>
  <si>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</si>
  <si>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</si>
  <si>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</si>
  <si>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</si>
  <si>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</si>
  <si>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</si>
  <si>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</si>
  <si>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 xml:space="preserve"> ACTUALIZ. CONTR. LUNA APR.  2023</t>
  </si>
  <si>
    <t>ACTUALIZ. CONTR. LUNA MAI 2023</t>
  </si>
  <si>
    <t>ACTUALIZ.CONTR. LUNA IUNIE 2023</t>
  </si>
  <si>
    <t>ACTUALIZ. CONTR. LUNA SEP 2023</t>
  </si>
  <si>
    <t>CONTR. LUNA NOV.  2023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</si>
  <si>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</si>
  <si>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</si>
  <si>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</si>
  <si>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</si>
  <si>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</si>
  <si>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</si>
  <si>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</si>
  <si>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</si>
  <si>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</si>
  <si>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</si>
  <si>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</si>
  <si>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</si>
  <si>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</si>
  <si>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</si>
  <si>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DIANA-MEDIC ANGAJAT</t>
  </si>
  <si>
    <t>SC DAISYCLINIC SRL D -IANCU IOANA MEDIC ANGAJAT</t>
  </si>
  <si>
    <t>SC DAISYCLINIC SRL D - IANCU ADRIAN MEDIC ANGAJAT</t>
  </si>
  <si>
    <t>SC DAISYCLINIC SRL D - CODESCU RALUCA MARIA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</si>
  <si>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</si>
  <si>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</si>
  <si>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</si>
  <si>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</si>
  <si>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</si>
  <si>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</si>
  <si>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</si>
  <si>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</si>
  <si>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</si>
  <si>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</si>
  <si>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</si>
  <si>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</si>
  <si>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</si>
  <si>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</si>
  <si>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</si>
  <si>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</si>
  <si>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</si>
  <si>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</si>
  <si>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</si>
  <si>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</si>
  <si>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MADELEINE DENT S.R.L. -med titular Vlad Mădălina-Teodora</t>
  </si>
  <si>
    <t>310/  STOM</t>
  </si>
  <si>
    <t>Munteni-Buzău</t>
  </si>
  <si>
    <t>total</t>
  </si>
  <si>
    <t>structura medici în contract la 31.08.2023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</si>
  <si>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</si>
  <si>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</si>
  <si>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</si>
  <si>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</si>
  <si>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</si>
  <si>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</si>
  <si>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</si>
  <si>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</si>
  <si>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</si>
  <si>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</si>
  <si>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</si>
  <si>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 xml:space="preserve">26 CONTRACTE </t>
  </si>
  <si>
    <t>vizat,</t>
  </si>
  <si>
    <t>director.R.C:</t>
  </si>
  <si>
    <t>întocmit:</t>
  </si>
  <si>
    <t>ec.Anda BUSUIOC</t>
  </si>
  <si>
    <t>cons.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</si>
</sst>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4" fontId="12" fillId="0" borderId="0" xfId="0" applyNumberFormat="1" applyFont="1"/>
    <xf numFmtId="4" fontId="13" fillId="0" borderId="0" xfId="0" applyNumberFormat="1" applyFont="1"/>
    <xf numFmtId="10" fontId="14" fillId="0" borderId="0" xfId="0" applyNumberFormat="1" applyFont="1"/>
    <xf numFmtId="4" fontId="15" fillId="0" borderId="0" xfId="0" applyNumberFormat="1" applyFont="1"/>
    <xf numFmtId="0" fontId="11" fillId="2" borderId="0" xfId="0" applyFont="1" applyFill="1"/>
    <xf numFmtId="4" fontId="12" fillId="2" borderId="0" xfId="0" applyNumberFormat="1" applyFont="1" applyFill="1"/>
    <xf numFmtId="0" fontId="16" fillId="0" borderId="0" xfId="0" applyFont="1"/>
    <xf numFmtId="4" fontId="3" fillId="0" borderId="0" xfId="0" applyNumberFormat="1" applyFont="1" applyBorder="1"/>
    <xf numFmtId="4" fontId="17" fillId="3" borderId="0" xfId="0" applyNumberFormat="1" applyFont="1" applyFill="1"/>
    <xf numFmtId="0" fontId="0" fillId="3" borderId="0" xfId="0" applyFill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4" borderId="2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wrapText="1"/>
    </xf>
    <xf numFmtId="0" fontId="19" fillId="6" borderId="2" xfId="0" applyFont="1" applyFill="1" applyBorder="1" applyAlignment="1">
      <alignment wrapText="1"/>
    </xf>
    <xf numFmtId="0" fontId="20" fillId="7" borderId="2" xfId="0" applyFont="1" applyFill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/>
    <xf numFmtId="3" fontId="18" fillId="0" borderId="3" xfId="0" applyNumberFormat="1" applyFont="1" applyBorder="1"/>
    <xf numFmtId="4" fontId="3" fillId="0" borderId="2" xfId="0" applyNumberFormat="1" applyFont="1" applyBorder="1"/>
    <xf numFmtId="4" fontId="3" fillId="4" borderId="2" xfId="0" applyNumberFormat="1" applyFont="1" applyFill="1" applyBorder="1"/>
    <xf numFmtId="4" fontId="22" fillId="0" borderId="2" xfId="0" applyNumberFormat="1" applyFont="1" applyBorder="1"/>
    <xf numFmtId="4" fontId="22" fillId="5" borderId="2" xfId="0" applyNumberFormat="1" applyFont="1" applyFill="1" applyBorder="1"/>
    <xf numFmtId="4" fontId="18" fillId="6" borderId="2" xfId="0" applyNumberFormat="1" applyFont="1" applyFill="1" applyBorder="1"/>
    <xf numFmtId="4" fontId="18" fillId="7" borderId="2" xfId="0" applyNumberFormat="1" applyFont="1" applyFill="1" applyBorder="1"/>
    <xf numFmtId="0" fontId="19" fillId="5" borderId="2" xfId="0" applyFont="1" applyFill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5" xfId="0" applyFont="1" applyBorder="1"/>
    <xf numFmtId="0" fontId="21" fillId="0" borderId="2" xfId="0" applyFont="1" applyBorder="1" applyAlignment="1">
      <alignment wrapText="1"/>
    </xf>
    <xf numFmtId="0" fontId="18" fillId="0" borderId="2" xfId="0" applyFont="1" applyBorder="1"/>
    <xf numFmtId="0" fontId="18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21" fillId="0" borderId="4" xfId="0" applyFont="1" applyBorder="1" applyAlignment="1">
      <alignment horizontal="left" vertical="center" wrapText="1"/>
    </xf>
    <xf numFmtId="3" fontId="18" fillId="0" borderId="4" xfId="0" applyNumberFormat="1" applyFont="1" applyBorder="1"/>
    <xf numFmtId="3" fontId="18" fillId="0" borderId="5" xfId="0" applyNumberFormat="1" applyFont="1" applyBorder="1"/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3" fontId="4" fillId="0" borderId="5" xfId="0" applyNumberFormat="1" applyFont="1" applyBorder="1"/>
    <xf numFmtId="3" fontId="18" fillId="0" borderId="5" xfId="0" applyNumberFormat="1" applyFont="1" applyBorder="1" applyAlignment="1">
      <alignment wrapText="1"/>
    </xf>
    <xf numFmtId="0" fontId="18" fillId="0" borderId="2" xfId="0" applyFont="1" applyBorder="1" applyAlignment="1">
      <alignment wrapText="1"/>
    </xf>
    <xf numFmtId="4" fontId="22" fillId="4" borderId="2" xfId="0" applyNumberFormat="1" applyFont="1" applyFill="1" applyBorder="1"/>
    <xf numFmtId="4" fontId="22" fillId="6" borderId="2" xfId="0" applyNumberFormat="1" applyFont="1" applyFill="1" applyBorder="1"/>
    <xf numFmtId="4" fontId="22" fillId="7" borderId="2" xfId="0" applyNumberFormat="1" applyFont="1" applyFill="1" applyBorder="1"/>
    <xf numFmtId="0" fontId="1" fillId="0" borderId="0" xfId="0" applyFont="1" applyBorder="1"/>
    <xf numFmtId="0" fontId="23" fillId="0" borderId="0" xfId="0" applyFont="1" applyBorder="1" applyAlignment="1"/>
    <xf numFmtId="0" fontId="18" fillId="0" borderId="0" xfId="0" applyFont="1" applyBorder="1" applyAlignment="1"/>
    <xf numFmtId="4" fontId="22" fillId="0" borderId="0" xfId="0" applyNumberFormat="1" applyFont="1" applyBorder="1" applyAlignment="1"/>
    <xf numFmtId="4" fontId="22" fillId="0" borderId="0" xfId="0" applyNumberFormat="1" applyFont="1" applyBorder="1"/>
    <xf numFmtId="0" fontId="17" fillId="0" borderId="0" xfId="0" applyFont="1"/>
    <xf numFmtId="4" fontId="3" fillId="0" borderId="0" xfId="0" applyNumberFormat="1" applyFont="1"/>
    <xf numFmtId="4" fontId="0" fillId="0" borderId="0" xfId="0" applyNumberFormat="1"/>
    <xf numFmtId="0" fontId="24" fillId="0" borderId="0" xfId="0" applyFont="1"/>
    <xf numFmtId="0" fontId="5" fillId="0" borderId="6" xfId="0" applyFont="1" applyBorder="1"/>
    <xf numFmtId="0" fontId="25" fillId="0" borderId="7" xfId="0" applyFont="1" applyBorder="1"/>
    <xf numFmtId="0" fontId="3" fillId="0" borderId="7" xfId="0" applyFont="1" applyBorder="1"/>
    <xf numFmtId="0" fontId="22" fillId="0" borderId="8" xfId="0" applyFont="1" applyBorder="1"/>
    <xf numFmtId="4" fontId="22" fillId="0" borderId="8" xfId="0" applyNumberFormat="1" applyFont="1" applyBorder="1"/>
    <xf numFmtId="0" fontId="22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4" fillId="0" borderId="13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18" fillId="0" borderId="8" xfId="0" applyFont="1" applyBorder="1"/>
    <xf numFmtId="4" fontId="18" fillId="0" borderId="8" xfId="0" applyNumberFormat="1" applyFont="1" applyBorder="1"/>
    <xf numFmtId="0" fontId="18" fillId="0" borderId="9" xfId="0" applyFont="1" applyBorder="1"/>
    <xf numFmtId="0" fontId="22" fillId="0" borderId="10" xfId="0" applyFont="1" applyBorder="1"/>
    <xf numFmtId="0" fontId="3" fillId="0" borderId="12" xfId="0" applyFont="1" applyBorder="1"/>
    <xf numFmtId="0" fontId="4" fillId="0" borderId="13" xfId="0" applyFont="1" applyBorder="1"/>
    <xf numFmtId="0" fontId="22" fillId="0" borderId="6" xfId="0" applyFont="1" applyBorder="1"/>
    <xf numFmtId="0" fontId="4" fillId="0" borderId="14" xfId="0" applyFont="1" applyBorder="1"/>
    <xf numFmtId="0" fontId="22" fillId="0" borderId="15" xfId="0" applyFont="1" applyBorder="1"/>
    <xf numFmtId="0" fontId="3" fillId="0" borderId="16" xfId="0" applyFont="1" applyBorder="1"/>
    <xf numFmtId="0" fontId="22" fillId="0" borderId="15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8"/>
  <sheetViews>
    <sheetView tabSelected="1" workbookViewId="0">
      <selection activeCell="AG59" sqref="AG59:AH59"/>
    </sheetView>
  </sheetViews>
  <sheetFormatPr defaultRowHeight="15" x14ac:dyDescent="0.25"/>
  <cols>
    <col min="1" max="1" width="3.140625" customWidth="1"/>
    <col min="2" max="2" width="4.5703125" customWidth="1"/>
    <col min="3" max="3" width="16.5703125" customWidth="1"/>
    <col min="4" max="4" width="6.85546875" customWidth="1"/>
    <col min="5" max="5" width="6.7109375" customWidth="1"/>
    <col min="6" max="6" width="4.85546875" customWidth="1"/>
    <col min="7" max="7" width="8.42578125" customWidth="1"/>
    <col min="8" max="8" width="10.140625" customWidth="1"/>
    <col min="9" max="9" width="8.85546875" customWidth="1"/>
    <col min="10" max="10" width="9.28515625" customWidth="1"/>
    <col min="11" max="11" width="9.7109375" customWidth="1"/>
    <col min="12" max="12" width="9.28515625" customWidth="1"/>
    <col min="13" max="13" width="8.85546875" customWidth="1"/>
    <col min="14" max="14" width="8.7109375" customWidth="1"/>
    <col min="15" max="15" width="9.28515625" customWidth="1"/>
    <col min="16" max="16" width="9.7109375" customWidth="1"/>
    <col min="17" max="17" width="8.7109375" customWidth="1"/>
    <col min="18" max="18" width="9.7109375" customWidth="1"/>
    <col min="19" max="19" width="9.140625" customWidth="1"/>
    <col min="20" max="20" width="5.42578125" customWidth="1"/>
    <col min="21" max="21" width="15.28515625" customWidth="1"/>
    <col min="22" max="22" width="6.140625" customWidth="1"/>
    <col min="23" max="23" width="9.28515625" customWidth="1"/>
    <col min="24" max="24" width="9.140625" customWidth="1"/>
    <col min="28" max="28" width="9.42578125" customWidth="1"/>
    <col min="29" max="29" width="9.7109375" customWidth="1"/>
    <col min="30" max="30" width="8.5703125" customWidth="1"/>
    <col min="32" max="32" width="10" customWidth="1"/>
    <col min="33" max="33" width="10.140625" customWidth="1"/>
    <col min="34" max="34" width="10.42578125" customWidth="1"/>
    <col min="35" max="35" width="10.5703125" customWidth="1"/>
  </cols>
  <sheetData>
    <row r="1" spans="2:37" ht="15.7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3"/>
      <c r="U1" s="1"/>
      <c r="V1" s="3"/>
    </row>
    <row r="2" spans="2:37" ht="15.75" x14ac:dyDescent="0.25">
      <c r="B2" s="1"/>
      <c r="D2" s="3"/>
      <c r="E2" s="3"/>
      <c r="F2" s="3"/>
      <c r="G2" s="3"/>
      <c r="H2" s="3"/>
      <c r="I2" s="3"/>
      <c r="J2" s="3"/>
      <c r="K2" s="4"/>
      <c r="L2" s="4"/>
      <c r="M2" s="3"/>
      <c r="U2" s="1"/>
      <c r="V2" s="3"/>
    </row>
    <row r="3" spans="2:37" x14ac:dyDescent="0.25">
      <c r="C3" s="5"/>
      <c r="D3" s="4"/>
      <c r="E3" s="4"/>
      <c r="F3" s="4"/>
      <c r="G3" s="4" t="s">
        <v>1</v>
      </c>
      <c r="H3" s="4"/>
      <c r="I3" s="4"/>
      <c r="J3" s="4" t="s">
        <v>2</v>
      </c>
      <c r="K3" s="4"/>
      <c r="L3" s="4"/>
      <c r="M3" s="3"/>
      <c r="U3" s="5"/>
      <c r="V3" s="4"/>
    </row>
    <row r="4" spans="2:37" x14ac:dyDescent="0.25">
      <c r="C4" s="4" t="s">
        <v>3</v>
      </c>
      <c r="E4" s="4"/>
      <c r="F4" s="4"/>
      <c r="G4" s="4"/>
      <c r="H4" s="4"/>
      <c r="I4" s="4"/>
      <c r="O4" s="6"/>
      <c r="P4" s="4"/>
      <c r="Q4" s="6" t="s">
        <v>4</v>
      </c>
      <c r="R4" s="6"/>
      <c r="U4" s="5"/>
      <c r="V4" s="4"/>
      <c r="X4" t="s">
        <v>2</v>
      </c>
    </row>
    <row r="5" spans="2:37" x14ac:dyDescent="0.25">
      <c r="C5" s="6" t="s">
        <v>5</v>
      </c>
      <c r="E5" s="4"/>
      <c r="F5" s="4"/>
      <c r="G5" s="4"/>
      <c r="H5" s="4"/>
      <c r="I5" s="4"/>
      <c r="O5" s="6"/>
      <c r="P5" s="4"/>
      <c r="Q5" s="6" t="s">
        <v>6</v>
      </c>
      <c r="R5" s="6"/>
      <c r="U5" s="5"/>
      <c r="V5" s="6"/>
    </row>
    <row r="6" spans="2:37" x14ac:dyDescent="0.25">
      <c r="Q6" t="s">
        <v>2</v>
      </c>
    </row>
    <row r="7" spans="2:37" ht="21.75" customHeight="1" x14ac:dyDescent="0.3">
      <c r="B7" s="5" t="s">
        <v>7</v>
      </c>
      <c r="D7" s="7"/>
      <c r="E7" s="8"/>
      <c r="F7" s="8"/>
      <c r="G7" s="7"/>
      <c r="H7" s="8"/>
      <c r="I7" s="8"/>
      <c r="J7" s="8"/>
      <c r="K7" s="8"/>
      <c r="L7" s="8"/>
      <c r="M7" s="8"/>
      <c r="N7" s="8"/>
      <c r="O7" s="7"/>
      <c r="P7" s="3"/>
      <c r="R7" s="7"/>
      <c r="S7" s="8"/>
      <c r="U7" s="5" t="s">
        <v>7</v>
      </c>
      <c r="W7" s="7"/>
      <c r="X7" s="8"/>
      <c r="Y7" s="8"/>
      <c r="Z7" s="7"/>
      <c r="AA7" s="8"/>
      <c r="AB7" s="8"/>
      <c r="AC7" s="8"/>
      <c r="AD7" s="8"/>
      <c r="AE7" s="8"/>
      <c r="AF7" s="8"/>
      <c r="AG7" s="8"/>
      <c r="AH7" s="7"/>
      <c r="AI7" s="3"/>
      <c r="AK7" s="7"/>
    </row>
    <row r="8" spans="2:37" ht="16.5" customHeight="1" x14ac:dyDescent="0.3">
      <c r="B8" s="4"/>
      <c r="C8" s="5"/>
      <c r="D8" s="7"/>
      <c r="E8" s="8"/>
      <c r="F8" s="8"/>
      <c r="G8" s="7"/>
      <c r="H8" s="8"/>
      <c r="I8" s="8"/>
      <c r="J8" s="8"/>
      <c r="K8" s="8"/>
      <c r="L8" s="8"/>
      <c r="M8" s="8"/>
      <c r="N8" s="8"/>
      <c r="O8" s="7"/>
      <c r="P8" s="3"/>
      <c r="Q8" s="5"/>
      <c r="R8" s="7"/>
      <c r="S8" s="8"/>
      <c r="T8" s="5"/>
      <c r="U8" s="4"/>
      <c r="V8" s="5"/>
      <c r="W8" s="7"/>
      <c r="X8" s="8"/>
      <c r="Y8" s="8"/>
      <c r="Z8" s="7"/>
      <c r="AA8" s="8"/>
      <c r="AB8" s="8"/>
      <c r="AC8" s="8"/>
      <c r="AD8" s="8"/>
      <c r="AE8" s="8"/>
      <c r="AF8" s="8"/>
      <c r="AG8" s="8"/>
      <c r="AH8" s="7"/>
      <c r="AI8" s="3"/>
      <c r="AJ8" s="5"/>
      <c r="AK8" s="7"/>
    </row>
    <row r="9" spans="2:37" x14ac:dyDescent="0.25">
      <c r="B9" s="4" t="s">
        <v>8</v>
      </c>
      <c r="C9" s="9"/>
      <c r="D9" s="9"/>
      <c r="E9" s="10"/>
      <c r="F9" s="10"/>
      <c r="G9" s="4"/>
      <c r="K9" s="4" t="s">
        <v>8</v>
      </c>
      <c r="L9" s="9"/>
      <c r="M9" s="9"/>
      <c r="N9" s="10"/>
      <c r="O9" s="10"/>
      <c r="P9" s="4"/>
      <c r="T9" s="4" t="s">
        <v>8</v>
      </c>
      <c r="U9" s="9"/>
      <c r="V9" s="9"/>
      <c r="W9" s="10"/>
      <c r="X9" s="10"/>
      <c r="Y9" s="4"/>
      <c r="AB9" s="4" t="s">
        <v>9</v>
      </c>
      <c r="AC9" s="9"/>
      <c r="AD9" s="9"/>
      <c r="AE9" s="10"/>
      <c r="AF9" s="10"/>
      <c r="AG9" s="4"/>
    </row>
    <row r="10" spans="2:37" ht="36.75" x14ac:dyDescent="0.25">
      <c r="B10" s="11" t="s">
        <v>10</v>
      </c>
      <c r="C10" s="11" t="s">
        <v>11</v>
      </c>
      <c r="D10" s="12" t="s">
        <v>12</v>
      </c>
      <c r="E10" s="12" t="s">
        <v>13</v>
      </c>
      <c r="F10" s="13" t="s">
        <v>10</v>
      </c>
      <c r="G10" s="11" t="s">
        <v>11</v>
      </c>
      <c r="H10" s="12" t="s">
        <v>12</v>
      </c>
      <c r="I10" s="12" t="s">
        <v>13</v>
      </c>
      <c r="K10" s="11" t="s">
        <v>10</v>
      </c>
      <c r="L10" s="11" t="s">
        <v>11</v>
      </c>
      <c r="M10" s="12" t="s">
        <v>12</v>
      </c>
      <c r="N10" s="12" t="s">
        <v>13</v>
      </c>
      <c r="O10" s="13" t="s">
        <v>10</v>
      </c>
      <c r="P10" s="11" t="s">
        <v>11</v>
      </c>
      <c r="Q10" s="12" t="s">
        <v>12</v>
      </c>
      <c r="R10" s="12" t="s">
        <v>13</v>
      </c>
      <c r="T10" s="11" t="s">
        <v>10</v>
      </c>
      <c r="U10" s="11" t="s">
        <v>11</v>
      </c>
      <c r="V10" s="12" t="s">
        <v>12</v>
      </c>
      <c r="W10" s="12" t="s">
        <v>13</v>
      </c>
      <c r="X10" s="13" t="s">
        <v>10</v>
      </c>
      <c r="Y10" s="11" t="s">
        <v>11</v>
      </c>
      <c r="Z10" s="12" t="s">
        <v>12</v>
      </c>
      <c r="AA10" s="12" t="s">
        <v>13</v>
      </c>
      <c r="AB10" s="11" t="s">
        <v>10</v>
      </c>
      <c r="AC10" s="11" t="s">
        <v>11</v>
      </c>
      <c r="AD10" s="12" t="s">
        <v>12</v>
      </c>
      <c r="AE10" s="12" t="s">
        <v>13</v>
      </c>
      <c r="AF10" s="13" t="s">
        <v>10</v>
      </c>
      <c r="AG10" s="11" t="s">
        <v>11</v>
      </c>
      <c r="AH10" s="12" t="s">
        <v>12</v>
      </c>
      <c r="AI10" s="12" t="s">
        <v>13</v>
      </c>
      <c r="AK10" t="s">
        <v>2</v>
      </c>
    </row>
    <row r="11" spans="2:37" x14ac:dyDescent="0.25">
      <c r="B11" s="14" t="s">
        <v>14</v>
      </c>
      <c r="C11" s="15">
        <v>127299.80000000003</v>
      </c>
      <c r="D11" s="16">
        <v>128400</v>
      </c>
      <c r="E11" s="17">
        <f>SUM(C11/D11*100%)</f>
        <v>0.99143146417445505</v>
      </c>
      <c r="F11" s="14" t="s">
        <v>15</v>
      </c>
      <c r="G11" s="15">
        <v>129176.20000000001</v>
      </c>
      <c r="H11" s="16">
        <v>128400</v>
      </c>
      <c r="I11" s="17">
        <f>SUM(G11/H11*100%)</f>
        <v>1.0060451713395639</v>
      </c>
      <c r="K11" s="14" t="s">
        <v>16</v>
      </c>
      <c r="L11" s="15">
        <f>Y53</f>
        <v>220342.6</v>
      </c>
      <c r="M11" s="18">
        <v>204600</v>
      </c>
      <c r="N11" s="17">
        <f>SUM(L11/M11*100%)</f>
        <v>1.0769433040078202</v>
      </c>
      <c r="O11" s="14" t="s">
        <v>17</v>
      </c>
      <c r="P11" s="15">
        <v>204600</v>
      </c>
      <c r="Q11" s="18">
        <v>204600</v>
      </c>
      <c r="R11" s="17">
        <f>SUM(P11/Q11*100%)</f>
        <v>1</v>
      </c>
      <c r="S11" t="s">
        <v>2</v>
      </c>
      <c r="T11" s="14" t="s">
        <v>14</v>
      </c>
      <c r="U11" s="15">
        <v>127299.80000000003</v>
      </c>
      <c r="V11" s="16">
        <v>128400</v>
      </c>
      <c r="W11" s="17">
        <f>SUM(U11/V11*100%)</f>
        <v>0.99143146417445505</v>
      </c>
      <c r="X11" s="14" t="s">
        <v>15</v>
      </c>
      <c r="Y11" s="15">
        <v>129176.20000000001</v>
      </c>
      <c r="Z11" s="16">
        <v>128400</v>
      </c>
      <c r="AA11" s="17">
        <f>SUM(Y11/Z11*100%)</f>
        <v>1.0060451713395639</v>
      </c>
      <c r="AB11" s="14" t="s">
        <v>16</v>
      </c>
      <c r="AC11" s="15">
        <f>Y53</f>
        <v>220342.6</v>
      </c>
      <c r="AD11" s="18">
        <v>204600</v>
      </c>
      <c r="AE11" s="17">
        <f>SUM(AC11/AD11*100%)</f>
        <v>1.0769433040078202</v>
      </c>
      <c r="AF11" s="14" t="s">
        <v>17</v>
      </c>
      <c r="AG11" s="15">
        <v>204600</v>
      </c>
      <c r="AH11" s="18">
        <v>204600</v>
      </c>
      <c r="AI11" s="17">
        <f>SUM(AG11/AH11*100%)</f>
        <v>1</v>
      </c>
    </row>
    <row r="12" spans="2:37" x14ac:dyDescent="0.25">
      <c r="B12" s="14" t="s">
        <v>18</v>
      </c>
      <c r="C12" s="15">
        <v>128604.80000000003</v>
      </c>
      <c r="D12" s="16">
        <v>128400</v>
      </c>
      <c r="E12" s="17">
        <f t="shared" ref="E12:E13" si="0">SUM(C12/D12*100%)</f>
        <v>1.0015950155763242</v>
      </c>
      <c r="F12" s="14" t="s">
        <v>19</v>
      </c>
      <c r="G12" s="15">
        <v>123367.20000000001</v>
      </c>
      <c r="H12" s="16">
        <v>128400</v>
      </c>
      <c r="I12" s="17">
        <f t="shared" ref="I12:I13" si="1">SUM(G12/H12*100%)</f>
        <v>0.96080373831775712</v>
      </c>
      <c r="K12" s="14" t="s">
        <v>20</v>
      </c>
      <c r="L12" s="15">
        <f>Z53</f>
        <v>220449.59999999998</v>
      </c>
      <c r="M12" s="18">
        <v>204600</v>
      </c>
      <c r="N12" s="17">
        <f t="shared" ref="N12:N13" si="2">SUM(L12/M12*100%)</f>
        <v>1.0774662756598239</v>
      </c>
      <c r="O12" s="14" t="s">
        <v>21</v>
      </c>
      <c r="P12" s="15">
        <f>AD53</f>
        <v>209216.4</v>
      </c>
      <c r="Q12" s="18">
        <v>204600</v>
      </c>
      <c r="R12" s="17">
        <f t="shared" ref="R12:R13" si="3">SUM(P12/Q12*100%)</f>
        <v>1.0225630498533724</v>
      </c>
      <c r="T12" s="14" t="s">
        <v>18</v>
      </c>
      <c r="U12" s="15">
        <v>128604.80000000003</v>
      </c>
      <c r="V12" s="16">
        <v>128400</v>
      </c>
      <c r="W12" s="17">
        <f t="shared" ref="W12:W13" si="4">SUM(U12/V12*100%)</f>
        <v>1.0015950155763242</v>
      </c>
      <c r="X12" s="14" t="s">
        <v>19</v>
      </c>
      <c r="Y12" s="15">
        <v>123367.20000000001</v>
      </c>
      <c r="Z12" s="16">
        <v>128400</v>
      </c>
      <c r="AA12" s="17">
        <f t="shared" ref="AA12:AA13" si="5">SUM(Y12/Z12*100%)</f>
        <v>0.96080373831775712</v>
      </c>
      <c r="AB12" s="14" t="s">
        <v>20</v>
      </c>
      <c r="AC12" s="15">
        <f>Z53</f>
        <v>220449.59999999998</v>
      </c>
      <c r="AD12" s="18">
        <v>204600</v>
      </c>
      <c r="AE12" s="17">
        <f t="shared" ref="AE12:AE13" si="6">SUM(AC12/AD12*100%)</f>
        <v>1.0774662756598239</v>
      </c>
      <c r="AF12" s="14" t="s">
        <v>21</v>
      </c>
      <c r="AG12" s="15">
        <f>AD53</f>
        <v>209216.4</v>
      </c>
      <c r="AH12" s="18">
        <v>204600</v>
      </c>
      <c r="AI12" s="17">
        <f t="shared" ref="AI12:AI13" si="7">SUM(AG12/AH12*100%)</f>
        <v>1.0225630498533724</v>
      </c>
    </row>
    <row r="13" spans="2:37" x14ac:dyDescent="0.25">
      <c r="B13" s="14" t="s">
        <v>22</v>
      </c>
      <c r="C13" s="15">
        <v>128820.2</v>
      </c>
      <c r="D13" s="16">
        <v>128400</v>
      </c>
      <c r="E13" s="17">
        <f t="shared" si="0"/>
        <v>1.0032725856697819</v>
      </c>
      <c r="F13" s="14" t="s">
        <v>23</v>
      </c>
      <c r="G13" s="15">
        <v>125884.00000000003</v>
      </c>
      <c r="H13" s="16">
        <v>128400</v>
      </c>
      <c r="I13" s="17">
        <f t="shared" si="1"/>
        <v>0.98040498442367618</v>
      </c>
      <c r="K13" s="14" t="s">
        <v>24</v>
      </c>
      <c r="L13" s="15">
        <f>AA53</f>
        <v>245439.19999999995</v>
      </c>
      <c r="M13" s="18">
        <v>204600</v>
      </c>
      <c r="N13" s="17">
        <f t="shared" si="2"/>
        <v>1.1996050830889537</v>
      </c>
      <c r="O13" s="14" t="s">
        <v>25</v>
      </c>
      <c r="P13" s="15">
        <v>61800</v>
      </c>
      <c r="Q13" s="18">
        <v>204600</v>
      </c>
      <c r="R13" s="17">
        <f t="shared" si="3"/>
        <v>0.30205278592375367</v>
      </c>
      <c r="T13" s="14" t="s">
        <v>22</v>
      </c>
      <c r="U13" s="15">
        <v>128820.2</v>
      </c>
      <c r="V13" s="16">
        <v>128400</v>
      </c>
      <c r="W13" s="17">
        <f t="shared" si="4"/>
        <v>1.0032725856697819</v>
      </c>
      <c r="X13" s="14" t="s">
        <v>23</v>
      </c>
      <c r="Y13" s="15">
        <v>125884.00000000003</v>
      </c>
      <c r="Z13" s="16">
        <v>128400</v>
      </c>
      <c r="AA13" s="17">
        <f t="shared" si="5"/>
        <v>0.98040498442367618</v>
      </c>
      <c r="AB13" s="14" t="s">
        <v>24</v>
      </c>
      <c r="AC13" s="15">
        <f>AA53</f>
        <v>245439.19999999995</v>
      </c>
      <c r="AD13" s="18">
        <v>204600</v>
      </c>
      <c r="AE13" s="17">
        <f t="shared" si="6"/>
        <v>1.1996050830889537</v>
      </c>
      <c r="AF13" s="14" t="s">
        <v>25</v>
      </c>
      <c r="AG13" s="15">
        <v>61800</v>
      </c>
      <c r="AH13" s="18">
        <v>204600</v>
      </c>
      <c r="AI13" s="17">
        <f t="shared" si="7"/>
        <v>0.30205278592375367</v>
      </c>
    </row>
    <row r="14" spans="2:37" x14ac:dyDescent="0.25">
      <c r="B14" s="19" t="s">
        <v>26</v>
      </c>
      <c r="C14" s="20">
        <v>384724.80000000005</v>
      </c>
      <c r="D14" s="21"/>
      <c r="E14" s="21"/>
      <c r="F14" s="19" t="s">
        <v>27</v>
      </c>
      <c r="G14" s="20">
        <v>378427.4</v>
      </c>
      <c r="H14" s="22"/>
      <c r="I14" s="22"/>
      <c r="K14" s="19" t="s">
        <v>28</v>
      </c>
      <c r="L14" s="20">
        <f>SUM(L11:L13)</f>
        <v>686231.39999999991</v>
      </c>
      <c r="M14" s="21"/>
      <c r="N14" s="21"/>
      <c r="O14" s="19" t="s">
        <v>29</v>
      </c>
      <c r="P14" s="20">
        <f>SUM(P11:P13)</f>
        <v>475616.4</v>
      </c>
      <c r="Q14" s="22"/>
      <c r="R14" s="22"/>
      <c r="T14" s="19" t="s">
        <v>26</v>
      </c>
      <c r="U14" s="20">
        <v>384724.80000000005</v>
      </c>
      <c r="V14" s="21"/>
      <c r="W14" s="21"/>
      <c r="X14" s="19" t="s">
        <v>27</v>
      </c>
      <c r="Y14" s="20">
        <v>378427.4</v>
      </c>
      <c r="Z14" s="22"/>
      <c r="AA14" s="22"/>
      <c r="AB14" s="19" t="s">
        <v>28</v>
      </c>
      <c r="AC14" s="20">
        <f>SUM(AC11:AC13)</f>
        <v>686231.39999999991</v>
      </c>
      <c r="AD14" s="21"/>
      <c r="AE14" s="21"/>
      <c r="AF14" s="19" t="s">
        <v>29</v>
      </c>
      <c r="AG14" s="20">
        <f>SUM(AG11:AG13)</f>
        <v>475616.4</v>
      </c>
      <c r="AH14" s="22"/>
      <c r="AI14" s="22"/>
    </row>
    <row r="15" spans="2:37" x14ac:dyDescent="0.25">
      <c r="F15" s="19" t="s">
        <v>30</v>
      </c>
      <c r="G15" s="20">
        <v>763152.20000000007</v>
      </c>
      <c r="O15" s="19" t="s">
        <v>31</v>
      </c>
      <c r="P15" s="20">
        <f>L14+P14</f>
        <v>1161847.7999999998</v>
      </c>
      <c r="Q15" s="23">
        <f>G15+P15</f>
        <v>1925000</v>
      </c>
      <c r="R15" s="24" t="s">
        <v>32</v>
      </c>
      <c r="X15" s="19" t="s">
        <v>30</v>
      </c>
      <c r="Y15" s="20">
        <v>763152.20000000007</v>
      </c>
      <c r="AF15" s="19" t="s">
        <v>31</v>
      </c>
      <c r="AG15" s="20">
        <f>AC14+AG14</f>
        <v>1161847.7999999998</v>
      </c>
      <c r="AH15" s="23">
        <f>Y15+AG15</f>
        <v>1925000</v>
      </c>
      <c r="AI15" s="24" t="s">
        <v>32</v>
      </c>
    </row>
    <row r="16" spans="2:37" ht="47.25" customHeight="1" x14ac:dyDescent="0.25">
      <c r="B16" s="25" t="s">
        <v>33</v>
      </c>
      <c r="C16" s="25" t="s">
        <v>34</v>
      </c>
      <c r="D16" s="25" t="s">
        <v>35</v>
      </c>
      <c r="E16" s="25" t="s">
        <v>36</v>
      </c>
      <c r="F16" s="25" t="s">
        <v>37</v>
      </c>
      <c r="G16" s="25" t="s">
        <v>38</v>
      </c>
      <c r="H16" s="26" t="s">
        <v>39</v>
      </c>
      <c r="I16" s="27" t="s">
        <v>40</v>
      </c>
      <c r="J16" s="27" t="s">
        <v>41</v>
      </c>
      <c r="K16" s="27" t="s">
        <v>42</v>
      </c>
      <c r="L16" s="28" t="s">
        <v>43</v>
      </c>
      <c r="M16" s="27" t="s">
        <v>44</v>
      </c>
      <c r="N16" s="27" t="s">
        <v>45</v>
      </c>
      <c r="O16" s="27" t="s">
        <v>46</v>
      </c>
      <c r="P16" s="29" t="s">
        <v>47</v>
      </c>
      <c r="Q16" s="27" t="s">
        <v>48</v>
      </c>
      <c r="R16" s="27" t="s">
        <v>49</v>
      </c>
      <c r="S16" s="27" t="s">
        <v>50</v>
      </c>
      <c r="T16" s="30" t="s">
        <v>33</v>
      </c>
      <c r="U16" s="30" t="s">
        <v>34</v>
      </c>
      <c r="V16" s="30" t="s">
        <v>35</v>
      </c>
      <c r="W16" s="29" t="s">
        <v>51</v>
      </c>
      <c r="X16" s="31" t="s">
        <v>52</v>
      </c>
      <c r="Y16" s="27" t="s">
        <v>53</v>
      </c>
      <c r="Z16" s="27" t="s">
        <v>54</v>
      </c>
      <c r="AA16" s="27" t="s">
        <v>55</v>
      </c>
      <c r="AB16" s="29" t="s">
        <v>56</v>
      </c>
      <c r="AC16" s="27" t="s">
        <v>57</v>
      </c>
      <c r="AD16" s="32" t="s">
        <v>58</v>
      </c>
      <c r="AE16" s="27" t="s">
        <v>59</v>
      </c>
      <c r="AF16" s="29" t="s">
        <v>60</v>
      </c>
      <c r="AG16" s="31" t="s">
        <v>61</v>
      </c>
      <c r="AH16" s="33" t="s">
        <v>62</v>
      </c>
      <c r="AI16" s="33" t="s">
        <v>63</v>
      </c>
      <c r="AJ16" s="33" t="s">
        <v>64</v>
      </c>
    </row>
    <row r="17" spans="2:36" ht="27" customHeight="1" x14ac:dyDescent="0.25">
      <c r="B17" s="30">
        <v>1</v>
      </c>
      <c r="C17" s="34" t="s">
        <v>65</v>
      </c>
      <c r="D17" s="35">
        <v>245</v>
      </c>
      <c r="E17" s="36" t="s">
        <v>66</v>
      </c>
      <c r="F17" s="36" t="s">
        <v>67</v>
      </c>
      <c r="G17" s="37" t="s">
        <v>68</v>
      </c>
      <c r="H17" s="38">
        <v>6000</v>
      </c>
      <c r="I17" s="38">
        <f>SUM(H17*20%)</f>
        <v>1200</v>
      </c>
      <c r="J17" s="38">
        <f>SUM(H17:I17)</f>
        <v>7200</v>
      </c>
      <c r="K17" s="38">
        <v>0</v>
      </c>
      <c r="L17" s="39">
        <f>SUM(J17:K17)</f>
        <v>7200</v>
      </c>
      <c r="M17" s="40">
        <v>4828</v>
      </c>
      <c r="N17" s="40">
        <v>4595</v>
      </c>
      <c r="O17" s="40">
        <v>5354</v>
      </c>
      <c r="P17" s="41">
        <f>SUM(M17:O17)</f>
        <v>14777</v>
      </c>
      <c r="Q17" s="40">
        <v>4666</v>
      </c>
      <c r="R17" s="40">
        <v>4667.8</v>
      </c>
      <c r="S17" s="40">
        <v>3941</v>
      </c>
      <c r="T17" s="30">
        <v>1</v>
      </c>
      <c r="U17" s="34" t="s">
        <v>65</v>
      </c>
      <c r="V17" s="35">
        <v>245</v>
      </c>
      <c r="W17" s="41">
        <f>SUM(Q17:S17)</f>
        <v>13274.8</v>
      </c>
      <c r="X17" s="42">
        <f t="shared" ref="X17:X27" si="8">P17+W17</f>
        <v>28051.8</v>
      </c>
      <c r="Y17" s="40">
        <v>8961.6</v>
      </c>
      <c r="Z17" s="40">
        <v>7944.8</v>
      </c>
      <c r="AA17" s="40">
        <v>8031.4</v>
      </c>
      <c r="AB17" s="41">
        <f>SUM(Y17:AA17)</f>
        <v>24937.800000000003</v>
      </c>
      <c r="AC17" s="40">
        <v>7200</v>
      </c>
      <c r="AD17" s="42">
        <v>7065.83</v>
      </c>
      <c r="AE17" s="40">
        <v>2174.7800000000002</v>
      </c>
      <c r="AF17" s="41">
        <f>SUM(AC17:AE17)</f>
        <v>16440.61</v>
      </c>
      <c r="AG17" s="42">
        <f>AB17+AF17</f>
        <v>41378.410000000003</v>
      </c>
      <c r="AH17" s="43">
        <f>X17+AG17</f>
        <v>69430.210000000006</v>
      </c>
      <c r="AI17" s="43">
        <v>69430.209999999992</v>
      </c>
      <c r="AJ17" s="43">
        <f>AH17-AI17</f>
        <v>0</v>
      </c>
    </row>
    <row r="18" spans="2:36" ht="30" customHeight="1" x14ac:dyDescent="0.25">
      <c r="B18" s="30">
        <v>2</v>
      </c>
      <c r="C18" s="34" t="s">
        <v>69</v>
      </c>
      <c r="D18" s="35">
        <v>250</v>
      </c>
      <c r="E18" s="36" t="s">
        <v>66</v>
      </c>
      <c r="F18" s="36" t="s">
        <v>67</v>
      </c>
      <c r="G18" s="37" t="s">
        <v>70</v>
      </c>
      <c r="H18" s="38">
        <v>6000</v>
      </c>
      <c r="I18" s="38">
        <f>SUM(H18*20%)</f>
        <v>1200</v>
      </c>
      <c r="J18" s="38">
        <f t="shared" ref="J18:J46" si="9">SUM(H18:I18)</f>
        <v>7200</v>
      </c>
      <c r="K18" s="38">
        <v>0</v>
      </c>
      <c r="L18" s="39">
        <f t="shared" ref="L18:L52" si="10">SUM(J18:K18)</f>
        <v>7200</v>
      </c>
      <c r="M18" s="40">
        <v>4798</v>
      </c>
      <c r="N18" s="40">
        <v>4798</v>
      </c>
      <c r="O18" s="40">
        <v>4804</v>
      </c>
      <c r="P18" s="41">
        <f t="shared" ref="P18:P29" si="11">SUM(M18:O18)</f>
        <v>14400</v>
      </c>
      <c r="Q18" s="40">
        <v>4938</v>
      </c>
      <c r="R18" s="40">
        <v>4803</v>
      </c>
      <c r="S18" s="40">
        <v>4684</v>
      </c>
      <c r="T18" s="30">
        <v>2</v>
      </c>
      <c r="U18" s="34" t="s">
        <v>69</v>
      </c>
      <c r="V18" s="35">
        <v>250</v>
      </c>
      <c r="W18" s="41">
        <f t="shared" ref="W18:W52" si="12">SUM(Q18:S18)</f>
        <v>14425</v>
      </c>
      <c r="X18" s="42">
        <f t="shared" si="8"/>
        <v>28825</v>
      </c>
      <c r="Y18" s="40">
        <v>8040.4</v>
      </c>
      <c r="Z18" s="40">
        <v>8012.2</v>
      </c>
      <c r="AA18" s="40">
        <v>8007.2</v>
      </c>
      <c r="AB18" s="41">
        <f t="shared" ref="AB18:AB52" si="13">SUM(Y18:AA18)</f>
        <v>24059.8</v>
      </c>
      <c r="AC18" s="40">
        <v>7200</v>
      </c>
      <c r="AD18" s="42">
        <v>7295.0600000000013</v>
      </c>
      <c r="AE18" s="40">
        <v>2174.7800000000002</v>
      </c>
      <c r="AF18" s="41">
        <f t="shared" ref="AF18:AF52" si="14">SUM(AC18:AE18)</f>
        <v>16669.84</v>
      </c>
      <c r="AG18" s="42">
        <f t="shared" ref="AG18:AG52" si="15">AB18+AF18</f>
        <v>40729.64</v>
      </c>
      <c r="AH18" s="43">
        <f t="shared" ref="AH18:AH52" si="16">X18+AG18</f>
        <v>69554.64</v>
      </c>
      <c r="AI18" s="43">
        <v>69470.16</v>
      </c>
      <c r="AJ18" s="43">
        <f t="shared" ref="AJ18:AJ27" si="17">AH18-AI18</f>
        <v>84.479999999995925</v>
      </c>
    </row>
    <row r="19" spans="2:36" ht="29.25" customHeight="1" x14ac:dyDescent="0.25">
      <c r="B19" s="30">
        <v>3</v>
      </c>
      <c r="C19" s="34" t="s">
        <v>71</v>
      </c>
      <c r="D19" s="35">
        <v>258</v>
      </c>
      <c r="E19" s="36" t="s">
        <v>66</v>
      </c>
      <c r="F19" s="36" t="s">
        <v>67</v>
      </c>
      <c r="G19" s="37" t="s">
        <v>70</v>
      </c>
      <c r="H19" s="38">
        <v>6000</v>
      </c>
      <c r="I19" s="38">
        <f>SUM(H19*20%)</f>
        <v>1200</v>
      </c>
      <c r="J19" s="38">
        <f t="shared" si="9"/>
        <v>7200</v>
      </c>
      <c r="K19" s="38">
        <v>0</v>
      </c>
      <c r="L19" s="39">
        <f t="shared" si="10"/>
        <v>7200</v>
      </c>
      <c r="M19" s="40">
        <v>4576</v>
      </c>
      <c r="N19" s="40">
        <v>4708</v>
      </c>
      <c r="O19" s="40">
        <v>4798</v>
      </c>
      <c r="P19" s="41">
        <f t="shared" si="11"/>
        <v>14082</v>
      </c>
      <c r="Q19" s="40">
        <v>4794</v>
      </c>
      <c r="R19" s="40">
        <v>4620</v>
      </c>
      <c r="S19" s="40">
        <v>4679</v>
      </c>
      <c r="T19" s="30">
        <v>3</v>
      </c>
      <c r="U19" s="34" t="s">
        <v>71</v>
      </c>
      <c r="V19" s="35">
        <v>258</v>
      </c>
      <c r="W19" s="41">
        <f t="shared" si="12"/>
        <v>14093</v>
      </c>
      <c r="X19" s="42">
        <f t="shared" si="8"/>
        <v>28175</v>
      </c>
      <c r="Y19" s="40">
        <v>8017</v>
      </c>
      <c r="Z19" s="40">
        <v>7865.6</v>
      </c>
      <c r="AA19" s="40">
        <v>8020.4</v>
      </c>
      <c r="AB19" s="41">
        <f t="shared" si="13"/>
        <v>23903</v>
      </c>
      <c r="AC19" s="40">
        <v>7200</v>
      </c>
      <c r="AD19" s="42">
        <v>7451.8600000000006</v>
      </c>
      <c r="AE19" s="40">
        <v>2174.7800000000002</v>
      </c>
      <c r="AF19" s="41">
        <f t="shared" si="14"/>
        <v>16826.64</v>
      </c>
      <c r="AG19" s="42">
        <f t="shared" si="15"/>
        <v>40729.64</v>
      </c>
      <c r="AH19" s="43">
        <f t="shared" si="16"/>
        <v>68904.639999999999</v>
      </c>
      <c r="AI19" s="43">
        <v>68820.160000000003</v>
      </c>
      <c r="AJ19" s="43">
        <f t="shared" si="17"/>
        <v>84.479999999995925</v>
      </c>
    </row>
    <row r="20" spans="2:36" ht="33.75" customHeight="1" x14ac:dyDescent="0.25">
      <c r="B20" s="30">
        <v>4</v>
      </c>
      <c r="C20" s="34" t="s">
        <v>72</v>
      </c>
      <c r="D20" s="35">
        <v>259</v>
      </c>
      <c r="E20" s="36" t="s">
        <v>66</v>
      </c>
      <c r="F20" s="36" t="s">
        <v>67</v>
      </c>
      <c r="G20" s="37" t="s">
        <v>70</v>
      </c>
      <c r="H20" s="38">
        <v>6000</v>
      </c>
      <c r="I20" s="38">
        <f>SUM(H20*20%)</f>
        <v>1200</v>
      </c>
      <c r="J20" s="38">
        <f t="shared" si="9"/>
        <v>7200</v>
      </c>
      <c r="K20" s="38">
        <v>0</v>
      </c>
      <c r="L20" s="39">
        <f t="shared" si="10"/>
        <v>7200</v>
      </c>
      <c r="M20" s="40">
        <v>4803</v>
      </c>
      <c r="N20" s="40">
        <v>4675</v>
      </c>
      <c r="O20" s="40">
        <v>4935</v>
      </c>
      <c r="P20" s="41">
        <f t="shared" si="11"/>
        <v>14413</v>
      </c>
      <c r="Q20" s="40">
        <v>4790</v>
      </c>
      <c r="R20" s="40">
        <v>4800</v>
      </c>
      <c r="S20" s="40">
        <v>4776</v>
      </c>
      <c r="T20" s="30">
        <v>4</v>
      </c>
      <c r="U20" s="34" t="s">
        <v>72</v>
      </c>
      <c r="V20" s="35">
        <v>259</v>
      </c>
      <c r="W20" s="41">
        <f t="shared" si="12"/>
        <v>14366</v>
      </c>
      <c r="X20" s="42">
        <f t="shared" si="8"/>
        <v>28779</v>
      </c>
      <c r="Y20" s="40">
        <v>8023.4</v>
      </c>
      <c r="Z20" s="40">
        <v>8324.4</v>
      </c>
      <c r="AA20" s="40">
        <v>8011.8</v>
      </c>
      <c r="AB20" s="41">
        <f t="shared" si="13"/>
        <v>24359.599999999999</v>
      </c>
      <c r="AC20" s="40">
        <v>7200</v>
      </c>
      <c r="AD20" s="42">
        <v>7318.3100000000013</v>
      </c>
      <c r="AE20" s="40">
        <v>2174.7800000000002</v>
      </c>
      <c r="AF20" s="41">
        <f t="shared" si="14"/>
        <v>16693.09</v>
      </c>
      <c r="AG20" s="42">
        <f t="shared" si="15"/>
        <v>41052.69</v>
      </c>
      <c r="AH20" s="43">
        <f t="shared" si="16"/>
        <v>69831.69</v>
      </c>
      <c r="AI20" s="43">
        <v>69747.209999999992</v>
      </c>
      <c r="AJ20" s="43">
        <f t="shared" si="17"/>
        <v>84.480000000010477</v>
      </c>
    </row>
    <row r="21" spans="2:36" ht="25.5" customHeight="1" x14ac:dyDescent="0.25">
      <c r="B21" s="30">
        <v>5</v>
      </c>
      <c r="C21" s="34" t="s">
        <v>73</v>
      </c>
      <c r="D21" s="35">
        <v>260</v>
      </c>
      <c r="E21" s="36" t="s">
        <v>74</v>
      </c>
      <c r="F21" s="36" t="s">
        <v>67</v>
      </c>
      <c r="G21" s="37" t="s">
        <v>70</v>
      </c>
      <c r="H21" s="38">
        <v>6000</v>
      </c>
      <c r="I21" s="38">
        <f>SUM(H21*20%*0)</f>
        <v>0</v>
      </c>
      <c r="J21" s="38">
        <f t="shared" si="9"/>
        <v>6000</v>
      </c>
      <c r="K21" s="38">
        <v>0</v>
      </c>
      <c r="L21" s="39">
        <f t="shared" si="10"/>
        <v>6000</v>
      </c>
      <c r="M21" s="40">
        <v>3907.8</v>
      </c>
      <c r="N21" s="40">
        <v>4003</v>
      </c>
      <c r="O21" s="40">
        <v>4029.8</v>
      </c>
      <c r="P21" s="41">
        <f t="shared" si="11"/>
        <v>11940.6</v>
      </c>
      <c r="Q21" s="40">
        <v>4030</v>
      </c>
      <c r="R21" s="40">
        <v>4027.8</v>
      </c>
      <c r="S21" s="40">
        <v>3963</v>
      </c>
      <c r="T21" s="30">
        <v>5</v>
      </c>
      <c r="U21" s="34" t="s">
        <v>73</v>
      </c>
      <c r="V21" s="35">
        <v>260</v>
      </c>
      <c r="W21" s="41">
        <f t="shared" si="12"/>
        <v>12020.8</v>
      </c>
      <c r="X21" s="42">
        <f t="shared" si="8"/>
        <v>23961.4</v>
      </c>
      <c r="Y21" s="40">
        <v>6063</v>
      </c>
      <c r="Z21" s="40">
        <v>6648</v>
      </c>
      <c r="AA21" s="40">
        <v>7236.8</v>
      </c>
      <c r="AB21" s="41">
        <f t="shared" si="13"/>
        <v>19947.8</v>
      </c>
      <c r="AC21" s="40">
        <v>6000</v>
      </c>
      <c r="AD21" s="42">
        <v>6141.8100000000013</v>
      </c>
      <c r="AE21" s="40">
        <v>1812.33</v>
      </c>
      <c r="AF21" s="41">
        <f t="shared" si="14"/>
        <v>13954.140000000001</v>
      </c>
      <c r="AG21" s="42">
        <f t="shared" si="15"/>
        <v>33901.94</v>
      </c>
      <c r="AH21" s="43">
        <f t="shared" si="16"/>
        <v>57863.340000000004</v>
      </c>
      <c r="AI21" s="43">
        <v>57792.93</v>
      </c>
      <c r="AJ21" s="43">
        <f t="shared" si="17"/>
        <v>70.410000000003492</v>
      </c>
    </row>
    <row r="22" spans="2:36" ht="27" customHeight="1" x14ac:dyDescent="0.25">
      <c r="B22" s="30">
        <v>6</v>
      </c>
      <c r="C22" s="34" t="s">
        <v>75</v>
      </c>
      <c r="D22" s="35">
        <v>263</v>
      </c>
      <c r="E22" s="36" t="s">
        <v>66</v>
      </c>
      <c r="F22" s="36" t="s">
        <v>67</v>
      </c>
      <c r="G22" s="37" t="s">
        <v>76</v>
      </c>
      <c r="H22" s="38">
        <v>6000</v>
      </c>
      <c r="I22" s="38">
        <f>SUM(H22*20%)</f>
        <v>1200</v>
      </c>
      <c r="J22" s="38">
        <f t="shared" si="9"/>
        <v>7200</v>
      </c>
      <c r="K22" s="38">
        <v>0</v>
      </c>
      <c r="L22" s="39">
        <f t="shared" si="10"/>
        <v>7200</v>
      </c>
      <c r="M22" s="40">
        <v>4849</v>
      </c>
      <c r="N22" s="40">
        <v>4805</v>
      </c>
      <c r="O22" s="40">
        <v>4815</v>
      </c>
      <c r="P22" s="41">
        <f t="shared" si="11"/>
        <v>14469</v>
      </c>
      <c r="Q22" s="40">
        <v>4791</v>
      </c>
      <c r="R22" s="40">
        <v>4868</v>
      </c>
      <c r="S22" s="40">
        <v>4753</v>
      </c>
      <c r="T22" s="30">
        <v>6</v>
      </c>
      <c r="U22" s="34" t="s">
        <v>75</v>
      </c>
      <c r="V22" s="35">
        <v>263</v>
      </c>
      <c r="W22" s="41">
        <f t="shared" si="12"/>
        <v>14412</v>
      </c>
      <c r="X22" s="42">
        <f t="shared" si="8"/>
        <v>28881</v>
      </c>
      <c r="Y22" s="40">
        <v>8140</v>
      </c>
      <c r="Z22" s="40">
        <v>7932.8</v>
      </c>
      <c r="AA22" s="40">
        <v>8086.8</v>
      </c>
      <c r="AB22" s="41">
        <f t="shared" si="13"/>
        <v>24159.599999999999</v>
      </c>
      <c r="AC22" s="40">
        <v>7200</v>
      </c>
      <c r="AD22" s="42">
        <v>7014.8300000000017</v>
      </c>
      <c r="AE22" s="40">
        <v>2174.7800000000002</v>
      </c>
      <c r="AF22" s="41">
        <f t="shared" si="14"/>
        <v>16389.61</v>
      </c>
      <c r="AG22" s="42">
        <f t="shared" si="15"/>
        <v>40549.21</v>
      </c>
      <c r="AH22" s="43">
        <f t="shared" si="16"/>
        <v>69430.209999999992</v>
      </c>
      <c r="AI22" s="43">
        <v>69430.209999999992</v>
      </c>
      <c r="AJ22" s="43">
        <f t="shared" si="17"/>
        <v>0</v>
      </c>
    </row>
    <row r="23" spans="2:36" ht="28.5" customHeight="1" x14ac:dyDescent="0.25">
      <c r="B23" s="30">
        <v>7</v>
      </c>
      <c r="C23" s="34" t="s">
        <v>77</v>
      </c>
      <c r="D23" s="35">
        <v>269</v>
      </c>
      <c r="E23" s="36" t="s">
        <v>78</v>
      </c>
      <c r="F23" s="36" t="s">
        <v>67</v>
      </c>
      <c r="G23" s="37" t="s">
        <v>70</v>
      </c>
      <c r="H23" s="38">
        <v>6000</v>
      </c>
      <c r="I23" s="38">
        <f>-SUM(H23*20%)</f>
        <v>-1200</v>
      </c>
      <c r="J23" s="38">
        <f t="shared" si="9"/>
        <v>4800</v>
      </c>
      <c r="K23" s="38">
        <v>0</v>
      </c>
      <c r="L23" s="39">
        <f t="shared" si="10"/>
        <v>4800</v>
      </c>
      <c r="M23" s="40">
        <v>3287</v>
      </c>
      <c r="N23" s="40">
        <v>3265</v>
      </c>
      <c r="O23" s="40">
        <v>3152</v>
      </c>
      <c r="P23" s="41">
        <f t="shared" si="11"/>
        <v>9704</v>
      </c>
      <c r="Q23" s="40">
        <v>3200</v>
      </c>
      <c r="R23" s="40">
        <v>3196</v>
      </c>
      <c r="S23" s="40">
        <v>3060</v>
      </c>
      <c r="T23" s="30">
        <v>7</v>
      </c>
      <c r="U23" s="34" t="s">
        <v>77</v>
      </c>
      <c r="V23" s="35">
        <v>269</v>
      </c>
      <c r="W23" s="41">
        <f t="shared" si="12"/>
        <v>9456</v>
      </c>
      <c r="X23" s="42">
        <f t="shared" si="8"/>
        <v>19160</v>
      </c>
      <c r="Y23" s="40">
        <v>5365.8</v>
      </c>
      <c r="Z23" s="40">
        <v>5647.4</v>
      </c>
      <c r="AA23" s="40">
        <v>5359</v>
      </c>
      <c r="AB23" s="41">
        <f t="shared" si="13"/>
        <v>16372.2</v>
      </c>
      <c r="AC23" s="40">
        <v>4800</v>
      </c>
      <c r="AD23" s="42">
        <v>4716.0800000000017</v>
      </c>
      <c r="AE23" s="40">
        <v>1449.85</v>
      </c>
      <c r="AF23" s="41">
        <f t="shared" si="14"/>
        <v>10965.930000000002</v>
      </c>
      <c r="AG23" s="42">
        <f t="shared" si="15"/>
        <v>27338.130000000005</v>
      </c>
      <c r="AH23" s="43">
        <f t="shared" si="16"/>
        <v>46498.130000000005</v>
      </c>
      <c r="AI23" s="43">
        <v>46498.130000000005</v>
      </c>
      <c r="AJ23" s="43">
        <f t="shared" si="17"/>
        <v>0</v>
      </c>
    </row>
    <row r="24" spans="2:36" ht="25.5" customHeight="1" x14ac:dyDescent="0.25">
      <c r="B24" s="30">
        <v>8</v>
      </c>
      <c r="C24" s="34" t="s">
        <v>79</v>
      </c>
      <c r="D24" s="35">
        <v>272</v>
      </c>
      <c r="E24" s="36" t="s">
        <v>78</v>
      </c>
      <c r="F24" s="36" t="s">
        <v>67</v>
      </c>
      <c r="G24" s="37" t="s">
        <v>80</v>
      </c>
      <c r="H24" s="38">
        <v>6000</v>
      </c>
      <c r="I24" s="38">
        <f t="shared" ref="I24:I31" si="18">-SUM(H24*20%)</f>
        <v>-1200</v>
      </c>
      <c r="J24" s="38">
        <f t="shared" si="9"/>
        <v>4800</v>
      </c>
      <c r="K24" s="38">
        <v>0</v>
      </c>
      <c r="L24" s="39">
        <f t="shared" si="10"/>
        <v>4800</v>
      </c>
      <c r="M24" s="40">
        <v>3201</v>
      </c>
      <c r="N24" s="40">
        <v>3366</v>
      </c>
      <c r="O24" s="40">
        <v>3154</v>
      </c>
      <c r="P24" s="41">
        <f t="shared" si="11"/>
        <v>9721</v>
      </c>
      <c r="Q24" s="40">
        <v>3097</v>
      </c>
      <c r="R24" s="40">
        <v>2990</v>
      </c>
      <c r="S24" s="40">
        <v>3289</v>
      </c>
      <c r="T24" s="30">
        <v>8</v>
      </c>
      <c r="U24" s="34" t="s">
        <v>79</v>
      </c>
      <c r="V24" s="35">
        <v>272</v>
      </c>
      <c r="W24" s="41">
        <f t="shared" si="12"/>
        <v>9376</v>
      </c>
      <c r="X24" s="42">
        <f t="shared" si="8"/>
        <v>19097</v>
      </c>
      <c r="Y24" s="40">
        <v>5071</v>
      </c>
      <c r="Z24" s="40">
        <v>5298</v>
      </c>
      <c r="AA24" s="40">
        <v>5182</v>
      </c>
      <c r="AB24" s="41">
        <f t="shared" si="13"/>
        <v>15551</v>
      </c>
      <c r="AC24" s="40">
        <v>4800</v>
      </c>
      <c r="AD24" s="42">
        <v>5352.23</v>
      </c>
      <c r="AE24" s="40">
        <v>1449.85</v>
      </c>
      <c r="AF24" s="41">
        <f t="shared" si="14"/>
        <v>11602.08</v>
      </c>
      <c r="AG24" s="42">
        <f t="shared" si="15"/>
        <v>27153.08</v>
      </c>
      <c r="AH24" s="43">
        <f t="shared" si="16"/>
        <v>46250.080000000002</v>
      </c>
      <c r="AI24" s="43">
        <v>46193.760000000002</v>
      </c>
      <c r="AJ24" s="43">
        <f t="shared" si="17"/>
        <v>56.319999999999709</v>
      </c>
    </row>
    <row r="25" spans="2:36" ht="23.25" customHeight="1" x14ac:dyDescent="0.25">
      <c r="B25" s="30">
        <v>9</v>
      </c>
      <c r="C25" s="34" t="s">
        <v>81</v>
      </c>
      <c r="D25" s="35">
        <v>273</v>
      </c>
      <c r="E25" s="36" t="s">
        <v>78</v>
      </c>
      <c r="F25" s="36" t="s">
        <v>67</v>
      </c>
      <c r="G25" s="37" t="s">
        <v>68</v>
      </c>
      <c r="H25" s="38">
        <v>6000</v>
      </c>
      <c r="I25" s="38">
        <f t="shared" si="18"/>
        <v>-1200</v>
      </c>
      <c r="J25" s="38">
        <f t="shared" si="9"/>
        <v>4800</v>
      </c>
      <c r="K25" s="38">
        <v>0</v>
      </c>
      <c r="L25" s="39">
        <f t="shared" si="10"/>
        <v>4800</v>
      </c>
      <c r="M25" s="40">
        <v>3123</v>
      </c>
      <c r="N25" s="40">
        <v>3235</v>
      </c>
      <c r="O25" s="40">
        <v>3197</v>
      </c>
      <c r="P25" s="41">
        <f t="shared" si="11"/>
        <v>9555</v>
      </c>
      <c r="Q25" s="40">
        <v>3232</v>
      </c>
      <c r="R25" s="40">
        <v>3190</v>
      </c>
      <c r="S25" s="40">
        <v>3151</v>
      </c>
      <c r="T25" s="30">
        <v>9</v>
      </c>
      <c r="U25" s="34" t="s">
        <v>81</v>
      </c>
      <c r="V25" s="35">
        <v>273</v>
      </c>
      <c r="W25" s="41">
        <f t="shared" si="12"/>
        <v>9573</v>
      </c>
      <c r="X25" s="42">
        <f t="shared" si="8"/>
        <v>19128</v>
      </c>
      <c r="Y25" s="40">
        <v>5253</v>
      </c>
      <c r="Z25" s="40">
        <v>5575</v>
      </c>
      <c r="AA25" s="40">
        <v>5330</v>
      </c>
      <c r="AB25" s="41">
        <f t="shared" si="13"/>
        <v>16158</v>
      </c>
      <c r="AC25" s="40">
        <v>4800</v>
      </c>
      <c r="AD25" s="42">
        <v>4968.619999999999</v>
      </c>
      <c r="AE25" s="40">
        <v>1449.85</v>
      </c>
      <c r="AF25" s="41">
        <f t="shared" si="14"/>
        <v>11218.47</v>
      </c>
      <c r="AG25" s="42">
        <f t="shared" si="15"/>
        <v>27376.47</v>
      </c>
      <c r="AH25" s="43">
        <f t="shared" si="16"/>
        <v>46504.47</v>
      </c>
      <c r="AI25" s="43">
        <v>46448.15</v>
      </c>
      <c r="AJ25" s="43">
        <f t="shared" si="17"/>
        <v>56.319999999999709</v>
      </c>
    </row>
    <row r="26" spans="2:36" ht="23.25" customHeight="1" x14ac:dyDescent="0.25">
      <c r="B26" s="30">
        <v>10</v>
      </c>
      <c r="C26" s="34" t="s">
        <v>82</v>
      </c>
      <c r="D26" s="35">
        <v>275</v>
      </c>
      <c r="E26" s="36" t="s">
        <v>74</v>
      </c>
      <c r="F26" s="36" t="s">
        <v>67</v>
      </c>
      <c r="G26" s="37" t="s">
        <v>83</v>
      </c>
      <c r="H26" s="38">
        <v>6000</v>
      </c>
      <c r="I26" s="38">
        <f>SUM(H26*20%*0)</f>
        <v>0</v>
      </c>
      <c r="J26" s="38">
        <f t="shared" si="9"/>
        <v>6000</v>
      </c>
      <c r="K26" s="38">
        <v>0</v>
      </c>
      <c r="L26" s="39">
        <f t="shared" si="10"/>
        <v>6000</v>
      </c>
      <c r="M26" s="40">
        <v>3803</v>
      </c>
      <c r="N26" s="40">
        <v>3926</v>
      </c>
      <c r="O26" s="40">
        <v>4022</v>
      </c>
      <c r="P26" s="41">
        <f t="shared" si="11"/>
        <v>11751</v>
      </c>
      <c r="Q26" s="40">
        <v>4006</v>
      </c>
      <c r="R26" s="40">
        <v>3948</v>
      </c>
      <c r="S26" s="40">
        <v>3987</v>
      </c>
      <c r="T26" s="30">
        <v>10</v>
      </c>
      <c r="U26" s="34" t="s">
        <v>82</v>
      </c>
      <c r="V26" s="35">
        <v>275</v>
      </c>
      <c r="W26" s="41">
        <f t="shared" si="12"/>
        <v>11941</v>
      </c>
      <c r="X26" s="42">
        <f t="shared" si="8"/>
        <v>23692</v>
      </c>
      <c r="Y26" s="40">
        <v>6658</v>
      </c>
      <c r="Z26" s="40">
        <v>5844</v>
      </c>
      <c r="AA26" s="40">
        <v>5853</v>
      </c>
      <c r="AB26" s="41">
        <f t="shared" si="13"/>
        <v>18355</v>
      </c>
      <c r="AC26" s="40">
        <v>6000</v>
      </c>
      <c r="AD26" s="42">
        <v>6000</v>
      </c>
      <c r="AE26" s="40">
        <v>1812.33</v>
      </c>
      <c r="AF26" s="41">
        <f t="shared" si="14"/>
        <v>13812.33</v>
      </c>
      <c r="AG26" s="42">
        <f t="shared" si="15"/>
        <v>32167.33</v>
      </c>
      <c r="AH26" s="43">
        <f t="shared" si="16"/>
        <v>55859.33</v>
      </c>
      <c r="AI26" s="43">
        <v>57563.02</v>
      </c>
      <c r="AJ26" s="43">
        <f t="shared" si="17"/>
        <v>-1703.6899999999951</v>
      </c>
    </row>
    <row r="27" spans="2:36" ht="27" customHeight="1" x14ac:dyDescent="0.25">
      <c r="B27" s="30">
        <v>11</v>
      </c>
      <c r="C27" s="34" t="s">
        <v>84</v>
      </c>
      <c r="D27" s="35">
        <v>279</v>
      </c>
      <c r="E27" s="36" t="s">
        <v>78</v>
      </c>
      <c r="F27" s="36" t="s">
        <v>67</v>
      </c>
      <c r="G27" s="37" t="s">
        <v>70</v>
      </c>
      <c r="H27" s="38">
        <v>6000</v>
      </c>
      <c r="I27" s="38">
        <f t="shared" si="18"/>
        <v>-1200</v>
      </c>
      <c r="J27" s="38">
        <f t="shared" si="9"/>
        <v>4800</v>
      </c>
      <c r="K27" s="38">
        <v>0</v>
      </c>
      <c r="L27" s="39">
        <f t="shared" si="10"/>
        <v>4800</v>
      </c>
      <c r="M27" s="40">
        <v>3199</v>
      </c>
      <c r="N27" s="40">
        <v>3291</v>
      </c>
      <c r="O27" s="40">
        <v>3256</v>
      </c>
      <c r="P27" s="41">
        <f t="shared" si="11"/>
        <v>9746</v>
      </c>
      <c r="Q27" s="40">
        <v>3066</v>
      </c>
      <c r="R27" s="40">
        <v>3203</v>
      </c>
      <c r="S27" s="40">
        <v>3165</v>
      </c>
      <c r="T27" s="30">
        <v>11</v>
      </c>
      <c r="U27" s="34" t="s">
        <v>84</v>
      </c>
      <c r="V27" s="35">
        <v>279</v>
      </c>
      <c r="W27" s="41">
        <f t="shared" si="12"/>
        <v>9434</v>
      </c>
      <c r="X27" s="42">
        <f t="shared" si="8"/>
        <v>19180</v>
      </c>
      <c r="Y27" s="40">
        <v>5416</v>
      </c>
      <c r="Z27" s="40">
        <v>5316.4</v>
      </c>
      <c r="AA27" s="40">
        <v>5312</v>
      </c>
      <c r="AB27" s="41">
        <f t="shared" si="13"/>
        <v>16044.4</v>
      </c>
      <c r="AC27" s="40">
        <v>4800</v>
      </c>
      <c r="AD27" s="42">
        <v>5080.2000000000025</v>
      </c>
      <c r="AE27" s="40">
        <v>1449.85</v>
      </c>
      <c r="AF27" s="41">
        <f t="shared" si="14"/>
        <v>11330.050000000003</v>
      </c>
      <c r="AG27" s="42">
        <f t="shared" si="15"/>
        <v>27374.450000000004</v>
      </c>
      <c r="AH27" s="43">
        <f t="shared" si="16"/>
        <v>46554.450000000004</v>
      </c>
      <c r="AI27" s="43">
        <v>46498.130000000005</v>
      </c>
      <c r="AJ27" s="43">
        <f t="shared" si="17"/>
        <v>56.319999999999709</v>
      </c>
    </row>
    <row r="28" spans="2:36" ht="49.5" customHeight="1" x14ac:dyDescent="0.25">
      <c r="B28" s="30" t="s">
        <v>33</v>
      </c>
      <c r="C28" s="30" t="s">
        <v>34</v>
      </c>
      <c r="D28" s="30" t="s">
        <v>35</v>
      </c>
      <c r="E28" s="30" t="s">
        <v>36</v>
      </c>
      <c r="F28" s="30" t="s">
        <v>37</v>
      </c>
      <c r="G28" s="30" t="s">
        <v>38</v>
      </c>
      <c r="H28" s="27" t="s">
        <v>39</v>
      </c>
      <c r="I28" s="27" t="s">
        <v>40</v>
      </c>
      <c r="J28" s="27" t="s">
        <v>41</v>
      </c>
      <c r="K28" s="27" t="s">
        <v>42</v>
      </c>
      <c r="L28" s="28" t="s">
        <v>43</v>
      </c>
      <c r="M28" s="27" t="s">
        <v>44</v>
      </c>
      <c r="N28" s="27" t="s">
        <v>45</v>
      </c>
      <c r="O28" s="27" t="s">
        <v>46</v>
      </c>
      <c r="P28" s="29" t="s">
        <v>47</v>
      </c>
      <c r="Q28" s="27" t="s">
        <v>85</v>
      </c>
      <c r="R28" s="27" t="s">
        <v>86</v>
      </c>
      <c r="S28" s="27" t="s">
        <v>87</v>
      </c>
      <c r="T28" s="30" t="s">
        <v>33</v>
      </c>
      <c r="U28" s="30" t="s">
        <v>34</v>
      </c>
      <c r="V28" s="30" t="s">
        <v>35</v>
      </c>
      <c r="W28" s="29" t="s">
        <v>51</v>
      </c>
      <c r="X28" s="31" t="s">
        <v>52</v>
      </c>
      <c r="Y28" s="27" t="s">
        <v>53</v>
      </c>
      <c r="Z28" s="27" t="s">
        <v>54</v>
      </c>
      <c r="AA28" s="27" t="s">
        <v>88</v>
      </c>
      <c r="AB28" s="44" t="s">
        <v>56</v>
      </c>
      <c r="AC28" s="27" t="s">
        <v>57</v>
      </c>
      <c r="AD28" s="32" t="s">
        <v>89</v>
      </c>
      <c r="AE28" s="27" t="s">
        <v>59</v>
      </c>
      <c r="AF28" s="29" t="s">
        <v>60</v>
      </c>
      <c r="AG28" s="31" t="s">
        <v>61</v>
      </c>
      <c r="AH28" s="33" t="s">
        <v>62</v>
      </c>
      <c r="AI28" s="33" t="s">
        <v>63</v>
      </c>
      <c r="AJ28" s="33" t="s">
        <v>64</v>
      </c>
    </row>
    <row r="29" spans="2:36" ht="34.5" customHeight="1" x14ac:dyDescent="0.25">
      <c r="B29" s="30">
        <v>12</v>
      </c>
      <c r="C29" s="34" t="s">
        <v>90</v>
      </c>
      <c r="D29" s="35">
        <v>280</v>
      </c>
      <c r="E29" s="36" t="s">
        <v>78</v>
      </c>
      <c r="F29" s="36" t="s">
        <v>67</v>
      </c>
      <c r="G29" s="37" t="s">
        <v>70</v>
      </c>
      <c r="H29" s="38">
        <v>6000</v>
      </c>
      <c r="I29" s="38">
        <f t="shared" si="18"/>
        <v>-1200</v>
      </c>
      <c r="J29" s="38">
        <f t="shared" si="9"/>
        <v>4800</v>
      </c>
      <c r="K29" s="38">
        <v>0</v>
      </c>
      <c r="L29" s="39">
        <f t="shared" si="10"/>
        <v>4800</v>
      </c>
      <c r="M29" s="40">
        <v>3119</v>
      </c>
      <c r="N29" s="40">
        <v>3206</v>
      </c>
      <c r="O29" s="40">
        <v>3208</v>
      </c>
      <c r="P29" s="41">
        <f t="shared" si="11"/>
        <v>9533</v>
      </c>
      <c r="Q29" s="40">
        <v>3198</v>
      </c>
      <c r="R29" s="40">
        <v>3202</v>
      </c>
      <c r="S29" s="40">
        <v>3066</v>
      </c>
      <c r="T29" s="30">
        <v>12</v>
      </c>
      <c r="U29" s="34" t="s">
        <v>90</v>
      </c>
      <c r="V29" s="35">
        <v>280</v>
      </c>
      <c r="W29" s="41">
        <f t="shared" si="12"/>
        <v>9466</v>
      </c>
      <c r="X29" s="42">
        <f t="shared" ref="X29:X46" si="19">P29+W29</f>
        <v>18999</v>
      </c>
      <c r="Y29" s="40">
        <v>5316.8</v>
      </c>
      <c r="Z29" s="40">
        <v>5318.8</v>
      </c>
      <c r="AA29" s="40">
        <v>5326.8</v>
      </c>
      <c r="AB29" s="41">
        <f t="shared" si="13"/>
        <v>15962.400000000001</v>
      </c>
      <c r="AC29" s="40">
        <v>4800</v>
      </c>
      <c r="AD29" s="42">
        <v>4940.8299999999981</v>
      </c>
      <c r="AE29" s="40">
        <v>1449.85</v>
      </c>
      <c r="AF29" s="41">
        <f t="shared" si="14"/>
        <v>11190.679999999998</v>
      </c>
      <c r="AG29" s="42">
        <f t="shared" si="15"/>
        <v>27153.08</v>
      </c>
      <c r="AH29" s="43">
        <f t="shared" si="16"/>
        <v>46152.08</v>
      </c>
      <c r="AI29" s="43">
        <v>46095.76</v>
      </c>
      <c r="AJ29" s="43">
        <f>AH29-AI29</f>
        <v>56.319999999999709</v>
      </c>
    </row>
    <row r="30" spans="2:36" ht="26.25" customHeight="1" x14ac:dyDescent="0.25">
      <c r="B30" s="30">
        <v>13</v>
      </c>
      <c r="C30" s="34" t="s">
        <v>91</v>
      </c>
      <c r="D30" s="35">
        <v>286</v>
      </c>
      <c r="E30" s="36" t="s">
        <v>74</v>
      </c>
      <c r="F30" s="36" t="s">
        <v>92</v>
      </c>
      <c r="G30" s="37" t="s">
        <v>93</v>
      </c>
      <c r="H30" s="38">
        <v>6000</v>
      </c>
      <c r="I30" s="38">
        <f>SUM(H30*20%*0)</f>
        <v>0</v>
      </c>
      <c r="J30" s="38">
        <f t="shared" si="9"/>
        <v>6000</v>
      </c>
      <c r="K30" s="38">
        <f>SUM(J30*50%)</f>
        <v>3000</v>
      </c>
      <c r="L30" s="39">
        <f t="shared" si="10"/>
        <v>9000</v>
      </c>
      <c r="M30" s="40">
        <v>6367</v>
      </c>
      <c r="N30" s="40">
        <v>5633.8</v>
      </c>
      <c r="O30" s="40">
        <v>6005</v>
      </c>
      <c r="P30" s="41">
        <f>SUM(M30:O30)</f>
        <v>18005.8</v>
      </c>
      <c r="Q30" s="40">
        <v>6176</v>
      </c>
      <c r="R30" s="40">
        <v>6080</v>
      </c>
      <c r="S30" s="40">
        <v>5889</v>
      </c>
      <c r="T30" s="30">
        <v>13</v>
      </c>
      <c r="U30" s="34" t="s">
        <v>91</v>
      </c>
      <c r="V30" s="35">
        <v>286</v>
      </c>
      <c r="W30" s="41">
        <f t="shared" si="12"/>
        <v>18145</v>
      </c>
      <c r="X30" s="42">
        <f t="shared" si="19"/>
        <v>36150.800000000003</v>
      </c>
      <c r="Y30" s="40">
        <v>10096.6</v>
      </c>
      <c r="Z30" s="40">
        <v>10351</v>
      </c>
      <c r="AA30" s="40">
        <v>10040</v>
      </c>
      <c r="AB30" s="41">
        <f t="shared" si="13"/>
        <v>30487.599999999999</v>
      </c>
      <c r="AC30" s="40">
        <v>9000</v>
      </c>
      <c r="AD30" s="42">
        <v>8998.2200000000012</v>
      </c>
      <c r="AE30" s="40">
        <v>2718.49</v>
      </c>
      <c r="AF30" s="41">
        <f t="shared" si="14"/>
        <v>20716.71</v>
      </c>
      <c r="AG30" s="42">
        <f t="shared" si="15"/>
        <v>51204.31</v>
      </c>
      <c r="AH30" s="43">
        <f t="shared" si="16"/>
        <v>87355.11</v>
      </c>
      <c r="AI30" s="43">
        <v>87355.11</v>
      </c>
      <c r="AJ30" s="43">
        <f t="shared" ref="AJ30:AJ46" si="20">AH30-AI30</f>
        <v>0</v>
      </c>
    </row>
    <row r="31" spans="2:36" ht="23.25" customHeight="1" x14ac:dyDescent="0.25">
      <c r="B31" s="30">
        <v>14</v>
      </c>
      <c r="C31" s="34" t="s">
        <v>94</v>
      </c>
      <c r="D31" s="35">
        <v>287</v>
      </c>
      <c r="E31" s="36" t="s">
        <v>78</v>
      </c>
      <c r="F31" s="36" t="s">
        <v>67</v>
      </c>
      <c r="G31" s="37" t="s">
        <v>70</v>
      </c>
      <c r="H31" s="38">
        <v>6000</v>
      </c>
      <c r="I31" s="38">
        <f t="shared" si="18"/>
        <v>-1200</v>
      </c>
      <c r="J31" s="38">
        <f t="shared" si="9"/>
        <v>4800</v>
      </c>
      <c r="K31" s="38">
        <v>0</v>
      </c>
      <c r="L31" s="39">
        <f t="shared" si="10"/>
        <v>4800</v>
      </c>
      <c r="M31" s="40">
        <v>3202.49</v>
      </c>
      <c r="N31" s="40">
        <v>3202.49</v>
      </c>
      <c r="O31" s="40">
        <v>3200</v>
      </c>
      <c r="P31" s="41">
        <f t="shared" ref="P31:P49" si="21">SUM(M31:O31)</f>
        <v>9604.98</v>
      </c>
      <c r="Q31" s="40">
        <v>3200</v>
      </c>
      <c r="R31" s="40">
        <v>3200</v>
      </c>
      <c r="S31" s="40">
        <v>3185.05</v>
      </c>
      <c r="T31" s="30">
        <v>14</v>
      </c>
      <c r="U31" s="34" t="s">
        <v>94</v>
      </c>
      <c r="V31" s="35">
        <v>287</v>
      </c>
      <c r="W31" s="41">
        <f t="shared" si="12"/>
        <v>9585.0499999999993</v>
      </c>
      <c r="X31" s="42">
        <f t="shared" si="19"/>
        <v>19190.03</v>
      </c>
      <c r="Y31" s="40">
        <v>5348.97</v>
      </c>
      <c r="Z31" s="40">
        <v>5560.31</v>
      </c>
      <c r="AA31" s="40">
        <v>5348.97</v>
      </c>
      <c r="AB31" s="41">
        <f t="shared" si="13"/>
        <v>16258.25</v>
      </c>
      <c r="AC31" s="40">
        <v>4800</v>
      </c>
      <c r="AD31" s="42">
        <v>4856.32</v>
      </c>
      <c r="AE31" s="40">
        <v>1449.85</v>
      </c>
      <c r="AF31" s="41">
        <f t="shared" si="14"/>
        <v>11106.17</v>
      </c>
      <c r="AG31" s="42">
        <f t="shared" si="15"/>
        <v>27364.42</v>
      </c>
      <c r="AH31" s="43">
        <f t="shared" si="16"/>
        <v>46554.45</v>
      </c>
      <c r="AI31" s="43">
        <v>46498.13</v>
      </c>
      <c r="AJ31" s="43">
        <f t="shared" si="20"/>
        <v>56.319999999999709</v>
      </c>
    </row>
    <row r="32" spans="2:36" ht="33.75" customHeight="1" x14ac:dyDescent="0.25">
      <c r="B32" s="30">
        <v>15</v>
      </c>
      <c r="C32" s="34" t="s">
        <v>95</v>
      </c>
      <c r="D32" s="35">
        <v>287</v>
      </c>
      <c r="E32" s="36" t="s">
        <v>66</v>
      </c>
      <c r="F32" s="36" t="s">
        <v>67</v>
      </c>
      <c r="G32" s="37" t="s">
        <v>70</v>
      </c>
      <c r="H32" s="38">
        <v>6000</v>
      </c>
      <c r="I32" s="38">
        <f>SUM(H32*20%)</f>
        <v>1200</v>
      </c>
      <c r="J32" s="38">
        <f t="shared" si="9"/>
        <v>7200</v>
      </c>
      <c r="K32" s="38">
        <v>0</v>
      </c>
      <c r="L32" s="39">
        <f t="shared" si="10"/>
        <v>7200</v>
      </c>
      <c r="M32" s="40">
        <v>4493.51</v>
      </c>
      <c r="N32" s="40">
        <v>4780.51</v>
      </c>
      <c r="O32" s="40">
        <v>3820</v>
      </c>
      <c r="P32" s="41">
        <f t="shared" si="21"/>
        <v>13094.02</v>
      </c>
      <c r="Q32" s="40">
        <v>5735</v>
      </c>
      <c r="R32" s="40">
        <v>4694</v>
      </c>
      <c r="S32" s="40">
        <v>4593.95</v>
      </c>
      <c r="T32" s="30">
        <v>15</v>
      </c>
      <c r="U32" s="34" t="s">
        <v>95</v>
      </c>
      <c r="V32" s="35">
        <v>287</v>
      </c>
      <c r="W32" s="41">
        <f t="shared" si="12"/>
        <v>15022.95</v>
      </c>
      <c r="X32" s="42">
        <f t="shared" si="19"/>
        <v>28116.97</v>
      </c>
      <c r="Y32" s="40">
        <v>7838.03</v>
      </c>
      <c r="Z32" s="40">
        <v>7652.09</v>
      </c>
      <c r="AA32" s="40">
        <v>7848.03</v>
      </c>
      <c r="AB32" s="41">
        <f t="shared" si="13"/>
        <v>23338.149999999998</v>
      </c>
      <c r="AC32" s="40">
        <v>7200</v>
      </c>
      <c r="AD32" s="42">
        <v>8016.7100000000028</v>
      </c>
      <c r="AE32" s="40">
        <v>2174.7800000000002</v>
      </c>
      <c r="AF32" s="41">
        <f t="shared" si="14"/>
        <v>17391.490000000002</v>
      </c>
      <c r="AG32" s="42">
        <f t="shared" si="15"/>
        <v>40729.64</v>
      </c>
      <c r="AH32" s="43">
        <f t="shared" si="16"/>
        <v>68846.61</v>
      </c>
      <c r="AI32" s="43">
        <v>68762.13</v>
      </c>
      <c r="AJ32" s="43">
        <f t="shared" si="20"/>
        <v>84.479999999995925</v>
      </c>
    </row>
    <row r="33" spans="2:36" ht="27.75" customHeight="1" x14ac:dyDescent="0.25">
      <c r="B33" s="30">
        <v>16</v>
      </c>
      <c r="C33" s="34" t="s">
        <v>96</v>
      </c>
      <c r="D33" s="35">
        <v>288</v>
      </c>
      <c r="E33" s="36" t="s">
        <v>66</v>
      </c>
      <c r="F33" s="36" t="s">
        <v>67</v>
      </c>
      <c r="G33" s="37" t="s">
        <v>68</v>
      </c>
      <c r="H33" s="38">
        <v>6000</v>
      </c>
      <c r="I33" s="38">
        <f>SUM(H33*20%)</f>
        <v>1200</v>
      </c>
      <c r="J33" s="38">
        <f t="shared" si="9"/>
        <v>7200</v>
      </c>
      <c r="K33" s="38">
        <v>0</v>
      </c>
      <c r="L33" s="39">
        <f t="shared" si="10"/>
        <v>7200</v>
      </c>
      <c r="M33" s="40">
        <v>4784</v>
      </c>
      <c r="N33" s="40">
        <v>4807</v>
      </c>
      <c r="O33" s="40">
        <v>4785</v>
      </c>
      <c r="P33" s="41">
        <f t="shared" si="21"/>
        <v>14376</v>
      </c>
      <c r="Q33" s="40">
        <v>4916</v>
      </c>
      <c r="R33" s="40">
        <v>3967</v>
      </c>
      <c r="S33" s="40">
        <v>5429</v>
      </c>
      <c r="T33" s="30">
        <v>16</v>
      </c>
      <c r="U33" s="34" t="s">
        <v>96</v>
      </c>
      <c r="V33" s="35">
        <v>288</v>
      </c>
      <c r="W33" s="41">
        <f t="shared" si="12"/>
        <v>14312</v>
      </c>
      <c r="X33" s="42">
        <f t="shared" si="19"/>
        <v>28688</v>
      </c>
      <c r="Y33" s="40">
        <v>7969</v>
      </c>
      <c r="Z33" s="40">
        <v>8015</v>
      </c>
      <c r="AA33" s="40">
        <v>7716</v>
      </c>
      <c r="AB33" s="41">
        <f t="shared" si="13"/>
        <v>23700</v>
      </c>
      <c r="AC33" s="40">
        <v>7200</v>
      </c>
      <c r="AD33" s="42">
        <v>7654.8600000000006</v>
      </c>
      <c r="AE33" s="40">
        <v>2174.7800000000002</v>
      </c>
      <c r="AF33" s="41">
        <f t="shared" si="14"/>
        <v>17029.64</v>
      </c>
      <c r="AG33" s="42">
        <f t="shared" si="15"/>
        <v>40729.64</v>
      </c>
      <c r="AH33" s="43">
        <f t="shared" si="16"/>
        <v>69417.64</v>
      </c>
      <c r="AI33" s="43">
        <v>69333.16</v>
      </c>
      <c r="AJ33" s="43">
        <f t="shared" si="20"/>
        <v>84.479999999995925</v>
      </c>
    </row>
    <row r="34" spans="2:36" ht="26.25" customHeight="1" x14ac:dyDescent="0.25">
      <c r="B34" s="30">
        <v>17</v>
      </c>
      <c r="C34" s="34" t="s">
        <v>97</v>
      </c>
      <c r="D34" s="35">
        <v>297</v>
      </c>
      <c r="E34" s="36" t="s">
        <v>78</v>
      </c>
      <c r="F34" s="36" t="s">
        <v>67</v>
      </c>
      <c r="G34" s="45" t="s">
        <v>98</v>
      </c>
      <c r="H34" s="38">
        <v>6000</v>
      </c>
      <c r="I34" s="38">
        <f t="shared" ref="I34:I41" si="22">-SUM(H34*20%)</f>
        <v>-1200</v>
      </c>
      <c r="J34" s="38">
        <f t="shared" si="9"/>
        <v>4800</v>
      </c>
      <c r="K34" s="38">
        <v>0</v>
      </c>
      <c r="L34" s="39">
        <f t="shared" si="10"/>
        <v>4800</v>
      </c>
      <c r="M34" s="40">
        <v>3202</v>
      </c>
      <c r="N34" s="40">
        <v>3202</v>
      </c>
      <c r="O34" s="40">
        <v>3198</v>
      </c>
      <c r="P34" s="41">
        <f t="shared" si="21"/>
        <v>9602</v>
      </c>
      <c r="Q34" s="40">
        <v>3385</v>
      </c>
      <c r="R34" s="40">
        <v>3198</v>
      </c>
      <c r="S34" s="40">
        <v>3185</v>
      </c>
      <c r="T34" s="30">
        <v>17</v>
      </c>
      <c r="U34" s="34" t="s">
        <v>97</v>
      </c>
      <c r="V34" s="35">
        <v>297</v>
      </c>
      <c r="W34" s="41">
        <f t="shared" si="12"/>
        <v>9768</v>
      </c>
      <c r="X34" s="42">
        <f t="shared" si="19"/>
        <v>19370</v>
      </c>
      <c r="Y34" s="40">
        <v>5347</v>
      </c>
      <c r="Z34" s="40">
        <v>5101</v>
      </c>
      <c r="AA34" s="40">
        <v>5538</v>
      </c>
      <c r="AB34" s="41">
        <f t="shared" si="13"/>
        <v>15986</v>
      </c>
      <c r="AC34" s="40">
        <v>4800</v>
      </c>
      <c r="AD34" s="42">
        <v>4772.2100000000028</v>
      </c>
      <c r="AE34" s="40">
        <v>1449.85</v>
      </c>
      <c r="AF34" s="41">
        <f t="shared" si="14"/>
        <v>11022.060000000003</v>
      </c>
      <c r="AG34" s="42">
        <f t="shared" si="15"/>
        <v>27008.060000000005</v>
      </c>
      <c r="AH34" s="43">
        <f t="shared" si="16"/>
        <v>46378.060000000005</v>
      </c>
      <c r="AI34" s="43">
        <v>46378.060000000005</v>
      </c>
      <c r="AJ34" s="43">
        <f t="shared" si="20"/>
        <v>0</v>
      </c>
    </row>
    <row r="35" spans="2:36" ht="22.5" customHeight="1" x14ac:dyDescent="0.25">
      <c r="B35" s="30">
        <v>18</v>
      </c>
      <c r="C35" s="34" t="s">
        <v>99</v>
      </c>
      <c r="D35" s="35">
        <v>299</v>
      </c>
      <c r="E35" s="36" t="s">
        <v>78</v>
      </c>
      <c r="F35" s="36" t="s">
        <v>92</v>
      </c>
      <c r="G35" s="37" t="s">
        <v>100</v>
      </c>
      <c r="H35" s="38">
        <v>6000</v>
      </c>
      <c r="I35" s="38">
        <f t="shared" si="22"/>
        <v>-1200</v>
      </c>
      <c r="J35" s="38">
        <f t="shared" si="9"/>
        <v>4800</v>
      </c>
      <c r="K35" s="38">
        <f>SUM(J35*50%)</f>
        <v>2400</v>
      </c>
      <c r="L35" s="39">
        <f t="shared" si="10"/>
        <v>7200</v>
      </c>
      <c r="M35" s="40">
        <v>4523</v>
      </c>
      <c r="N35" s="40">
        <v>4663</v>
      </c>
      <c r="O35" s="40">
        <v>5218</v>
      </c>
      <c r="P35" s="41">
        <f t="shared" si="21"/>
        <v>14404</v>
      </c>
      <c r="Q35" s="40">
        <v>4800</v>
      </c>
      <c r="R35" s="40">
        <v>4799</v>
      </c>
      <c r="S35" s="40">
        <v>4777</v>
      </c>
      <c r="T35" s="30">
        <v>18</v>
      </c>
      <c r="U35" s="34" t="s">
        <v>99</v>
      </c>
      <c r="V35" s="35">
        <v>299</v>
      </c>
      <c r="W35" s="41">
        <f t="shared" si="12"/>
        <v>14376</v>
      </c>
      <c r="X35" s="42">
        <f t="shared" si="19"/>
        <v>28780</v>
      </c>
      <c r="Y35" s="40">
        <v>8020</v>
      </c>
      <c r="Z35" s="40">
        <v>8020</v>
      </c>
      <c r="AA35" s="40">
        <v>8023</v>
      </c>
      <c r="AB35" s="41">
        <f t="shared" si="13"/>
        <v>24063</v>
      </c>
      <c r="AC35" s="40">
        <v>7200</v>
      </c>
      <c r="AD35" s="42">
        <v>7291.8600000000006</v>
      </c>
      <c r="AE35" s="40">
        <v>2174.7800000000002</v>
      </c>
      <c r="AF35" s="41">
        <f t="shared" si="14"/>
        <v>16666.64</v>
      </c>
      <c r="AG35" s="42">
        <f t="shared" si="15"/>
        <v>40729.64</v>
      </c>
      <c r="AH35" s="43">
        <f t="shared" si="16"/>
        <v>69509.64</v>
      </c>
      <c r="AI35" s="43">
        <v>69425.16</v>
      </c>
      <c r="AJ35" s="43">
        <f t="shared" si="20"/>
        <v>84.479999999995925</v>
      </c>
    </row>
    <row r="36" spans="2:36" ht="24.75" customHeight="1" x14ac:dyDescent="0.25">
      <c r="B36" s="30">
        <v>19</v>
      </c>
      <c r="C36" s="34" t="s">
        <v>101</v>
      </c>
      <c r="D36" s="35">
        <v>300</v>
      </c>
      <c r="E36" s="36" t="s">
        <v>78</v>
      </c>
      <c r="F36" s="36" t="s">
        <v>92</v>
      </c>
      <c r="G36" s="46" t="s">
        <v>102</v>
      </c>
      <c r="H36" s="38">
        <v>6000</v>
      </c>
      <c r="I36" s="38">
        <f t="shared" si="22"/>
        <v>-1200</v>
      </c>
      <c r="J36" s="38">
        <f t="shared" si="9"/>
        <v>4800</v>
      </c>
      <c r="K36" s="38">
        <f>SUM(J36*50%)</f>
        <v>2400</v>
      </c>
      <c r="L36" s="39">
        <f t="shared" si="10"/>
        <v>7200</v>
      </c>
      <c r="M36" s="40">
        <v>4119</v>
      </c>
      <c r="N36" s="40">
        <v>5452</v>
      </c>
      <c r="O36" s="40">
        <v>4794</v>
      </c>
      <c r="P36" s="41">
        <f t="shared" si="21"/>
        <v>14365</v>
      </c>
      <c r="Q36" s="40">
        <v>4773</v>
      </c>
      <c r="R36" s="40">
        <v>4824</v>
      </c>
      <c r="S36" s="40">
        <v>4800</v>
      </c>
      <c r="T36" s="30">
        <v>19</v>
      </c>
      <c r="U36" s="34" t="s">
        <v>101</v>
      </c>
      <c r="V36" s="35">
        <v>300</v>
      </c>
      <c r="W36" s="41">
        <f t="shared" si="12"/>
        <v>14397</v>
      </c>
      <c r="X36" s="42">
        <f t="shared" si="19"/>
        <v>28762</v>
      </c>
      <c r="Y36" s="40">
        <v>7905</v>
      </c>
      <c r="Z36" s="40">
        <v>8118.6</v>
      </c>
      <c r="AA36" s="40">
        <v>8019.6</v>
      </c>
      <c r="AB36" s="41">
        <f t="shared" si="13"/>
        <v>24043.200000000001</v>
      </c>
      <c r="AC36" s="40">
        <v>7200</v>
      </c>
      <c r="AD36" s="42">
        <v>7292.23</v>
      </c>
      <c r="AE36" s="40">
        <v>2174.7800000000002</v>
      </c>
      <c r="AF36" s="41">
        <f t="shared" si="14"/>
        <v>16667.009999999998</v>
      </c>
      <c r="AG36" s="42">
        <f t="shared" si="15"/>
        <v>40710.21</v>
      </c>
      <c r="AH36" s="43">
        <f t="shared" si="16"/>
        <v>69472.209999999992</v>
      </c>
      <c r="AI36" s="43">
        <v>69387.73</v>
      </c>
      <c r="AJ36" s="43">
        <f t="shared" si="20"/>
        <v>84.479999999995925</v>
      </c>
    </row>
    <row r="37" spans="2:36" ht="33" customHeight="1" x14ac:dyDescent="0.25">
      <c r="B37" s="30">
        <v>20</v>
      </c>
      <c r="C37" s="47" t="s">
        <v>103</v>
      </c>
      <c r="D37" s="48">
        <v>302</v>
      </c>
      <c r="E37" s="49" t="s">
        <v>78</v>
      </c>
      <c r="F37" s="49" t="s">
        <v>67</v>
      </c>
      <c r="G37" s="50" t="s">
        <v>68</v>
      </c>
      <c r="H37" s="38">
        <v>6000</v>
      </c>
      <c r="I37" s="38">
        <f t="shared" si="22"/>
        <v>-1200</v>
      </c>
      <c r="J37" s="38">
        <f t="shared" si="9"/>
        <v>4800</v>
      </c>
      <c r="K37" s="38">
        <v>0</v>
      </c>
      <c r="L37" s="39">
        <f t="shared" si="10"/>
        <v>4800</v>
      </c>
      <c r="M37" s="40">
        <v>3202.49</v>
      </c>
      <c r="N37" s="40">
        <v>3202.49</v>
      </c>
      <c r="O37" s="40">
        <v>3200</v>
      </c>
      <c r="P37" s="41">
        <f t="shared" si="21"/>
        <v>9604.98</v>
      </c>
      <c r="Q37" s="40">
        <v>3291.27</v>
      </c>
      <c r="R37" s="40">
        <v>3200</v>
      </c>
      <c r="S37" s="40">
        <v>3185.05</v>
      </c>
      <c r="T37" s="30">
        <v>20</v>
      </c>
      <c r="U37" s="47" t="s">
        <v>103</v>
      </c>
      <c r="V37" s="48">
        <v>302</v>
      </c>
      <c r="W37" s="41">
        <f t="shared" si="12"/>
        <v>9676.32</v>
      </c>
      <c r="X37" s="42">
        <f t="shared" si="19"/>
        <v>19281.3</v>
      </c>
      <c r="Y37" s="40">
        <v>5348.97</v>
      </c>
      <c r="Z37" s="40">
        <v>5560.31</v>
      </c>
      <c r="AA37" s="40">
        <v>5560.31</v>
      </c>
      <c r="AB37" s="41">
        <f t="shared" si="13"/>
        <v>16469.59</v>
      </c>
      <c r="AC37" s="40">
        <v>4800</v>
      </c>
      <c r="AD37" s="42">
        <v>4588.66</v>
      </c>
      <c r="AE37" s="40">
        <v>1449.85</v>
      </c>
      <c r="AF37" s="41">
        <f t="shared" si="14"/>
        <v>10838.51</v>
      </c>
      <c r="AG37" s="42">
        <f t="shared" si="15"/>
        <v>27308.1</v>
      </c>
      <c r="AH37" s="43">
        <f t="shared" si="16"/>
        <v>46589.399999999994</v>
      </c>
      <c r="AI37" s="43">
        <v>46589.399999999994</v>
      </c>
      <c r="AJ37" s="43">
        <f t="shared" si="20"/>
        <v>0</v>
      </c>
    </row>
    <row r="38" spans="2:36" ht="33" customHeight="1" x14ac:dyDescent="0.25">
      <c r="B38" s="30">
        <v>21</v>
      </c>
      <c r="C38" s="51" t="s">
        <v>104</v>
      </c>
      <c r="D38" s="35">
        <v>302</v>
      </c>
      <c r="E38" s="49" t="s">
        <v>78</v>
      </c>
      <c r="F38" s="52" t="s">
        <v>67</v>
      </c>
      <c r="G38" s="53" t="s">
        <v>68</v>
      </c>
      <c r="H38" s="38">
        <v>6000</v>
      </c>
      <c r="I38" s="38">
        <f t="shared" si="22"/>
        <v>-1200</v>
      </c>
      <c r="J38" s="38">
        <f t="shared" si="9"/>
        <v>4800</v>
      </c>
      <c r="K38" s="38">
        <v>0</v>
      </c>
      <c r="L38" s="39">
        <f t="shared" si="10"/>
        <v>4800</v>
      </c>
      <c r="M38" s="40">
        <v>3202.49</v>
      </c>
      <c r="N38" s="40">
        <v>3202.49</v>
      </c>
      <c r="O38" s="40">
        <v>3200</v>
      </c>
      <c r="P38" s="41">
        <f t="shared" si="21"/>
        <v>9604.98</v>
      </c>
      <c r="Q38" s="40">
        <v>3291.27</v>
      </c>
      <c r="R38" s="40">
        <v>3200</v>
      </c>
      <c r="S38" s="40">
        <v>3185.05</v>
      </c>
      <c r="T38" s="30">
        <v>21</v>
      </c>
      <c r="U38" s="51" t="s">
        <v>104</v>
      </c>
      <c r="V38" s="35">
        <v>302</v>
      </c>
      <c r="W38" s="41">
        <f t="shared" si="12"/>
        <v>9676.32</v>
      </c>
      <c r="X38" s="42">
        <f t="shared" si="19"/>
        <v>19281.3</v>
      </c>
      <c r="Y38" s="40">
        <v>5348.97</v>
      </c>
      <c r="Z38" s="40">
        <v>5560.31</v>
      </c>
      <c r="AA38" s="40">
        <v>5560.31</v>
      </c>
      <c r="AB38" s="41">
        <f t="shared" si="13"/>
        <v>16469.59</v>
      </c>
      <c r="AC38" s="40">
        <v>4800</v>
      </c>
      <c r="AD38" s="42">
        <v>4588.66</v>
      </c>
      <c r="AE38" s="40">
        <v>1449.85</v>
      </c>
      <c r="AF38" s="41">
        <f t="shared" si="14"/>
        <v>10838.51</v>
      </c>
      <c r="AG38" s="42">
        <f t="shared" si="15"/>
        <v>27308.1</v>
      </c>
      <c r="AH38" s="43">
        <f t="shared" si="16"/>
        <v>46589.399999999994</v>
      </c>
      <c r="AI38" s="43">
        <v>46589.399999999994</v>
      </c>
      <c r="AJ38" s="43">
        <f t="shared" si="20"/>
        <v>0</v>
      </c>
    </row>
    <row r="39" spans="2:36" ht="34.5" customHeight="1" x14ac:dyDescent="0.25">
      <c r="B39" s="30">
        <v>22</v>
      </c>
      <c r="C39" s="51" t="s">
        <v>105</v>
      </c>
      <c r="D39" s="35">
        <v>302</v>
      </c>
      <c r="E39" s="49" t="s">
        <v>78</v>
      </c>
      <c r="F39" s="52" t="s">
        <v>67</v>
      </c>
      <c r="G39" s="53" t="s">
        <v>68</v>
      </c>
      <c r="H39" s="38">
        <v>6000</v>
      </c>
      <c r="I39" s="38">
        <f t="shared" si="22"/>
        <v>-1200</v>
      </c>
      <c r="J39" s="38">
        <f t="shared" si="9"/>
        <v>4800</v>
      </c>
      <c r="K39" s="38">
        <v>0</v>
      </c>
      <c r="L39" s="39">
        <f t="shared" si="10"/>
        <v>4800</v>
      </c>
      <c r="M39" s="40">
        <v>3202.49</v>
      </c>
      <c r="N39" s="40">
        <v>3202.49</v>
      </c>
      <c r="O39" s="40">
        <v>3200</v>
      </c>
      <c r="P39" s="41">
        <f t="shared" si="21"/>
        <v>9604.98</v>
      </c>
      <c r="Q39" s="40">
        <v>3291.27</v>
      </c>
      <c r="R39" s="40">
        <v>3200</v>
      </c>
      <c r="S39" s="40">
        <v>3185.05</v>
      </c>
      <c r="T39" s="30">
        <v>22</v>
      </c>
      <c r="U39" s="51" t="s">
        <v>105</v>
      </c>
      <c r="V39" s="35">
        <v>302</v>
      </c>
      <c r="W39" s="41">
        <f t="shared" si="12"/>
        <v>9676.32</v>
      </c>
      <c r="X39" s="42">
        <f t="shared" si="19"/>
        <v>19281.3</v>
      </c>
      <c r="Y39" s="40">
        <v>5348.97</v>
      </c>
      <c r="Z39" s="40">
        <v>5560.31</v>
      </c>
      <c r="AA39" s="40">
        <v>5560.31</v>
      </c>
      <c r="AB39" s="41">
        <f t="shared" si="13"/>
        <v>16469.59</v>
      </c>
      <c r="AC39" s="40">
        <v>4800</v>
      </c>
      <c r="AD39" s="42">
        <v>4588.66</v>
      </c>
      <c r="AE39" s="40">
        <v>1449.85</v>
      </c>
      <c r="AF39" s="41">
        <f t="shared" si="14"/>
        <v>10838.51</v>
      </c>
      <c r="AG39" s="42">
        <f t="shared" si="15"/>
        <v>27308.1</v>
      </c>
      <c r="AH39" s="43">
        <f t="shared" si="16"/>
        <v>46589.399999999994</v>
      </c>
      <c r="AI39" s="43">
        <v>46589.399999999994</v>
      </c>
      <c r="AJ39" s="43">
        <f t="shared" si="20"/>
        <v>0</v>
      </c>
    </row>
    <row r="40" spans="2:36" ht="37.5" customHeight="1" x14ac:dyDescent="0.25">
      <c r="B40" s="30">
        <v>23</v>
      </c>
      <c r="C40" s="51" t="s">
        <v>106</v>
      </c>
      <c r="D40" s="35">
        <v>302</v>
      </c>
      <c r="E40" s="49" t="s">
        <v>78</v>
      </c>
      <c r="F40" s="52" t="s">
        <v>67</v>
      </c>
      <c r="G40" s="53" t="s">
        <v>68</v>
      </c>
      <c r="H40" s="38">
        <v>6000</v>
      </c>
      <c r="I40" s="38">
        <f t="shared" si="22"/>
        <v>-1200</v>
      </c>
      <c r="J40" s="38">
        <f t="shared" si="9"/>
        <v>4800</v>
      </c>
      <c r="K40" s="38">
        <v>0</v>
      </c>
      <c r="L40" s="39">
        <f t="shared" si="10"/>
        <v>4800</v>
      </c>
      <c r="M40" s="40">
        <v>3227.53</v>
      </c>
      <c r="N40" s="40">
        <v>3160.53</v>
      </c>
      <c r="O40" s="40">
        <v>3206.4</v>
      </c>
      <c r="P40" s="41">
        <f t="shared" si="21"/>
        <v>9594.4600000000009</v>
      </c>
      <c r="Q40" s="40">
        <v>3234.19</v>
      </c>
      <c r="R40" s="40">
        <v>2382</v>
      </c>
      <c r="S40" s="40">
        <v>2581.85</v>
      </c>
      <c r="T40" s="30">
        <v>23</v>
      </c>
      <c r="U40" s="51" t="s">
        <v>106</v>
      </c>
      <c r="V40" s="35">
        <v>302</v>
      </c>
      <c r="W40" s="41">
        <f t="shared" si="12"/>
        <v>8198.0400000000009</v>
      </c>
      <c r="X40" s="42">
        <f t="shared" si="19"/>
        <v>17792.5</v>
      </c>
      <c r="Y40" s="40">
        <v>5348.97</v>
      </c>
      <c r="Z40" s="40">
        <v>5348.97</v>
      </c>
      <c r="AA40" s="40">
        <v>5348.97</v>
      </c>
      <c r="AB40" s="41">
        <f t="shared" si="13"/>
        <v>16046.91</v>
      </c>
      <c r="AC40" s="40">
        <v>4800</v>
      </c>
      <c r="AD40" s="42">
        <v>4856.32</v>
      </c>
      <c r="AE40" s="40">
        <v>1449.85</v>
      </c>
      <c r="AF40" s="41">
        <f t="shared" si="14"/>
        <v>11106.17</v>
      </c>
      <c r="AG40" s="42">
        <f t="shared" si="15"/>
        <v>27153.08</v>
      </c>
      <c r="AH40" s="43">
        <f t="shared" si="16"/>
        <v>44945.58</v>
      </c>
      <c r="AI40" s="43">
        <v>44889.26</v>
      </c>
      <c r="AJ40" s="43">
        <f t="shared" si="20"/>
        <v>56.319999999999709</v>
      </c>
    </row>
    <row r="41" spans="2:36" ht="37.5" customHeight="1" x14ac:dyDescent="0.25">
      <c r="B41" s="30">
        <v>24</v>
      </c>
      <c r="C41" s="51" t="s">
        <v>107</v>
      </c>
      <c r="D41" s="35">
        <v>302</v>
      </c>
      <c r="E41" s="54" t="s">
        <v>78</v>
      </c>
      <c r="F41" s="55" t="s">
        <v>67</v>
      </c>
      <c r="G41" s="56" t="s">
        <v>68</v>
      </c>
      <c r="H41" s="38">
        <v>6000</v>
      </c>
      <c r="I41" s="38">
        <f t="shared" si="22"/>
        <v>-1200</v>
      </c>
      <c r="J41" s="38">
        <f t="shared" si="9"/>
        <v>4800</v>
      </c>
      <c r="K41" s="38">
        <v>0</v>
      </c>
      <c r="L41" s="39">
        <f t="shared" si="10"/>
        <v>4800</v>
      </c>
      <c r="M41" s="40">
        <v>0</v>
      </c>
      <c r="N41" s="40">
        <v>0</v>
      </c>
      <c r="O41" s="40">
        <v>0</v>
      </c>
      <c r="P41" s="41">
        <f t="shared" si="21"/>
        <v>0</v>
      </c>
      <c r="Q41" s="40">
        <v>0</v>
      </c>
      <c r="R41" s="40">
        <v>0</v>
      </c>
      <c r="S41" s="40">
        <v>0</v>
      </c>
      <c r="T41" s="30">
        <v>24</v>
      </c>
      <c r="U41" s="51" t="s">
        <v>107</v>
      </c>
      <c r="V41" s="35">
        <v>302</v>
      </c>
      <c r="W41" s="41">
        <f t="shared" si="12"/>
        <v>0</v>
      </c>
      <c r="X41" s="42">
        <f t="shared" si="19"/>
        <v>0</v>
      </c>
      <c r="Y41" s="40">
        <v>5437.12</v>
      </c>
      <c r="Z41" s="40">
        <v>5736.7</v>
      </c>
      <c r="AA41" s="40">
        <v>4698.3</v>
      </c>
      <c r="AB41" s="41">
        <f t="shared" si="13"/>
        <v>15872.119999999999</v>
      </c>
      <c r="AC41" s="40">
        <v>4800</v>
      </c>
      <c r="AD41" s="42">
        <v>5031.1100000000006</v>
      </c>
      <c r="AE41" s="40">
        <v>1449.85</v>
      </c>
      <c r="AF41" s="41">
        <f t="shared" si="14"/>
        <v>11280.960000000001</v>
      </c>
      <c r="AG41" s="42">
        <f t="shared" si="15"/>
        <v>27153.08</v>
      </c>
      <c r="AH41" s="43">
        <f t="shared" si="16"/>
        <v>27153.08</v>
      </c>
      <c r="AI41" s="43">
        <v>27096.760000000002</v>
      </c>
      <c r="AJ41" s="43">
        <f t="shared" si="20"/>
        <v>56.319999999999709</v>
      </c>
    </row>
    <row r="42" spans="2:36" ht="24.75" customHeight="1" x14ac:dyDescent="0.25">
      <c r="B42" s="30">
        <v>25</v>
      </c>
      <c r="C42" s="34" t="s">
        <v>108</v>
      </c>
      <c r="D42" s="35" t="s">
        <v>109</v>
      </c>
      <c r="E42" s="36" t="s">
        <v>66</v>
      </c>
      <c r="F42" s="36" t="s">
        <v>67</v>
      </c>
      <c r="G42" s="37" t="s">
        <v>68</v>
      </c>
      <c r="H42" s="38">
        <v>6000</v>
      </c>
      <c r="I42" s="38">
        <f>SUM(H42*20%)</f>
        <v>1200</v>
      </c>
      <c r="J42" s="38">
        <f t="shared" si="9"/>
        <v>7200</v>
      </c>
      <c r="K42" s="38">
        <v>0</v>
      </c>
      <c r="L42" s="39">
        <f t="shared" si="10"/>
        <v>7200</v>
      </c>
      <c r="M42" s="40">
        <v>4667</v>
      </c>
      <c r="N42" s="40">
        <v>4829</v>
      </c>
      <c r="O42" s="40">
        <v>4842</v>
      </c>
      <c r="P42" s="41">
        <f t="shared" si="21"/>
        <v>14338</v>
      </c>
      <c r="Q42" s="40">
        <v>4625</v>
      </c>
      <c r="R42" s="40">
        <v>4816</v>
      </c>
      <c r="S42" s="40">
        <v>4373</v>
      </c>
      <c r="T42" s="30">
        <v>25</v>
      </c>
      <c r="U42" s="34" t="s">
        <v>108</v>
      </c>
      <c r="V42" s="35" t="s">
        <v>109</v>
      </c>
      <c r="W42" s="41">
        <f t="shared" si="12"/>
        <v>13814</v>
      </c>
      <c r="X42" s="42">
        <f t="shared" si="19"/>
        <v>28152</v>
      </c>
      <c r="Y42" s="40">
        <v>8047</v>
      </c>
      <c r="Z42" s="40">
        <v>8054</v>
      </c>
      <c r="AA42" s="40">
        <v>7423</v>
      </c>
      <c r="AB42" s="41">
        <f t="shared" si="13"/>
        <v>23524</v>
      </c>
      <c r="AC42" s="40">
        <v>7200</v>
      </c>
      <c r="AD42" s="42">
        <v>7830.8600000000006</v>
      </c>
      <c r="AE42" s="40">
        <v>2174.7800000000002</v>
      </c>
      <c r="AF42" s="41">
        <f t="shared" si="14"/>
        <v>17205.64</v>
      </c>
      <c r="AG42" s="42">
        <f t="shared" si="15"/>
        <v>40729.64</v>
      </c>
      <c r="AH42" s="43">
        <f t="shared" si="16"/>
        <v>68881.64</v>
      </c>
      <c r="AI42" s="43">
        <v>68797.16</v>
      </c>
      <c r="AJ42" s="43">
        <f t="shared" si="20"/>
        <v>84.479999999995925</v>
      </c>
    </row>
    <row r="43" spans="2:36" ht="38.25" customHeight="1" x14ac:dyDescent="0.25">
      <c r="B43" s="30">
        <v>26</v>
      </c>
      <c r="C43" s="57" t="s">
        <v>110</v>
      </c>
      <c r="D43" s="48" t="s">
        <v>111</v>
      </c>
      <c r="E43" s="58" t="s">
        <v>74</v>
      </c>
      <c r="F43" s="58" t="s">
        <v>67</v>
      </c>
      <c r="G43" s="59" t="s">
        <v>70</v>
      </c>
      <c r="H43" s="38">
        <v>6000</v>
      </c>
      <c r="I43" s="38">
        <f>SUM(H43*20%*0)</f>
        <v>0</v>
      </c>
      <c r="J43" s="38">
        <f>SUM(H43:I43)</f>
        <v>6000</v>
      </c>
      <c r="K43" s="38">
        <v>0</v>
      </c>
      <c r="L43" s="39">
        <f>SUM(J43:K43)</f>
        <v>6000</v>
      </c>
      <c r="M43" s="40">
        <v>4299</v>
      </c>
      <c r="N43" s="40">
        <v>3980</v>
      </c>
      <c r="O43" s="40">
        <v>3980</v>
      </c>
      <c r="P43" s="41">
        <f t="shared" si="21"/>
        <v>12259</v>
      </c>
      <c r="Q43" s="40">
        <v>3782</v>
      </c>
      <c r="R43" s="40">
        <v>4063</v>
      </c>
      <c r="S43" s="40">
        <v>3906</v>
      </c>
      <c r="T43" s="30">
        <v>26</v>
      </c>
      <c r="U43" s="57" t="s">
        <v>110</v>
      </c>
      <c r="V43" s="48" t="s">
        <v>111</v>
      </c>
      <c r="W43" s="41">
        <f t="shared" si="12"/>
        <v>11751</v>
      </c>
      <c r="X43" s="42">
        <f t="shared" si="19"/>
        <v>24010</v>
      </c>
      <c r="Y43" s="40">
        <v>6749</v>
      </c>
      <c r="Z43" s="40">
        <v>6721</v>
      </c>
      <c r="AA43" s="40">
        <v>6698</v>
      </c>
      <c r="AB43" s="41">
        <f t="shared" si="13"/>
        <v>20168</v>
      </c>
      <c r="AC43" s="40">
        <v>6000</v>
      </c>
      <c r="AD43" s="42">
        <v>5868.239999999998</v>
      </c>
      <c r="AE43" s="40">
        <v>1812.33</v>
      </c>
      <c r="AF43" s="41">
        <f t="shared" si="14"/>
        <v>13680.569999999998</v>
      </c>
      <c r="AG43" s="42">
        <f t="shared" si="15"/>
        <v>33848.57</v>
      </c>
      <c r="AH43" s="43">
        <f t="shared" si="16"/>
        <v>57858.57</v>
      </c>
      <c r="AI43" s="43">
        <v>57858.57</v>
      </c>
      <c r="AJ43" s="43">
        <f t="shared" si="20"/>
        <v>0</v>
      </c>
    </row>
    <row r="44" spans="2:36" ht="34.5" customHeight="1" x14ac:dyDescent="0.25">
      <c r="B44" s="30">
        <v>27</v>
      </c>
      <c r="C44" s="57" t="s">
        <v>112</v>
      </c>
      <c r="D44" s="60" t="s">
        <v>113</v>
      </c>
      <c r="E44" s="58" t="s">
        <v>114</v>
      </c>
      <c r="F44" s="58" t="s">
        <v>67</v>
      </c>
      <c r="G44" s="59" t="s">
        <v>70</v>
      </c>
      <c r="H44" s="38">
        <v>6000</v>
      </c>
      <c r="I44" s="38">
        <f>-SUM(H44*20%)</f>
        <v>-1200</v>
      </c>
      <c r="J44" s="38">
        <f t="shared" si="9"/>
        <v>4800</v>
      </c>
      <c r="K44" s="38">
        <v>0</v>
      </c>
      <c r="L44" s="39">
        <f t="shared" si="10"/>
        <v>4800</v>
      </c>
      <c r="M44" s="40">
        <v>3202.49</v>
      </c>
      <c r="N44" s="40">
        <v>3202.49</v>
      </c>
      <c r="O44" s="40">
        <v>3200</v>
      </c>
      <c r="P44" s="41">
        <f t="shared" si="21"/>
        <v>9604.98</v>
      </c>
      <c r="Q44" s="40">
        <v>3291.27</v>
      </c>
      <c r="R44" s="40">
        <v>3200</v>
      </c>
      <c r="S44" s="40">
        <v>3185.05</v>
      </c>
      <c r="T44" s="30">
        <v>27</v>
      </c>
      <c r="U44" s="57" t="s">
        <v>112</v>
      </c>
      <c r="V44" s="60" t="s">
        <v>113</v>
      </c>
      <c r="W44" s="41">
        <f t="shared" si="12"/>
        <v>9676.32</v>
      </c>
      <c r="X44" s="42">
        <f t="shared" si="19"/>
        <v>19281.3</v>
      </c>
      <c r="Y44" s="40">
        <v>5348.97</v>
      </c>
      <c r="Z44" s="40">
        <v>5560.31</v>
      </c>
      <c r="AA44" s="40">
        <v>5348.97</v>
      </c>
      <c r="AB44" s="41">
        <f t="shared" si="13"/>
        <v>16258.25</v>
      </c>
      <c r="AC44" s="40">
        <v>4800</v>
      </c>
      <c r="AD44" s="42">
        <v>4856.32</v>
      </c>
      <c r="AE44" s="40">
        <v>1449.85</v>
      </c>
      <c r="AF44" s="41">
        <f t="shared" si="14"/>
        <v>11106.17</v>
      </c>
      <c r="AG44" s="42">
        <f t="shared" si="15"/>
        <v>27364.42</v>
      </c>
      <c r="AH44" s="43">
        <f t="shared" si="16"/>
        <v>46645.72</v>
      </c>
      <c r="AI44" s="43">
        <v>46589.399999999994</v>
      </c>
      <c r="AJ44" s="43">
        <f t="shared" si="20"/>
        <v>56.320000000006985</v>
      </c>
    </row>
    <row r="45" spans="2:36" ht="33" customHeight="1" x14ac:dyDescent="0.25">
      <c r="B45" s="30">
        <v>28</v>
      </c>
      <c r="C45" s="57" t="s">
        <v>115</v>
      </c>
      <c r="D45" s="60" t="s">
        <v>113</v>
      </c>
      <c r="E45" s="58" t="s">
        <v>114</v>
      </c>
      <c r="F45" s="59" t="s">
        <v>67</v>
      </c>
      <c r="G45" s="59" t="s">
        <v>70</v>
      </c>
      <c r="H45" s="38">
        <v>6000</v>
      </c>
      <c r="I45" s="38">
        <f t="shared" ref="I45:I52" si="23">-SUM(H45*20%)</f>
        <v>-1200</v>
      </c>
      <c r="J45" s="38">
        <f t="shared" si="9"/>
        <v>4800</v>
      </c>
      <c r="K45" s="38">
        <v>0</v>
      </c>
      <c r="L45" s="39">
        <f t="shared" si="10"/>
        <v>4800</v>
      </c>
      <c r="M45" s="40">
        <v>3200.51</v>
      </c>
      <c r="N45" s="40">
        <v>3200.51</v>
      </c>
      <c r="O45" s="40">
        <v>3202</v>
      </c>
      <c r="P45" s="41">
        <f t="shared" si="21"/>
        <v>9603.02</v>
      </c>
      <c r="Q45" s="40">
        <v>3292.93</v>
      </c>
      <c r="R45" s="40">
        <v>3073.6</v>
      </c>
      <c r="S45" s="40">
        <v>3240.95</v>
      </c>
      <c r="T45" s="30">
        <v>28</v>
      </c>
      <c r="U45" s="57" t="s">
        <v>115</v>
      </c>
      <c r="V45" s="60" t="s">
        <v>113</v>
      </c>
      <c r="W45" s="41">
        <f t="shared" si="12"/>
        <v>9607.48</v>
      </c>
      <c r="X45" s="42">
        <f t="shared" si="19"/>
        <v>19210.5</v>
      </c>
      <c r="Y45" s="40">
        <v>5206.63</v>
      </c>
      <c r="Z45" s="40">
        <v>5413.69</v>
      </c>
      <c r="AA45" s="40">
        <v>5347.83</v>
      </c>
      <c r="AB45" s="41">
        <f t="shared" si="13"/>
        <v>15968.15</v>
      </c>
      <c r="AC45" s="40">
        <v>4800</v>
      </c>
      <c r="AD45" s="42">
        <v>4935.08</v>
      </c>
      <c r="AE45" s="40">
        <v>1449.85</v>
      </c>
      <c r="AF45" s="41">
        <f t="shared" si="14"/>
        <v>11184.93</v>
      </c>
      <c r="AG45" s="42">
        <f t="shared" si="15"/>
        <v>27153.08</v>
      </c>
      <c r="AH45" s="43">
        <f t="shared" si="16"/>
        <v>46363.58</v>
      </c>
      <c r="AI45" s="43">
        <v>46307.26</v>
      </c>
      <c r="AJ45" s="43">
        <f t="shared" si="20"/>
        <v>56.319999999999709</v>
      </c>
    </row>
    <row r="46" spans="2:36" ht="27.75" customHeight="1" x14ac:dyDescent="0.25">
      <c r="B46" s="61">
        <v>29</v>
      </c>
      <c r="C46" s="62" t="s">
        <v>116</v>
      </c>
      <c r="D46" s="60" t="s">
        <v>117</v>
      </c>
      <c r="E46" s="58" t="s">
        <v>114</v>
      </c>
      <c r="F46" s="59" t="s">
        <v>67</v>
      </c>
      <c r="G46" s="59" t="s">
        <v>70</v>
      </c>
      <c r="H46" s="38">
        <v>6000</v>
      </c>
      <c r="I46" s="38">
        <f t="shared" si="23"/>
        <v>-1200</v>
      </c>
      <c r="J46" s="38">
        <f t="shared" si="9"/>
        <v>4800</v>
      </c>
      <c r="K46" s="38">
        <v>0</v>
      </c>
      <c r="L46" s="39">
        <f t="shared" si="10"/>
        <v>4800</v>
      </c>
      <c r="M46" s="40">
        <v>3231</v>
      </c>
      <c r="N46" s="40">
        <v>3241</v>
      </c>
      <c r="O46" s="40">
        <v>3231</v>
      </c>
      <c r="P46" s="41">
        <f t="shared" si="21"/>
        <v>9703</v>
      </c>
      <c r="Q46" s="40">
        <v>3113</v>
      </c>
      <c r="R46" s="40">
        <v>3232</v>
      </c>
      <c r="S46" s="40">
        <v>3130</v>
      </c>
      <c r="T46" s="30">
        <v>29</v>
      </c>
      <c r="U46" s="57" t="s">
        <v>116</v>
      </c>
      <c r="V46" s="60" t="s">
        <v>117</v>
      </c>
      <c r="W46" s="41">
        <f t="shared" si="12"/>
        <v>9475</v>
      </c>
      <c r="X46" s="42">
        <f t="shared" si="19"/>
        <v>19178</v>
      </c>
      <c r="Y46" s="40">
        <v>3735.8</v>
      </c>
      <c r="Z46" s="40">
        <v>6372.4</v>
      </c>
      <c r="AA46" s="40">
        <v>6113</v>
      </c>
      <c r="AB46" s="41">
        <f t="shared" si="13"/>
        <v>16221.2</v>
      </c>
      <c r="AC46" s="40">
        <v>4800</v>
      </c>
      <c r="AD46" s="42">
        <v>4905.43</v>
      </c>
      <c r="AE46" s="40">
        <v>1449.85</v>
      </c>
      <c r="AF46" s="41">
        <f t="shared" si="14"/>
        <v>11155.28</v>
      </c>
      <c r="AG46" s="42">
        <f t="shared" si="15"/>
        <v>27376.480000000003</v>
      </c>
      <c r="AH46" s="43">
        <f t="shared" si="16"/>
        <v>46554.48</v>
      </c>
      <c r="AI46" s="43">
        <v>46498.16</v>
      </c>
      <c r="AJ46" s="43">
        <f t="shared" si="20"/>
        <v>56.319999999999709</v>
      </c>
    </row>
    <row r="47" spans="2:36" ht="47.25" customHeight="1" x14ac:dyDescent="0.25">
      <c r="B47" s="30" t="s">
        <v>33</v>
      </c>
      <c r="C47" s="30" t="s">
        <v>34</v>
      </c>
      <c r="D47" s="30" t="s">
        <v>35</v>
      </c>
      <c r="E47" s="30" t="s">
        <v>36</v>
      </c>
      <c r="F47" s="30" t="s">
        <v>37</v>
      </c>
      <c r="G47" s="30" t="s">
        <v>38</v>
      </c>
      <c r="H47" s="27" t="s">
        <v>39</v>
      </c>
      <c r="I47" s="27" t="s">
        <v>40</v>
      </c>
      <c r="J47" s="27" t="s">
        <v>41</v>
      </c>
      <c r="K47" s="27" t="s">
        <v>42</v>
      </c>
      <c r="L47" s="28" t="s">
        <v>43</v>
      </c>
      <c r="M47" s="27" t="s">
        <v>44</v>
      </c>
      <c r="N47" s="27" t="s">
        <v>45</v>
      </c>
      <c r="O47" s="27" t="s">
        <v>46</v>
      </c>
      <c r="P47" s="29" t="s">
        <v>47</v>
      </c>
      <c r="Q47" s="27" t="s">
        <v>85</v>
      </c>
      <c r="R47" s="27" t="s">
        <v>86</v>
      </c>
      <c r="S47" s="27" t="s">
        <v>87</v>
      </c>
      <c r="T47" s="30" t="s">
        <v>33</v>
      </c>
      <c r="U47" s="30" t="s">
        <v>34</v>
      </c>
      <c r="V47" s="30" t="s">
        <v>35</v>
      </c>
      <c r="W47" s="29" t="s">
        <v>51</v>
      </c>
      <c r="X47" s="31" t="s">
        <v>52</v>
      </c>
      <c r="Y47" s="27" t="s">
        <v>53</v>
      </c>
      <c r="Z47" s="27" t="s">
        <v>54</v>
      </c>
      <c r="AA47" s="27" t="s">
        <v>88</v>
      </c>
      <c r="AB47" s="29" t="s">
        <v>56</v>
      </c>
      <c r="AC47" s="27" t="s">
        <v>57</v>
      </c>
      <c r="AD47" s="32" t="s">
        <v>89</v>
      </c>
      <c r="AE47" s="27" t="s">
        <v>59</v>
      </c>
      <c r="AF47" s="29" t="s">
        <v>60</v>
      </c>
      <c r="AG47" s="31" t="s">
        <v>61</v>
      </c>
      <c r="AH47" s="33" t="s">
        <v>62</v>
      </c>
      <c r="AI47" s="33" t="s">
        <v>63</v>
      </c>
      <c r="AJ47" s="33" t="s">
        <v>64</v>
      </c>
    </row>
    <row r="48" spans="2:36" ht="42" customHeight="1" x14ac:dyDescent="0.25">
      <c r="B48" s="61">
        <v>30</v>
      </c>
      <c r="C48" s="62" t="s">
        <v>118</v>
      </c>
      <c r="D48" s="60" t="s">
        <v>119</v>
      </c>
      <c r="E48" s="58" t="s">
        <v>114</v>
      </c>
      <c r="F48" s="59" t="s">
        <v>67</v>
      </c>
      <c r="G48" s="59" t="s">
        <v>120</v>
      </c>
      <c r="H48" s="38">
        <v>6000</v>
      </c>
      <c r="I48" s="38">
        <f t="shared" si="23"/>
        <v>-1200</v>
      </c>
      <c r="J48" s="38">
        <f>SUM(H48:I48)</f>
        <v>4800</v>
      </c>
      <c r="K48" s="38">
        <v>0</v>
      </c>
      <c r="L48" s="39">
        <f t="shared" si="10"/>
        <v>4800</v>
      </c>
      <c r="M48" s="40">
        <v>3202.49</v>
      </c>
      <c r="N48" s="40">
        <v>3202.49</v>
      </c>
      <c r="O48" s="40">
        <v>3200</v>
      </c>
      <c r="P48" s="41">
        <f t="shared" si="21"/>
        <v>9604.98</v>
      </c>
      <c r="Q48" s="40">
        <v>3200</v>
      </c>
      <c r="R48" s="40">
        <v>3200</v>
      </c>
      <c r="S48" s="40">
        <v>3185.05</v>
      </c>
      <c r="T48" s="30">
        <v>30</v>
      </c>
      <c r="U48" s="57" t="s">
        <v>118</v>
      </c>
      <c r="V48" s="60" t="s">
        <v>119</v>
      </c>
      <c r="W48" s="41">
        <f t="shared" si="12"/>
        <v>9585.0499999999993</v>
      </c>
      <c r="X48" s="42">
        <f t="shared" ref="X48:X53" si="24">P48+W48</f>
        <v>19190.03</v>
      </c>
      <c r="Y48" s="40">
        <v>5348.97</v>
      </c>
      <c r="Z48" s="40">
        <v>3785.61</v>
      </c>
      <c r="AA48" s="40">
        <v>7123.67</v>
      </c>
      <c r="AB48" s="41">
        <f t="shared" si="13"/>
        <v>16258.25</v>
      </c>
      <c r="AC48" s="40">
        <v>4800</v>
      </c>
      <c r="AD48" s="42">
        <v>4856.32</v>
      </c>
      <c r="AE48" s="40">
        <v>1449.85</v>
      </c>
      <c r="AF48" s="41">
        <f t="shared" si="14"/>
        <v>11106.17</v>
      </c>
      <c r="AG48" s="42">
        <f t="shared" si="15"/>
        <v>27364.42</v>
      </c>
      <c r="AH48" s="43">
        <f t="shared" si="16"/>
        <v>46554.45</v>
      </c>
      <c r="AI48" s="43">
        <v>46498.13</v>
      </c>
      <c r="AJ48" s="43">
        <f>AH48-AI48</f>
        <v>56.319999999999709</v>
      </c>
    </row>
    <row r="49" spans="2:36" ht="30" customHeight="1" x14ac:dyDescent="0.25">
      <c r="B49" s="61">
        <v>31</v>
      </c>
      <c r="C49" s="62" t="s">
        <v>121</v>
      </c>
      <c r="D49" s="60" t="s">
        <v>119</v>
      </c>
      <c r="E49" s="58" t="s">
        <v>114</v>
      </c>
      <c r="F49" s="59" t="s">
        <v>92</v>
      </c>
      <c r="G49" s="59" t="s">
        <v>122</v>
      </c>
      <c r="H49" s="38">
        <v>6000</v>
      </c>
      <c r="I49" s="38">
        <f t="shared" si="23"/>
        <v>-1200</v>
      </c>
      <c r="J49" s="38">
        <f>SUM(H49:I49)</f>
        <v>4800</v>
      </c>
      <c r="K49" s="38">
        <f>SUM(J49*50%)</f>
        <v>2400</v>
      </c>
      <c r="L49" s="39">
        <f t="shared" si="10"/>
        <v>7200</v>
      </c>
      <c r="M49" s="40">
        <v>4803.74</v>
      </c>
      <c r="N49" s="40">
        <v>4803.74</v>
      </c>
      <c r="O49" s="40">
        <v>4800</v>
      </c>
      <c r="P49" s="41">
        <f t="shared" si="21"/>
        <v>14407.48</v>
      </c>
      <c r="Q49" s="40">
        <v>4800</v>
      </c>
      <c r="R49" s="40">
        <v>4800</v>
      </c>
      <c r="S49" s="40">
        <v>4777.57</v>
      </c>
      <c r="T49" s="30">
        <v>31</v>
      </c>
      <c r="U49" s="57" t="s">
        <v>121</v>
      </c>
      <c r="V49" s="60" t="s">
        <v>119</v>
      </c>
      <c r="W49" s="41">
        <f t="shared" si="12"/>
        <v>14377.57</v>
      </c>
      <c r="X49" s="42">
        <f t="shared" si="24"/>
        <v>28785.05</v>
      </c>
      <c r="Y49" s="40">
        <v>2226.37</v>
      </c>
      <c r="Z49" s="40">
        <v>0</v>
      </c>
      <c r="AA49" s="40">
        <v>22161.01</v>
      </c>
      <c r="AB49" s="41">
        <f t="shared" si="13"/>
        <v>24387.379999999997</v>
      </c>
      <c r="AC49" s="40">
        <v>7200</v>
      </c>
      <c r="AD49" s="42">
        <v>7284.48</v>
      </c>
      <c r="AE49" s="40">
        <v>2174.7800000000002</v>
      </c>
      <c r="AF49" s="41">
        <f t="shared" si="14"/>
        <v>16659.259999999998</v>
      </c>
      <c r="AG49" s="42">
        <f t="shared" si="15"/>
        <v>41046.639999999999</v>
      </c>
      <c r="AH49" s="43">
        <f t="shared" si="16"/>
        <v>69831.69</v>
      </c>
      <c r="AI49" s="43">
        <v>69747.209999999992</v>
      </c>
      <c r="AJ49" s="43">
        <f t="shared" ref="AJ49:AJ52" si="25">AH49-AI49</f>
        <v>84.480000000010477</v>
      </c>
    </row>
    <row r="50" spans="2:36" ht="35.25" customHeight="1" x14ac:dyDescent="0.25">
      <c r="B50" s="61">
        <v>32</v>
      </c>
      <c r="C50" s="62" t="s">
        <v>123</v>
      </c>
      <c r="D50" s="60" t="s">
        <v>119</v>
      </c>
      <c r="E50" s="58" t="s">
        <v>114</v>
      </c>
      <c r="F50" s="59" t="s">
        <v>92</v>
      </c>
      <c r="G50" s="59" t="s">
        <v>124</v>
      </c>
      <c r="H50" s="38">
        <v>6000</v>
      </c>
      <c r="I50" s="38">
        <f t="shared" si="23"/>
        <v>-1200</v>
      </c>
      <c r="J50" s="38">
        <f>SUM(H50:I50)</f>
        <v>4800</v>
      </c>
      <c r="K50" s="38">
        <f>SUM(J50*50%)</f>
        <v>2400</v>
      </c>
      <c r="L50" s="39">
        <f t="shared" si="10"/>
        <v>7200</v>
      </c>
      <c r="M50" s="40">
        <v>4838.7700000000004</v>
      </c>
      <c r="N50" s="40">
        <v>4860.7700000000004</v>
      </c>
      <c r="O50" s="40">
        <v>4914</v>
      </c>
      <c r="P50" s="41">
        <f>SUM(M50:O50)</f>
        <v>14613.54</v>
      </c>
      <c r="Q50" s="40">
        <v>4528</v>
      </c>
      <c r="R50" s="40">
        <v>1891</v>
      </c>
      <c r="S50" s="40">
        <v>4839.38</v>
      </c>
      <c r="T50" s="30">
        <v>32</v>
      </c>
      <c r="U50" s="57" t="s">
        <v>123</v>
      </c>
      <c r="V50" s="60" t="s">
        <v>119</v>
      </c>
      <c r="W50" s="41">
        <f t="shared" si="12"/>
        <v>11258.380000000001</v>
      </c>
      <c r="X50" s="42">
        <f t="shared" si="24"/>
        <v>25871.920000000002</v>
      </c>
      <c r="Y50" s="40">
        <v>8023.46</v>
      </c>
      <c r="Z50" s="40">
        <v>8344.59</v>
      </c>
      <c r="AA50" s="40">
        <v>10133.52</v>
      </c>
      <c r="AB50" s="41">
        <f t="shared" si="13"/>
        <v>26501.57</v>
      </c>
      <c r="AC50" s="40">
        <v>7200</v>
      </c>
      <c r="AD50" s="42">
        <v>8083.4199999999983</v>
      </c>
      <c r="AE50" s="40">
        <v>2174.7800000000002</v>
      </c>
      <c r="AF50" s="41">
        <f t="shared" si="14"/>
        <v>17458.199999999997</v>
      </c>
      <c r="AG50" s="42">
        <f t="shared" si="15"/>
        <v>43959.77</v>
      </c>
      <c r="AH50" s="43">
        <f t="shared" si="16"/>
        <v>69831.69</v>
      </c>
      <c r="AI50" s="43">
        <v>69747.209999999992</v>
      </c>
      <c r="AJ50" s="43">
        <f t="shared" si="25"/>
        <v>84.480000000010477</v>
      </c>
    </row>
    <row r="51" spans="2:36" ht="28.5" customHeight="1" x14ac:dyDescent="0.25">
      <c r="B51" s="30">
        <v>33</v>
      </c>
      <c r="C51" s="57" t="s">
        <v>125</v>
      </c>
      <c r="D51" s="60" t="s">
        <v>126</v>
      </c>
      <c r="E51" s="58" t="s">
        <v>114</v>
      </c>
      <c r="F51" s="59" t="s">
        <v>92</v>
      </c>
      <c r="G51" s="59" t="s">
        <v>127</v>
      </c>
      <c r="H51" s="38">
        <v>6000</v>
      </c>
      <c r="I51" s="38">
        <f t="shared" si="23"/>
        <v>-1200</v>
      </c>
      <c r="J51" s="38">
        <f>SUM(H51:I51)</f>
        <v>4800</v>
      </c>
      <c r="K51" s="38">
        <f>SUM(J51*50%)</f>
        <v>2400</v>
      </c>
      <c r="L51" s="39">
        <f t="shared" si="10"/>
        <v>7200</v>
      </c>
      <c r="M51" s="40">
        <v>4835</v>
      </c>
      <c r="N51" s="40">
        <v>4903</v>
      </c>
      <c r="O51" s="40">
        <v>4900</v>
      </c>
      <c r="P51" s="41">
        <f>SUM(M51:O51)</f>
        <v>14638</v>
      </c>
      <c r="Q51" s="40">
        <v>4643</v>
      </c>
      <c r="R51" s="40">
        <v>4832</v>
      </c>
      <c r="S51" s="40">
        <v>4737</v>
      </c>
      <c r="T51" s="30">
        <v>33</v>
      </c>
      <c r="U51" s="57" t="s">
        <v>125</v>
      </c>
      <c r="V51" s="60" t="s">
        <v>126</v>
      </c>
      <c r="W51" s="41">
        <f t="shared" si="12"/>
        <v>14212</v>
      </c>
      <c r="X51" s="42">
        <f t="shared" si="24"/>
        <v>28850</v>
      </c>
      <c r="Y51" s="40">
        <v>8024.8</v>
      </c>
      <c r="Z51" s="40">
        <v>7883.2</v>
      </c>
      <c r="AA51" s="40">
        <v>8049.8</v>
      </c>
      <c r="AB51" s="41">
        <f t="shared" si="13"/>
        <v>23957.8</v>
      </c>
      <c r="AC51" s="40">
        <v>7200</v>
      </c>
      <c r="AD51" s="42">
        <v>7332.1100000000006</v>
      </c>
      <c r="AE51" s="40">
        <v>2174.7800000000002</v>
      </c>
      <c r="AF51" s="41">
        <f t="shared" si="14"/>
        <v>16706.89</v>
      </c>
      <c r="AG51" s="42">
        <f t="shared" si="15"/>
        <v>40664.69</v>
      </c>
      <c r="AH51" s="43">
        <f t="shared" si="16"/>
        <v>69514.69</v>
      </c>
      <c r="AI51" s="43">
        <v>69430.209999999992</v>
      </c>
      <c r="AJ51" s="43">
        <f t="shared" si="25"/>
        <v>84.480000000010477</v>
      </c>
    </row>
    <row r="52" spans="2:36" ht="28.5" customHeight="1" x14ac:dyDescent="0.25">
      <c r="B52" s="30">
        <v>34</v>
      </c>
      <c r="C52" s="57" t="s">
        <v>128</v>
      </c>
      <c r="D52" s="60" t="s">
        <v>129</v>
      </c>
      <c r="E52" s="58" t="s">
        <v>114</v>
      </c>
      <c r="F52" s="63" t="s">
        <v>92</v>
      </c>
      <c r="G52" s="64" t="s">
        <v>130</v>
      </c>
      <c r="H52" s="38">
        <v>6000</v>
      </c>
      <c r="I52" s="38">
        <f t="shared" si="23"/>
        <v>-1200</v>
      </c>
      <c r="J52" s="38">
        <f>SUM(H52:I52)</f>
        <v>4800</v>
      </c>
      <c r="K52" s="38">
        <f>SUM(J52*50%)</f>
        <v>2400</v>
      </c>
      <c r="L52" s="39">
        <f t="shared" si="10"/>
        <v>7200</v>
      </c>
      <c r="M52" s="40">
        <v>0</v>
      </c>
      <c r="N52" s="40">
        <v>0</v>
      </c>
      <c r="O52" s="40">
        <v>0</v>
      </c>
      <c r="P52" s="41">
        <v>0</v>
      </c>
      <c r="Q52" s="40">
        <v>0</v>
      </c>
      <c r="R52" s="40">
        <v>0</v>
      </c>
      <c r="S52" s="40">
        <v>0</v>
      </c>
      <c r="T52" s="30">
        <v>34</v>
      </c>
      <c r="U52" s="57" t="s">
        <v>128</v>
      </c>
      <c r="V52" s="60" t="s">
        <v>129</v>
      </c>
      <c r="W52" s="41">
        <f t="shared" si="12"/>
        <v>0</v>
      </c>
      <c r="X52" s="42">
        <f t="shared" si="24"/>
        <v>0</v>
      </c>
      <c r="Y52" s="40">
        <v>7948</v>
      </c>
      <c r="Z52" s="40">
        <v>8002.8</v>
      </c>
      <c r="AA52" s="40">
        <v>8021.4</v>
      </c>
      <c r="AB52" s="41">
        <f t="shared" si="13"/>
        <v>23972.199999999997</v>
      </c>
      <c r="AC52" s="40">
        <v>7200</v>
      </c>
      <c r="AD52" s="42">
        <v>7382.6600000000035</v>
      </c>
      <c r="AE52" s="40">
        <v>2174.7800000000002</v>
      </c>
      <c r="AF52" s="41">
        <f t="shared" si="14"/>
        <v>16757.440000000002</v>
      </c>
      <c r="AG52" s="42">
        <f t="shared" si="15"/>
        <v>40729.64</v>
      </c>
      <c r="AH52" s="43">
        <f t="shared" si="16"/>
        <v>40729.64</v>
      </c>
      <c r="AI52" s="43">
        <v>40645.160000000003</v>
      </c>
      <c r="AJ52" s="43">
        <f t="shared" si="25"/>
        <v>84.479999999995925</v>
      </c>
    </row>
    <row r="53" spans="2:36" x14ac:dyDescent="0.25">
      <c r="B53" s="52"/>
      <c r="C53" s="65" t="s">
        <v>131</v>
      </c>
      <c r="D53" s="52"/>
      <c r="E53" s="52"/>
      <c r="F53" s="52"/>
      <c r="G53" s="52"/>
      <c r="H53" s="40">
        <f>SUM(H17:H52)</f>
        <v>204000</v>
      </c>
      <c r="I53" s="40">
        <f t="shared" ref="I53:S53" si="26">SUM(I17:I52)</f>
        <v>-16800</v>
      </c>
      <c r="J53" s="40">
        <f t="shared" si="26"/>
        <v>187200</v>
      </c>
      <c r="K53" s="40">
        <f t="shared" si="26"/>
        <v>17400</v>
      </c>
      <c r="L53" s="66">
        <f t="shared" si="26"/>
        <v>204600</v>
      </c>
      <c r="M53" s="40">
        <f t="shared" si="26"/>
        <v>127299.80000000003</v>
      </c>
      <c r="N53" s="40">
        <f t="shared" si="26"/>
        <v>128604.80000000003</v>
      </c>
      <c r="O53" s="40">
        <f t="shared" si="26"/>
        <v>128820.2</v>
      </c>
      <c r="P53" s="41">
        <f t="shared" si="26"/>
        <v>384724.8</v>
      </c>
      <c r="Q53" s="40">
        <f t="shared" si="26"/>
        <v>129176.20000000001</v>
      </c>
      <c r="R53" s="40">
        <f t="shared" si="26"/>
        <v>123367.20000000001</v>
      </c>
      <c r="S53" s="40">
        <f t="shared" si="26"/>
        <v>125884.00000000003</v>
      </c>
      <c r="T53" s="52"/>
      <c r="U53" s="65" t="s">
        <v>131</v>
      </c>
      <c r="V53" s="52"/>
      <c r="W53" s="41">
        <f>SUM(W17:W52)</f>
        <v>378427.39999999997</v>
      </c>
      <c r="X53" s="67">
        <f t="shared" si="24"/>
        <v>763152.2</v>
      </c>
      <c r="Y53" s="40">
        <f>SUM(Y17:Y52)</f>
        <v>220342.6</v>
      </c>
      <c r="Z53" s="40">
        <f t="shared" ref="Z53:AD53" si="27">SUM(Z17:Z52)</f>
        <v>220449.59999999998</v>
      </c>
      <c r="AA53" s="40">
        <f t="shared" si="27"/>
        <v>245439.19999999995</v>
      </c>
      <c r="AB53" s="41">
        <f t="shared" si="27"/>
        <v>686231.4</v>
      </c>
      <c r="AC53" s="40">
        <f t="shared" si="27"/>
        <v>204600</v>
      </c>
      <c r="AD53" s="67">
        <f t="shared" si="27"/>
        <v>209216.4</v>
      </c>
      <c r="AE53" s="40">
        <v>61800</v>
      </c>
      <c r="AF53" s="41">
        <f>SUM(AC53:AE53)</f>
        <v>475616.4</v>
      </c>
      <c r="AG53" s="67">
        <f>AB53+AF53</f>
        <v>1161847.8</v>
      </c>
      <c r="AH53" s="68">
        <f>SUM(AH17:AH52)</f>
        <v>1924999.9999999993</v>
      </c>
      <c r="AI53" s="68">
        <f>SUM(AI17:AI52)</f>
        <v>1924999.9999999993</v>
      </c>
      <c r="AJ53" s="68">
        <f t="shared" ref="AJ53" si="28">SUM(AJ17:AJ52)</f>
        <v>2.1827872842550278E-11</v>
      </c>
    </row>
    <row r="54" spans="2:36" ht="15.75" x14ac:dyDescent="0.25">
      <c r="B54" s="69">
        <f>B52</f>
        <v>34</v>
      </c>
      <c r="C54" s="70"/>
      <c r="D54" s="71"/>
      <c r="E54" s="71"/>
      <c r="F54" s="71"/>
      <c r="G54" s="71"/>
      <c r="H54" s="72"/>
      <c r="I54" s="72"/>
      <c r="J54" s="73"/>
      <c r="K54" s="73"/>
      <c r="L54" s="73"/>
      <c r="M54" s="73"/>
      <c r="N54" s="4"/>
      <c r="O54" s="4"/>
      <c r="P54" s="4"/>
      <c r="R54" s="74"/>
      <c r="S54" s="74"/>
      <c r="T54" s="69">
        <f>T52</f>
        <v>34</v>
      </c>
      <c r="U54" s="70"/>
      <c r="V54" s="71"/>
      <c r="X54" s="74"/>
      <c r="AH54" s="68">
        <v>1925000</v>
      </c>
      <c r="AI54" s="68">
        <v>1925000</v>
      </c>
    </row>
    <row r="55" spans="2:36" x14ac:dyDescent="0.25">
      <c r="B55" s="3"/>
      <c r="C55" s="5"/>
      <c r="D55" s="3"/>
      <c r="E55" s="3"/>
      <c r="F55" s="3"/>
      <c r="G55" s="3"/>
      <c r="H55" s="75"/>
      <c r="I55" s="3"/>
      <c r="J55" s="3"/>
      <c r="K55" s="3"/>
      <c r="L55" s="75"/>
      <c r="M55" s="75"/>
      <c r="N55" s="3"/>
      <c r="O55" s="3"/>
      <c r="P55" s="6"/>
      <c r="R55" s="74"/>
      <c r="S55" s="76"/>
      <c r="T55" s="3"/>
      <c r="U55" s="5"/>
      <c r="V55" s="3"/>
    </row>
    <row r="56" spans="2:36" ht="15.75" thickBot="1" x14ac:dyDescent="0.3">
      <c r="B56" s="3"/>
      <c r="C56" s="77" t="s">
        <v>132</v>
      </c>
      <c r="D56" s="3"/>
      <c r="E56" s="3"/>
      <c r="F56" s="3"/>
      <c r="G56" s="3"/>
      <c r="H56" s="75"/>
      <c r="I56" s="3"/>
      <c r="J56" s="3"/>
      <c r="K56" s="3"/>
      <c r="L56" s="75"/>
      <c r="M56" s="75"/>
      <c r="N56" s="3"/>
      <c r="O56" s="3"/>
      <c r="P56" s="3"/>
      <c r="T56" s="3"/>
      <c r="U56" s="77"/>
      <c r="V56" s="3"/>
      <c r="AB56" t="s">
        <v>2</v>
      </c>
    </row>
    <row r="57" spans="2:36" x14ac:dyDescent="0.25">
      <c r="B57" s="3"/>
      <c r="C57" s="78" t="s">
        <v>133</v>
      </c>
      <c r="D57" s="79"/>
      <c r="E57" s="79"/>
      <c r="F57" s="80"/>
      <c r="G57" s="81" t="s">
        <v>134</v>
      </c>
      <c r="H57" s="82" t="s">
        <v>135</v>
      </c>
      <c r="I57" s="83" t="s">
        <v>131</v>
      </c>
      <c r="J57" s="3"/>
      <c r="K57" s="3"/>
      <c r="L57" s="75"/>
      <c r="M57" s="75"/>
      <c r="N57" s="3" t="s">
        <v>2</v>
      </c>
      <c r="O57" s="3"/>
      <c r="P57" s="3"/>
      <c r="R57" t="s">
        <v>2</v>
      </c>
      <c r="T57" s="3"/>
      <c r="U57" s="3"/>
      <c r="V57" s="3"/>
      <c r="AJ57" t="s">
        <v>2</v>
      </c>
    </row>
    <row r="58" spans="2:36" ht="15.75" thickBot="1" x14ac:dyDescent="0.3">
      <c r="B58" s="3"/>
      <c r="C58" s="84"/>
      <c r="D58" s="85"/>
      <c r="E58" s="85"/>
      <c r="F58" s="85"/>
      <c r="G58" s="86">
        <v>27</v>
      </c>
      <c r="H58" s="86">
        <v>7</v>
      </c>
      <c r="I58" s="87">
        <f>SUM(G58:H58)</f>
        <v>34</v>
      </c>
      <c r="J58" s="3"/>
      <c r="K58" s="3"/>
      <c r="L58" s="75"/>
      <c r="M58" s="3" t="s">
        <v>2</v>
      </c>
      <c r="N58" s="3"/>
      <c r="O58" s="3"/>
      <c r="P58" s="3"/>
      <c r="T58" s="3"/>
      <c r="V58" s="3"/>
      <c r="AJ58" t="s">
        <v>2</v>
      </c>
    </row>
    <row r="59" spans="2:36" x14ac:dyDescent="0.25">
      <c r="B59" s="3"/>
      <c r="C59" s="88" t="s">
        <v>136</v>
      </c>
      <c r="D59" s="89"/>
      <c r="E59" s="80"/>
      <c r="F59" s="80"/>
      <c r="G59" s="90" t="s">
        <v>137</v>
      </c>
      <c r="H59" s="91" t="s">
        <v>138</v>
      </c>
      <c r="I59" s="90" t="s">
        <v>139</v>
      </c>
      <c r="J59" s="92" t="s">
        <v>131</v>
      </c>
      <c r="K59" s="3"/>
      <c r="L59" s="3"/>
      <c r="M59" s="3"/>
      <c r="N59" s="3"/>
      <c r="O59" s="3"/>
      <c r="P59" s="3"/>
      <c r="T59" s="3"/>
      <c r="V59" s="3"/>
    </row>
    <row r="60" spans="2:36" ht="15.75" thickBot="1" x14ac:dyDescent="0.3">
      <c r="B60" s="3"/>
      <c r="C60" s="93"/>
      <c r="D60" s="85"/>
      <c r="E60" s="85"/>
      <c r="F60" s="85"/>
      <c r="G60" s="94">
        <v>22</v>
      </c>
      <c r="H60" s="94">
        <v>4</v>
      </c>
      <c r="I60" s="94">
        <v>8</v>
      </c>
      <c r="J60" s="95">
        <f>SUM(G60:I60)</f>
        <v>34</v>
      </c>
      <c r="K60" s="3"/>
      <c r="L60" s="3"/>
      <c r="M60" s="3"/>
      <c r="N60" s="3"/>
      <c r="O60" s="3"/>
      <c r="P60" s="3"/>
      <c r="T60" s="3"/>
      <c r="V60" s="3"/>
    </row>
    <row r="61" spans="2:36" x14ac:dyDescent="0.25">
      <c r="B61" s="3"/>
      <c r="C61" s="96" t="s">
        <v>140</v>
      </c>
      <c r="D61" s="97">
        <f>D63+D64</f>
        <v>34</v>
      </c>
      <c r="E61" s="3"/>
      <c r="F61" s="3"/>
      <c r="G61" s="3"/>
      <c r="H61" s="3"/>
      <c r="I61" s="3"/>
      <c r="J61" s="4"/>
      <c r="K61" s="3"/>
      <c r="L61" s="3"/>
      <c r="M61" s="3"/>
      <c r="N61" s="3"/>
      <c r="O61" s="3"/>
      <c r="P61" s="3"/>
      <c r="T61" s="3"/>
      <c r="V61" s="3"/>
    </row>
    <row r="62" spans="2:36" x14ac:dyDescent="0.25">
      <c r="B62" s="3"/>
      <c r="C62" s="98" t="s">
        <v>141</v>
      </c>
      <c r="D62" s="9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V62" s="3"/>
    </row>
    <row r="63" spans="2:36" x14ac:dyDescent="0.25">
      <c r="B63" s="3"/>
      <c r="C63" s="100" t="s">
        <v>142</v>
      </c>
      <c r="D63" s="99">
        <v>26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V63" s="3"/>
    </row>
    <row r="64" spans="2:36" ht="15.75" thickBot="1" x14ac:dyDescent="0.3">
      <c r="B64" s="3"/>
      <c r="C64" s="101" t="s">
        <v>143</v>
      </c>
      <c r="D64" s="102">
        <v>8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T64" s="3"/>
      <c r="U64" s="3"/>
      <c r="V64" s="3"/>
    </row>
    <row r="65" spans="2:34" x14ac:dyDescent="0.25">
      <c r="B65" s="3"/>
      <c r="C65" s="4" t="s">
        <v>144</v>
      </c>
      <c r="D65" s="3"/>
      <c r="E65" s="3"/>
      <c r="F65" s="3"/>
      <c r="I65" s="3"/>
      <c r="J65" s="4"/>
      <c r="K65" s="3"/>
      <c r="L65" s="3"/>
      <c r="M65" s="3"/>
      <c r="N65" s="3"/>
      <c r="O65" s="3"/>
      <c r="P65" s="3"/>
      <c r="T65" s="3"/>
      <c r="V65" s="3"/>
    </row>
    <row r="66" spans="2:34" x14ac:dyDescent="0.25">
      <c r="B66" s="3"/>
      <c r="O66" s="3"/>
      <c r="P66" s="3"/>
      <c r="R66" s="103"/>
      <c r="S66" s="3"/>
      <c r="T66" s="3"/>
      <c r="U66" s="6" t="s">
        <v>145</v>
      </c>
      <c r="Y66" s="3"/>
      <c r="Z66" s="3"/>
      <c r="AA66" s="3"/>
      <c r="AB66" s="3"/>
    </row>
    <row r="67" spans="2:34" x14ac:dyDescent="0.25">
      <c r="B67" s="3"/>
      <c r="O67" s="103"/>
      <c r="P67" s="3"/>
      <c r="R67" s="103"/>
      <c r="S67" s="3"/>
      <c r="T67" s="3"/>
      <c r="U67" s="6" t="s">
        <v>146</v>
      </c>
      <c r="Y67" s="3"/>
      <c r="Z67" s="3"/>
      <c r="AB67" s="103"/>
      <c r="AH67" s="6" t="s">
        <v>147</v>
      </c>
    </row>
    <row r="68" spans="2:34" x14ac:dyDescent="0.25">
      <c r="O68" s="103"/>
      <c r="R68" s="103"/>
      <c r="U68" s="6" t="s">
        <v>148</v>
      </c>
      <c r="AB68" s="103"/>
      <c r="AH68" s="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2023-10-26T09:26:18Z</dcterms:modified>
</cp:coreProperties>
</file>