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\CONTR_2024\1 CTR STOM 2024\"/>
    </mc:Choice>
  </mc:AlternateContent>
  <bookViews>
    <workbookView xWindow="-120" yWindow="-120" windowWidth="29040" windowHeight="15990" activeTab="1"/>
  </bookViews>
  <sheets>
    <sheet name="1.1- val ctr ian 2024" sheetId="33" r:id="rId1"/>
    <sheet name="2.1- val ctr feb 2024" sheetId="3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31" l="1"/>
  <c r="G12" i="31" l="1"/>
  <c r="D57" i="33"/>
  <c r="J56" i="33"/>
  <c r="I54" i="33"/>
  <c r="B50" i="33"/>
  <c r="H49" i="33"/>
  <c r="J48" i="33"/>
  <c r="K48" i="33" s="1"/>
  <c r="I48" i="33"/>
  <c r="I47" i="33"/>
  <c r="J47" i="33" s="1"/>
  <c r="J46" i="33"/>
  <c r="K46" i="33" s="1"/>
  <c r="I46" i="33"/>
  <c r="I45" i="33"/>
  <c r="J45" i="33" s="1"/>
  <c r="I44" i="33"/>
  <c r="J44" i="33" s="1"/>
  <c r="L44" i="33" s="1"/>
  <c r="I42" i="33"/>
  <c r="J42" i="33" s="1"/>
  <c r="L42" i="33" s="1"/>
  <c r="I41" i="33"/>
  <c r="J41" i="33" s="1"/>
  <c r="L41" i="33" s="1"/>
  <c r="I40" i="33"/>
  <c r="J40" i="33" s="1"/>
  <c r="L40" i="33" s="1"/>
  <c r="I39" i="33"/>
  <c r="J39" i="33" s="1"/>
  <c r="L39" i="33" s="1"/>
  <c r="I38" i="33"/>
  <c r="J38" i="33" s="1"/>
  <c r="L38" i="33" s="1"/>
  <c r="I37" i="33"/>
  <c r="J37" i="33" s="1"/>
  <c r="L37" i="33" s="1"/>
  <c r="I36" i="33"/>
  <c r="J36" i="33" s="1"/>
  <c r="L36" i="33" s="1"/>
  <c r="I35" i="33"/>
  <c r="J35" i="33" s="1"/>
  <c r="L35" i="33" s="1"/>
  <c r="I34" i="33"/>
  <c r="J34" i="33" s="1"/>
  <c r="L34" i="33" s="1"/>
  <c r="J33" i="33"/>
  <c r="K33" i="33" s="1"/>
  <c r="I33" i="33"/>
  <c r="I32" i="33"/>
  <c r="J32" i="33" s="1"/>
  <c r="I31" i="33"/>
  <c r="J31" i="33" s="1"/>
  <c r="L31" i="33" s="1"/>
  <c r="I30" i="33"/>
  <c r="J30" i="33" s="1"/>
  <c r="L30" i="33" s="1"/>
  <c r="I29" i="33"/>
  <c r="J29" i="33" s="1"/>
  <c r="L29" i="33" s="1"/>
  <c r="I28" i="33"/>
  <c r="J28" i="33" s="1"/>
  <c r="L28" i="33" s="1"/>
  <c r="J27" i="33"/>
  <c r="K27" i="33" s="1"/>
  <c r="I27" i="33"/>
  <c r="J25" i="33"/>
  <c r="L25" i="33" s="1"/>
  <c r="I25" i="33"/>
  <c r="J24" i="33"/>
  <c r="L24" i="33" s="1"/>
  <c r="I24" i="33"/>
  <c r="J23" i="33"/>
  <c r="L23" i="33" s="1"/>
  <c r="I23" i="33"/>
  <c r="J22" i="33"/>
  <c r="L22" i="33" s="1"/>
  <c r="I22" i="33"/>
  <c r="J21" i="33"/>
  <c r="L21" i="33" s="1"/>
  <c r="I21" i="33"/>
  <c r="J20" i="33"/>
  <c r="L20" i="33" s="1"/>
  <c r="I20" i="33"/>
  <c r="J19" i="33"/>
  <c r="L19" i="33" s="1"/>
  <c r="I19" i="33"/>
  <c r="J18" i="33"/>
  <c r="L18" i="33" s="1"/>
  <c r="I18" i="33"/>
  <c r="J17" i="33"/>
  <c r="L17" i="33" s="1"/>
  <c r="I17" i="33"/>
  <c r="J16" i="33"/>
  <c r="L16" i="33" s="1"/>
  <c r="I16" i="33"/>
  <c r="J15" i="33"/>
  <c r="L15" i="33" s="1"/>
  <c r="I15" i="33"/>
  <c r="J14" i="33"/>
  <c r="I14" i="33"/>
  <c r="I49" i="33" s="1"/>
  <c r="L14" i="33" l="1"/>
  <c r="J49" i="33"/>
  <c r="L32" i="33"/>
  <c r="K32" i="33"/>
  <c r="K47" i="33"/>
  <c r="L47" i="33" s="1"/>
  <c r="K49" i="33"/>
  <c r="L45" i="33"/>
  <c r="K45" i="33"/>
  <c r="L27" i="33"/>
  <c r="L33" i="33"/>
  <c r="L46" i="33"/>
  <c r="L48" i="33"/>
  <c r="L49" i="33" l="1"/>
  <c r="G10" i="33" s="1"/>
  <c r="G11" i="33" s="1"/>
  <c r="M48" i="33"/>
  <c r="B53" i="31"/>
  <c r="M23" i="33" l="1"/>
  <c r="M21" i="33"/>
  <c r="M19" i="33"/>
  <c r="M17" i="33"/>
  <c r="M15" i="33"/>
  <c r="M16" i="33"/>
  <c r="M20" i="33"/>
  <c r="M24" i="33"/>
  <c r="M30" i="33"/>
  <c r="M37" i="33"/>
  <c r="M41" i="33"/>
  <c r="M25" i="33"/>
  <c r="M29" i="33"/>
  <c r="M34" i="33"/>
  <c r="M38" i="33"/>
  <c r="M42" i="33"/>
  <c r="M18" i="33"/>
  <c r="M22" i="33"/>
  <c r="M28" i="33"/>
  <c r="M35" i="33"/>
  <c r="M39" i="33"/>
  <c r="M44" i="33"/>
  <c r="M31" i="33"/>
  <c r="M36" i="33"/>
  <c r="M40" i="33"/>
  <c r="M45" i="33"/>
  <c r="M46" i="33"/>
  <c r="M33" i="33"/>
  <c r="M14" i="33"/>
  <c r="M32" i="33"/>
  <c r="M27" i="33"/>
  <c r="M47" i="33"/>
  <c r="D60" i="31"/>
  <c r="J59" i="31"/>
  <c r="I57" i="31"/>
  <c r="H52" i="31"/>
  <c r="I51" i="31"/>
  <c r="J51" i="31" s="1"/>
  <c r="I50" i="31"/>
  <c r="J50" i="31" s="1"/>
  <c r="I49" i="31"/>
  <c r="J49" i="31" s="1"/>
  <c r="I48" i="31"/>
  <c r="J48" i="31" s="1"/>
  <c r="I47" i="31"/>
  <c r="J47" i="31" s="1"/>
  <c r="L47" i="31" s="1"/>
  <c r="I45" i="31"/>
  <c r="J45" i="31" s="1"/>
  <c r="L45" i="31" s="1"/>
  <c r="I44" i="31"/>
  <c r="J44" i="31" s="1"/>
  <c r="L44" i="31" s="1"/>
  <c r="I43" i="31"/>
  <c r="J43" i="31" s="1"/>
  <c r="L43" i="31" s="1"/>
  <c r="I42" i="31"/>
  <c r="J42" i="31" s="1"/>
  <c r="L42" i="31" s="1"/>
  <c r="I41" i="31"/>
  <c r="J41" i="31" s="1"/>
  <c r="L41" i="31" s="1"/>
  <c r="I40" i="31"/>
  <c r="J40" i="31" s="1"/>
  <c r="L40" i="31" s="1"/>
  <c r="I39" i="31"/>
  <c r="J39" i="31" s="1"/>
  <c r="L39" i="31" s="1"/>
  <c r="I38" i="31"/>
  <c r="J38" i="31" s="1"/>
  <c r="L38" i="31" s="1"/>
  <c r="I37" i="31"/>
  <c r="J37" i="31" s="1"/>
  <c r="L37" i="31" s="1"/>
  <c r="I36" i="31"/>
  <c r="J36" i="31" s="1"/>
  <c r="K36" i="31" s="1"/>
  <c r="I35" i="31"/>
  <c r="J35" i="31" s="1"/>
  <c r="K35" i="31" s="1"/>
  <c r="I34" i="31"/>
  <c r="J34" i="31" s="1"/>
  <c r="L34" i="31" s="1"/>
  <c r="I33" i="31"/>
  <c r="J33" i="31" s="1"/>
  <c r="L33" i="31" s="1"/>
  <c r="I32" i="31"/>
  <c r="J32" i="31" s="1"/>
  <c r="L32" i="31" s="1"/>
  <c r="I31" i="31"/>
  <c r="J31" i="31" s="1"/>
  <c r="L31" i="31" s="1"/>
  <c r="I30" i="31"/>
  <c r="J30" i="31" s="1"/>
  <c r="K30" i="31" s="1"/>
  <c r="I29" i="31"/>
  <c r="J29" i="31" s="1"/>
  <c r="L29" i="31" s="1"/>
  <c r="I27" i="31"/>
  <c r="J27" i="31" s="1"/>
  <c r="L27" i="31" s="1"/>
  <c r="I26" i="31"/>
  <c r="J26" i="31" s="1"/>
  <c r="L26" i="31" s="1"/>
  <c r="I25" i="31"/>
  <c r="J25" i="31" s="1"/>
  <c r="L25" i="31" s="1"/>
  <c r="I24" i="31"/>
  <c r="J24" i="31" s="1"/>
  <c r="L24" i="31" s="1"/>
  <c r="I23" i="31"/>
  <c r="J23" i="31" s="1"/>
  <c r="L23" i="31" s="1"/>
  <c r="I22" i="31"/>
  <c r="J22" i="31" s="1"/>
  <c r="L22" i="31" s="1"/>
  <c r="I21" i="31"/>
  <c r="J21" i="31" s="1"/>
  <c r="L21" i="31" s="1"/>
  <c r="I20" i="31"/>
  <c r="J20" i="31" s="1"/>
  <c r="L20" i="31" s="1"/>
  <c r="I19" i="31"/>
  <c r="J19" i="31" s="1"/>
  <c r="L19" i="31" s="1"/>
  <c r="I18" i="31"/>
  <c r="J18" i="31" s="1"/>
  <c r="L18" i="31" s="1"/>
  <c r="I17" i="31"/>
  <c r="J17" i="31" s="1"/>
  <c r="M49" i="33" l="1"/>
  <c r="L35" i="31"/>
  <c r="J52" i="31"/>
  <c r="L17" i="31"/>
  <c r="I52" i="31"/>
  <c r="L30" i="31"/>
  <c r="L36" i="31"/>
  <c r="K48" i="31"/>
  <c r="K49" i="31"/>
  <c r="L49" i="31" s="1"/>
  <c r="K50" i="31"/>
  <c r="L50" i="31" s="1"/>
  <c r="K51" i="31"/>
  <c r="L51" i="31" s="1"/>
  <c r="K52" i="31" l="1"/>
  <c r="L48" i="31"/>
  <c r="L52" i="31" l="1"/>
  <c r="G13" i="31"/>
  <c r="G14" i="31" s="1"/>
  <c r="N48" i="31" l="1"/>
  <c r="O48" i="31" s="1"/>
  <c r="N49" i="31" l="1"/>
  <c r="O49" i="31" s="1"/>
  <c r="N30" i="31"/>
  <c r="O30" i="31" s="1"/>
  <c r="N51" i="31"/>
  <c r="O51" i="31" s="1"/>
  <c r="N50" i="31"/>
  <c r="O50" i="31" s="1"/>
  <c r="N39" i="31"/>
  <c r="O39" i="31" s="1"/>
  <c r="N29" i="31"/>
  <c r="O29" i="31" s="1"/>
  <c r="N20" i="31"/>
  <c r="O20" i="31" s="1"/>
  <c r="N42" i="31"/>
  <c r="O42" i="31" s="1"/>
  <c r="N32" i="31"/>
  <c r="O32" i="31" s="1"/>
  <c r="N21" i="31"/>
  <c r="O21" i="31" s="1"/>
  <c r="N41" i="31"/>
  <c r="O41" i="31" s="1"/>
  <c r="N31" i="31"/>
  <c r="O31" i="31" s="1"/>
  <c r="N22" i="31"/>
  <c r="O22" i="31" s="1"/>
  <c r="N44" i="31"/>
  <c r="O44" i="31" s="1"/>
  <c r="N34" i="31"/>
  <c r="O34" i="31" s="1"/>
  <c r="N23" i="31"/>
  <c r="O23" i="31" s="1"/>
  <c r="N35" i="31"/>
  <c r="O35" i="31" s="1"/>
  <c r="N36" i="31"/>
  <c r="O36" i="31" s="1"/>
  <c r="N17" i="31"/>
  <c r="O17" i="31" s="1"/>
  <c r="N43" i="31"/>
  <c r="O43" i="31" s="1"/>
  <c r="N33" i="31"/>
  <c r="O33" i="31" s="1"/>
  <c r="N24" i="31"/>
  <c r="O24" i="31" s="1"/>
  <c r="N47" i="31"/>
  <c r="O47" i="31" s="1"/>
  <c r="N38" i="31"/>
  <c r="O38" i="31" s="1"/>
  <c r="N25" i="31"/>
  <c r="O25" i="31" s="1"/>
  <c r="N45" i="31"/>
  <c r="O45" i="31" s="1"/>
  <c r="N37" i="31"/>
  <c r="O37" i="31" s="1"/>
  <c r="N26" i="31"/>
  <c r="O26" i="31" s="1"/>
  <c r="N18" i="31"/>
  <c r="O18" i="31" s="1"/>
  <c r="N40" i="31"/>
  <c r="O40" i="31" s="1"/>
  <c r="N27" i="31"/>
  <c r="O27" i="31" s="1"/>
  <c r="N19" i="31"/>
  <c r="N52" i="31" l="1"/>
  <c r="O19" i="31"/>
  <c r="O52" i="31" s="1"/>
</calcChain>
</file>

<file path=xl/sharedStrings.xml><?xml version="1.0" encoding="utf-8"?>
<sst xmlns="http://schemas.openxmlformats.org/spreadsheetml/2006/main" count="437" uniqueCount="113">
  <si>
    <t>Director General,</t>
  </si>
  <si>
    <t>ec. Doina Stan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</si>
  <si>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</si>
  <si>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</si>
  <si>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</si>
  <si>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</si>
  <si>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</si>
  <si>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</si>
  <si>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</si>
  <si>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</si>
  <si>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</si>
  <si>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</si>
  <si>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</si>
  <si>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</si>
  <si>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</si>
  <si>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</si>
  <si>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</si>
  <si>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</si>
  <si>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</si>
  <si>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</si>
  <si>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</si>
  <si>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</si>
  <si>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</si>
  <si>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</si>
  <si>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</si>
  <si>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</si>
  <si>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Urziceni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</si>
  <si>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</si>
  <si>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</si>
  <si>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</si>
  <si>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</si>
  <si>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</si>
  <si>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</si>
  <si>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</si>
  <si>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</si>
  <si>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</si>
  <si>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</si>
  <si>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</si>
  <si>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</si>
  <si>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</si>
  <si>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</si>
  <si>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</si>
  <si>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</si>
  <si>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</si>
  <si>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</si>
  <si>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</si>
  <si>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-IANCU IOANA MEDIC ANGAJAT</t>
  </si>
  <si>
    <t>SC DAISYCLINIC SRL D - IANCU ADRIAN MEDIC ANGAJAT</t>
  </si>
  <si>
    <t>C.M.I. STOMADENT Dr. CARAS DOINA</t>
  </si>
  <si>
    <t>245A</t>
  </si>
  <si>
    <t>S.C. BIOMED S.R.L. Dr. ANDREI CAMELIA FLORENTINA</t>
  </si>
  <si>
    <t>261A</t>
  </si>
  <si>
    <t>DIVIDENTAL CLINIC SRL-DR.AMBRUS DIANA CRISTINA</t>
  </si>
  <si>
    <t>MEDIC</t>
  </si>
  <si>
    <t>DIVIDENTAL CLINIC SRL-DR.BARBAROS VICTOR</t>
  </si>
  <si>
    <t>CMI DR.GARBACEA MARIAN</t>
  </si>
  <si>
    <t>total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</si>
  <si>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</si>
  <si>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</si>
  <si>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</si>
  <si>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</si>
  <si>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</si>
  <si>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</si>
  <si>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</si>
  <si>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</si>
  <si>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</si>
  <si>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titulari</t>
  </si>
  <si>
    <t>angajati</t>
  </si>
  <si>
    <t>SC SILVIA DENT SRL-PCT LCR FETEȘTI-DR ALJHNI MARINESCU SILVIA-MIHAELA</t>
  </si>
  <si>
    <t>306/  STOM</t>
  </si>
  <si>
    <t>307/  STOM</t>
  </si>
  <si>
    <t>308/  STOM</t>
  </si>
  <si>
    <t>SC SILVIA DENT SRL-PCT LCR BORDUȘANI-DR ALJHNI KHALDOUN</t>
  </si>
  <si>
    <t>Fetești</t>
  </si>
  <si>
    <t>Bordușani</t>
  </si>
  <si>
    <t>SC SILVIA DENT SRL-PCT LCR VLĂDENI-DR AL-JAHNI ALI</t>
  </si>
  <si>
    <t>Vlădeni</t>
  </si>
  <si>
    <t>CMI BURGHELEA I.FLORINA</t>
  </si>
  <si>
    <t>309/  STOM</t>
  </si>
  <si>
    <t>Coșereni</t>
  </si>
  <si>
    <t>vizat,</t>
  </si>
  <si>
    <t>director.R.C:</t>
  </si>
  <si>
    <t>ec.Anda BUSUIOC</t>
  </si>
  <si>
    <t>SC DAISYCLINIC SRL D -DR DUTCOVICI DIANA-MEDIC ANGAJAT</t>
  </si>
  <si>
    <t>întocmit:</t>
  </si>
  <si>
    <t>cons. Iuliana ABEL</t>
  </si>
  <si>
    <t>Se aprobă,</t>
  </si>
  <si>
    <t>Nr. crt.</t>
  </si>
  <si>
    <t xml:space="preserve"> </t>
  </si>
  <si>
    <t>p. Director ex. Economic,</t>
  </si>
  <si>
    <t>ec. Diana Nicolae</t>
  </si>
  <si>
    <t>MADELEINE DENT S.R.L. -med titular Vlad Mădălina-Teodora</t>
  </si>
  <si>
    <t>310/  STOM</t>
  </si>
  <si>
    <t>Munteni-Buzău</t>
  </si>
  <si>
    <t xml:space="preserve">26 CONTRACTE </t>
  </si>
  <si>
    <t>structura medici în contract la 20.11.2023</t>
  </si>
  <si>
    <t>1. credite de angajament aprobate IAN 2024</t>
  </si>
  <si>
    <t xml:space="preserve"> CONTR. LUNA IAN. 2024</t>
  </si>
  <si>
    <t>2. NECESAR LUNAR la PLAFON</t>
  </si>
  <si>
    <t>3. PROCENT DE ACOPERIRE A PLAFONULUI</t>
  </si>
  <si>
    <t>nr. 12272 din 29.12.2023</t>
  </si>
  <si>
    <t>1.1 centralizator MED.DENTARĂ    atribuire valori contract pentru luna ianuarie 2024 cf Adresei CNAS nr. CC 10243/28.12.2023</t>
  </si>
  <si>
    <t>înregistrată la C.A.S. Ialomița cu nr.  12246/28.12.2023  privind bugetul F.N.U.A.S.S.</t>
  </si>
  <si>
    <t>nr. 1014 din 31.01.2024</t>
  </si>
  <si>
    <t>înregistrată la C.A.S. Ialomița cu nr.  1024/31.01.2024  privind bugetul F.N.U.A.S.S.</t>
  </si>
  <si>
    <t>1. credite de angajament aprobate AN 2024 SEM I</t>
  </si>
  <si>
    <t>2.val. contr Ian 2024</t>
  </si>
  <si>
    <t>3.val. contr feb 2024</t>
  </si>
  <si>
    <t>1.1 val. credit angaj. ian-feb 2024</t>
  </si>
  <si>
    <t>2.1 centralizator MED.DENTARĂ    atribuire valori contract pentru luna FEBRUARIE 2024 cf Adresei CNAS nr. VH560/31.01.2024</t>
  </si>
  <si>
    <t>val.contr. luna ian 2024</t>
  </si>
  <si>
    <t>val.contr. luna feb 2024</t>
  </si>
  <si>
    <t>val contr ian-feb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</si>
</sst>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b/>
      <sz val="11"/>
      <name val="Palatino Linotype"/>
      <family val="1"/>
    </font>
    <font>
      <sz val="10"/>
      <color theme="1"/>
      <name val="Calibri"/>
      <family val="2"/>
      <scheme val="minor"/>
    </font>
    <font>
      <b/>
      <i/>
      <u/>
      <sz val="10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name val="Palatino Linotype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0" xfId="0" applyFont="1" applyBorder="1"/>
    <xf numFmtId="0" fontId="1" fillId="0" borderId="12" xfId="0" applyFont="1" applyBorder="1"/>
    <xf numFmtId="0" fontId="2" fillId="0" borderId="9" xfId="0" applyFont="1" applyBorder="1"/>
    <xf numFmtId="0" fontId="3" fillId="0" borderId="11" xfId="0" applyFont="1" applyBorder="1"/>
    <xf numFmtId="4" fontId="1" fillId="0" borderId="10" xfId="0" applyNumberFormat="1" applyFont="1" applyBorder="1"/>
    <xf numFmtId="0" fontId="2" fillId="0" borderId="14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12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9" xfId="0" applyFont="1" applyBorder="1"/>
    <xf numFmtId="0" fontId="11" fillId="0" borderId="10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" fontId="4" fillId="0" borderId="7" xfId="0" applyNumberFormat="1" applyFont="1" applyBorder="1"/>
    <xf numFmtId="0" fontId="8" fillId="0" borderId="9" xfId="0" applyFont="1" applyBorder="1"/>
    <xf numFmtId="0" fontId="8" fillId="0" borderId="10" xfId="0" applyFont="1" applyBorder="1"/>
    <xf numFmtId="0" fontId="4" fillId="0" borderId="7" xfId="0" applyFont="1" applyBorder="1"/>
    <xf numFmtId="0" fontId="8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12" fillId="0" borderId="0" xfId="0" applyFont="1"/>
    <xf numFmtId="10" fontId="12" fillId="0" borderId="0" xfId="0" applyNumberFormat="1" applyFont="1"/>
    <xf numFmtId="0" fontId="8" fillId="0" borderId="5" xfId="0" applyFont="1" applyBorder="1"/>
    <xf numFmtId="0" fontId="8" fillId="0" borderId="1" xfId="0" applyFont="1" applyBorder="1"/>
    <xf numFmtId="0" fontId="8" fillId="0" borderId="2" xfId="0" applyFont="1" applyBorder="1"/>
    <xf numFmtId="3" fontId="8" fillId="0" borderId="6" xfId="0" applyNumberFormat="1" applyFont="1" applyBorder="1"/>
    <xf numFmtId="4" fontId="13" fillId="0" borderId="0" xfId="0" applyNumberFormat="1" applyFont="1"/>
    <xf numFmtId="10" fontId="14" fillId="0" borderId="0" xfId="0" applyNumberFormat="1" applyFont="1"/>
    <xf numFmtId="4" fontId="15" fillId="0" borderId="0" xfId="0" applyNumberFormat="1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0" fillId="0" borderId="0" xfId="0" applyFont="1"/>
    <xf numFmtId="0" fontId="16" fillId="0" borderId="0" xfId="0" applyFont="1"/>
    <xf numFmtId="0" fontId="1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3" fontId="8" fillId="0" borderId="5" xfId="0" applyNumberFormat="1" applyFont="1" applyBorder="1"/>
    <xf numFmtId="0" fontId="8" fillId="0" borderId="1" xfId="0" applyFont="1" applyBorder="1" applyAlignment="1">
      <alignment horizontal="center" wrapText="1"/>
    </xf>
    <xf numFmtId="3" fontId="8" fillId="0" borderId="6" xfId="0" applyNumberFormat="1" applyFont="1" applyBorder="1" applyAlignment="1">
      <alignment wrapText="1"/>
    </xf>
    <xf numFmtId="0" fontId="18" fillId="0" borderId="0" xfId="0" applyFont="1" applyBorder="1" applyAlignment="1"/>
    <xf numFmtId="0" fontId="8" fillId="0" borderId="0" xfId="0" applyFont="1" applyBorder="1" applyAlignment="1"/>
    <xf numFmtId="0" fontId="8" fillId="0" borderId="3" xfId="0" applyFont="1" applyBorder="1"/>
    <xf numFmtId="0" fontId="8" fillId="0" borderId="11" xfId="0" applyFont="1" applyBorder="1"/>
    <xf numFmtId="0" fontId="8" fillId="0" borderId="14" xfId="0" applyFont="1" applyBorder="1"/>
    <xf numFmtId="0" fontId="8" fillId="0" borderId="14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9" fillId="0" borderId="0" xfId="0" applyFont="1"/>
    <xf numFmtId="4" fontId="19" fillId="0" borderId="0" xfId="0" applyNumberFormat="1" applyFont="1"/>
    <xf numFmtId="4" fontId="12" fillId="0" borderId="0" xfId="0" applyNumberFormat="1" applyFont="1"/>
    <xf numFmtId="0" fontId="20" fillId="0" borderId="1" xfId="0" applyFont="1" applyBorder="1" applyAlignment="1">
      <alignment wrapText="1"/>
    </xf>
    <xf numFmtId="0" fontId="20" fillId="2" borderId="1" xfId="0" applyFont="1" applyFill="1" applyBorder="1" applyAlignment="1">
      <alignment wrapText="1"/>
    </xf>
    <xf numFmtId="4" fontId="5" fillId="0" borderId="1" xfId="0" applyNumberFormat="1" applyFont="1" applyBorder="1"/>
    <xf numFmtId="4" fontId="5" fillId="2" borderId="1" xfId="0" applyNumberFormat="1" applyFont="1" applyFill="1" applyBorder="1"/>
    <xf numFmtId="4" fontId="7" fillId="0" borderId="1" xfId="0" applyNumberFormat="1" applyFont="1" applyBorder="1"/>
    <xf numFmtId="4" fontId="7" fillId="2" borderId="1" xfId="0" applyNumberFormat="1" applyFont="1" applyFill="1" applyBorder="1"/>
    <xf numFmtId="4" fontId="7" fillId="0" borderId="0" xfId="0" applyNumberFormat="1" applyFont="1" applyBorder="1" applyAlignment="1"/>
    <xf numFmtId="4" fontId="7" fillId="0" borderId="0" xfId="0" applyNumberFormat="1" applyFont="1" applyBorder="1"/>
    <xf numFmtId="4" fontId="5" fillId="0" borderId="0" xfId="0" applyNumberFormat="1" applyFont="1"/>
    <xf numFmtId="4" fontId="7" fillId="0" borderId="3" xfId="0" applyNumberFormat="1" applyFont="1" applyBorder="1"/>
    <xf numFmtId="0" fontId="7" fillId="0" borderId="4" xfId="0" applyFont="1" applyBorder="1"/>
    <xf numFmtId="1" fontId="5" fillId="0" borderId="7" xfId="0" applyNumberFormat="1" applyFont="1" applyBorder="1"/>
    <xf numFmtId="1" fontId="7" fillId="0" borderId="8" xfId="0" applyNumberFormat="1" applyFont="1" applyBorder="1"/>
    <xf numFmtId="0" fontId="7" fillId="0" borderId="3" xfId="0" applyFont="1" applyBorder="1"/>
    <xf numFmtId="0" fontId="5" fillId="0" borderId="7" xfId="0" applyFont="1" applyBorder="1"/>
    <xf numFmtId="0" fontId="7" fillId="0" borderId="8" xfId="0" applyFont="1" applyBorder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21" fillId="0" borderId="13" xfId="0" applyNumberFormat="1" applyFont="1" applyBorder="1"/>
    <xf numFmtId="4" fontId="21" fillId="0" borderId="15" xfId="0" applyNumberFormat="1" applyFont="1" applyBorder="1"/>
    <xf numFmtId="4" fontId="21" fillId="0" borderId="16" xfId="0" applyNumberFormat="1" applyFont="1" applyBorder="1"/>
    <xf numFmtId="4" fontId="7" fillId="3" borderId="1" xfId="0" applyNumberFormat="1" applyFont="1" applyFill="1" applyBorder="1"/>
    <xf numFmtId="0" fontId="2" fillId="3" borderId="14" xfId="0" applyFont="1" applyFill="1" applyBorder="1"/>
    <xf numFmtId="0" fontId="1" fillId="3" borderId="0" xfId="0" applyFont="1" applyFill="1" applyBorder="1"/>
    <xf numFmtId="4" fontId="1" fillId="3" borderId="0" xfId="0" applyNumberFormat="1" applyFont="1" applyFill="1" applyBorder="1"/>
    <xf numFmtId="0" fontId="22" fillId="0" borderId="1" xfId="0" applyFont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5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wrapText="1"/>
    </xf>
    <xf numFmtId="0" fontId="24" fillId="0" borderId="1" xfId="0" applyFont="1" applyBorder="1" applyAlignment="1">
      <alignment wrapText="1"/>
    </xf>
    <xf numFmtId="4" fontId="25" fillId="0" borderId="13" xfId="0" applyNumberFormat="1" applyFont="1" applyBorder="1"/>
    <xf numFmtId="4" fontId="25" fillId="0" borderId="15" xfId="0" applyNumberFormat="1" applyFont="1" applyBorder="1"/>
    <xf numFmtId="4" fontId="25" fillId="3" borderId="15" xfId="0" applyNumberFormat="1" applyFont="1" applyFill="1" applyBorder="1"/>
    <xf numFmtId="4" fontId="25" fillId="0" borderId="1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Normal="100" workbookViewId="0">
      <selection activeCell="M14" sqref="M14"/>
    </sheetView>
  </sheetViews>
  <sheetFormatPr defaultRowHeight="15" x14ac:dyDescent="0.25"/>
  <cols>
    <col min="1" max="1" width="3.140625" customWidth="1"/>
    <col min="2" max="2" width="4.5703125" customWidth="1"/>
    <col min="3" max="3" width="25.85546875" customWidth="1"/>
    <col min="4" max="4" width="6.85546875" customWidth="1"/>
    <col min="5" max="5" width="6.7109375" customWidth="1"/>
    <col min="6" max="6" width="4.85546875" customWidth="1"/>
    <col min="7" max="7" width="11.85546875" customWidth="1"/>
    <col min="8" max="8" width="11.42578125" style="46" customWidth="1"/>
    <col min="9" max="10" width="11" style="46" customWidth="1"/>
    <col min="11" max="11" width="11.5703125" style="46" customWidth="1"/>
    <col min="12" max="12" width="13.28515625" style="46" customWidth="1"/>
    <col min="13" max="13" width="14.5703125" style="46" customWidth="1"/>
  </cols>
  <sheetData>
    <row r="1" spans="2:14" x14ac:dyDescent="0.25">
      <c r="B1" s="15" t="s">
        <v>100</v>
      </c>
      <c r="C1" s="32"/>
      <c r="D1" s="13"/>
      <c r="E1" s="13"/>
      <c r="F1" s="13"/>
      <c r="G1" s="13"/>
      <c r="H1" s="13"/>
      <c r="I1" s="13"/>
      <c r="J1" s="13"/>
      <c r="K1" s="15"/>
      <c r="L1" s="15"/>
      <c r="M1" s="13"/>
    </row>
    <row r="2" spans="2:14" x14ac:dyDescent="0.25">
      <c r="B2" s="15"/>
      <c r="C2" s="46"/>
      <c r="D2" s="13"/>
      <c r="E2" s="13"/>
      <c r="F2" s="13"/>
      <c r="G2" s="13"/>
      <c r="H2" s="13"/>
      <c r="I2" s="13"/>
      <c r="J2" s="13"/>
      <c r="K2" s="15"/>
      <c r="L2" s="15"/>
      <c r="M2" s="13"/>
    </row>
    <row r="3" spans="2:14" x14ac:dyDescent="0.25">
      <c r="B3" s="46"/>
      <c r="C3" s="14"/>
      <c r="D3" s="15"/>
      <c r="E3" s="15"/>
      <c r="F3" s="15"/>
      <c r="G3" s="15" t="s">
        <v>86</v>
      </c>
      <c r="H3" s="15"/>
      <c r="I3" s="15"/>
      <c r="J3" s="15" t="s">
        <v>88</v>
      </c>
      <c r="K3" s="15"/>
      <c r="L3" s="15"/>
      <c r="M3" s="13"/>
    </row>
    <row r="4" spans="2:14" x14ac:dyDescent="0.25">
      <c r="C4" s="15" t="s">
        <v>0</v>
      </c>
      <c r="E4" s="16"/>
      <c r="F4" s="16"/>
      <c r="G4" s="16"/>
      <c r="H4" s="15"/>
      <c r="I4" s="15"/>
      <c r="K4" s="15"/>
      <c r="L4" s="67" t="s">
        <v>89</v>
      </c>
      <c r="M4" s="67"/>
    </row>
    <row r="5" spans="2:14" x14ac:dyDescent="0.25">
      <c r="C5" s="15" t="s">
        <v>1</v>
      </c>
      <c r="E5" s="16"/>
      <c r="F5" s="16"/>
      <c r="G5" s="16"/>
      <c r="H5" s="15"/>
      <c r="I5" s="15"/>
      <c r="K5" s="15"/>
      <c r="L5" s="67" t="s">
        <v>90</v>
      </c>
      <c r="M5" s="67"/>
    </row>
    <row r="6" spans="2:14" ht="19.5" customHeight="1" x14ac:dyDescent="0.25">
      <c r="G6" t="s">
        <v>88</v>
      </c>
    </row>
    <row r="7" spans="2:14" ht="21.75" customHeight="1" x14ac:dyDescent="0.35">
      <c r="B7" s="18" t="s">
        <v>101</v>
      </c>
      <c r="C7" s="1"/>
      <c r="D7" s="2"/>
      <c r="E7" s="2"/>
      <c r="F7" s="1"/>
      <c r="G7" s="2"/>
      <c r="H7" s="47"/>
      <c r="I7" s="47"/>
      <c r="J7" s="47"/>
      <c r="K7" s="47"/>
      <c r="L7" s="47"/>
      <c r="M7" s="47"/>
    </row>
    <row r="8" spans="2:14" ht="21.75" customHeight="1" thickBot="1" x14ac:dyDescent="0.4">
      <c r="B8" s="14" t="s">
        <v>102</v>
      </c>
      <c r="C8" s="14"/>
      <c r="D8" s="14"/>
      <c r="E8" s="15"/>
      <c r="F8" s="13"/>
      <c r="G8" s="15"/>
      <c r="H8" s="15"/>
      <c r="I8" s="15"/>
      <c r="J8" s="15"/>
      <c r="K8" s="47"/>
      <c r="L8" s="47"/>
      <c r="M8" s="47"/>
    </row>
    <row r="9" spans="2:14" ht="15.75" x14ac:dyDescent="0.3">
      <c r="B9" s="5" t="s">
        <v>96</v>
      </c>
      <c r="C9" s="3"/>
      <c r="D9" s="7"/>
      <c r="E9" s="7"/>
      <c r="F9" s="3"/>
      <c r="G9" s="90">
        <v>200000</v>
      </c>
      <c r="H9" s="13"/>
      <c r="K9" s="15"/>
      <c r="L9" s="15"/>
      <c r="M9" s="15"/>
    </row>
    <row r="10" spans="2:14" ht="18" customHeight="1" x14ac:dyDescent="0.3">
      <c r="B10" s="8" t="s">
        <v>98</v>
      </c>
      <c r="C10" s="9"/>
      <c r="D10" s="10"/>
      <c r="E10" s="10"/>
      <c r="F10" s="9"/>
      <c r="G10" s="91">
        <f>L49</f>
        <v>199800</v>
      </c>
      <c r="H10" s="13"/>
      <c r="K10" s="68"/>
      <c r="L10" s="69"/>
      <c r="M10" s="70"/>
    </row>
    <row r="11" spans="2:14" ht="16.5" thickBot="1" x14ac:dyDescent="0.35">
      <c r="B11" s="6" t="s">
        <v>99</v>
      </c>
      <c r="C11" s="4"/>
      <c r="D11" s="11"/>
      <c r="E11" s="11"/>
      <c r="F11" s="4"/>
      <c r="G11" s="92">
        <f>SUM(G9/G10*100)</f>
        <v>100.10010010010011</v>
      </c>
      <c r="H11" s="13"/>
      <c r="K11" s="68"/>
      <c r="L11" s="69"/>
      <c r="M11" s="70"/>
    </row>
    <row r="12" spans="2:14" ht="21.75" customHeight="1" x14ac:dyDescent="0.25">
      <c r="B12" s="41"/>
      <c r="C12" s="38"/>
      <c r="D12" s="40"/>
      <c r="E12" s="39"/>
      <c r="F12" s="41"/>
      <c r="G12" s="38"/>
      <c r="H12" s="69"/>
      <c r="I12" s="33"/>
      <c r="K12" s="68"/>
      <c r="L12" s="69"/>
      <c r="M12" s="70"/>
    </row>
    <row r="13" spans="2:14" ht="47.25" customHeight="1" x14ac:dyDescent="0.25">
      <c r="B13" s="49" t="s">
        <v>87</v>
      </c>
      <c r="C13" s="49" t="s">
        <v>2</v>
      </c>
      <c r="D13" s="49" t="s">
        <v>3</v>
      </c>
      <c r="E13" s="49" t="s">
        <v>4</v>
      </c>
      <c r="F13" s="49" t="s">
        <v>5</v>
      </c>
      <c r="G13" s="49" t="s">
        <v>6</v>
      </c>
      <c r="H13" s="71" t="s">
        <v>7</v>
      </c>
      <c r="I13" s="71" t="s">
        <v>8</v>
      </c>
      <c r="J13" s="71" t="s">
        <v>9</v>
      </c>
      <c r="K13" s="71" t="s">
        <v>10</v>
      </c>
      <c r="L13" s="72" t="s">
        <v>11</v>
      </c>
      <c r="M13" s="71" t="s">
        <v>97</v>
      </c>
      <c r="N13" s="48"/>
    </row>
    <row r="14" spans="2:14" ht="27" customHeight="1" x14ac:dyDescent="0.25">
      <c r="B14" s="49">
        <v>1</v>
      </c>
      <c r="C14" s="42" t="s">
        <v>12</v>
      </c>
      <c r="D14" s="50">
        <v>245</v>
      </c>
      <c r="E14" s="51" t="s">
        <v>13</v>
      </c>
      <c r="F14" s="51" t="s">
        <v>14</v>
      </c>
      <c r="G14" s="52" t="s">
        <v>15</v>
      </c>
      <c r="H14" s="73">
        <v>6000</v>
      </c>
      <c r="I14" s="73">
        <f>SUM(H14*20%)</f>
        <v>1200</v>
      </c>
      <c r="J14" s="73">
        <f>SUM(H14:I14)</f>
        <v>7200</v>
      </c>
      <c r="K14" s="73">
        <v>0</v>
      </c>
      <c r="L14" s="74">
        <f>SUM(J14:K14)</f>
        <v>7200</v>
      </c>
      <c r="M14" s="75">
        <f t="shared" ref="M14:M25" si="0">L14*G$11%</f>
        <v>7207.2072072072078</v>
      </c>
      <c r="N14" s="48"/>
    </row>
    <row r="15" spans="2:14" ht="30" customHeight="1" x14ac:dyDescent="0.25">
      <c r="B15" s="49">
        <v>2</v>
      </c>
      <c r="C15" s="42" t="s">
        <v>16</v>
      </c>
      <c r="D15" s="50">
        <v>250</v>
      </c>
      <c r="E15" s="51" t="s">
        <v>13</v>
      </c>
      <c r="F15" s="51" t="s">
        <v>14</v>
      </c>
      <c r="G15" s="52" t="s">
        <v>17</v>
      </c>
      <c r="H15" s="73">
        <v>6000</v>
      </c>
      <c r="I15" s="73">
        <f>SUM(H15*20%)</f>
        <v>1200</v>
      </c>
      <c r="J15" s="73">
        <f t="shared" ref="J15:J42" si="1">SUM(H15:I15)</f>
        <v>7200</v>
      </c>
      <c r="K15" s="73">
        <v>0</v>
      </c>
      <c r="L15" s="74">
        <f t="shared" ref="L15:L48" si="2">SUM(J15:K15)</f>
        <v>7200</v>
      </c>
      <c r="M15" s="75">
        <f t="shared" si="0"/>
        <v>7207.2072072072078</v>
      </c>
      <c r="N15" s="48"/>
    </row>
    <row r="16" spans="2:14" ht="29.25" customHeight="1" x14ac:dyDescent="0.25">
      <c r="B16" s="49">
        <v>3</v>
      </c>
      <c r="C16" s="42" t="s">
        <v>18</v>
      </c>
      <c r="D16" s="50">
        <v>258</v>
      </c>
      <c r="E16" s="51" t="s">
        <v>13</v>
      </c>
      <c r="F16" s="51" t="s">
        <v>14</v>
      </c>
      <c r="G16" s="52" t="s">
        <v>17</v>
      </c>
      <c r="H16" s="73">
        <v>6000</v>
      </c>
      <c r="I16" s="73">
        <f>SUM(H16*20%)</f>
        <v>1200</v>
      </c>
      <c r="J16" s="73">
        <f t="shared" si="1"/>
        <v>7200</v>
      </c>
      <c r="K16" s="73">
        <v>0</v>
      </c>
      <c r="L16" s="74">
        <f t="shared" si="2"/>
        <v>7200</v>
      </c>
      <c r="M16" s="75">
        <f t="shared" si="0"/>
        <v>7207.2072072072078</v>
      </c>
      <c r="N16" s="48"/>
    </row>
    <row r="17" spans="2:14" ht="33.75" customHeight="1" x14ac:dyDescent="0.25">
      <c r="B17" s="49">
        <v>4</v>
      </c>
      <c r="C17" s="42" t="s">
        <v>19</v>
      </c>
      <c r="D17" s="50">
        <v>259</v>
      </c>
      <c r="E17" s="51" t="s">
        <v>13</v>
      </c>
      <c r="F17" s="51" t="s">
        <v>14</v>
      </c>
      <c r="G17" s="52" t="s">
        <v>17</v>
      </c>
      <c r="H17" s="73">
        <v>6000</v>
      </c>
      <c r="I17" s="73">
        <f>SUM(H17*20%)</f>
        <v>1200</v>
      </c>
      <c r="J17" s="73">
        <f t="shared" si="1"/>
        <v>7200</v>
      </c>
      <c r="K17" s="73">
        <v>0</v>
      </c>
      <c r="L17" s="74">
        <f t="shared" si="2"/>
        <v>7200</v>
      </c>
      <c r="M17" s="75">
        <f t="shared" si="0"/>
        <v>7207.2072072072078</v>
      </c>
      <c r="N17" s="48"/>
    </row>
    <row r="18" spans="2:14" ht="25.5" customHeight="1" x14ac:dyDescent="0.25">
      <c r="B18" s="49">
        <v>5</v>
      </c>
      <c r="C18" s="42" t="s">
        <v>20</v>
      </c>
      <c r="D18" s="50">
        <v>260</v>
      </c>
      <c r="E18" s="51" t="s">
        <v>21</v>
      </c>
      <c r="F18" s="51" t="s">
        <v>14</v>
      </c>
      <c r="G18" s="52" t="s">
        <v>17</v>
      </c>
      <c r="H18" s="73">
        <v>6000</v>
      </c>
      <c r="I18" s="73">
        <f>SUM(H18*20%*0)</f>
        <v>0</v>
      </c>
      <c r="J18" s="73">
        <f t="shared" si="1"/>
        <v>6000</v>
      </c>
      <c r="K18" s="73">
        <v>0</v>
      </c>
      <c r="L18" s="74">
        <f t="shared" si="2"/>
        <v>6000</v>
      </c>
      <c r="M18" s="75">
        <f t="shared" si="0"/>
        <v>6006.0060060060068</v>
      </c>
      <c r="N18" s="48"/>
    </row>
    <row r="19" spans="2:14" ht="27" customHeight="1" x14ac:dyDescent="0.25">
      <c r="B19" s="49">
        <v>6</v>
      </c>
      <c r="C19" s="42" t="s">
        <v>22</v>
      </c>
      <c r="D19" s="50">
        <v>263</v>
      </c>
      <c r="E19" s="51" t="s">
        <v>13</v>
      </c>
      <c r="F19" s="51" t="s">
        <v>14</v>
      </c>
      <c r="G19" s="52" t="s">
        <v>23</v>
      </c>
      <c r="H19" s="73">
        <v>6000</v>
      </c>
      <c r="I19" s="73">
        <f>SUM(H19*20%)</f>
        <v>1200</v>
      </c>
      <c r="J19" s="73">
        <f t="shared" si="1"/>
        <v>7200</v>
      </c>
      <c r="K19" s="73">
        <v>0</v>
      </c>
      <c r="L19" s="74">
        <f t="shared" si="2"/>
        <v>7200</v>
      </c>
      <c r="M19" s="75">
        <f t="shared" si="0"/>
        <v>7207.2072072072078</v>
      </c>
      <c r="N19" s="48"/>
    </row>
    <row r="20" spans="2:14" ht="28.5" customHeight="1" x14ac:dyDescent="0.25">
      <c r="B20" s="49">
        <v>7</v>
      </c>
      <c r="C20" s="42" t="s">
        <v>24</v>
      </c>
      <c r="D20" s="50">
        <v>269</v>
      </c>
      <c r="E20" s="51" t="s">
        <v>25</v>
      </c>
      <c r="F20" s="51" t="s">
        <v>14</v>
      </c>
      <c r="G20" s="52" t="s">
        <v>17</v>
      </c>
      <c r="H20" s="73">
        <v>6000</v>
      </c>
      <c r="I20" s="73">
        <f>-SUM(H20*20%)</f>
        <v>-1200</v>
      </c>
      <c r="J20" s="73">
        <f t="shared" si="1"/>
        <v>4800</v>
      </c>
      <c r="K20" s="73">
        <v>0</v>
      </c>
      <c r="L20" s="74">
        <f t="shared" si="2"/>
        <v>4800</v>
      </c>
      <c r="M20" s="75">
        <f t="shared" si="0"/>
        <v>4804.8048048048049</v>
      </c>
      <c r="N20" s="48"/>
    </row>
    <row r="21" spans="2:14" ht="25.5" customHeight="1" x14ac:dyDescent="0.25">
      <c r="B21" s="49">
        <v>8</v>
      </c>
      <c r="C21" s="42" t="s">
        <v>27</v>
      </c>
      <c r="D21" s="50">
        <v>272</v>
      </c>
      <c r="E21" s="51" t="s">
        <v>25</v>
      </c>
      <c r="F21" s="51" t="s">
        <v>14</v>
      </c>
      <c r="G21" s="52" t="s">
        <v>28</v>
      </c>
      <c r="H21" s="73">
        <v>6000</v>
      </c>
      <c r="I21" s="73">
        <f t="shared" ref="I21:I28" si="3">-SUM(H21*20%)</f>
        <v>-1200</v>
      </c>
      <c r="J21" s="73">
        <f t="shared" si="1"/>
        <v>4800</v>
      </c>
      <c r="K21" s="73">
        <v>0</v>
      </c>
      <c r="L21" s="74">
        <f t="shared" si="2"/>
        <v>4800</v>
      </c>
      <c r="M21" s="75">
        <f t="shared" si="0"/>
        <v>4804.8048048048049</v>
      </c>
      <c r="N21" s="48"/>
    </row>
    <row r="22" spans="2:14" ht="23.25" customHeight="1" x14ac:dyDescent="0.25">
      <c r="B22" s="49">
        <v>9</v>
      </c>
      <c r="C22" s="42" t="s">
        <v>29</v>
      </c>
      <c r="D22" s="50">
        <v>273</v>
      </c>
      <c r="E22" s="51" t="s">
        <v>25</v>
      </c>
      <c r="F22" s="51" t="s">
        <v>14</v>
      </c>
      <c r="G22" s="52" t="s">
        <v>15</v>
      </c>
      <c r="H22" s="73">
        <v>6000</v>
      </c>
      <c r="I22" s="73">
        <f t="shared" si="3"/>
        <v>-1200</v>
      </c>
      <c r="J22" s="73">
        <f t="shared" si="1"/>
        <v>4800</v>
      </c>
      <c r="K22" s="73">
        <v>0</v>
      </c>
      <c r="L22" s="74">
        <f t="shared" si="2"/>
        <v>4800</v>
      </c>
      <c r="M22" s="75">
        <f t="shared" si="0"/>
        <v>4804.8048048048049</v>
      </c>
      <c r="N22" s="48"/>
    </row>
    <row r="23" spans="2:14" ht="23.25" customHeight="1" x14ac:dyDescent="0.25">
      <c r="B23" s="49">
        <v>10</v>
      </c>
      <c r="C23" s="42" t="s">
        <v>30</v>
      </c>
      <c r="D23" s="50">
        <v>275</v>
      </c>
      <c r="E23" s="51" t="s">
        <v>21</v>
      </c>
      <c r="F23" s="51" t="s">
        <v>14</v>
      </c>
      <c r="G23" s="52" t="s">
        <v>31</v>
      </c>
      <c r="H23" s="73">
        <v>6000</v>
      </c>
      <c r="I23" s="73">
        <f>SUM(H23*20%*0)</f>
        <v>0</v>
      </c>
      <c r="J23" s="73">
        <f t="shared" si="1"/>
        <v>6000</v>
      </c>
      <c r="K23" s="73">
        <v>0</v>
      </c>
      <c r="L23" s="74">
        <f t="shared" si="2"/>
        <v>6000</v>
      </c>
      <c r="M23" s="75">
        <f t="shared" si="0"/>
        <v>6006.0060060060068</v>
      </c>
      <c r="N23" s="48"/>
    </row>
    <row r="24" spans="2:14" ht="27" customHeight="1" x14ac:dyDescent="0.25">
      <c r="B24" s="49">
        <v>11</v>
      </c>
      <c r="C24" s="42" t="s">
        <v>32</v>
      </c>
      <c r="D24" s="50">
        <v>279</v>
      </c>
      <c r="E24" s="51" t="s">
        <v>25</v>
      </c>
      <c r="F24" s="51" t="s">
        <v>14</v>
      </c>
      <c r="G24" s="52" t="s">
        <v>17</v>
      </c>
      <c r="H24" s="73">
        <v>6000</v>
      </c>
      <c r="I24" s="73">
        <f t="shared" si="3"/>
        <v>-1200</v>
      </c>
      <c r="J24" s="73">
        <f t="shared" si="1"/>
        <v>4800</v>
      </c>
      <c r="K24" s="73">
        <v>0</v>
      </c>
      <c r="L24" s="74">
        <f t="shared" si="2"/>
        <v>4800</v>
      </c>
      <c r="M24" s="75">
        <f t="shared" si="0"/>
        <v>4804.8048048048049</v>
      </c>
      <c r="N24" s="48"/>
    </row>
    <row r="25" spans="2:14" ht="34.5" customHeight="1" x14ac:dyDescent="0.25">
      <c r="B25" s="49">
        <v>12</v>
      </c>
      <c r="C25" s="42" t="s">
        <v>33</v>
      </c>
      <c r="D25" s="50">
        <v>280</v>
      </c>
      <c r="E25" s="51" t="s">
        <v>25</v>
      </c>
      <c r="F25" s="51" t="s">
        <v>14</v>
      </c>
      <c r="G25" s="52" t="s">
        <v>17</v>
      </c>
      <c r="H25" s="73">
        <v>6000</v>
      </c>
      <c r="I25" s="73">
        <f t="shared" si="3"/>
        <v>-1200</v>
      </c>
      <c r="J25" s="73">
        <f t="shared" si="1"/>
        <v>4800</v>
      </c>
      <c r="K25" s="73">
        <v>0</v>
      </c>
      <c r="L25" s="74">
        <f t="shared" si="2"/>
        <v>4800</v>
      </c>
      <c r="M25" s="75">
        <f t="shared" si="0"/>
        <v>4804.8048048048049</v>
      </c>
      <c r="N25" s="48"/>
    </row>
    <row r="26" spans="2:14" ht="49.5" customHeight="1" x14ac:dyDescent="0.25">
      <c r="B26" s="49" t="s">
        <v>87</v>
      </c>
      <c r="C26" s="49" t="s">
        <v>2</v>
      </c>
      <c r="D26" s="49" t="s">
        <v>3</v>
      </c>
      <c r="E26" s="49" t="s">
        <v>4</v>
      </c>
      <c r="F26" s="49" t="s">
        <v>5</v>
      </c>
      <c r="G26" s="49" t="s">
        <v>6</v>
      </c>
      <c r="H26" s="71" t="s">
        <v>7</v>
      </c>
      <c r="I26" s="71" t="s">
        <v>8</v>
      </c>
      <c r="J26" s="71" t="s">
        <v>9</v>
      </c>
      <c r="K26" s="71" t="s">
        <v>10</v>
      </c>
      <c r="L26" s="72" t="s">
        <v>11</v>
      </c>
      <c r="M26" s="71" t="s">
        <v>97</v>
      </c>
      <c r="N26" s="48"/>
    </row>
    <row r="27" spans="2:14" ht="30" customHeight="1" x14ac:dyDescent="0.25">
      <c r="B27" s="49">
        <v>13</v>
      </c>
      <c r="C27" s="42" t="s">
        <v>34</v>
      </c>
      <c r="D27" s="50">
        <v>286</v>
      </c>
      <c r="E27" s="51" t="s">
        <v>21</v>
      </c>
      <c r="F27" s="51" t="s">
        <v>35</v>
      </c>
      <c r="G27" s="52" t="s">
        <v>36</v>
      </c>
      <c r="H27" s="73">
        <v>6000</v>
      </c>
      <c r="I27" s="73">
        <f>SUM(H27*20%*0)</f>
        <v>0</v>
      </c>
      <c r="J27" s="73">
        <f t="shared" si="1"/>
        <v>6000</v>
      </c>
      <c r="K27" s="73">
        <f>SUM(J27*50%)</f>
        <v>3000</v>
      </c>
      <c r="L27" s="74">
        <f t="shared" si="2"/>
        <v>9000</v>
      </c>
      <c r="M27" s="93">
        <f t="shared" ref="M27:M42" si="4">L27*G$11%</f>
        <v>9009.0090090090107</v>
      </c>
      <c r="N27" s="48"/>
    </row>
    <row r="28" spans="2:14" ht="27" customHeight="1" x14ac:dyDescent="0.25">
      <c r="B28" s="49">
        <v>14</v>
      </c>
      <c r="C28" s="42" t="s">
        <v>37</v>
      </c>
      <c r="D28" s="50">
        <v>287</v>
      </c>
      <c r="E28" s="51" t="s">
        <v>25</v>
      </c>
      <c r="F28" s="51" t="s">
        <v>14</v>
      </c>
      <c r="G28" s="52" t="s">
        <v>17</v>
      </c>
      <c r="H28" s="73">
        <v>6000</v>
      </c>
      <c r="I28" s="73">
        <f t="shared" si="3"/>
        <v>-1200</v>
      </c>
      <c r="J28" s="73">
        <f t="shared" si="1"/>
        <v>4800</v>
      </c>
      <c r="K28" s="73">
        <v>0</v>
      </c>
      <c r="L28" s="74">
        <f t="shared" si="2"/>
        <v>4800</v>
      </c>
      <c r="M28" s="75">
        <f t="shared" si="4"/>
        <v>4804.8048048048049</v>
      </c>
      <c r="N28" s="48"/>
    </row>
    <row r="29" spans="2:14" ht="39.75" customHeight="1" x14ac:dyDescent="0.25">
      <c r="B29" s="49">
        <v>15</v>
      </c>
      <c r="C29" s="42" t="s">
        <v>38</v>
      </c>
      <c r="D29" s="50">
        <v>287</v>
      </c>
      <c r="E29" s="51" t="s">
        <v>13</v>
      </c>
      <c r="F29" s="51" t="s">
        <v>14</v>
      </c>
      <c r="G29" s="52" t="s">
        <v>17</v>
      </c>
      <c r="H29" s="73">
        <v>6000</v>
      </c>
      <c r="I29" s="73">
        <f>SUM(H29*20%)</f>
        <v>1200</v>
      </c>
      <c r="J29" s="73">
        <f t="shared" si="1"/>
        <v>7200</v>
      </c>
      <c r="K29" s="73">
        <v>0</v>
      </c>
      <c r="L29" s="74">
        <f t="shared" si="2"/>
        <v>7200</v>
      </c>
      <c r="M29" s="75">
        <f t="shared" si="4"/>
        <v>7207.2072072072078</v>
      </c>
      <c r="N29" s="48"/>
    </row>
    <row r="30" spans="2:14" ht="32.25" customHeight="1" x14ac:dyDescent="0.25">
      <c r="B30" s="49">
        <v>16</v>
      </c>
      <c r="C30" s="42" t="s">
        <v>39</v>
      </c>
      <c r="D30" s="50">
        <v>288</v>
      </c>
      <c r="E30" s="51" t="s">
        <v>13</v>
      </c>
      <c r="F30" s="51" t="s">
        <v>14</v>
      </c>
      <c r="G30" s="52" t="s">
        <v>15</v>
      </c>
      <c r="H30" s="73">
        <v>6000</v>
      </c>
      <c r="I30" s="73">
        <f>SUM(H30*20%)</f>
        <v>1200</v>
      </c>
      <c r="J30" s="73">
        <f t="shared" si="1"/>
        <v>7200</v>
      </c>
      <c r="K30" s="73">
        <v>0</v>
      </c>
      <c r="L30" s="74">
        <f t="shared" si="2"/>
        <v>7200</v>
      </c>
      <c r="M30" s="75">
        <f t="shared" si="4"/>
        <v>7207.2072072072078</v>
      </c>
      <c r="N30" s="48"/>
    </row>
    <row r="31" spans="2:14" ht="28.5" customHeight="1" x14ac:dyDescent="0.25">
      <c r="B31" s="49">
        <v>17</v>
      </c>
      <c r="C31" s="42" t="s">
        <v>40</v>
      </c>
      <c r="D31" s="50">
        <v>297</v>
      </c>
      <c r="E31" s="51" t="s">
        <v>25</v>
      </c>
      <c r="F31" s="51" t="s">
        <v>14</v>
      </c>
      <c r="G31" s="53" t="s">
        <v>26</v>
      </c>
      <c r="H31" s="73">
        <v>6000</v>
      </c>
      <c r="I31" s="73">
        <f t="shared" ref="I31:I37" si="5">-SUM(H31*20%)</f>
        <v>-1200</v>
      </c>
      <c r="J31" s="73">
        <f t="shared" si="1"/>
        <v>4800</v>
      </c>
      <c r="K31" s="73">
        <v>0</v>
      </c>
      <c r="L31" s="74">
        <f t="shared" si="2"/>
        <v>4800</v>
      </c>
      <c r="M31" s="75">
        <f t="shared" si="4"/>
        <v>4804.8048048048049</v>
      </c>
      <c r="N31" s="48"/>
    </row>
    <row r="32" spans="2:14" ht="25.5" customHeight="1" x14ac:dyDescent="0.25">
      <c r="B32" s="49">
        <v>18</v>
      </c>
      <c r="C32" s="42" t="s">
        <v>41</v>
      </c>
      <c r="D32" s="50">
        <v>299</v>
      </c>
      <c r="E32" s="51" t="s">
        <v>25</v>
      </c>
      <c r="F32" s="51" t="s">
        <v>35</v>
      </c>
      <c r="G32" s="52" t="s">
        <v>42</v>
      </c>
      <c r="H32" s="73">
        <v>6000</v>
      </c>
      <c r="I32" s="73">
        <f t="shared" si="5"/>
        <v>-1200</v>
      </c>
      <c r="J32" s="73">
        <f t="shared" si="1"/>
        <v>4800</v>
      </c>
      <c r="K32" s="73">
        <f>SUM(J32*50%)</f>
        <v>2400</v>
      </c>
      <c r="L32" s="74">
        <f t="shared" si="2"/>
        <v>7200</v>
      </c>
      <c r="M32" s="75">
        <f t="shared" si="4"/>
        <v>7207.2072072072078</v>
      </c>
      <c r="N32" s="48"/>
    </row>
    <row r="33" spans="2:16" ht="27.75" customHeight="1" x14ac:dyDescent="0.25">
      <c r="B33" s="49">
        <v>19</v>
      </c>
      <c r="C33" s="42" t="s">
        <v>43</v>
      </c>
      <c r="D33" s="50">
        <v>300</v>
      </c>
      <c r="E33" s="51" t="s">
        <v>25</v>
      </c>
      <c r="F33" s="51" t="s">
        <v>35</v>
      </c>
      <c r="G33" s="54" t="s">
        <v>44</v>
      </c>
      <c r="H33" s="73">
        <v>6000</v>
      </c>
      <c r="I33" s="73">
        <f t="shared" si="5"/>
        <v>-1200</v>
      </c>
      <c r="J33" s="73">
        <f t="shared" si="1"/>
        <v>4800</v>
      </c>
      <c r="K33" s="73">
        <f>SUM(J33*50%)</f>
        <v>2400</v>
      </c>
      <c r="L33" s="74">
        <f t="shared" si="2"/>
        <v>7200</v>
      </c>
      <c r="M33" s="75">
        <f t="shared" si="4"/>
        <v>7207.2072072072078</v>
      </c>
      <c r="N33" s="48"/>
    </row>
    <row r="34" spans="2:16" ht="36" customHeight="1" x14ac:dyDescent="0.25">
      <c r="B34" s="49">
        <v>20</v>
      </c>
      <c r="C34" s="43" t="s">
        <v>45</v>
      </c>
      <c r="D34" s="55">
        <v>302</v>
      </c>
      <c r="E34" s="34" t="s">
        <v>25</v>
      </c>
      <c r="F34" s="34" t="s">
        <v>14</v>
      </c>
      <c r="G34" s="56" t="s">
        <v>15</v>
      </c>
      <c r="H34" s="73">
        <v>6000</v>
      </c>
      <c r="I34" s="73">
        <f t="shared" si="5"/>
        <v>-1200</v>
      </c>
      <c r="J34" s="73">
        <f t="shared" si="1"/>
        <v>4800</v>
      </c>
      <c r="K34" s="73">
        <v>0</v>
      </c>
      <c r="L34" s="74">
        <f t="shared" si="2"/>
        <v>4800</v>
      </c>
      <c r="M34" s="75">
        <f t="shared" si="4"/>
        <v>4804.8048048048049</v>
      </c>
      <c r="N34" s="48"/>
    </row>
    <row r="35" spans="2:16" ht="41.25" customHeight="1" x14ac:dyDescent="0.25">
      <c r="B35" s="49">
        <v>21</v>
      </c>
      <c r="C35" s="44" t="s">
        <v>83</v>
      </c>
      <c r="D35" s="50">
        <v>302</v>
      </c>
      <c r="E35" s="34" t="s">
        <v>25</v>
      </c>
      <c r="F35" s="35" t="s">
        <v>14</v>
      </c>
      <c r="G35" s="36" t="s">
        <v>15</v>
      </c>
      <c r="H35" s="73">
        <v>6000</v>
      </c>
      <c r="I35" s="73">
        <f t="shared" si="5"/>
        <v>-1200</v>
      </c>
      <c r="J35" s="73">
        <f t="shared" si="1"/>
        <v>4800</v>
      </c>
      <c r="K35" s="73">
        <v>0</v>
      </c>
      <c r="L35" s="74">
        <f t="shared" si="2"/>
        <v>4800</v>
      </c>
      <c r="M35" s="75">
        <f t="shared" si="4"/>
        <v>4804.8048048048049</v>
      </c>
      <c r="N35" s="48"/>
    </row>
    <row r="36" spans="2:16" ht="40.5" customHeight="1" x14ac:dyDescent="0.25">
      <c r="B36" s="49">
        <v>22</v>
      </c>
      <c r="C36" s="44" t="s">
        <v>46</v>
      </c>
      <c r="D36" s="50">
        <v>302</v>
      </c>
      <c r="E36" s="34" t="s">
        <v>25</v>
      </c>
      <c r="F36" s="35" t="s">
        <v>14</v>
      </c>
      <c r="G36" s="36" t="s">
        <v>15</v>
      </c>
      <c r="H36" s="73">
        <v>6000</v>
      </c>
      <c r="I36" s="73">
        <f t="shared" si="5"/>
        <v>-1200</v>
      </c>
      <c r="J36" s="73">
        <f t="shared" si="1"/>
        <v>4800</v>
      </c>
      <c r="K36" s="73">
        <v>0</v>
      </c>
      <c r="L36" s="74">
        <f t="shared" si="2"/>
        <v>4800</v>
      </c>
      <c r="M36" s="75">
        <f t="shared" si="4"/>
        <v>4804.8048048048049</v>
      </c>
      <c r="N36" s="48"/>
    </row>
    <row r="37" spans="2:16" ht="39" customHeight="1" x14ac:dyDescent="0.25">
      <c r="B37" s="49">
        <v>23</v>
      </c>
      <c r="C37" s="44" t="s">
        <v>47</v>
      </c>
      <c r="D37" s="50">
        <v>302</v>
      </c>
      <c r="E37" s="34" t="s">
        <v>25</v>
      </c>
      <c r="F37" s="35" t="s">
        <v>14</v>
      </c>
      <c r="G37" s="36" t="s">
        <v>15</v>
      </c>
      <c r="H37" s="73">
        <v>6000</v>
      </c>
      <c r="I37" s="73">
        <f t="shared" si="5"/>
        <v>-1200</v>
      </c>
      <c r="J37" s="73">
        <f t="shared" si="1"/>
        <v>4800</v>
      </c>
      <c r="K37" s="73">
        <v>0</v>
      </c>
      <c r="L37" s="74">
        <f t="shared" si="2"/>
        <v>4800</v>
      </c>
      <c r="M37" s="75">
        <f t="shared" si="4"/>
        <v>4804.8048048048049</v>
      </c>
      <c r="N37" s="48"/>
    </row>
    <row r="38" spans="2:16" ht="26.25" customHeight="1" x14ac:dyDescent="0.25">
      <c r="B38" s="49">
        <v>24</v>
      </c>
      <c r="C38" s="42" t="s">
        <v>48</v>
      </c>
      <c r="D38" s="50" t="s">
        <v>49</v>
      </c>
      <c r="E38" s="51" t="s">
        <v>13</v>
      </c>
      <c r="F38" s="51" t="s">
        <v>14</v>
      </c>
      <c r="G38" s="52" t="s">
        <v>15</v>
      </c>
      <c r="H38" s="73">
        <v>6000</v>
      </c>
      <c r="I38" s="73">
        <f>SUM(H38*20%)</f>
        <v>1200</v>
      </c>
      <c r="J38" s="73">
        <f t="shared" si="1"/>
        <v>7200</v>
      </c>
      <c r="K38" s="73">
        <v>0</v>
      </c>
      <c r="L38" s="74">
        <f t="shared" si="2"/>
        <v>7200</v>
      </c>
      <c r="M38" s="75">
        <f t="shared" si="4"/>
        <v>7207.2072072072078</v>
      </c>
      <c r="N38" s="48"/>
    </row>
    <row r="39" spans="2:16" ht="38.25" customHeight="1" x14ac:dyDescent="0.25">
      <c r="B39" s="49">
        <v>25</v>
      </c>
      <c r="C39" s="45" t="s">
        <v>50</v>
      </c>
      <c r="D39" s="55" t="s">
        <v>51</v>
      </c>
      <c r="E39" s="57" t="s">
        <v>21</v>
      </c>
      <c r="F39" s="57" t="s">
        <v>14</v>
      </c>
      <c r="G39" s="37" t="s">
        <v>17</v>
      </c>
      <c r="H39" s="73">
        <v>6000</v>
      </c>
      <c r="I39" s="73">
        <f>SUM(H39*20%*0)</f>
        <v>0</v>
      </c>
      <c r="J39" s="73">
        <f>SUM(H39:I39)</f>
        <v>6000</v>
      </c>
      <c r="K39" s="73">
        <v>0</v>
      </c>
      <c r="L39" s="74">
        <f>SUM(J39:K39)</f>
        <v>6000</v>
      </c>
      <c r="M39" s="75">
        <f t="shared" si="4"/>
        <v>6006.0060060060068</v>
      </c>
      <c r="N39" s="48"/>
    </row>
    <row r="40" spans="2:16" ht="34.5" customHeight="1" x14ac:dyDescent="0.25">
      <c r="B40" s="49">
        <v>26</v>
      </c>
      <c r="C40" s="45" t="s">
        <v>52</v>
      </c>
      <c r="D40" s="58" t="s">
        <v>69</v>
      </c>
      <c r="E40" s="57" t="s">
        <v>53</v>
      </c>
      <c r="F40" s="57" t="s">
        <v>14</v>
      </c>
      <c r="G40" s="37" t="s">
        <v>17</v>
      </c>
      <c r="H40" s="73">
        <v>6000</v>
      </c>
      <c r="I40" s="73">
        <f>-SUM(H40*20%)</f>
        <v>-1200</v>
      </c>
      <c r="J40" s="73">
        <f t="shared" si="1"/>
        <v>4800</v>
      </c>
      <c r="K40" s="73">
        <v>0</v>
      </c>
      <c r="L40" s="74">
        <f t="shared" si="2"/>
        <v>4800</v>
      </c>
      <c r="M40" s="75">
        <f t="shared" si="4"/>
        <v>4804.8048048048049</v>
      </c>
      <c r="N40" s="48"/>
      <c r="P40" t="s">
        <v>88</v>
      </c>
    </row>
    <row r="41" spans="2:16" ht="34.5" customHeight="1" x14ac:dyDescent="0.25">
      <c r="B41" s="49">
        <v>27</v>
      </c>
      <c r="C41" s="45" t="s">
        <v>54</v>
      </c>
      <c r="D41" s="58" t="s">
        <v>69</v>
      </c>
      <c r="E41" s="57" t="s">
        <v>53</v>
      </c>
      <c r="F41" s="37" t="s">
        <v>14</v>
      </c>
      <c r="G41" s="37" t="s">
        <v>17</v>
      </c>
      <c r="H41" s="73">
        <v>6000</v>
      </c>
      <c r="I41" s="73">
        <f t="shared" ref="I41:I48" si="6">-SUM(H41*20%)</f>
        <v>-1200</v>
      </c>
      <c r="J41" s="73">
        <f t="shared" si="1"/>
        <v>4800</v>
      </c>
      <c r="K41" s="73">
        <v>0</v>
      </c>
      <c r="L41" s="74">
        <f t="shared" si="2"/>
        <v>4800</v>
      </c>
      <c r="M41" s="75">
        <f t="shared" si="4"/>
        <v>4804.8048048048049</v>
      </c>
      <c r="N41" s="48"/>
    </row>
    <row r="42" spans="2:16" ht="32.25" customHeight="1" x14ac:dyDescent="0.25">
      <c r="B42" s="49">
        <v>28</v>
      </c>
      <c r="C42" s="45" t="s">
        <v>55</v>
      </c>
      <c r="D42" s="58" t="s">
        <v>70</v>
      </c>
      <c r="E42" s="57" t="s">
        <v>53</v>
      </c>
      <c r="F42" s="37" t="s">
        <v>14</v>
      </c>
      <c r="G42" s="37" t="s">
        <v>17</v>
      </c>
      <c r="H42" s="73">
        <v>6000</v>
      </c>
      <c r="I42" s="73">
        <f t="shared" si="6"/>
        <v>-1200</v>
      </c>
      <c r="J42" s="73">
        <f t="shared" si="1"/>
        <v>4800</v>
      </c>
      <c r="K42" s="73">
        <v>0</v>
      </c>
      <c r="L42" s="74">
        <f t="shared" si="2"/>
        <v>4800</v>
      </c>
      <c r="M42" s="75">
        <f t="shared" si="4"/>
        <v>4804.8048048048049</v>
      </c>
      <c r="N42" s="48"/>
    </row>
    <row r="43" spans="2:16" ht="47.25" customHeight="1" x14ac:dyDescent="0.25">
      <c r="B43" s="49" t="s">
        <v>87</v>
      </c>
      <c r="C43" s="45" t="s">
        <v>2</v>
      </c>
      <c r="D43" s="49" t="s">
        <v>3</v>
      </c>
      <c r="E43" s="49" t="s">
        <v>4</v>
      </c>
      <c r="F43" s="49" t="s">
        <v>5</v>
      </c>
      <c r="G43" s="49" t="s">
        <v>6</v>
      </c>
      <c r="H43" s="71" t="s">
        <v>7</v>
      </c>
      <c r="I43" s="71" t="s">
        <v>8</v>
      </c>
      <c r="J43" s="71" t="s">
        <v>9</v>
      </c>
      <c r="K43" s="71" t="s">
        <v>10</v>
      </c>
      <c r="L43" s="72" t="s">
        <v>11</v>
      </c>
      <c r="M43" s="71" t="s">
        <v>97</v>
      </c>
      <c r="N43" s="48"/>
    </row>
    <row r="44" spans="2:16" ht="47.25" customHeight="1" x14ac:dyDescent="0.25">
      <c r="B44" s="49">
        <v>29</v>
      </c>
      <c r="C44" s="45" t="s">
        <v>68</v>
      </c>
      <c r="D44" s="58" t="s">
        <v>71</v>
      </c>
      <c r="E44" s="57" t="s">
        <v>53</v>
      </c>
      <c r="F44" s="37" t="s">
        <v>14</v>
      </c>
      <c r="G44" s="37" t="s">
        <v>73</v>
      </c>
      <c r="H44" s="73">
        <v>6000</v>
      </c>
      <c r="I44" s="73">
        <f t="shared" si="6"/>
        <v>-1200</v>
      </c>
      <c r="J44" s="73">
        <f>SUM(H44:I44)</f>
        <v>4800</v>
      </c>
      <c r="K44" s="73">
        <v>0</v>
      </c>
      <c r="L44" s="74">
        <f t="shared" si="2"/>
        <v>4800</v>
      </c>
      <c r="M44" s="75">
        <f>L44*G$11%</f>
        <v>4804.8048048048049</v>
      </c>
      <c r="N44" s="48"/>
    </row>
    <row r="45" spans="2:16" ht="34.5" customHeight="1" x14ac:dyDescent="0.25">
      <c r="B45" s="49">
        <v>30</v>
      </c>
      <c r="C45" s="45" t="s">
        <v>72</v>
      </c>
      <c r="D45" s="58" t="s">
        <v>71</v>
      </c>
      <c r="E45" s="57" t="s">
        <v>53</v>
      </c>
      <c r="F45" s="37" t="s">
        <v>35</v>
      </c>
      <c r="G45" s="37" t="s">
        <v>74</v>
      </c>
      <c r="H45" s="73">
        <v>6000</v>
      </c>
      <c r="I45" s="73">
        <f t="shared" si="6"/>
        <v>-1200</v>
      </c>
      <c r="J45" s="73">
        <f>SUM(H45:I45)</f>
        <v>4800</v>
      </c>
      <c r="K45" s="73">
        <f>SUM(J45*50%)</f>
        <v>2400</v>
      </c>
      <c r="L45" s="74">
        <f t="shared" si="2"/>
        <v>7200</v>
      </c>
      <c r="M45" s="75">
        <f>L45*G$11%</f>
        <v>7207.2072072072078</v>
      </c>
      <c r="N45" s="48"/>
    </row>
    <row r="46" spans="2:16" ht="38.25" x14ac:dyDescent="0.25">
      <c r="B46" s="49">
        <v>31</v>
      </c>
      <c r="C46" s="45" t="s">
        <v>75</v>
      </c>
      <c r="D46" s="58" t="s">
        <v>71</v>
      </c>
      <c r="E46" s="57" t="s">
        <v>53</v>
      </c>
      <c r="F46" s="37" t="s">
        <v>35</v>
      </c>
      <c r="G46" s="37" t="s">
        <v>76</v>
      </c>
      <c r="H46" s="73">
        <v>6000</v>
      </c>
      <c r="I46" s="73">
        <f t="shared" si="6"/>
        <v>-1200</v>
      </c>
      <c r="J46" s="73">
        <f>SUM(H46:I46)</f>
        <v>4800</v>
      </c>
      <c r="K46" s="73">
        <f>SUM(J46*50%)</f>
        <v>2400</v>
      </c>
      <c r="L46" s="74">
        <f t="shared" si="2"/>
        <v>7200</v>
      </c>
      <c r="M46" s="75">
        <f>L46*G$11%</f>
        <v>7207.2072072072078</v>
      </c>
      <c r="N46" s="48"/>
    </row>
    <row r="47" spans="2:16" ht="28.5" customHeight="1" x14ac:dyDescent="0.25">
      <c r="B47" s="49">
        <v>32</v>
      </c>
      <c r="C47" s="45" t="s">
        <v>77</v>
      </c>
      <c r="D47" s="58" t="s">
        <v>78</v>
      </c>
      <c r="E47" s="57" t="s">
        <v>53</v>
      </c>
      <c r="F47" s="37" t="s">
        <v>35</v>
      </c>
      <c r="G47" s="37" t="s">
        <v>79</v>
      </c>
      <c r="H47" s="73">
        <v>6000</v>
      </c>
      <c r="I47" s="73">
        <f t="shared" si="6"/>
        <v>-1200</v>
      </c>
      <c r="J47" s="73">
        <f>SUM(H47:I47)</f>
        <v>4800</v>
      </c>
      <c r="K47" s="73">
        <f>SUM(J47*50%)</f>
        <v>2400</v>
      </c>
      <c r="L47" s="74">
        <f t="shared" si="2"/>
        <v>7200</v>
      </c>
      <c r="M47" s="75">
        <f>L47*G$11%</f>
        <v>7207.2072072072078</v>
      </c>
      <c r="N47" s="48"/>
    </row>
    <row r="48" spans="2:16" ht="38.25" customHeight="1" x14ac:dyDescent="0.25">
      <c r="B48" s="49">
        <v>33</v>
      </c>
      <c r="C48" s="45" t="s">
        <v>91</v>
      </c>
      <c r="D48" s="58" t="s">
        <v>92</v>
      </c>
      <c r="E48" s="57" t="s">
        <v>53</v>
      </c>
      <c r="F48" s="37" t="s">
        <v>35</v>
      </c>
      <c r="G48" s="59" t="s">
        <v>93</v>
      </c>
      <c r="H48" s="73">
        <v>6000</v>
      </c>
      <c r="I48" s="73">
        <f t="shared" si="6"/>
        <v>-1200</v>
      </c>
      <c r="J48" s="73">
        <f>SUM(H48:I48)</f>
        <v>4800</v>
      </c>
      <c r="K48" s="73">
        <f>SUM(J48*50%)</f>
        <v>2400</v>
      </c>
      <c r="L48" s="74">
        <f t="shared" si="2"/>
        <v>7200</v>
      </c>
      <c r="M48" s="75">
        <f>L48*G$11%</f>
        <v>7207.2072072072078</v>
      </c>
      <c r="N48" s="48"/>
    </row>
    <row r="49" spans="2:14" x14ac:dyDescent="0.25">
      <c r="B49" s="35"/>
      <c r="C49" s="44" t="s">
        <v>56</v>
      </c>
      <c r="D49" s="35"/>
      <c r="E49" s="35"/>
      <c r="F49" s="35"/>
      <c r="G49" s="35"/>
      <c r="H49" s="75">
        <f t="shared" ref="H49:M49" si="7">SUM(H14:H48)</f>
        <v>198000</v>
      </c>
      <c r="I49" s="75">
        <f t="shared" si="7"/>
        <v>-15600</v>
      </c>
      <c r="J49" s="75">
        <f t="shared" si="7"/>
        <v>182400</v>
      </c>
      <c r="K49" s="75">
        <f t="shared" si="7"/>
        <v>17400</v>
      </c>
      <c r="L49" s="76">
        <f t="shared" si="7"/>
        <v>199800</v>
      </c>
      <c r="M49" s="75">
        <f t="shared" si="7"/>
        <v>200000</v>
      </c>
      <c r="N49" s="48"/>
    </row>
    <row r="50" spans="2:14" x14ac:dyDescent="0.25">
      <c r="B50" s="17">
        <f>B48</f>
        <v>33</v>
      </c>
      <c r="C50" s="60"/>
      <c r="D50" s="61"/>
      <c r="E50" s="61"/>
      <c r="F50" s="61"/>
      <c r="G50" s="61"/>
      <c r="H50" s="77"/>
      <c r="I50" s="77"/>
      <c r="J50" s="78"/>
      <c r="K50" s="78"/>
      <c r="L50" s="78"/>
      <c r="M50" s="78"/>
      <c r="N50" s="48"/>
    </row>
    <row r="51" spans="2:14" x14ac:dyDescent="0.25">
      <c r="B51" s="12"/>
      <c r="C51" s="19"/>
      <c r="D51" s="12"/>
      <c r="E51" s="12"/>
      <c r="F51" s="12"/>
      <c r="G51" s="12"/>
      <c r="H51" s="79"/>
      <c r="I51" s="13"/>
      <c r="J51" s="13"/>
      <c r="K51" s="13"/>
      <c r="L51" s="79"/>
      <c r="M51" s="79"/>
      <c r="N51" s="48"/>
    </row>
    <row r="52" spans="2:14" ht="15.75" thickBot="1" x14ac:dyDescent="0.3">
      <c r="B52" s="12"/>
      <c r="C52" s="19" t="s">
        <v>95</v>
      </c>
      <c r="D52" s="12"/>
      <c r="E52" s="12"/>
      <c r="F52" s="12"/>
      <c r="G52" s="12"/>
      <c r="H52" s="79"/>
      <c r="I52" s="13"/>
      <c r="J52" s="13"/>
      <c r="K52" s="13"/>
      <c r="L52" s="79"/>
      <c r="M52" s="79"/>
      <c r="N52" s="48"/>
    </row>
    <row r="53" spans="2:14" x14ac:dyDescent="0.25">
      <c r="B53" s="12"/>
      <c r="C53" s="20" t="s">
        <v>57</v>
      </c>
      <c r="D53" s="21"/>
      <c r="E53" s="21"/>
      <c r="F53" s="22"/>
      <c r="G53" s="62" t="s">
        <v>58</v>
      </c>
      <c r="H53" s="80" t="s">
        <v>59</v>
      </c>
      <c r="I53" s="81" t="s">
        <v>56</v>
      </c>
      <c r="J53" s="13"/>
      <c r="K53" s="13"/>
      <c r="L53" s="79"/>
      <c r="M53" s="79"/>
      <c r="N53" s="48"/>
    </row>
    <row r="54" spans="2:14" ht="15.75" thickBot="1" x14ac:dyDescent="0.3">
      <c r="B54" s="12"/>
      <c r="C54" s="23"/>
      <c r="D54" s="24"/>
      <c r="E54" s="24"/>
      <c r="F54" s="24"/>
      <c r="G54" s="25">
        <v>26</v>
      </c>
      <c r="H54" s="82">
        <v>7</v>
      </c>
      <c r="I54" s="83">
        <f>SUM(G54:H54)</f>
        <v>33</v>
      </c>
      <c r="J54" s="13"/>
      <c r="K54" s="13"/>
      <c r="L54" s="79"/>
      <c r="M54" s="13" t="s">
        <v>88</v>
      </c>
      <c r="N54" s="48"/>
    </row>
    <row r="55" spans="2:14" x14ac:dyDescent="0.25">
      <c r="B55" s="12"/>
      <c r="C55" s="26" t="s">
        <v>60</v>
      </c>
      <c r="D55" s="27"/>
      <c r="E55" s="22"/>
      <c r="F55" s="22"/>
      <c r="G55" s="62" t="s">
        <v>61</v>
      </c>
      <c r="H55" s="80" t="s">
        <v>62</v>
      </c>
      <c r="I55" s="84" t="s">
        <v>63</v>
      </c>
      <c r="J55" s="81" t="s">
        <v>56</v>
      </c>
      <c r="K55" s="13"/>
      <c r="L55" s="13"/>
      <c r="M55" s="13"/>
      <c r="N55" s="48"/>
    </row>
    <row r="56" spans="2:14" ht="15.75" thickBot="1" x14ac:dyDescent="0.3">
      <c r="B56" s="12"/>
      <c r="C56" s="63"/>
      <c r="D56" s="24"/>
      <c r="E56" s="24"/>
      <c r="F56" s="24"/>
      <c r="G56" s="28">
        <v>21</v>
      </c>
      <c r="H56" s="85">
        <v>4</v>
      </c>
      <c r="I56" s="85">
        <v>8</v>
      </c>
      <c r="J56" s="86">
        <f>SUM(G56:I56)</f>
        <v>33</v>
      </c>
      <c r="K56" s="13"/>
      <c r="L56" s="13"/>
      <c r="M56" s="13"/>
      <c r="N56" s="48"/>
    </row>
    <row r="57" spans="2:14" x14ac:dyDescent="0.25">
      <c r="B57" s="12"/>
      <c r="C57" s="26" t="s">
        <v>64</v>
      </c>
      <c r="D57" s="29">
        <f>D59+D60</f>
        <v>33</v>
      </c>
      <c r="E57" s="12"/>
      <c r="F57" s="12"/>
      <c r="G57" s="12"/>
      <c r="H57" s="13"/>
      <c r="I57" s="13"/>
      <c r="J57" s="15"/>
      <c r="K57" s="13"/>
      <c r="L57" s="13"/>
      <c r="M57" s="13"/>
      <c r="N57" s="48"/>
    </row>
    <row r="58" spans="2:14" x14ac:dyDescent="0.25">
      <c r="B58" s="12"/>
      <c r="C58" s="64" t="s">
        <v>65</v>
      </c>
      <c r="D58" s="30"/>
      <c r="E58" s="12"/>
      <c r="F58" s="12"/>
      <c r="G58" s="12"/>
      <c r="H58" s="13"/>
      <c r="I58" s="13"/>
      <c r="J58" s="13"/>
      <c r="K58" s="13"/>
      <c r="L58" s="13"/>
      <c r="M58" s="13"/>
      <c r="N58" s="48"/>
    </row>
    <row r="59" spans="2:14" x14ac:dyDescent="0.25">
      <c r="B59" s="12"/>
      <c r="C59" s="65" t="s">
        <v>66</v>
      </c>
      <c r="D59" s="30">
        <v>26</v>
      </c>
      <c r="E59" s="12"/>
      <c r="F59" s="12"/>
      <c r="G59" s="12"/>
      <c r="H59" s="13"/>
      <c r="I59" s="13"/>
      <c r="J59" s="13"/>
      <c r="K59" s="13"/>
      <c r="L59" s="13"/>
      <c r="M59" s="13"/>
      <c r="N59" s="48"/>
    </row>
    <row r="60" spans="2:14" ht="15.75" thickBot="1" x14ac:dyDescent="0.3">
      <c r="B60" s="12"/>
      <c r="C60" s="66" t="s">
        <v>67</v>
      </c>
      <c r="D60" s="31">
        <v>7</v>
      </c>
      <c r="E60" s="12"/>
      <c r="F60" s="12"/>
      <c r="G60" s="12"/>
      <c r="H60" s="13"/>
      <c r="I60" s="13"/>
      <c r="J60" s="13"/>
      <c r="K60" s="13"/>
      <c r="L60" s="13"/>
      <c r="M60" s="13"/>
      <c r="N60" s="48"/>
    </row>
    <row r="61" spans="2:14" x14ac:dyDescent="0.25">
      <c r="B61" s="12"/>
      <c r="C61" s="16" t="s">
        <v>94</v>
      </c>
      <c r="D61" s="12"/>
      <c r="E61" s="12"/>
      <c r="F61" s="12"/>
      <c r="G61" s="48"/>
      <c r="I61" s="13"/>
      <c r="J61" s="15"/>
      <c r="K61" s="13"/>
      <c r="L61" s="13"/>
      <c r="M61" s="13"/>
      <c r="N61" s="48"/>
    </row>
    <row r="62" spans="2:14" x14ac:dyDescent="0.25">
      <c r="B62" s="12"/>
      <c r="C62" s="48"/>
      <c r="D62" s="48"/>
      <c r="E62" s="48"/>
      <c r="F62" s="48"/>
      <c r="G62" s="48"/>
      <c r="N62" s="48"/>
    </row>
    <row r="63" spans="2:14" x14ac:dyDescent="0.25">
      <c r="B63" s="12"/>
      <c r="C63" s="67" t="s">
        <v>80</v>
      </c>
      <c r="E63" s="89"/>
      <c r="F63" s="13"/>
      <c r="G63" s="46"/>
      <c r="I63" s="13"/>
      <c r="J63" s="15"/>
      <c r="K63" s="13"/>
      <c r="L63" s="13"/>
      <c r="M63" s="13"/>
      <c r="N63" s="13"/>
    </row>
    <row r="64" spans="2:14" x14ac:dyDescent="0.25">
      <c r="B64" s="48"/>
      <c r="C64" s="67" t="s">
        <v>81</v>
      </c>
      <c r="E64" s="89"/>
      <c r="F64" s="13"/>
      <c r="G64" s="46"/>
      <c r="I64" s="87"/>
      <c r="J64" s="88"/>
      <c r="K64" s="13"/>
      <c r="L64" s="13"/>
      <c r="M64" s="67" t="s">
        <v>84</v>
      </c>
      <c r="N64" s="89"/>
    </row>
    <row r="65" spans="2:14" x14ac:dyDescent="0.25">
      <c r="B65" s="48"/>
      <c r="C65" s="67" t="s">
        <v>82</v>
      </c>
      <c r="E65" s="89"/>
      <c r="F65" s="46"/>
      <c r="G65" s="46"/>
      <c r="M65" s="67" t="s">
        <v>85</v>
      </c>
      <c r="N65" s="89"/>
    </row>
  </sheetData>
  <pageMargins left="0.7" right="0.7" top="0.75" bottom="0.75" header="0.3" footer="0.3"/>
  <pageSetup paperSize="9" scale="8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topLeftCell="A43" zoomScaleNormal="100" workbookViewId="0">
      <selection activeCell="M12" sqref="M12"/>
    </sheetView>
  </sheetViews>
  <sheetFormatPr defaultRowHeight="15" x14ac:dyDescent="0.25"/>
  <cols>
    <col min="1" max="1" width="3.140625" customWidth="1"/>
    <col min="2" max="2" width="4.5703125" customWidth="1"/>
    <col min="3" max="3" width="25.140625" customWidth="1"/>
    <col min="4" max="4" width="6.85546875" customWidth="1"/>
    <col min="5" max="5" width="6.7109375" customWidth="1"/>
    <col min="6" max="6" width="4.85546875" customWidth="1"/>
    <col min="7" max="7" width="10.42578125" customWidth="1"/>
    <col min="8" max="8" width="11.42578125" style="46" customWidth="1"/>
    <col min="9" max="10" width="11" style="46" customWidth="1"/>
    <col min="11" max="11" width="10.28515625" style="46" customWidth="1"/>
    <col min="12" max="12" width="11.42578125" style="46" customWidth="1"/>
    <col min="13" max="13" width="12.140625" style="46" customWidth="1"/>
    <col min="14" max="14" width="11.7109375" style="46" customWidth="1"/>
    <col min="15" max="15" width="12" style="46" customWidth="1"/>
  </cols>
  <sheetData>
    <row r="1" spans="2:15" x14ac:dyDescent="0.25">
      <c r="B1" s="15" t="s">
        <v>103</v>
      </c>
      <c r="C1" s="32"/>
      <c r="D1" s="13"/>
      <c r="E1" s="13"/>
      <c r="F1" s="13"/>
      <c r="G1" s="13"/>
      <c r="H1" s="13"/>
      <c r="I1" s="13"/>
      <c r="J1" s="13"/>
      <c r="K1" s="15"/>
      <c r="L1" s="15"/>
      <c r="M1" s="13"/>
      <c r="N1" s="13"/>
      <c r="O1" s="13"/>
    </row>
    <row r="2" spans="2:15" x14ac:dyDescent="0.25">
      <c r="B2" s="15"/>
      <c r="C2" s="46"/>
      <c r="D2" s="13"/>
      <c r="E2" s="13"/>
      <c r="F2" s="13"/>
      <c r="G2" s="13"/>
      <c r="H2" s="13"/>
      <c r="I2" s="13"/>
      <c r="J2" s="13"/>
      <c r="K2" s="15"/>
      <c r="L2" s="15"/>
      <c r="M2" s="13"/>
      <c r="N2" s="13"/>
      <c r="O2" s="13"/>
    </row>
    <row r="3" spans="2:15" x14ac:dyDescent="0.25">
      <c r="B3" s="46"/>
      <c r="C3" s="14"/>
      <c r="D3" s="15"/>
      <c r="E3" s="15"/>
      <c r="F3" s="15"/>
      <c r="G3" s="15" t="s">
        <v>86</v>
      </c>
      <c r="H3" s="15"/>
      <c r="I3" s="15"/>
      <c r="J3" s="15" t="s">
        <v>88</v>
      </c>
      <c r="K3" s="15"/>
      <c r="L3" s="15"/>
      <c r="M3" s="13"/>
      <c r="N3" s="13"/>
      <c r="O3" s="13"/>
    </row>
    <row r="4" spans="2:15" x14ac:dyDescent="0.25">
      <c r="C4" s="15" t="s">
        <v>0</v>
      </c>
      <c r="E4" s="16"/>
      <c r="F4" s="16"/>
      <c r="G4" s="16"/>
      <c r="H4" s="15"/>
      <c r="I4" s="15"/>
      <c r="K4" s="15"/>
      <c r="L4" s="67" t="s">
        <v>89</v>
      </c>
      <c r="M4" s="67"/>
      <c r="N4" s="67"/>
      <c r="O4" s="67"/>
    </row>
    <row r="5" spans="2:15" x14ac:dyDescent="0.25">
      <c r="C5" s="15" t="s">
        <v>1</v>
      </c>
      <c r="E5" s="16"/>
      <c r="F5" s="16"/>
      <c r="G5" s="16"/>
      <c r="H5" s="15"/>
      <c r="I5" s="15"/>
      <c r="K5" s="15"/>
      <c r="L5" s="67" t="s">
        <v>90</v>
      </c>
      <c r="M5" s="67"/>
      <c r="N5" s="67"/>
      <c r="O5" s="67"/>
    </row>
    <row r="6" spans="2:15" ht="19.5" customHeight="1" x14ac:dyDescent="0.25">
      <c r="G6" t="s">
        <v>88</v>
      </c>
    </row>
    <row r="7" spans="2:15" ht="21.75" customHeight="1" x14ac:dyDescent="0.35">
      <c r="B7" s="18" t="s">
        <v>109</v>
      </c>
      <c r="C7" s="1"/>
      <c r="D7" s="2"/>
      <c r="E7" s="2"/>
      <c r="F7" s="1"/>
      <c r="G7" s="2"/>
      <c r="H7" s="47"/>
      <c r="I7" s="47"/>
      <c r="J7" s="47"/>
      <c r="K7" s="47"/>
      <c r="L7" s="47"/>
      <c r="M7" s="47"/>
      <c r="N7" s="47"/>
      <c r="O7" s="47"/>
    </row>
    <row r="8" spans="2:15" ht="21.75" customHeight="1" thickBot="1" x14ac:dyDescent="0.4">
      <c r="B8" s="14" t="s">
        <v>104</v>
      </c>
      <c r="C8" s="14"/>
      <c r="D8" s="14"/>
      <c r="E8" s="15"/>
      <c r="F8" s="13"/>
      <c r="G8" s="15"/>
      <c r="H8" s="15"/>
      <c r="I8" s="15"/>
      <c r="J8" s="15"/>
      <c r="K8" s="47"/>
      <c r="L8" s="47"/>
      <c r="M8" s="47"/>
      <c r="N8" s="47"/>
      <c r="O8" s="47"/>
    </row>
    <row r="9" spans="2:15" ht="15.75" x14ac:dyDescent="0.3">
      <c r="B9" s="5" t="s">
        <v>105</v>
      </c>
      <c r="C9" s="3"/>
      <c r="D9" s="7"/>
      <c r="E9" s="7"/>
      <c r="F9" s="3"/>
      <c r="G9" s="105">
        <v>1200000</v>
      </c>
      <c r="H9" s="13"/>
      <c r="K9" s="15"/>
      <c r="L9" s="15"/>
      <c r="M9" s="15"/>
      <c r="N9" s="15"/>
      <c r="O9" s="15"/>
    </row>
    <row r="10" spans="2:15" ht="15.75" x14ac:dyDescent="0.3">
      <c r="B10" s="8" t="s">
        <v>108</v>
      </c>
      <c r="C10" s="9"/>
      <c r="D10" s="10"/>
      <c r="E10" s="10"/>
      <c r="F10" s="9"/>
      <c r="G10" s="106">
        <v>399800</v>
      </c>
      <c r="H10" s="13"/>
      <c r="K10" s="15"/>
      <c r="L10" s="15"/>
      <c r="M10" s="15"/>
      <c r="N10" s="15"/>
      <c r="O10" s="15"/>
    </row>
    <row r="11" spans="2:15" ht="15.75" x14ac:dyDescent="0.3">
      <c r="B11" s="8" t="s">
        <v>106</v>
      </c>
      <c r="C11" s="9"/>
      <c r="D11" s="10"/>
      <c r="E11" s="10"/>
      <c r="F11" s="9"/>
      <c r="G11" s="106">
        <v>200000</v>
      </c>
      <c r="H11" s="13"/>
      <c r="K11" s="15"/>
      <c r="L11" s="15"/>
      <c r="M11" s="15"/>
      <c r="N11" s="15"/>
      <c r="O11" s="15"/>
    </row>
    <row r="12" spans="2:15" ht="15.75" x14ac:dyDescent="0.3">
      <c r="B12" s="94" t="s">
        <v>107</v>
      </c>
      <c r="C12" s="95"/>
      <c r="D12" s="96"/>
      <c r="E12" s="96"/>
      <c r="F12" s="95"/>
      <c r="G12" s="107">
        <f>G10-G11</f>
        <v>199800</v>
      </c>
      <c r="H12" s="13"/>
      <c r="K12" s="15"/>
      <c r="L12" s="15"/>
      <c r="M12" s="15"/>
      <c r="N12" s="15"/>
      <c r="O12" s="15"/>
    </row>
    <row r="13" spans="2:15" ht="18" customHeight="1" x14ac:dyDescent="0.3">
      <c r="B13" s="8" t="s">
        <v>98</v>
      </c>
      <c r="C13" s="9"/>
      <c r="D13" s="10"/>
      <c r="E13" s="10"/>
      <c r="F13" s="9"/>
      <c r="G13" s="106">
        <f>L52</f>
        <v>199800</v>
      </c>
      <c r="H13" s="13"/>
      <c r="K13" s="68"/>
      <c r="L13" s="69"/>
      <c r="M13" s="70"/>
      <c r="N13" s="70"/>
      <c r="O13" s="70"/>
    </row>
    <row r="14" spans="2:15" ht="16.5" thickBot="1" x14ac:dyDescent="0.35">
      <c r="B14" s="6" t="s">
        <v>99</v>
      </c>
      <c r="C14" s="4"/>
      <c r="D14" s="11"/>
      <c r="E14" s="11"/>
      <c r="F14" s="4"/>
      <c r="G14" s="108">
        <f>SUM(G12/G13*100)</f>
        <v>100</v>
      </c>
      <c r="H14" s="13"/>
      <c r="K14" s="68"/>
      <c r="L14" s="69"/>
      <c r="M14" s="70"/>
      <c r="N14" s="70"/>
      <c r="O14" s="70"/>
    </row>
    <row r="15" spans="2:15" ht="18" customHeight="1" x14ac:dyDescent="0.25">
      <c r="B15" s="41"/>
      <c r="C15" s="38"/>
      <c r="D15" s="40"/>
      <c r="E15" s="39"/>
      <c r="F15" s="41"/>
      <c r="G15" s="38"/>
      <c r="H15" s="69"/>
      <c r="I15" s="33"/>
      <c r="K15" s="68"/>
      <c r="L15" s="69"/>
      <c r="M15" s="70"/>
      <c r="N15" s="70"/>
      <c r="O15" s="70"/>
    </row>
    <row r="16" spans="2:15" ht="47.25" customHeight="1" x14ac:dyDescent="0.25">
      <c r="B16" s="49" t="s">
        <v>87</v>
      </c>
      <c r="C16" s="49" t="s">
        <v>2</v>
      </c>
      <c r="D16" s="49" t="s">
        <v>3</v>
      </c>
      <c r="E16" s="49" t="s">
        <v>4</v>
      </c>
      <c r="F16" s="49" t="s">
        <v>5</v>
      </c>
      <c r="G16" s="49" t="s">
        <v>6</v>
      </c>
      <c r="H16" s="97" t="s">
        <v>7</v>
      </c>
      <c r="I16" s="97" t="s">
        <v>8</v>
      </c>
      <c r="J16" s="97" t="s">
        <v>9</v>
      </c>
      <c r="K16" s="97" t="s">
        <v>10</v>
      </c>
      <c r="L16" s="98" t="s">
        <v>11</v>
      </c>
      <c r="M16" s="99" t="s">
        <v>110</v>
      </c>
      <c r="N16" s="99" t="s">
        <v>111</v>
      </c>
      <c r="O16" s="99" t="s">
        <v>112</v>
      </c>
    </row>
    <row r="17" spans="2:15" ht="27" customHeight="1" x14ac:dyDescent="0.25">
      <c r="B17" s="49">
        <v>1</v>
      </c>
      <c r="C17" s="101" t="s">
        <v>12</v>
      </c>
      <c r="D17" s="50">
        <v>245</v>
      </c>
      <c r="E17" s="51" t="s">
        <v>13</v>
      </c>
      <c r="F17" s="51" t="s">
        <v>14</v>
      </c>
      <c r="G17" s="52" t="s">
        <v>15</v>
      </c>
      <c r="H17" s="73">
        <v>6000</v>
      </c>
      <c r="I17" s="73">
        <f>SUM(H17*20%)</f>
        <v>1200</v>
      </c>
      <c r="J17" s="73">
        <f>SUM(H17:I17)</f>
        <v>7200</v>
      </c>
      <c r="K17" s="73">
        <v>0</v>
      </c>
      <c r="L17" s="74">
        <f>SUM(J17:K17)</f>
        <v>7200</v>
      </c>
      <c r="M17" s="75">
        <v>7207.21</v>
      </c>
      <c r="N17" s="75">
        <f t="shared" ref="N17:N29" si="0">L17*G$14%</f>
        <v>7200</v>
      </c>
      <c r="O17" s="75">
        <f>SUM(M17:N17)</f>
        <v>14407.21</v>
      </c>
    </row>
    <row r="18" spans="2:15" ht="30" customHeight="1" x14ac:dyDescent="0.25">
      <c r="B18" s="49">
        <v>2</v>
      </c>
      <c r="C18" s="101" t="s">
        <v>16</v>
      </c>
      <c r="D18" s="50">
        <v>250</v>
      </c>
      <c r="E18" s="51" t="s">
        <v>13</v>
      </c>
      <c r="F18" s="51" t="s">
        <v>14</v>
      </c>
      <c r="G18" s="52" t="s">
        <v>17</v>
      </c>
      <c r="H18" s="73">
        <v>6000</v>
      </c>
      <c r="I18" s="73">
        <f>SUM(H18*20%)</f>
        <v>1200</v>
      </c>
      <c r="J18" s="73">
        <f t="shared" ref="J18:J45" si="1">SUM(H18:I18)</f>
        <v>7200</v>
      </c>
      <c r="K18" s="73">
        <v>0</v>
      </c>
      <c r="L18" s="74">
        <f t="shared" ref="L18:L51" si="2">SUM(J18:K18)</f>
        <v>7200</v>
      </c>
      <c r="M18" s="75">
        <v>7207.21</v>
      </c>
      <c r="N18" s="75">
        <f t="shared" si="0"/>
        <v>7200</v>
      </c>
      <c r="O18" s="75">
        <f t="shared" ref="O18:O51" si="3">SUM(M18:N18)</f>
        <v>14407.21</v>
      </c>
    </row>
    <row r="19" spans="2:15" ht="29.25" customHeight="1" x14ac:dyDescent="0.25">
      <c r="B19" s="49">
        <v>3</v>
      </c>
      <c r="C19" s="101" t="s">
        <v>18</v>
      </c>
      <c r="D19" s="50">
        <v>258</v>
      </c>
      <c r="E19" s="51" t="s">
        <v>13</v>
      </c>
      <c r="F19" s="51" t="s">
        <v>14</v>
      </c>
      <c r="G19" s="52" t="s">
        <v>17</v>
      </c>
      <c r="H19" s="73">
        <v>6000</v>
      </c>
      <c r="I19" s="73">
        <f>SUM(H19*20%)</f>
        <v>1200</v>
      </c>
      <c r="J19" s="73">
        <f t="shared" si="1"/>
        <v>7200</v>
      </c>
      <c r="K19" s="73">
        <v>0</v>
      </c>
      <c r="L19" s="74">
        <f t="shared" si="2"/>
        <v>7200</v>
      </c>
      <c r="M19" s="75">
        <v>7207.21</v>
      </c>
      <c r="N19" s="75">
        <f t="shared" si="0"/>
        <v>7200</v>
      </c>
      <c r="O19" s="75">
        <f t="shared" si="3"/>
        <v>14407.21</v>
      </c>
    </row>
    <row r="20" spans="2:15" ht="33.75" customHeight="1" x14ac:dyDescent="0.25">
      <c r="B20" s="49">
        <v>4</v>
      </c>
      <c r="C20" s="101" t="s">
        <v>19</v>
      </c>
      <c r="D20" s="50">
        <v>259</v>
      </c>
      <c r="E20" s="51" t="s">
        <v>13</v>
      </c>
      <c r="F20" s="51" t="s">
        <v>14</v>
      </c>
      <c r="G20" s="52" t="s">
        <v>17</v>
      </c>
      <c r="H20" s="73">
        <v>6000</v>
      </c>
      <c r="I20" s="73">
        <f>SUM(H20*20%)</f>
        <v>1200</v>
      </c>
      <c r="J20" s="73">
        <f t="shared" si="1"/>
        <v>7200</v>
      </c>
      <c r="K20" s="73">
        <v>0</v>
      </c>
      <c r="L20" s="74">
        <f t="shared" si="2"/>
        <v>7200</v>
      </c>
      <c r="M20" s="75">
        <v>7207.21</v>
      </c>
      <c r="N20" s="75">
        <f t="shared" si="0"/>
        <v>7200</v>
      </c>
      <c r="O20" s="75">
        <f t="shared" si="3"/>
        <v>14407.21</v>
      </c>
    </row>
    <row r="21" spans="2:15" ht="25.5" customHeight="1" x14ac:dyDescent="0.25">
      <c r="B21" s="49">
        <v>5</v>
      </c>
      <c r="C21" s="101" t="s">
        <v>20</v>
      </c>
      <c r="D21" s="50">
        <v>260</v>
      </c>
      <c r="E21" s="51" t="s">
        <v>21</v>
      </c>
      <c r="F21" s="51" t="s">
        <v>14</v>
      </c>
      <c r="G21" s="52" t="s">
        <v>17</v>
      </c>
      <c r="H21" s="73">
        <v>6000</v>
      </c>
      <c r="I21" s="73">
        <f>SUM(H21*20%*0)</f>
        <v>0</v>
      </c>
      <c r="J21" s="73">
        <f t="shared" si="1"/>
        <v>6000</v>
      </c>
      <c r="K21" s="73">
        <v>0</v>
      </c>
      <c r="L21" s="74">
        <f t="shared" si="2"/>
        <v>6000</v>
      </c>
      <c r="M21" s="75">
        <v>6006.01</v>
      </c>
      <c r="N21" s="75">
        <f t="shared" si="0"/>
        <v>6000</v>
      </c>
      <c r="O21" s="75">
        <f t="shared" si="3"/>
        <v>12006.01</v>
      </c>
    </row>
    <row r="22" spans="2:15" ht="27" customHeight="1" x14ac:dyDescent="0.25">
      <c r="B22" s="49">
        <v>6</v>
      </c>
      <c r="C22" s="101" t="s">
        <v>22</v>
      </c>
      <c r="D22" s="50">
        <v>263</v>
      </c>
      <c r="E22" s="51" t="s">
        <v>13</v>
      </c>
      <c r="F22" s="51" t="s">
        <v>14</v>
      </c>
      <c r="G22" s="52" t="s">
        <v>23</v>
      </c>
      <c r="H22" s="73">
        <v>6000</v>
      </c>
      <c r="I22" s="73">
        <f>SUM(H22*20%)</f>
        <v>1200</v>
      </c>
      <c r="J22" s="73">
        <f t="shared" si="1"/>
        <v>7200</v>
      </c>
      <c r="K22" s="73">
        <v>0</v>
      </c>
      <c r="L22" s="74">
        <f t="shared" si="2"/>
        <v>7200</v>
      </c>
      <c r="M22" s="75">
        <v>7207.21</v>
      </c>
      <c r="N22" s="75">
        <f t="shared" si="0"/>
        <v>7200</v>
      </c>
      <c r="O22" s="75">
        <f t="shared" si="3"/>
        <v>14407.21</v>
      </c>
    </row>
    <row r="23" spans="2:15" ht="28.5" customHeight="1" x14ac:dyDescent="0.25">
      <c r="B23" s="49">
        <v>7</v>
      </c>
      <c r="C23" s="101" t="s">
        <v>24</v>
      </c>
      <c r="D23" s="50">
        <v>269</v>
      </c>
      <c r="E23" s="51" t="s">
        <v>25</v>
      </c>
      <c r="F23" s="51" t="s">
        <v>14</v>
      </c>
      <c r="G23" s="52" t="s">
        <v>17</v>
      </c>
      <c r="H23" s="73">
        <v>6000</v>
      </c>
      <c r="I23" s="73">
        <f>-SUM(H23*20%)</f>
        <v>-1200</v>
      </c>
      <c r="J23" s="73">
        <f t="shared" si="1"/>
        <v>4800</v>
      </c>
      <c r="K23" s="73">
        <v>0</v>
      </c>
      <c r="L23" s="74">
        <f t="shared" si="2"/>
        <v>4800</v>
      </c>
      <c r="M23" s="75">
        <v>4804.8</v>
      </c>
      <c r="N23" s="75">
        <f t="shared" si="0"/>
        <v>4800</v>
      </c>
      <c r="O23" s="75">
        <f t="shared" si="3"/>
        <v>9604.7999999999993</v>
      </c>
    </row>
    <row r="24" spans="2:15" ht="25.5" customHeight="1" x14ac:dyDescent="0.25">
      <c r="B24" s="49">
        <v>8</v>
      </c>
      <c r="C24" s="101" t="s">
        <v>27</v>
      </c>
      <c r="D24" s="50">
        <v>272</v>
      </c>
      <c r="E24" s="51" t="s">
        <v>25</v>
      </c>
      <c r="F24" s="51" t="s">
        <v>14</v>
      </c>
      <c r="G24" s="52" t="s">
        <v>28</v>
      </c>
      <c r="H24" s="73">
        <v>6000</v>
      </c>
      <c r="I24" s="73">
        <f t="shared" ref="I24:I31" si="4">-SUM(H24*20%)</f>
        <v>-1200</v>
      </c>
      <c r="J24" s="73">
        <f t="shared" si="1"/>
        <v>4800</v>
      </c>
      <c r="K24" s="73">
        <v>0</v>
      </c>
      <c r="L24" s="74">
        <f t="shared" si="2"/>
        <v>4800</v>
      </c>
      <c r="M24" s="75">
        <v>4804.8</v>
      </c>
      <c r="N24" s="75">
        <f t="shared" si="0"/>
        <v>4800</v>
      </c>
      <c r="O24" s="75">
        <f t="shared" si="3"/>
        <v>9604.7999999999993</v>
      </c>
    </row>
    <row r="25" spans="2:15" ht="23.25" customHeight="1" x14ac:dyDescent="0.25">
      <c r="B25" s="49">
        <v>9</v>
      </c>
      <c r="C25" s="101" t="s">
        <v>29</v>
      </c>
      <c r="D25" s="50">
        <v>273</v>
      </c>
      <c r="E25" s="51" t="s">
        <v>25</v>
      </c>
      <c r="F25" s="51" t="s">
        <v>14</v>
      </c>
      <c r="G25" s="52" t="s">
        <v>15</v>
      </c>
      <c r="H25" s="73">
        <v>6000</v>
      </c>
      <c r="I25" s="73">
        <f t="shared" si="4"/>
        <v>-1200</v>
      </c>
      <c r="J25" s="73">
        <f t="shared" si="1"/>
        <v>4800</v>
      </c>
      <c r="K25" s="73">
        <v>0</v>
      </c>
      <c r="L25" s="74">
        <f t="shared" si="2"/>
        <v>4800</v>
      </c>
      <c r="M25" s="75">
        <v>4804.8</v>
      </c>
      <c r="N25" s="75">
        <f t="shared" si="0"/>
        <v>4800</v>
      </c>
      <c r="O25" s="75">
        <f t="shared" si="3"/>
        <v>9604.7999999999993</v>
      </c>
    </row>
    <row r="26" spans="2:15" ht="23.25" customHeight="1" x14ac:dyDescent="0.25">
      <c r="B26" s="49">
        <v>10</v>
      </c>
      <c r="C26" s="101" t="s">
        <v>30</v>
      </c>
      <c r="D26" s="50">
        <v>275</v>
      </c>
      <c r="E26" s="51" t="s">
        <v>21</v>
      </c>
      <c r="F26" s="51" t="s">
        <v>14</v>
      </c>
      <c r="G26" s="52" t="s">
        <v>31</v>
      </c>
      <c r="H26" s="73">
        <v>6000</v>
      </c>
      <c r="I26" s="73">
        <f>SUM(H26*20%*0)</f>
        <v>0</v>
      </c>
      <c r="J26" s="73">
        <f t="shared" si="1"/>
        <v>6000</v>
      </c>
      <c r="K26" s="73">
        <v>0</v>
      </c>
      <c r="L26" s="74">
        <f t="shared" si="2"/>
        <v>6000</v>
      </c>
      <c r="M26" s="75">
        <v>6006.01</v>
      </c>
      <c r="N26" s="75">
        <f t="shared" si="0"/>
        <v>6000</v>
      </c>
      <c r="O26" s="75">
        <f t="shared" si="3"/>
        <v>12006.01</v>
      </c>
    </row>
    <row r="27" spans="2:15" ht="27" customHeight="1" x14ac:dyDescent="0.25">
      <c r="B27" s="49">
        <v>11</v>
      </c>
      <c r="C27" s="101" t="s">
        <v>32</v>
      </c>
      <c r="D27" s="50">
        <v>279</v>
      </c>
      <c r="E27" s="51" t="s">
        <v>25</v>
      </c>
      <c r="F27" s="51" t="s">
        <v>14</v>
      </c>
      <c r="G27" s="52" t="s">
        <v>17</v>
      </c>
      <c r="H27" s="73">
        <v>6000</v>
      </c>
      <c r="I27" s="73">
        <f t="shared" si="4"/>
        <v>-1200</v>
      </c>
      <c r="J27" s="73">
        <f t="shared" si="1"/>
        <v>4800</v>
      </c>
      <c r="K27" s="73">
        <v>0</v>
      </c>
      <c r="L27" s="74">
        <f t="shared" si="2"/>
        <v>4800</v>
      </c>
      <c r="M27" s="75">
        <v>4804.8</v>
      </c>
      <c r="N27" s="75">
        <f t="shared" si="0"/>
        <v>4800</v>
      </c>
      <c r="O27" s="75">
        <f t="shared" si="3"/>
        <v>9604.7999999999993</v>
      </c>
    </row>
    <row r="28" spans="2:15" ht="47.25" customHeight="1" x14ac:dyDescent="0.25">
      <c r="B28" s="49" t="s">
        <v>87</v>
      </c>
      <c r="C28" s="102" t="s">
        <v>2</v>
      </c>
      <c r="D28" s="49" t="s">
        <v>3</v>
      </c>
      <c r="E28" s="49" t="s">
        <v>4</v>
      </c>
      <c r="F28" s="49" t="s">
        <v>5</v>
      </c>
      <c r="G28" s="49" t="s">
        <v>6</v>
      </c>
      <c r="H28" s="97" t="s">
        <v>7</v>
      </c>
      <c r="I28" s="97" t="s">
        <v>8</v>
      </c>
      <c r="J28" s="97" t="s">
        <v>9</v>
      </c>
      <c r="K28" s="97" t="s">
        <v>10</v>
      </c>
      <c r="L28" s="98" t="s">
        <v>11</v>
      </c>
      <c r="M28" s="99" t="s">
        <v>110</v>
      </c>
      <c r="N28" s="99" t="s">
        <v>111</v>
      </c>
      <c r="O28" s="99" t="s">
        <v>112</v>
      </c>
    </row>
    <row r="29" spans="2:15" ht="34.5" customHeight="1" x14ac:dyDescent="0.25">
      <c r="B29" s="49">
        <v>12</v>
      </c>
      <c r="C29" s="101" t="s">
        <v>33</v>
      </c>
      <c r="D29" s="50">
        <v>280</v>
      </c>
      <c r="E29" s="51" t="s">
        <v>25</v>
      </c>
      <c r="F29" s="51" t="s">
        <v>14</v>
      </c>
      <c r="G29" s="52" t="s">
        <v>17</v>
      </c>
      <c r="H29" s="73">
        <v>6000</v>
      </c>
      <c r="I29" s="73">
        <f t="shared" si="4"/>
        <v>-1200</v>
      </c>
      <c r="J29" s="73">
        <f t="shared" si="1"/>
        <v>4800</v>
      </c>
      <c r="K29" s="73">
        <v>0</v>
      </c>
      <c r="L29" s="74">
        <f t="shared" si="2"/>
        <v>4800</v>
      </c>
      <c r="M29" s="75">
        <v>4804.8</v>
      </c>
      <c r="N29" s="75">
        <f t="shared" si="0"/>
        <v>4800</v>
      </c>
      <c r="O29" s="75">
        <f t="shared" si="3"/>
        <v>9604.7999999999993</v>
      </c>
    </row>
    <row r="30" spans="2:15" ht="30" customHeight="1" x14ac:dyDescent="0.25">
      <c r="B30" s="49">
        <v>13</v>
      </c>
      <c r="C30" s="101" t="s">
        <v>34</v>
      </c>
      <c r="D30" s="50">
        <v>286</v>
      </c>
      <c r="E30" s="51" t="s">
        <v>21</v>
      </c>
      <c r="F30" s="51" t="s">
        <v>35</v>
      </c>
      <c r="G30" s="52" t="s">
        <v>36</v>
      </c>
      <c r="H30" s="73">
        <v>6000</v>
      </c>
      <c r="I30" s="73">
        <f>SUM(H30*20%*0)</f>
        <v>0</v>
      </c>
      <c r="J30" s="73">
        <f t="shared" si="1"/>
        <v>6000</v>
      </c>
      <c r="K30" s="73">
        <f>SUM(J30*50%)</f>
        <v>3000</v>
      </c>
      <c r="L30" s="74">
        <f t="shared" si="2"/>
        <v>9000</v>
      </c>
      <c r="M30" s="75">
        <v>9009.01</v>
      </c>
      <c r="N30" s="93">
        <f t="shared" ref="N30:N45" si="5">L30*G$14%</f>
        <v>9000</v>
      </c>
      <c r="O30" s="75">
        <f t="shared" si="3"/>
        <v>18009.010000000002</v>
      </c>
    </row>
    <row r="31" spans="2:15" ht="27" customHeight="1" x14ac:dyDescent="0.25">
      <c r="B31" s="49">
        <v>14</v>
      </c>
      <c r="C31" s="101" t="s">
        <v>37</v>
      </c>
      <c r="D31" s="50">
        <v>287</v>
      </c>
      <c r="E31" s="51" t="s">
        <v>25</v>
      </c>
      <c r="F31" s="51" t="s">
        <v>14</v>
      </c>
      <c r="G31" s="52" t="s">
        <v>17</v>
      </c>
      <c r="H31" s="73">
        <v>6000</v>
      </c>
      <c r="I31" s="73">
        <f t="shared" si="4"/>
        <v>-1200</v>
      </c>
      <c r="J31" s="73">
        <f t="shared" si="1"/>
        <v>4800</v>
      </c>
      <c r="K31" s="73">
        <v>0</v>
      </c>
      <c r="L31" s="74">
        <f t="shared" si="2"/>
        <v>4800</v>
      </c>
      <c r="M31" s="75">
        <v>4804.8</v>
      </c>
      <c r="N31" s="75">
        <f t="shared" si="5"/>
        <v>4800</v>
      </c>
      <c r="O31" s="75">
        <f t="shared" si="3"/>
        <v>9604.7999999999993</v>
      </c>
    </row>
    <row r="32" spans="2:15" ht="39.75" customHeight="1" x14ac:dyDescent="0.25">
      <c r="B32" s="49">
        <v>15</v>
      </c>
      <c r="C32" s="101" t="s">
        <v>38</v>
      </c>
      <c r="D32" s="50">
        <v>287</v>
      </c>
      <c r="E32" s="51" t="s">
        <v>13</v>
      </c>
      <c r="F32" s="51" t="s">
        <v>14</v>
      </c>
      <c r="G32" s="52" t="s">
        <v>17</v>
      </c>
      <c r="H32" s="73">
        <v>6000</v>
      </c>
      <c r="I32" s="73">
        <f>SUM(H32*20%)</f>
        <v>1200</v>
      </c>
      <c r="J32" s="73">
        <f t="shared" si="1"/>
        <v>7200</v>
      </c>
      <c r="K32" s="73">
        <v>0</v>
      </c>
      <c r="L32" s="74">
        <f t="shared" si="2"/>
        <v>7200</v>
      </c>
      <c r="M32" s="75">
        <v>7207.21</v>
      </c>
      <c r="N32" s="75">
        <f t="shared" si="5"/>
        <v>7200</v>
      </c>
      <c r="O32" s="75">
        <f t="shared" si="3"/>
        <v>14407.21</v>
      </c>
    </row>
    <row r="33" spans="2:17" ht="32.25" customHeight="1" x14ac:dyDescent="0.25">
      <c r="B33" s="49">
        <v>16</v>
      </c>
      <c r="C33" s="101" t="s">
        <v>39</v>
      </c>
      <c r="D33" s="50">
        <v>288</v>
      </c>
      <c r="E33" s="51" t="s">
        <v>13</v>
      </c>
      <c r="F33" s="51" t="s">
        <v>14</v>
      </c>
      <c r="G33" s="52" t="s">
        <v>15</v>
      </c>
      <c r="H33" s="73">
        <v>6000</v>
      </c>
      <c r="I33" s="73">
        <f>SUM(H33*20%)</f>
        <v>1200</v>
      </c>
      <c r="J33" s="73">
        <f t="shared" si="1"/>
        <v>7200</v>
      </c>
      <c r="K33" s="73">
        <v>0</v>
      </c>
      <c r="L33" s="74">
        <f t="shared" si="2"/>
        <v>7200</v>
      </c>
      <c r="M33" s="75">
        <v>7207.21</v>
      </c>
      <c r="N33" s="75">
        <f t="shared" si="5"/>
        <v>7200</v>
      </c>
      <c r="O33" s="75">
        <f t="shared" si="3"/>
        <v>14407.21</v>
      </c>
    </row>
    <row r="34" spans="2:17" ht="28.5" customHeight="1" x14ac:dyDescent="0.25">
      <c r="B34" s="49">
        <v>17</v>
      </c>
      <c r="C34" s="101" t="s">
        <v>40</v>
      </c>
      <c r="D34" s="50">
        <v>297</v>
      </c>
      <c r="E34" s="51" t="s">
        <v>25</v>
      </c>
      <c r="F34" s="51" t="s">
        <v>14</v>
      </c>
      <c r="G34" s="53" t="s">
        <v>26</v>
      </c>
      <c r="H34" s="73">
        <v>6000</v>
      </c>
      <c r="I34" s="73">
        <f t="shared" ref="I34:I40" si="6">-SUM(H34*20%)</f>
        <v>-1200</v>
      </c>
      <c r="J34" s="73">
        <f t="shared" si="1"/>
        <v>4800</v>
      </c>
      <c r="K34" s="73">
        <v>0</v>
      </c>
      <c r="L34" s="74">
        <f t="shared" si="2"/>
        <v>4800</v>
      </c>
      <c r="M34" s="75">
        <v>4804.8</v>
      </c>
      <c r="N34" s="75">
        <f t="shared" si="5"/>
        <v>4800</v>
      </c>
      <c r="O34" s="75">
        <f t="shared" si="3"/>
        <v>9604.7999999999993</v>
      </c>
    </row>
    <row r="35" spans="2:17" ht="25.5" customHeight="1" x14ac:dyDescent="0.25">
      <c r="B35" s="49">
        <v>18</v>
      </c>
      <c r="C35" s="101" t="s">
        <v>41</v>
      </c>
      <c r="D35" s="50">
        <v>299</v>
      </c>
      <c r="E35" s="51" t="s">
        <v>25</v>
      </c>
      <c r="F35" s="51" t="s">
        <v>35</v>
      </c>
      <c r="G35" s="52" t="s">
        <v>42</v>
      </c>
      <c r="H35" s="73">
        <v>6000</v>
      </c>
      <c r="I35" s="73">
        <f t="shared" si="6"/>
        <v>-1200</v>
      </c>
      <c r="J35" s="73">
        <f t="shared" si="1"/>
        <v>4800</v>
      </c>
      <c r="K35" s="73">
        <f>SUM(J35*50%)</f>
        <v>2400</v>
      </c>
      <c r="L35" s="74">
        <f t="shared" si="2"/>
        <v>7200</v>
      </c>
      <c r="M35" s="75">
        <v>7207.21</v>
      </c>
      <c r="N35" s="75">
        <f t="shared" si="5"/>
        <v>7200</v>
      </c>
      <c r="O35" s="75">
        <f t="shared" si="3"/>
        <v>14407.21</v>
      </c>
    </row>
    <row r="36" spans="2:17" ht="27.75" customHeight="1" x14ac:dyDescent="0.25">
      <c r="B36" s="49">
        <v>19</v>
      </c>
      <c r="C36" s="101" t="s">
        <v>43</v>
      </c>
      <c r="D36" s="50">
        <v>300</v>
      </c>
      <c r="E36" s="51" t="s">
        <v>25</v>
      </c>
      <c r="F36" s="51" t="s">
        <v>35</v>
      </c>
      <c r="G36" s="54" t="s">
        <v>44</v>
      </c>
      <c r="H36" s="73">
        <v>6000</v>
      </c>
      <c r="I36" s="73">
        <f t="shared" si="6"/>
        <v>-1200</v>
      </c>
      <c r="J36" s="73">
        <f t="shared" si="1"/>
        <v>4800</v>
      </c>
      <c r="K36" s="73">
        <f>SUM(J36*50%)</f>
        <v>2400</v>
      </c>
      <c r="L36" s="74">
        <f t="shared" si="2"/>
        <v>7200</v>
      </c>
      <c r="M36" s="75">
        <v>7207.21</v>
      </c>
      <c r="N36" s="75">
        <f t="shared" si="5"/>
        <v>7200</v>
      </c>
      <c r="O36" s="75">
        <f t="shared" si="3"/>
        <v>14407.21</v>
      </c>
    </row>
    <row r="37" spans="2:17" ht="36" customHeight="1" x14ac:dyDescent="0.25">
      <c r="B37" s="49">
        <v>20</v>
      </c>
      <c r="C37" s="103" t="s">
        <v>45</v>
      </c>
      <c r="D37" s="55">
        <v>302</v>
      </c>
      <c r="E37" s="34" t="s">
        <v>25</v>
      </c>
      <c r="F37" s="34" t="s">
        <v>14</v>
      </c>
      <c r="G37" s="56" t="s">
        <v>15</v>
      </c>
      <c r="H37" s="73">
        <v>6000</v>
      </c>
      <c r="I37" s="73">
        <f t="shared" si="6"/>
        <v>-1200</v>
      </c>
      <c r="J37" s="73">
        <f t="shared" si="1"/>
        <v>4800</v>
      </c>
      <c r="K37" s="73">
        <v>0</v>
      </c>
      <c r="L37" s="74">
        <f t="shared" si="2"/>
        <v>4800</v>
      </c>
      <c r="M37" s="75">
        <v>4804.8</v>
      </c>
      <c r="N37" s="75">
        <f t="shared" si="5"/>
        <v>4800</v>
      </c>
      <c r="O37" s="75">
        <f t="shared" si="3"/>
        <v>9604.7999999999993</v>
      </c>
    </row>
    <row r="38" spans="2:17" ht="41.25" customHeight="1" x14ac:dyDescent="0.25">
      <c r="B38" s="49">
        <v>21</v>
      </c>
      <c r="C38" s="104" t="s">
        <v>83</v>
      </c>
      <c r="D38" s="50">
        <v>302</v>
      </c>
      <c r="E38" s="34" t="s">
        <v>25</v>
      </c>
      <c r="F38" s="35" t="s">
        <v>14</v>
      </c>
      <c r="G38" s="36" t="s">
        <v>15</v>
      </c>
      <c r="H38" s="73">
        <v>6000</v>
      </c>
      <c r="I38" s="73">
        <f t="shared" si="6"/>
        <v>-1200</v>
      </c>
      <c r="J38" s="73">
        <f t="shared" si="1"/>
        <v>4800</v>
      </c>
      <c r="K38" s="73">
        <v>0</v>
      </c>
      <c r="L38" s="74">
        <f t="shared" si="2"/>
        <v>4800</v>
      </c>
      <c r="M38" s="75">
        <v>4804.8</v>
      </c>
      <c r="N38" s="75">
        <f t="shared" si="5"/>
        <v>4800</v>
      </c>
      <c r="O38" s="75">
        <f t="shared" si="3"/>
        <v>9604.7999999999993</v>
      </c>
    </row>
    <row r="39" spans="2:17" ht="40.5" customHeight="1" x14ac:dyDescent="0.25">
      <c r="B39" s="49">
        <v>22</v>
      </c>
      <c r="C39" s="104" t="s">
        <v>46</v>
      </c>
      <c r="D39" s="50">
        <v>302</v>
      </c>
      <c r="E39" s="34" t="s">
        <v>25</v>
      </c>
      <c r="F39" s="35" t="s">
        <v>14</v>
      </c>
      <c r="G39" s="36" t="s">
        <v>15</v>
      </c>
      <c r="H39" s="73">
        <v>6000</v>
      </c>
      <c r="I39" s="73">
        <f t="shared" si="6"/>
        <v>-1200</v>
      </c>
      <c r="J39" s="73">
        <f t="shared" si="1"/>
        <v>4800</v>
      </c>
      <c r="K39" s="73">
        <v>0</v>
      </c>
      <c r="L39" s="74">
        <f t="shared" si="2"/>
        <v>4800</v>
      </c>
      <c r="M39" s="75">
        <v>4804.8</v>
      </c>
      <c r="N39" s="75">
        <f t="shared" si="5"/>
        <v>4800</v>
      </c>
      <c r="O39" s="75">
        <f t="shared" si="3"/>
        <v>9604.7999999999993</v>
      </c>
    </row>
    <row r="40" spans="2:17" ht="39" customHeight="1" x14ac:dyDescent="0.25">
      <c r="B40" s="49">
        <v>23</v>
      </c>
      <c r="C40" s="104" t="s">
        <v>47</v>
      </c>
      <c r="D40" s="50">
        <v>302</v>
      </c>
      <c r="E40" s="34" t="s">
        <v>25</v>
      </c>
      <c r="F40" s="35" t="s">
        <v>14</v>
      </c>
      <c r="G40" s="36" t="s">
        <v>15</v>
      </c>
      <c r="H40" s="73">
        <v>6000</v>
      </c>
      <c r="I40" s="73">
        <f t="shared" si="6"/>
        <v>-1200</v>
      </c>
      <c r="J40" s="73">
        <f t="shared" si="1"/>
        <v>4800</v>
      </c>
      <c r="K40" s="73">
        <v>0</v>
      </c>
      <c r="L40" s="74">
        <f t="shared" si="2"/>
        <v>4800</v>
      </c>
      <c r="M40" s="75">
        <v>4804.8</v>
      </c>
      <c r="N40" s="75">
        <f t="shared" si="5"/>
        <v>4800</v>
      </c>
      <c r="O40" s="75">
        <f t="shared" si="3"/>
        <v>9604.7999999999993</v>
      </c>
    </row>
    <row r="41" spans="2:17" ht="26.25" customHeight="1" x14ac:dyDescent="0.25">
      <c r="B41" s="49">
        <v>24</v>
      </c>
      <c r="C41" s="101" t="s">
        <v>48</v>
      </c>
      <c r="D41" s="50" t="s">
        <v>49</v>
      </c>
      <c r="E41" s="51" t="s">
        <v>13</v>
      </c>
      <c r="F41" s="51" t="s">
        <v>14</v>
      </c>
      <c r="G41" s="52" t="s">
        <v>15</v>
      </c>
      <c r="H41" s="73">
        <v>6000</v>
      </c>
      <c r="I41" s="73">
        <f>SUM(H41*20%)</f>
        <v>1200</v>
      </c>
      <c r="J41" s="73">
        <f t="shared" si="1"/>
        <v>7200</v>
      </c>
      <c r="K41" s="73">
        <v>0</v>
      </c>
      <c r="L41" s="74">
        <f t="shared" si="2"/>
        <v>7200</v>
      </c>
      <c r="M41" s="75">
        <v>7207.21</v>
      </c>
      <c r="N41" s="75">
        <f t="shared" si="5"/>
        <v>7200</v>
      </c>
      <c r="O41" s="75">
        <f t="shared" si="3"/>
        <v>14407.21</v>
      </c>
    </row>
    <row r="42" spans="2:17" ht="38.25" customHeight="1" x14ac:dyDescent="0.25">
      <c r="B42" s="49">
        <v>25</v>
      </c>
      <c r="C42" s="100" t="s">
        <v>50</v>
      </c>
      <c r="D42" s="55" t="s">
        <v>51</v>
      </c>
      <c r="E42" s="57" t="s">
        <v>21</v>
      </c>
      <c r="F42" s="57" t="s">
        <v>14</v>
      </c>
      <c r="G42" s="37" t="s">
        <v>17</v>
      </c>
      <c r="H42" s="73">
        <v>6000</v>
      </c>
      <c r="I42" s="73">
        <f>SUM(H42*20%*0)</f>
        <v>0</v>
      </c>
      <c r="J42" s="73">
        <f>SUM(H42:I42)</f>
        <v>6000</v>
      </c>
      <c r="K42" s="73">
        <v>0</v>
      </c>
      <c r="L42" s="74">
        <f>SUM(J42:K42)</f>
        <v>6000</v>
      </c>
      <c r="M42" s="75">
        <v>6006.0060060060068</v>
      </c>
      <c r="N42" s="75">
        <f t="shared" si="5"/>
        <v>6000</v>
      </c>
      <c r="O42" s="75">
        <f t="shared" si="3"/>
        <v>12006.006006006006</v>
      </c>
    </row>
    <row r="43" spans="2:17" ht="34.5" customHeight="1" x14ac:dyDescent="0.25">
      <c r="B43" s="49">
        <v>26</v>
      </c>
      <c r="C43" s="100" t="s">
        <v>52</v>
      </c>
      <c r="D43" s="58" t="s">
        <v>69</v>
      </c>
      <c r="E43" s="57" t="s">
        <v>53</v>
      </c>
      <c r="F43" s="57" t="s">
        <v>14</v>
      </c>
      <c r="G43" s="37" t="s">
        <v>17</v>
      </c>
      <c r="H43" s="73">
        <v>6000</v>
      </c>
      <c r="I43" s="73">
        <f>-SUM(H43*20%)</f>
        <v>-1200</v>
      </c>
      <c r="J43" s="73">
        <f t="shared" si="1"/>
        <v>4800</v>
      </c>
      <c r="K43" s="73">
        <v>0</v>
      </c>
      <c r="L43" s="74">
        <f t="shared" si="2"/>
        <v>4800</v>
      </c>
      <c r="M43" s="75">
        <v>4804.8048048048049</v>
      </c>
      <c r="N43" s="75">
        <f t="shared" si="5"/>
        <v>4800</v>
      </c>
      <c r="O43" s="75">
        <f t="shared" si="3"/>
        <v>9604.804804804804</v>
      </c>
      <c r="Q43" t="s">
        <v>88</v>
      </c>
    </row>
    <row r="44" spans="2:17" ht="34.5" customHeight="1" x14ac:dyDescent="0.25">
      <c r="B44" s="49">
        <v>27</v>
      </c>
      <c r="C44" s="100" t="s">
        <v>54</v>
      </c>
      <c r="D44" s="58" t="s">
        <v>69</v>
      </c>
      <c r="E44" s="57" t="s">
        <v>53</v>
      </c>
      <c r="F44" s="37" t="s">
        <v>14</v>
      </c>
      <c r="G44" s="37" t="s">
        <v>17</v>
      </c>
      <c r="H44" s="73">
        <v>6000</v>
      </c>
      <c r="I44" s="73">
        <f t="shared" ref="I44:I51" si="7">-SUM(H44*20%)</f>
        <v>-1200</v>
      </c>
      <c r="J44" s="73">
        <f t="shared" si="1"/>
        <v>4800</v>
      </c>
      <c r="K44" s="73">
        <v>0</v>
      </c>
      <c r="L44" s="74">
        <f t="shared" si="2"/>
        <v>4800</v>
      </c>
      <c r="M44" s="75">
        <v>4804.8048048048049</v>
      </c>
      <c r="N44" s="75">
        <f t="shared" si="5"/>
        <v>4800</v>
      </c>
      <c r="O44" s="75">
        <f t="shared" si="3"/>
        <v>9604.804804804804</v>
      </c>
    </row>
    <row r="45" spans="2:17" ht="32.25" customHeight="1" x14ac:dyDescent="0.25">
      <c r="B45" s="49">
        <v>28</v>
      </c>
      <c r="C45" s="100" t="s">
        <v>55</v>
      </c>
      <c r="D45" s="58" t="s">
        <v>70</v>
      </c>
      <c r="E45" s="57" t="s">
        <v>53</v>
      </c>
      <c r="F45" s="37" t="s">
        <v>14</v>
      </c>
      <c r="G45" s="37" t="s">
        <v>17</v>
      </c>
      <c r="H45" s="73">
        <v>6000</v>
      </c>
      <c r="I45" s="73">
        <f t="shared" si="7"/>
        <v>-1200</v>
      </c>
      <c r="J45" s="73">
        <f t="shared" si="1"/>
        <v>4800</v>
      </c>
      <c r="K45" s="73">
        <v>0</v>
      </c>
      <c r="L45" s="74">
        <f t="shared" si="2"/>
        <v>4800</v>
      </c>
      <c r="M45" s="75">
        <v>4804.8048048048049</v>
      </c>
      <c r="N45" s="75">
        <f t="shared" si="5"/>
        <v>4800</v>
      </c>
      <c r="O45" s="75">
        <f t="shared" si="3"/>
        <v>9604.804804804804</v>
      </c>
    </row>
    <row r="46" spans="2:17" ht="44.25" customHeight="1" x14ac:dyDescent="0.25">
      <c r="B46" s="49" t="s">
        <v>87</v>
      </c>
      <c r="C46" s="102" t="s">
        <v>2</v>
      </c>
      <c r="D46" s="49" t="s">
        <v>3</v>
      </c>
      <c r="E46" s="49" t="s">
        <v>4</v>
      </c>
      <c r="F46" s="49" t="s">
        <v>5</v>
      </c>
      <c r="G46" s="49" t="s">
        <v>6</v>
      </c>
      <c r="H46" s="97" t="s">
        <v>7</v>
      </c>
      <c r="I46" s="97" t="s">
        <v>8</v>
      </c>
      <c r="J46" s="97" t="s">
        <v>9</v>
      </c>
      <c r="K46" s="97" t="s">
        <v>10</v>
      </c>
      <c r="L46" s="98" t="s">
        <v>11</v>
      </c>
      <c r="M46" s="99" t="s">
        <v>110</v>
      </c>
      <c r="N46" s="99" t="s">
        <v>111</v>
      </c>
      <c r="O46" s="99" t="s">
        <v>112</v>
      </c>
    </row>
    <row r="47" spans="2:17" ht="47.25" customHeight="1" x14ac:dyDescent="0.25">
      <c r="B47" s="49">
        <v>29</v>
      </c>
      <c r="C47" s="100" t="s">
        <v>68</v>
      </c>
      <c r="D47" s="58" t="s">
        <v>71</v>
      </c>
      <c r="E47" s="57" t="s">
        <v>53</v>
      </c>
      <c r="F47" s="37" t="s">
        <v>14</v>
      </c>
      <c r="G47" s="37" t="s">
        <v>73</v>
      </c>
      <c r="H47" s="73">
        <v>6000</v>
      </c>
      <c r="I47" s="73">
        <f t="shared" si="7"/>
        <v>-1200</v>
      </c>
      <c r="J47" s="73">
        <f>SUM(H47:I47)</f>
        <v>4800</v>
      </c>
      <c r="K47" s="73">
        <v>0</v>
      </c>
      <c r="L47" s="74">
        <f t="shared" si="2"/>
        <v>4800</v>
      </c>
      <c r="M47" s="75">
        <v>4804.8048048048049</v>
      </c>
      <c r="N47" s="75">
        <f>L47*G$14%</f>
        <v>4800</v>
      </c>
      <c r="O47" s="75">
        <f t="shared" si="3"/>
        <v>9604.804804804804</v>
      </c>
    </row>
    <row r="48" spans="2:17" ht="34.5" customHeight="1" x14ac:dyDescent="0.25">
      <c r="B48" s="49">
        <v>30</v>
      </c>
      <c r="C48" s="100" t="s">
        <v>72</v>
      </c>
      <c r="D48" s="58" t="s">
        <v>71</v>
      </c>
      <c r="E48" s="57" t="s">
        <v>53</v>
      </c>
      <c r="F48" s="37" t="s">
        <v>35</v>
      </c>
      <c r="G48" s="37" t="s">
        <v>74</v>
      </c>
      <c r="H48" s="73">
        <v>6000</v>
      </c>
      <c r="I48" s="73">
        <f t="shared" si="7"/>
        <v>-1200</v>
      </c>
      <c r="J48" s="73">
        <f>SUM(H48:I48)</f>
        <v>4800</v>
      </c>
      <c r="K48" s="73">
        <f>SUM(J48*50%)</f>
        <v>2400</v>
      </c>
      <c r="L48" s="74">
        <f t="shared" si="2"/>
        <v>7200</v>
      </c>
      <c r="M48" s="75">
        <v>7207.21</v>
      </c>
      <c r="N48" s="75">
        <f>L48*G$14%</f>
        <v>7200</v>
      </c>
      <c r="O48" s="75">
        <f t="shared" si="3"/>
        <v>14407.21</v>
      </c>
    </row>
    <row r="49" spans="2:15" ht="36" x14ac:dyDescent="0.25">
      <c r="B49" s="49">
        <v>31</v>
      </c>
      <c r="C49" s="100" t="s">
        <v>75</v>
      </c>
      <c r="D49" s="58" t="s">
        <v>71</v>
      </c>
      <c r="E49" s="57" t="s">
        <v>53</v>
      </c>
      <c r="F49" s="37" t="s">
        <v>35</v>
      </c>
      <c r="G49" s="37" t="s">
        <v>76</v>
      </c>
      <c r="H49" s="73">
        <v>6000</v>
      </c>
      <c r="I49" s="73">
        <f t="shared" si="7"/>
        <v>-1200</v>
      </c>
      <c r="J49" s="73">
        <f>SUM(H49:I49)</f>
        <v>4800</v>
      </c>
      <c r="K49" s="73">
        <f>SUM(J49*50%)</f>
        <v>2400</v>
      </c>
      <c r="L49" s="74">
        <f t="shared" si="2"/>
        <v>7200</v>
      </c>
      <c r="M49" s="75">
        <v>7207.21</v>
      </c>
      <c r="N49" s="75">
        <f>L49*G$14%</f>
        <v>7200</v>
      </c>
      <c r="O49" s="75">
        <f t="shared" si="3"/>
        <v>14407.21</v>
      </c>
    </row>
    <row r="50" spans="2:15" ht="28.5" customHeight="1" x14ac:dyDescent="0.25">
      <c r="B50" s="49">
        <v>32</v>
      </c>
      <c r="C50" s="100" t="s">
        <v>77</v>
      </c>
      <c r="D50" s="58" t="s">
        <v>78</v>
      </c>
      <c r="E50" s="57" t="s">
        <v>53</v>
      </c>
      <c r="F50" s="37" t="s">
        <v>35</v>
      </c>
      <c r="G50" s="37" t="s">
        <v>79</v>
      </c>
      <c r="H50" s="73">
        <v>6000</v>
      </c>
      <c r="I50" s="73">
        <f t="shared" si="7"/>
        <v>-1200</v>
      </c>
      <c r="J50" s="73">
        <f>SUM(H50:I50)</f>
        <v>4800</v>
      </c>
      <c r="K50" s="73">
        <f>SUM(J50*50%)</f>
        <v>2400</v>
      </c>
      <c r="L50" s="74">
        <f t="shared" si="2"/>
        <v>7200</v>
      </c>
      <c r="M50" s="75">
        <v>7207.21</v>
      </c>
      <c r="N50" s="75">
        <f>L50*G$14%</f>
        <v>7200</v>
      </c>
      <c r="O50" s="75">
        <f t="shared" si="3"/>
        <v>14407.21</v>
      </c>
    </row>
    <row r="51" spans="2:15" ht="38.25" customHeight="1" x14ac:dyDescent="0.25">
      <c r="B51" s="49">
        <v>33</v>
      </c>
      <c r="C51" s="100" t="s">
        <v>91</v>
      </c>
      <c r="D51" s="58" t="s">
        <v>92</v>
      </c>
      <c r="E51" s="57" t="s">
        <v>53</v>
      </c>
      <c r="F51" s="37" t="s">
        <v>35</v>
      </c>
      <c r="G51" s="59" t="s">
        <v>93</v>
      </c>
      <c r="H51" s="73">
        <v>6000</v>
      </c>
      <c r="I51" s="73">
        <f t="shared" si="7"/>
        <v>-1200</v>
      </c>
      <c r="J51" s="73">
        <f>SUM(H51:I51)</f>
        <v>4800</v>
      </c>
      <c r="K51" s="73">
        <f>SUM(J51*50%)</f>
        <v>2400</v>
      </c>
      <c r="L51" s="74">
        <f t="shared" si="2"/>
        <v>7200</v>
      </c>
      <c r="M51" s="75">
        <v>7207.21</v>
      </c>
      <c r="N51" s="75">
        <f>L51*G$14%</f>
        <v>7200</v>
      </c>
      <c r="O51" s="75">
        <f t="shared" si="3"/>
        <v>14407.21</v>
      </c>
    </row>
    <row r="52" spans="2:15" x14ac:dyDescent="0.25">
      <c r="B52" s="35"/>
      <c r="C52" s="44" t="s">
        <v>56</v>
      </c>
      <c r="D52" s="35"/>
      <c r="E52" s="35"/>
      <c r="F52" s="35"/>
      <c r="G52" s="35"/>
      <c r="H52" s="75">
        <f t="shared" ref="H52:O52" si="8">SUM(H17:H51)</f>
        <v>198000</v>
      </c>
      <c r="I52" s="75">
        <f t="shared" si="8"/>
        <v>-15600</v>
      </c>
      <c r="J52" s="75">
        <f t="shared" si="8"/>
        <v>182400</v>
      </c>
      <c r="K52" s="75">
        <f t="shared" si="8"/>
        <v>17400</v>
      </c>
      <c r="L52" s="76">
        <f t="shared" si="8"/>
        <v>199800</v>
      </c>
      <c r="M52" s="75">
        <f t="shared" si="8"/>
        <v>199999.99522522517</v>
      </c>
      <c r="N52" s="75">
        <f t="shared" si="8"/>
        <v>199800</v>
      </c>
      <c r="O52" s="75">
        <f t="shared" si="8"/>
        <v>399799.99522522523</v>
      </c>
    </row>
    <row r="53" spans="2:15" x14ac:dyDescent="0.25">
      <c r="B53" s="17">
        <f>B51</f>
        <v>33</v>
      </c>
      <c r="C53" s="60"/>
      <c r="D53" s="61"/>
      <c r="E53" s="61"/>
      <c r="F53" s="61"/>
      <c r="G53" s="61"/>
      <c r="H53" s="77"/>
      <c r="I53" s="77"/>
      <c r="J53" s="78"/>
      <c r="K53" s="78"/>
      <c r="L53" s="78"/>
      <c r="M53" s="78"/>
      <c r="N53" s="78"/>
      <c r="O53" s="78"/>
    </row>
    <row r="54" spans="2:15" x14ac:dyDescent="0.25">
      <c r="B54" s="12"/>
      <c r="C54" s="19"/>
      <c r="D54" s="12"/>
      <c r="E54" s="12"/>
      <c r="F54" s="12"/>
      <c r="G54" s="12"/>
      <c r="H54" s="79"/>
      <c r="I54" s="13"/>
      <c r="J54" s="13"/>
      <c r="K54" s="13"/>
      <c r="L54" s="79"/>
      <c r="M54" s="79"/>
      <c r="N54" s="79"/>
      <c r="O54" s="79"/>
    </row>
    <row r="55" spans="2:15" ht="15.75" thickBot="1" x14ac:dyDescent="0.3">
      <c r="B55" s="12"/>
      <c r="C55" s="19" t="s">
        <v>95</v>
      </c>
      <c r="D55" s="12"/>
      <c r="E55" s="12"/>
      <c r="F55" s="12"/>
      <c r="G55" s="12"/>
      <c r="H55" s="79"/>
      <c r="I55" s="13"/>
      <c r="J55" s="13"/>
      <c r="K55" s="13"/>
      <c r="L55" s="79"/>
      <c r="M55" s="79"/>
      <c r="N55" s="79"/>
      <c r="O55" s="79"/>
    </row>
    <row r="56" spans="2:15" x14ac:dyDescent="0.25">
      <c r="B56" s="12"/>
      <c r="C56" s="20" t="s">
        <v>57</v>
      </c>
      <c r="D56" s="21"/>
      <c r="E56" s="21"/>
      <c r="F56" s="22"/>
      <c r="G56" s="62" t="s">
        <v>58</v>
      </c>
      <c r="H56" s="80" t="s">
        <v>59</v>
      </c>
      <c r="I56" s="81" t="s">
        <v>56</v>
      </c>
      <c r="J56" s="13"/>
      <c r="K56" s="13"/>
      <c r="L56" s="79"/>
      <c r="M56" s="79"/>
      <c r="N56" s="79"/>
      <c r="O56" s="79"/>
    </row>
    <row r="57" spans="2:15" ht="15.75" thickBot="1" x14ac:dyDescent="0.3">
      <c r="B57" s="12"/>
      <c r="C57" s="23"/>
      <c r="D57" s="24"/>
      <c r="E57" s="24"/>
      <c r="F57" s="24"/>
      <c r="G57" s="25">
        <v>26</v>
      </c>
      <c r="H57" s="82">
        <v>7</v>
      </c>
      <c r="I57" s="83">
        <f>SUM(G57:H57)</f>
        <v>33</v>
      </c>
      <c r="J57" s="13"/>
      <c r="K57" s="13"/>
      <c r="L57" s="79"/>
      <c r="M57" s="13"/>
      <c r="N57" s="13" t="s">
        <v>88</v>
      </c>
      <c r="O57" s="13"/>
    </row>
    <row r="58" spans="2:15" x14ac:dyDescent="0.25">
      <c r="B58" s="12"/>
      <c r="C58" s="26" t="s">
        <v>60</v>
      </c>
      <c r="D58" s="27"/>
      <c r="E58" s="22"/>
      <c r="F58" s="22"/>
      <c r="G58" s="62" t="s">
        <v>61</v>
      </c>
      <c r="H58" s="80" t="s">
        <v>62</v>
      </c>
      <c r="I58" s="84" t="s">
        <v>63</v>
      </c>
      <c r="J58" s="81" t="s">
        <v>56</v>
      </c>
      <c r="K58" s="13"/>
      <c r="L58" s="13"/>
      <c r="M58" s="13"/>
      <c r="N58" s="13"/>
      <c r="O58" s="13"/>
    </row>
    <row r="59" spans="2:15" ht="15.75" thickBot="1" x14ac:dyDescent="0.3">
      <c r="B59" s="12"/>
      <c r="C59" s="63"/>
      <c r="D59" s="24"/>
      <c r="E59" s="24"/>
      <c r="F59" s="24"/>
      <c r="G59" s="28">
        <v>21</v>
      </c>
      <c r="H59" s="85">
        <v>4</v>
      </c>
      <c r="I59" s="85">
        <v>8</v>
      </c>
      <c r="J59" s="86">
        <f>SUM(G59:I59)</f>
        <v>33</v>
      </c>
      <c r="K59" s="13"/>
      <c r="L59" s="13"/>
      <c r="M59" s="13"/>
      <c r="N59" s="13"/>
      <c r="O59" s="13"/>
    </row>
    <row r="60" spans="2:15" x14ac:dyDescent="0.25">
      <c r="B60" s="12"/>
      <c r="C60" s="26" t="s">
        <v>64</v>
      </c>
      <c r="D60" s="29">
        <f>D62+D63</f>
        <v>33</v>
      </c>
      <c r="E60" s="12"/>
      <c r="F60" s="12"/>
      <c r="G60" s="12"/>
      <c r="H60" s="13"/>
      <c r="I60" s="13"/>
      <c r="J60" s="15"/>
      <c r="K60" s="13"/>
      <c r="L60" s="13"/>
      <c r="M60" s="13"/>
      <c r="N60" s="13"/>
      <c r="O60" s="13"/>
    </row>
    <row r="61" spans="2:15" x14ac:dyDescent="0.25">
      <c r="B61" s="12"/>
      <c r="C61" s="64" t="s">
        <v>65</v>
      </c>
      <c r="D61" s="30"/>
      <c r="E61" s="12"/>
      <c r="F61" s="12"/>
      <c r="G61" s="12"/>
      <c r="H61" s="13"/>
      <c r="I61" s="13"/>
      <c r="J61" s="13"/>
      <c r="K61" s="13"/>
      <c r="L61" s="13"/>
      <c r="M61" s="13"/>
      <c r="N61" s="13"/>
      <c r="O61" s="13"/>
    </row>
    <row r="62" spans="2:15" x14ac:dyDescent="0.25">
      <c r="B62" s="12"/>
      <c r="C62" s="65" t="s">
        <v>66</v>
      </c>
      <c r="D62" s="30">
        <v>26</v>
      </c>
      <c r="E62" s="12"/>
      <c r="F62" s="12"/>
      <c r="G62" s="12"/>
      <c r="H62" s="13"/>
      <c r="I62" s="13"/>
      <c r="J62" s="13"/>
      <c r="K62" s="13"/>
      <c r="L62" s="13"/>
      <c r="M62" s="13"/>
      <c r="N62" s="13"/>
      <c r="O62" s="13"/>
    </row>
    <row r="63" spans="2:15" ht="15.75" thickBot="1" x14ac:dyDescent="0.3">
      <c r="B63" s="12"/>
      <c r="C63" s="66" t="s">
        <v>67</v>
      </c>
      <c r="D63" s="31">
        <v>7</v>
      </c>
      <c r="E63" s="12"/>
      <c r="F63" s="12"/>
      <c r="G63" s="12"/>
      <c r="H63" s="13"/>
      <c r="I63" s="13"/>
      <c r="J63" s="13"/>
      <c r="K63" s="13"/>
      <c r="L63" s="13"/>
      <c r="M63" s="13"/>
      <c r="N63" s="13"/>
      <c r="O63" s="13"/>
    </row>
    <row r="64" spans="2:15" x14ac:dyDescent="0.25">
      <c r="B64" s="12"/>
      <c r="C64" s="16" t="s">
        <v>94</v>
      </c>
      <c r="D64" s="12"/>
      <c r="E64" s="12"/>
      <c r="F64" s="12"/>
      <c r="G64" s="48"/>
      <c r="I64" s="13"/>
      <c r="J64" s="15"/>
      <c r="K64" s="13"/>
      <c r="L64" s="13"/>
      <c r="M64" s="13"/>
      <c r="N64" s="13"/>
      <c r="O64" s="13"/>
    </row>
    <row r="65" spans="2:15" x14ac:dyDescent="0.25">
      <c r="B65" s="12"/>
      <c r="C65" s="48"/>
      <c r="D65" s="48"/>
      <c r="E65" s="48"/>
      <c r="F65" s="48"/>
      <c r="G65" s="48"/>
    </row>
    <row r="66" spans="2:15" x14ac:dyDescent="0.25">
      <c r="B66" s="12"/>
      <c r="C66" s="67" t="s">
        <v>80</v>
      </c>
      <c r="E66" s="89"/>
      <c r="F66" s="13"/>
      <c r="G66" s="46"/>
      <c r="I66" s="13"/>
      <c r="J66" s="15"/>
      <c r="K66" s="13"/>
      <c r="L66" s="13"/>
      <c r="M66" s="13"/>
      <c r="N66" s="13"/>
      <c r="O66" s="13"/>
    </row>
    <row r="67" spans="2:15" x14ac:dyDescent="0.25">
      <c r="B67" s="48"/>
      <c r="C67" s="67" t="s">
        <v>81</v>
      </c>
      <c r="E67" s="89"/>
      <c r="F67" s="13"/>
      <c r="G67" s="46"/>
      <c r="I67" s="87"/>
      <c r="J67" s="88"/>
      <c r="K67" s="13"/>
      <c r="L67" s="13"/>
      <c r="M67" s="67"/>
      <c r="N67" s="67" t="s">
        <v>84</v>
      </c>
      <c r="O67" s="67"/>
    </row>
    <row r="68" spans="2:15" x14ac:dyDescent="0.25">
      <c r="B68" s="48"/>
      <c r="C68" s="67" t="s">
        <v>82</v>
      </c>
      <c r="E68" s="89"/>
      <c r="F68" s="46"/>
      <c r="G68" s="46"/>
      <c r="M68" s="67"/>
      <c r="N68" s="67" t="s">
        <v>85</v>
      </c>
      <c r="O68" s="67"/>
    </row>
  </sheetData>
  <pageMargins left="0.7" right="0.7" top="0.75" bottom="0.75" header="0.3" footer="0.3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1.1- val ctr ian 2024</vt:lpstr>
      <vt:lpstr>2.1- val ctr feb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AndaB</dc:creator>
  <cp:lastModifiedBy>ialomita</cp:lastModifiedBy>
  <cp:lastPrinted>2024-02-01T08:14:52Z</cp:lastPrinted>
  <dcterms:created xsi:type="dcterms:W3CDTF">2015-06-05T18:17:20Z</dcterms:created>
  <dcterms:modified xsi:type="dcterms:W3CDTF">2024-02-27T15:21:19Z</dcterms:modified>
</cp:coreProperties>
</file>