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tabRatio="455" activeTab="1"/>
  </bookViews>
  <sheets>
    <sheet name="3.Punct val mar 2024" sheetId="1" r:id="rId1"/>
    <sheet name="5. ad 5 val MAR 2024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<sst xmlns="http://schemas.openxmlformats.org/spreadsheetml/2006/main" count="148" uniqueCount="83">
  <si>
    <t>FURNIZOR</t>
  </si>
  <si>
    <t>PUNCTAJ</t>
  </si>
  <si>
    <t>TOTAL</t>
  </si>
  <si>
    <t>NUMAR PUNCTE :</t>
  </si>
  <si>
    <t>VALOARE PUNCT:</t>
  </si>
  <si>
    <t>EC. ANDA BUSUIOC</t>
  </si>
  <si>
    <t>A1- aparatura</t>
  </si>
  <si>
    <t xml:space="preserve"> A2 - sala kinetoterapie</t>
  </si>
  <si>
    <t xml:space="preserve"> A3 - bazin kinetoterapie</t>
  </si>
  <si>
    <t>b) sume alocate conform criteriului A</t>
  </si>
  <si>
    <t>SUME</t>
  </si>
  <si>
    <t>valoare contract  CRITERIU A - resurse tehnice</t>
  </si>
  <si>
    <t>c.asistent balneofizioterapie</t>
  </si>
  <si>
    <t>d.maseur</t>
  </si>
  <si>
    <t>A. evaluarea resurselor tehnice</t>
  </si>
  <si>
    <t xml:space="preserve">B. evaluarea resurselor umane </t>
  </si>
  <si>
    <t xml:space="preserve"> </t>
  </si>
  <si>
    <t>valoare contract  CRITERIU B - resurse umane</t>
  </si>
  <si>
    <t>valoare contract CRITERIU B - resurse umane</t>
  </si>
  <si>
    <t>progr.saptamanal al bazei</t>
  </si>
  <si>
    <t xml:space="preserve">                                                                                                                                                                                            </t>
  </si>
  <si>
    <t>Avizat,</t>
  </si>
  <si>
    <t>Director - Ex. DRC</t>
  </si>
  <si>
    <t>A. evaluarea resurselor tehnice - 40%</t>
  </si>
  <si>
    <t>B. evaluarea resurselor umane - 60%</t>
  </si>
  <si>
    <t xml:space="preserve">         total punctaj resurse</t>
  </si>
  <si>
    <t>SPITAL MUN FETESTI</t>
  </si>
  <si>
    <t>SE APROBĂ,</t>
  </si>
  <si>
    <t>e.băieș</t>
  </si>
  <si>
    <t>SC TBRCM SA AMARA</t>
  </si>
  <si>
    <t>Întocmit,</t>
  </si>
  <si>
    <t>ec. Iuliana ABEL</t>
  </si>
  <si>
    <t>CAS IALOMIȚA</t>
  </si>
  <si>
    <t>SPITALUL MUN FETESTI</t>
  </si>
  <si>
    <t>SPITALUL JUD. SLOBOZIA</t>
  </si>
  <si>
    <t>SC COMO CLINIC SRL</t>
  </si>
  <si>
    <t xml:space="preserve"> DIRECTOR GENERAL,</t>
  </si>
  <si>
    <t>B. evaluarea resurselor UMANE- 60%</t>
  </si>
  <si>
    <t>a) calcul punctaj-resursa tehnică</t>
  </si>
  <si>
    <t>FURNIZORI</t>
  </si>
  <si>
    <t>b.fizioterapeut/kinetoterapeut/profesor de cultura fizica medicala</t>
  </si>
  <si>
    <t>Total val.umane</t>
  </si>
  <si>
    <t>Total punctaj res Umane</t>
  </si>
  <si>
    <t>P. DIRECTOR EX. D.M.E.,</t>
  </si>
  <si>
    <t>ec. Diana-Laura NICOLAE</t>
  </si>
  <si>
    <t>ec. Doina STAN</t>
  </si>
  <si>
    <t>a) calcul punctaj resursa umană</t>
  </si>
  <si>
    <t>b) sume alocate conform criteriului B</t>
  </si>
  <si>
    <t>pondere lună  2024</t>
  </si>
  <si>
    <t xml:space="preserve"> DIRECTOR EX. D.E.,</t>
  </si>
  <si>
    <t>asist ptr  norma intreaga-8 ore/zi punctaj: 10 pcte</t>
  </si>
  <si>
    <t>1*10 =10pct</t>
  </si>
  <si>
    <t>maseuri 3*7.5=22.5</t>
  </si>
  <si>
    <t>progr baza 6 ore=1.5</t>
  </si>
  <si>
    <t>actualizare  punctaj tbrcm , ptr baza de tratament</t>
  </si>
  <si>
    <t>asist ptr  6 ore/zi: 7.5 pcte</t>
  </si>
  <si>
    <t>8*7.5= 60pct</t>
  </si>
  <si>
    <t>total as 70.00pct</t>
  </si>
  <si>
    <t>total as+mas = 92.5 pcte</t>
  </si>
  <si>
    <t>progr baza=1.5</t>
  </si>
  <si>
    <t>fizio=15 pcte</t>
  </si>
  <si>
    <t>val contract 2024</t>
  </si>
  <si>
    <t>Contr feb 2024</t>
  </si>
  <si>
    <t>Contr ian 2024</t>
  </si>
  <si>
    <r>
      <t xml:space="preserve">anexa privind stabilirea punctajului și a valorii de contract pentru luna </t>
    </r>
    <r>
      <rPr>
        <b/>
        <u val="single"/>
        <sz val="9"/>
        <rFont val="Times New Roman"/>
        <family val="1"/>
      </rPr>
      <t>martie 2024</t>
    </r>
    <r>
      <rPr>
        <b/>
        <sz val="9"/>
        <rFont val="Times New Roman"/>
        <family val="1"/>
      </rPr>
      <t xml:space="preserve"> ptr furnizorii de servicii  medicină fizică și de reabilitare în ambulatoriu  cf. adresă  CNAS</t>
    </r>
  </si>
  <si>
    <t>CA ptr. sem I 2024</t>
  </si>
  <si>
    <t>CA pt.r trim I 2024</t>
  </si>
  <si>
    <t>val contr ptr ian.-feb 2024</t>
  </si>
  <si>
    <t>val credit angaj ptr mar. 2024</t>
  </si>
  <si>
    <t>rezeva contract</t>
  </si>
  <si>
    <t>val. contr.inițială atrib . mar 2024</t>
  </si>
  <si>
    <t>baiesi/inf 6 ore/ zi=8*7.5=60</t>
  </si>
  <si>
    <t>total=9 asistenti</t>
  </si>
  <si>
    <t>contr. mar 2024</t>
  </si>
  <si>
    <t>Val. Contr. mar 2024/ cf punctaj mar 2024</t>
  </si>
  <si>
    <t xml:space="preserve"> nr. VH707/06.02.2024  înregistrată la CAS Ialomița sub nr. 1279/08.02.2024 de înaintare a bugetului  F.N.U.A.S.S. trimestrializat, pentru anul 2024;</t>
  </si>
  <si>
    <t>maseuri=3</t>
  </si>
  <si>
    <t xml:space="preserve"> VALOARE DE CONTRACT, AMBULATORIU BFT ( RECUPERARE; REABILITARE MEDICALĂ) -MARTIE 2024</t>
  </si>
  <si>
    <t>Nr.  1909   din  28.02.2024</t>
  </si>
  <si>
    <t>atribuită cf. adresă CNAS  nr. VH707/06.02.2024 înregistrată la CAS Ialomița sub nr. 1279/08.02.2024 de înaintare a bugetului F.N.U.A.S.S., trimestrializat</t>
  </si>
  <si>
    <t>Contr mar 2024</t>
  </si>
  <si>
    <t xml:space="preserve">   CA pt.r trim I 2024</t>
  </si>
  <si>
    <t>Contr trim I 2024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</si>
</sst>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u val="single"/>
      <sz val="11"/>
      <name val="Times New Roman"/>
      <family val="1"/>
    </font>
    <font>
      <b/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9" fillId="33" borderId="0" xfId="0" applyFont="1" applyFill="1" applyBorder="1" applyAlignment="1">
      <alignment/>
    </xf>
    <xf numFmtId="0" fontId="11" fillId="0" borderId="12" xfId="0" applyFont="1" applyBorder="1" applyAlignment="1">
      <alignment/>
    </xf>
    <xf numFmtId="0" fontId="9" fillId="0" borderId="13" xfId="0" applyFont="1" applyBorder="1" applyAlignment="1">
      <alignment wrapText="1"/>
    </xf>
    <xf numFmtId="0" fontId="1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/>
    </xf>
    <xf numFmtId="4" fontId="9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9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14" fillId="0" borderId="0" xfId="0" applyFont="1" applyAlignment="1">
      <alignment/>
    </xf>
    <xf numFmtId="4" fontId="9" fillId="33" borderId="0" xfId="0" applyNumberFormat="1" applyFont="1" applyFill="1" applyAlignment="1">
      <alignment/>
    </xf>
    <xf numFmtId="4" fontId="9" fillId="33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right"/>
    </xf>
    <xf numFmtId="4" fontId="12" fillId="0" borderId="0" xfId="0" applyNumberFormat="1" applyFont="1" applyAlignment="1">
      <alignment/>
    </xf>
    <xf numFmtId="0" fontId="11" fillId="0" borderId="0" xfId="0" applyFont="1" applyFill="1" applyBorder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4" fontId="7" fillId="34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15" fillId="0" borderId="0" xfId="0" applyFont="1" applyAlignment="1">
      <alignment horizontal="center"/>
    </xf>
    <xf numFmtId="4" fontId="7" fillId="33" borderId="10" xfId="0" applyNumberFormat="1" applyFont="1" applyFill="1" applyBorder="1" applyAlignment="1">
      <alignment/>
    </xf>
    <xf numFmtId="4" fontId="7" fillId="4" borderId="13" xfId="0" applyNumberFormat="1" applyFont="1" applyFill="1" applyBorder="1" applyAlignment="1">
      <alignment/>
    </xf>
    <xf numFmtId="4" fontId="7" fillId="4" borderId="10" xfId="0" applyNumberFormat="1" applyFont="1" applyFill="1" applyBorder="1" applyAlignment="1">
      <alignment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4" fontId="5" fillId="4" borderId="0" xfId="0" applyNumberFormat="1" applyFont="1" applyFill="1" applyAlignment="1">
      <alignment/>
    </xf>
    <xf numFmtId="0" fontId="9" fillId="4" borderId="10" xfId="0" applyFont="1" applyFill="1" applyBorder="1" applyAlignment="1">
      <alignment/>
    </xf>
    <xf numFmtId="0" fontId="9" fillId="4" borderId="10" xfId="0" applyFont="1" applyFill="1" applyBorder="1" applyAlignment="1">
      <alignment wrapText="1"/>
    </xf>
    <xf numFmtId="0" fontId="11" fillId="4" borderId="0" xfId="0" applyFont="1" applyFill="1" applyAlignment="1">
      <alignment/>
    </xf>
    <xf numFmtId="4" fontId="9" fillId="4" borderId="0" xfId="0" applyNumberFormat="1" applyFont="1" applyFill="1" applyAlignment="1">
      <alignment/>
    </xf>
    <xf numFmtId="4" fontId="9" fillId="4" borderId="10" xfId="0" applyNumberFormat="1" applyFont="1" applyFill="1" applyBorder="1" applyAlignment="1">
      <alignment/>
    </xf>
    <xf numFmtId="1" fontId="9" fillId="33" borderId="10" xfId="0" applyNumberFormat="1" applyFont="1" applyFill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0" fontId="12" fillId="4" borderId="10" xfId="0" applyFont="1" applyFill="1" applyBorder="1" applyAlignment="1">
      <alignment wrapText="1"/>
    </xf>
    <xf numFmtId="9" fontId="9" fillId="0" borderId="10" xfId="0" applyNumberFormat="1" applyFont="1" applyBorder="1" applyAlignment="1">
      <alignment/>
    </xf>
    <xf numFmtId="9" fontId="9" fillId="33" borderId="10" xfId="0" applyNumberFormat="1" applyFont="1" applyFill="1" applyBorder="1" applyAlignment="1">
      <alignment/>
    </xf>
    <xf numFmtId="9" fontId="9" fillId="4" borderId="10" xfId="0" applyNumberFormat="1" applyFont="1" applyFill="1" applyBorder="1" applyAlignment="1">
      <alignment/>
    </xf>
    <xf numFmtId="0" fontId="9" fillId="0" borderId="12" xfId="0" applyFont="1" applyBorder="1" applyAlignment="1">
      <alignment/>
    </xf>
    <xf numFmtId="0" fontId="9" fillId="0" borderId="12" xfId="0" applyFont="1" applyBorder="1" applyAlignment="1">
      <alignment wrapText="1"/>
    </xf>
    <xf numFmtId="0" fontId="9" fillId="33" borderId="12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9" fillId="4" borderId="14" xfId="0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17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wrapText="1"/>
    </xf>
    <xf numFmtId="4" fontId="12" fillId="34" borderId="0" xfId="0" applyNumberFormat="1" applyFont="1" applyFill="1" applyAlignment="1">
      <alignment/>
    </xf>
    <xf numFmtId="0" fontId="9" fillId="34" borderId="0" xfId="0" applyFont="1" applyFill="1" applyAlignment="1">
      <alignment wrapText="1"/>
    </xf>
    <xf numFmtId="0" fontId="9" fillId="34" borderId="0" xfId="0" applyFont="1" applyFill="1" applyAlignment="1">
      <alignment/>
    </xf>
    <xf numFmtId="4" fontId="5" fillId="0" borderId="0" xfId="0" applyNumberFormat="1" applyFont="1" applyAlignment="1">
      <alignment/>
    </xf>
    <xf numFmtId="0" fontId="9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9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7"/>
  <sheetViews>
    <sheetView zoomScalePageLayoutView="0" workbookViewId="0" topLeftCell="A31">
      <selection activeCell="G18" sqref="G18"/>
    </sheetView>
  </sheetViews>
  <sheetFormatPr defaultColWidth="9.140625" defaultRowHeight="12.75"/>
  <cols>
    <col min="1" max="1" width="17.8515625" style="27" customWidth="1"/>
    <col min="2" max="2" width="11.57421875" style="27" customWidth="1"/>
    <col min="3" max="3" width="12.00390625" style="27" customWidth="1"/>
    <col min="4" max="4" width="11.57421875" style="27" customWidth="1"/>
    <col min="5" max="5" width="11.421875" style="27" customWidth="1"/>
    <col min="6" max="6" width="11.57421875" style="27" customWidth="1"/>
    <col min="7" max="8" width="11.421875" style="27" customWidth="1"/>
    <col min="9" max="9" width="12.140625" style="27" customWidth="1"/>
    <col min="10" max="10" width="11.28125" style="27" customWidth="1"/>
    <col min="11" max="11" width="11.8515625" style="27" customWidth="1"/>
    <col min="12" max="12" width="10.57421875" style="27" customWidth="1"/>
    <col min="13" max="13" width="11.57421875" style="27" customWidth="1"/>
    <col min="14" max="14" width="13.57421875" style="27" customWidth="1"/>
    <col min="15" max="15" width="10.140625" style="27" customWidth="1"/>
    <col min="16" max="16" width="10.28125" style="27" customWidth="1"/>
    <col min="17" max="17" width="9.28125" style="27" customWidth="1"/>
    <col min="18" max="18" width="10.28125" style="27" customWidth="1"/>
    <col min="19" max="20" width="11.57421875" style="27" customWidth="1"/>
    <col min="21" max="16384" width="9.140625" style="27" customWidth="1"/>
  </cols>
  <sheetData>
    <row r="1" spans="1:19" ht="13.5">
      <c r="A1" s="2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3.5">
      <c r="A2" s="22" t="s">
        <v>78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3.5">
      <c r="A3" s="2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3.5">
      <c r="A4" s="2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2.75">
      <c r="A5" s="44" t="s">
        <v>64</v>
      </c>
      <c r="B5" s="44"/>
      <c r="C5" s="44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12"/>
      <c r="P5" s="12"/>
      <c r="Q5" s="12"/>
      <c r="R5" s="12"/>
      <c r="S5" s="12"/>
    </row>
    <row r="6" spans="1:19" ht="12.75">
      <c r="A6" s="44" t="s">
        <v>75</v>
      </c>
      <c r="B6" s="46"/>
      <c r="C6" s="44"/>
      <c r="D6" s="45"/>
      <c r="E6" s="45"/>
      <c r="F6" s="44"/>
      <c r="G6" s="45"/>
      <c r="H6" s="45"/>
      <c r="I6" s="45"/>
      <c r="J6" s="45"/>
      <c r="K6" s="45"/>
      <c r="L6" s="45"/>
      <c r="M6" s="45"/>
      <c r="N6" s="45"/>
      <c r="O6" s="12"/>
      <c r="P6" s="12"/>
      <c r="Q6" s="12"/>
      <c r="R6" s="12"/>
      <c r="S6" s="12"/>
    </row>
    <row r="7" spans="1:19" ht="17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ht="16.5" customHeight="1">
      <c r="A8" s="9"/>
      <c r="B8" s="9"/>
      <c r="C8" s="9" t="s">
        <v>27</v>
      </c>
      <c r="D8" s="9"/>
      <c r="E8" s="12"/>
      <c r="F8" s="9"/>
      <c r="G8" s="9"/>
      <c r="H8" s="9"/>
      <c r="I8" s="9"/>
      <c r="J8" s="9"/>
      <c r="K8" s="9"/>
      <c r="L8" s="9"/>
      <c r="M8" s="9"/>
      <c r="N8" s="12"/>
      <c r="O8" s="12"/>
      <c r="P8" s="12"/>
      <c r="Q8" s="12"/>
      <c r="R8" s="12"/>
      <c r="S8" s="12"/>
    </row>
    <row r="9" spans="1:19" ht="16.5" customHeight="1">
      <c r="A9" s="9"/>
      <c r="B9" s="9"/>
      <c r="C9" s="9"/>
      <c r="D9" s="9"/>
      <c r="E9" s="12"/>
      <c r="F9" s="9"/>
      <c r="G9" s="9"/>
      <c r="H9" s="9"/>
      <c r="I9" s="9"/>
      <c r="J9" s="9"/>
      <c r="K9" s="9"/>
      <c r="L9" s="9"/>
      <c r="M9" s="9"/>
      <c r="N9" s="12"/>
      <c r="O9" s="12"/>
      <c r="P9" s="12"/>
      <c r="Q9" s="12"/>
      <c r="R9" s="12"/>
      <c r="S9" s="12"/>
    </row>
    <row r="10" spans="1:19" ht="16.5" customHeight="1">
      <c r="A10" s="9"/>
      <c r="B10" s="9"/>
      <c r="C10" s="9"/>
      <c r="D10" s="9"/>
      <c r="E10" s="12"/>
      <c r="F10" s="9"/>
      <c r="G10" s="9"/>
      <c r="H10" s="9"/>
      <c r="I10" s="9"/>
      <c r="J10" s="9"/>
      <c r="K10" s="9"/>
      <c r="L10" s="9"/>
      <c r="M10" s="9"/>
      <c r="N10" s="12"/>
      <c r="O10" s="12"/>
      <c r="P10" s="12"/>
      <c r="Q10" s="12"/>
      <c r="R10" s="12"/>
      <c r="S10" s="12"/>
    </row>
    <row r="11" spans="1:19" ht="12.75">
      <c r="A11" s="11" t="s">
        <v>36</v>
      </c>
      <c r="B11" s="9"/>
      <c r="C11" s="9"/>
      <c r="D11" s="11"/>
      <c r="E11" s="9"/>
      <c r="G11" s="11" t="s">
        <v>49</v>
      </c>
      <c r="H11" s="11"/>
      <c r="I11" s="9"/>
      <c r="J11" s="11"/>
      <c r="K11" s="11"/>
      <c r="L11" s="9"/>
      <c r="O11" s="12"/>
      <c r="P11" s="12"/>
      <c r="Q11" s="12"/>
      <c r="R11" s="12"/>
      <c r="S11" s="12"/>
    </row>
    <row r="12" spans="1:19" ht="12.75">
      <c r="A12" s="11" t="s">
        <v>45</v>
      </c>
      <c r="B12" s="9"/>
      <c r="C12" s="9"/>
      <c r="D12" s="11"/>
      <c r="E12" s="9"/>
      <c r="G12" s="11" t="s">
        <v>44</v>
      </c>
      <c r="H12" s="11"/>
      <c r="I12" s="9"/>
      <c r="J12" s="11"/>
      <c r="K12" s="11"/>
      <c r="L12" s="9"/>
      <c r="O12" s="12"/>
      <c r="P12" s="12"/>
      <c r="Q12" s="12"/>
      <c r="R12" s="12"/>
      <c r="S12" s="12"/>
    </row>
    <row r="13" spans="1:19" ht="12.75">
      <c r="A13" s="11"/>
      <c r="B13" s="9"/>
      <c r="C13" s="9"/>
      <c r="D13" s="11"/>
      <c r="E13" s="9"/>
      <c r="G13" s="11"/>
      <c r="H13" s="11"/>
      <c r="I13" s="9"/>
      <c r="J13" s="11"/>
      <c r="K13" s="11"/>
      <c r="L13" s="9"/>
      <c r="O13" s="12"/>
      <c r="P13" s="12"/>
      <c r="Q13" s="12"/>
      <c r="R13" s="12"/>
      <c r="S13" s="12"/>
    </row>
    <row r="14" spans="1:19" ht="12.75">
      <c r="A14" s="11"/>
      <c r="B14" s="9"/>
      <c r="C14" s="9"/>
      <c r="D14" s="11"/>
      <c r="E14" s="9"/>
      <c r="G14" s="11"/>
      <c r="H14" s="11"/>
      <c r="I14" s="9"/>
      <c r="J14" s="11"/>
      <c r="K14" s="11"/>
      <c r="L14" s="9"/>
      <c r="O14" s="12"/>
      <c r="P14" s="12"/>
      <c r="Q14" s="12"/>
      <c r="R14" s="12"/>
      <c r="S14" s="12"/>
    </row>
    <row r="15" spans="1:19" ht="12.75">
      <c r="A15" s="11"/>
      <c r="B15" s="9"/>
      <c r="C15" s="9"/>
      <c r="D15" s="11"/>
      <c r="E15" s="9"/>
      <c r="G15" s="11"/>
      <c r="H15" s="11"/>
      <c r="I15" s="9"/>
      <c r="J15" s="11"/>
      <c r="K15" s="11"/>
      <c r="L15" s="9"/>
      <c r="O15" s="12"/>
      <c r="P15" s="12"/>
      <c r="Q15" s="12"/>
      <c r="R15" s="12"/>
      <c r="S15" s="12"/>
    </row>
    <row r="16" spans="1:19" ht="15.75" customHeight="1">
      <c r="A16" s="8" t="s">
        <v>65</v>
      </c>
      <c r="B16" s="9"/>
      <c r="C16" s="37">
        <v>1528000</v>
      </c>
      <c r="D16" s="11"/>
      <c r="E16" s="9"/>
      <c r="F16" s="9"/>
      <c r="G16" s="11"/>
      <c r="H16" s="11"/>
      <c r="I16" s="9"/>
      <c r="J16" s="11"/>
      <c r="K16" s="11"/>
      <c r="L16" s="9"/>
      <c r="M16" s="11"/>
      <c r="N16" s="12"/>
      <c r="O16" s="12"/>
      <c r="P16" s="12"/>
      <c r="Q16" s="12"/>
      <c r="R16" s="12"/>
      <c r="S16" s="12"/>
    </row>
    <row r="17" spans="1:19" ht="15.75" customHeight="1">
      <c r="A17" s="8" t="s">
        <v>66</v>
      </c>
      <c r="B17" s="9"/>
      <c r="C17" s="37">
        <v>795000</v>
      </c>
      <c r="D17" s="11"/>
      <c r="E17" s="9"/>
      <c r="F17" s="9"/>
      <c r="G17" s="11"/>
      <c r="H17" s="11"/>
      <c r="I17" s="9"/>
      <c r="J17" s="11"/>
      <c r="K17" s="11"/>
      <c r="L17" s="9"/>
      <c r="M17" s="11"/>
      <c r="N17" s="12"/>
      <c r="O17" s="12"/>
      <c r="P17" s="12"/>
      <c r="Q17" s="12"/>
      <c r="R17" s="12"/>
      <c r="S17" s="12"/>
    </row>
    <row r="18" spans="1:19" ht="20.25" customHeight="1">
      <c r="A18" s="77" t="s">
        <v>67</v>
      </c>
      <c r="B18" s="9"/>
      <c r="C18" s="37">
        <v>465000</v>
      </c>
      <c r="D18" s="11"/>
      <c r="E18" s="9"/>
      <c r="F18" s="9"/>
      <c r="G18" s="11"/>
      <c r="H18" s="11"/>
      <c r="I18" s="9"/>
      <c r="J18" s="11"/>
      <c r="K18" s="11"/>
      <c r="L18" s="9"/>
      <c r="M18" s="11"/>
      <c r="N18" s="12"/>
      <c r="O18" s="12"/>
      <c r="P18" s="12"/>
      <c r="Q18" s="12"/>
      <c r="R18" s="12"/>
      <c r="S18" s="12"/>
    </row>
    <row r="19" spans="1:19" ht="19.5" customHeight="1">
      <c r="A19" s="8" t="s">
        <v>68</v>
      </c>
      <c r="B19" s="9"/>
      <c r="C19" s="37">
        <f>C17-C18</f>
        <v>330000</v>
      </c>
      <c r="D19" s="11"/>
      <c r="E19" s="9"/>
      <c r="F19" s="9"/>
      <c r="G19" s="11"/>
      <c r="H19" s="11"/>
      <c r="I19" s="9"/>
      <c r="J19" s="11"/>
      <c r="K19" s="11"/>
      <c r="L19" s="9"/>
      <c r="M19" s="11"/>
      <c r="N19" s="12"/>
      <c r="O19" s="12"/>
      <c r="P19" s="12"/>
      <c r="Q19" s="12"/>
      <c r="R19" s="12"/>
      <c r="S19" s="12"/>
    </row>
    <row r="20" spans="1:19" ht="19.5" customHeight="1">
      <c r="A20" s="8" t="s">
        <v>69</v>
      </c>
      <c r="B20" s="9"/>
      <c r="C20" s="37">
        <v>50000</v>
      </c>
      <c r="D20" s="11"/>
      <c r="E20" s="9"/>
      <c r="F20" s="9"/>
      <c r="G20" s="11"/>
      <c r="H20" s="11"/>
      <c r="I20" s="9"/>
      <c r="J20" s="11"/>
      <c r="K20" s="11"/>
      <c r="L20" s="9"/>
      <c r="M20" s="11"/>
      <c r="N20" s="12"/>
      <c r="O20" s="12"/>
      <c r="P20" s="12"/>
      <c r="Q20" s="12"/>
      <c r="R20" s="12"/>
      <c r="S20" s="12"/>
    </row>
    <row r="21" spans="1:19" ht="22.5" customHeight="1">
      <c r="A21" s="79" t="s">
        <v>70</v>
      </c>
      <c r="B21" s="80"/>
      <c r="C21" s="78">
        <f>C19-C20</f>
        <v>280000</v>
      </c>
      <c r="D21" s="11"/>
      <c r="E21" s="9"/>
      <c r="F21" s="9"/>
      <c r="G21" s="11"/>
      <c r="H21" s="11"/>
      <c r="I21" s="9"/>
      <c r="J21" s="11"/>
      <c r="K21" s="11"/>
      <c r="L21" s="9"/>
      <c r="M21" s="11"/>
      <c r="N21" s="12"/>
      <c r="O21" s="12"/>
      <c r="P21" s="12"/>
      <c r="Q21" s="12"/>
      <c r="R21" s="12"/>
      <c r="S21" s="12"/>
    </row>
    <row r="22" spans="1:19" ht="12.75">
      <c r="A22" s="9" t="s">
        <v>23</v>
      </c>
      <c r="B22" s="9"/>
      <c r="C22" s="37">
        <f>C21*40%</f>
        <v>112000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.75">
      <c r="A23" s="9" t="s">
        <v>24</v>
      </c>
      <c r="B23" s="9"/>
      <c r="C23" s="37">
        <f>C21*60%</f>
        <v>168000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31" customFormat="1" ht="12.75" customHeight="1">
      <c r="A24" s="28"/>
      <c r="B24" s="29"/>
      <c r="C24" s="29"/>
      <c r="D24" s="29"/>
      <c r="E24" s="19"/>
      <c r="F24" s="19"/>
      <c r="G24" s="30"/>
      <c r="H24" s="3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s="31" customFormat="1" ht="15.75">
      <c r="A25" s="54" t="s">
        <v>23</v>
      </c>
      <c r="B25" s="55"/>
      <c r="C25" s="56"/>
      <c r="D25" s="55"/>
      <c r="E25" s="19"/>
      <c r="F25" s="19"/>
      <c r="G25" s="30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s="31" customFormat="1" ht="17.25" customHeight="1">
      <c r="A26" s="54" t="s">
        <v>38</v>
      </c>
      <c r="B26" s="55"/>
      <c r="C26" s="55"/>
      <c r="D26" s="55"/>
      <c r="E26" s="19"/>
      <c r="F26" s="19"/>
      <c r="G26" s="30"/>
      <c r="H26" s="30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ht="12.75">
      <c r="A27" s="6" t="s">
        <v>39</v>
      </c>
      <c r="B27" s="71"/>
      <c r="C27" s="32" t="s">
        <v>1</v>
      </c>
      <c r="D27" s="71"/>
      <c r="E27" s="32" t="s">
        <v>2</v>
      </c>
      <c r="F27" s="12"/>
      <c r="G27" s="16"/>
      <c r="H27" s="16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12.75">
      <c r="A28" s="71"/>
      <c r="B28" s="32" t="s">
        <v>6</v>
      </c>
      <c r="C28" s="32" t="s">
        <v>7</v>
      </c>
      <c r="D28" s="32" t="s">
        <v>8</v>
      </c>
      <c r="E28" s="32" t="s">
        <v>1</v>
      </c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30" customHeight="1">
      <c r="A29" s="58" t="s">
        <v>29</v>
      </c>
      <c r="B29" s="57">
        <v>755</v>
      </c>
      <c r="C29" s="57">
        <v>40</v>
      </c>
      <c r="D29" s="57">
        <v>0</v>
      </c>
      <c r="E29" s="57">
        <f>SUM(B29:D29)</f>
        <v>795</v>
      </c>
      <c r="J29" s="25"/>
      <c r="K29" s="25"/>
      <c r="L29" s="12"/>
      <c r="M29" s="12"/>
      <c r="N29" s="12"/>
      <c r="O29" s="12"/>
      <c r="P29" s="12"/>
      <c r="Q29" s="12"/>
      <c r="R29" s="12"/>
      <c r="S29" s="12"/>
    </row>
    <row r="30" spans="1:19" ht="30.75" customHeight="1">
      <c r="A30" s="58" t="s">
        <v>34</v>
      </c>
      <c r="B30" s="32">
        <v>137</v>
      </c>
      <c r="C30" s="32">
        <v>40</v>
      </c>
      <c r="D30" s="32">
        <v>0</v>
      </c>
      <c r="E30" s="32">
        <f>SUM(B30:D30)</f>
        <v>177</v>
      </c>
      <c r="F30" s="12"/>
      <c r="H30" s="12"/>
      <c r="I30" s="25"/>
      <c r="J30" s="25"/>
      <c r="K30" s="25"/>
      <c r="L30" s="12"/>
      <c r="M30" s="12"/>
      <c r="N30" s="12"/>
      <c r="O30" s="12"/>
      <c r="P30" s="12"/>
      <c r="Q30" s="12"/>
      <c r="R30" s="12"/>
      <c r="S30" s="12"/>
    </row>
    <row r="31" spans="1:19" ht="30.75" customHeight="1">
      <c r="A31" s="58" t="s">
        <v>33</v>
      </c>
      <c r="B31" s="32">
        <v>275</v>
      </c>
      <c r="C31" s="32">
        <v>40</v>
      </c>
      <c r="D31" s="32">
        <v>0</v>
      </c>
      <c r="E31" s="32">
        <f>SUM(B31:D31)</f>
        <v>315</v>
      </c>
      <c r="F31" s="12"/>
      <c r="G31" s="12"/>
      <c r="H31" s="12"/>
      <c r="I31" s="12"/>
      <c r="J31" s="25"/>
      <c r="K31" s="25"/>
      <c r="L31" s="12"/>
      <c r="M31" s="12"/>
      <c r="N31" s="12"/>
      <c r="O31" s="12"/>
      <c r="P31" s="12"/>
      <c r="Q31" s="12"/>
      <c r="R31" s="12"/>
      <c r="S31" s="12"/>
    </row>
    <row r="32" spans="1:19" ht="34.5" customHeight="1">
      <c r="A32" s="58" t="s">
        <v>35</v>
      </c>
      <c r="B32" s="32">
        <v>352</v>
      </c>
      <c r="C32" s="32">
        <v>180</v>
      </c>
      <c r="D32" s="32">
        <v>0</v>
      </c>
      <c r="E32" s="32">
        <f>SUM(B32:D32)</f>
        <v>532</v>
      </c>
      <c r="F32" s="33"/>
      <c r="G32" s="12"/>
      <c r="H32" s="12"/>
      <c r="I32" s="12"/>
      <c r="J32" s="25"/>
      <c r="K32" s="25"/>
      <c r="L32" s="12"/>
      <c r="M32" s="12"/>
      <c r="N32" s="12"/>
      <c r="O32" s="12"/>
      <c r="P32" s="12"/>
      <c r="Q32" s="12"/>
      <c r="R32" s="12"/>
      <c r="S32" s="12"/>
    </row>
    <row r="33" spans="1:19" ht="12.75">
      <c r="A33" s="57" t="s">
        <v>2</v>
      </c>
      <c r="B33" s="57">
        <f>SUM(B29:B32)</f>
        <v>1519</v>
      </c>
      <c r="C33" s="57">
        <f>SUM(C29:C32)</f>
        <v>300</v>
      </c>
      <c r="D33" s="57">
        <f>SUM(D29:D32)</f>
        <v>0</v>
      </c>
      <c r="E33" s="57">
        <f>SUM(E29:E32)</f>
        <v>1819</v>
      </c>
      <c r="F33" s="12"/>
      <c r="G33" s="12"/>
      <c r="H33" s="12"/>
      <c r="I33" s="12"/>
      <c r="J33" s="25"/>
      <c r="K33" s="25"/>
      <c r="L33" s="12"/>
      <c r="M33" s="12"/>
      <c r="N33" s="12"/>
      <c r="O33" s="12"/>
      <c r="P33" s="12"/>
      <c r="Q33" s="12"/>
      <c r="R33" s="12"/>
      <c r="S33" s="12"/>
    </row>
    <row r="34" spans="1:19" ht="12.75">
      <c r="A34" s="29"/>
      <c r="B34" s="29"/>
      <c r="C34" s="29"/>
      <c r="D34" s="29"/>
      <c r="E34" s="29"/>
      <c r="F34" s="12"/>
      <c r="G34" s="12"/>
      <c r="H34" s="12"/>
      <c r="I34" s="12"/>
      <c r="J34" s="25"/>
      <c r="K34" s="25"/>
      <c r="L34" s="12"/>
      <c r="M34" s="12"/>
      <c r="N34" s="12"/>
      <c r="O34" s="12"/>
      <c r="P34" s="12"/>
      <c r="Q34" s="12"/>
      <c r="R34" s="12"/>
      <c r="S34" s="12"/>
    </row>
    <row r="35" spans="1:19" ht="12.75">
      <c r="A35" s="28" t="s">
        <v>3</v>
      </c>
      <c r="B35" s="29"/>
      <c r="C35" s="34">
        <f>SUM(E33)</f>
        <v>1819</v>
      </c>
      <c r="D35" s="29"/>
      <c r="E35" s="29"/>
      <c r="F35" s="12"/>
      <c r="G35" s="12"/>
      <c r="H35" s="12"/>
      <c r="I35" s="12"/>
      <c r="J35" s="25"/>
      <c r="K35" s="25"/>
      <c r="L35" s="12"/>
      <c r="M35" s="12"/>
      <c r="N35" s="12"/>
      <c r="O35" s="12"/>
      <c r="P35" s="12"/>
      <c r="Q35" s="12"/>
      <c r="R35" s="12"/>
      <c r="S35" s="12"/>
    </row>
    <row r="36" spans="1:19" ht="12.75">
      <c r="A36" s="28" t="s">
        <v>4</v>
      </c>
      <c r="B36" s="29"/>
      <c r="C36" s="34">
        <f>SUM(C22/E33)</f>
        <v>61.57229246838922</v>
      </c>
      <c r="D36" s="29"/>
      <c r="E36" s="29"/>
      <c r="F36" s="12"/>
      <c r="G36" s="12"/>
      <c r="H36" s="12"/>
      <c r="I36" s="25"/>
      <c r="J36" s="25"/>
      <c r="K36" s="25"/>
      <c r="L36" s="12"/>
      <c r="M36" s="12"/>
      <c r="N36" s="12"/>
      <c r="O36" s="12"/>
      <c r="P36" s="12"/>
      <c r="Q36" s="12"/>
      <c r="R36" s="12"/>
      <c r="S36" s="12"/>
    </row>
    <row r="37" spans="1:19" ht="12" customHeight="1">
      <c r="A37" s="29"/>
      <c r="B37" s="29"/>
      <c r="C37" s="34"/>
      <c r="D37" s="29"/>
      <c r="E37" s="29"/>
      <c r="F37" s="12"/>
      <c r="G37" s="33"/>
      <c r="H37" s="33"/>
      <c r="I37" s="25"/>
      <c r="J37" s="25"/>
      <c r="K37" s="25"/>
      <c r="L37" s="12"/>
      <c r="M37" s="12"/>
      <c r="N37" s="12"/>
      <c r="O37" s="12"/>
      <c r="P37" s="12"/>
      <c r="Q37" s="12"/>
      <c r="R37" s="12"/>
      <c r="S37" s="12"/>
    </row>
    <row r="38" spans="1:19" ht="15.75">
      <c r="A38" s="54" t="s">
        <v>9</v>
      </c>
      <c r="B38" s="59"/>
      <c r="C38" s="60"/>
      <c r="D38" s="59"/>
      <c r="E38" s="59"/>
      <c r="F38" s="12"/>
      <c r="G38" s="12"/>
      <c r="H38" s="12"/>
      <c r="I38" s="25"/>
      <c r="J38" s="25"/>
      <c r="K38" s="25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6" t="s">
        <v>39</v>
      </c>
      <c r="B39" s="84" t="s">
        <v>11</v>
      </c>
      <c r="C39" s="85"/>
      <c r="D39" s="85"/>
      <c r="E39" s="32" t="s">
        <v>2</v>
      </c>
      <c r="F39" s="12"/>
      <c r="G39" s="12"/>
      <c r="H39" s="12"/>
      <c r="I39" s="25"/>
      <c r="J39" s="25"/>
      <c r="K39" s="25"/>
      <c r="L39" s="12"/>
      <c r="M39" s="12"/>
      <c r="N39" s="12"/>
      <c r="O39" s="12"/>
      <c r="P39" s="12"/>
      <c r="Q39" s="12"/>
      <c r="R39" s="12"/>
      <c r="S39" s="12"/>
    </row>
    <row r="40" spans="1:19" ht="12.75">
      <c r="A40" s="71"/>
      <c r="B40" s="32" t="s">
        <v>6</v>
      </c>
      <c r="C40" s="32" t="s">
        <v>7</v>
      </c>
      <c r="D40" s="32" t="s">
        <v>8</v>
      </c>
      <c r="E40" s="32" t="s">
        <v>10</v>
      </c>
      <c r="F40" s="12"/>
      <c r="G40" s="12"/>
      <c r="H40" s="12"/>
      <c r="I40" s="25"/>
      <c r="J40" s="25"/>
      <c r="K40" s="25"/>
      <c r="L40" s="12"/>
      <c r="M40" s="12"/>
      <c r="N40" s="12"/>
      <c r="O40" s="12"/>
      <c r="P40" s="12"/>
      <c r="Q40" s="12"/>
      <c r="R40" s="12"/>
      <c r="S40" s="12"/>
    </row>
    <row r="41" spans="1:19" ht="30.75" customHeight="1">
      <c r="A41" s="58" t="s">
        <v>29</v>
      </c>
      <c r="B41" s="61">
        <f>B29*C36</f>
        <v>46487.08081363386</v>
      </c>
      <c r="C41" s="61">
        <f>C29*C36</f>
        <v>2462.8916987355688</v>
      </c>
      <c r="D41" s="61">
        <f>D29*C36</f>
        <v>0</v>
      </c>
      <c r="E41" s="61">
        <f>SUM(B41:D41)</f>
        <v>48949.97251236943</v>
      </c>
      <c r="F41" s="12"/>
      <c r="G41" s="12"/>
      <c r="H41" s="12"/>
      <c r="I41" s="25"/>
      <c r="J41" s="25"/>
      <c r="K41" s="25"/>
      <c r="L41" s="12"/>
      <c r="M41" s="12"/>
      <c r="N41" s="12"/>
      <c r="O41" s="12"/>
      <c r="P41" s="12"/>
      <c r="Q41" s="12"/>
      <c r="R41" s="12"/>
      <c r="S41" s="12"/>
    </row>
    <row r="42" spans="1:19" ht="30" customHeight="1">
      <c r="A42" s="58" t="s">
        <v>34</v>
      </c>
      <c r="B42" s="35">
        <f>B30*C36</f>
        <v>8435.404068169324</v>
      </c>
      <c r="C42" s="35">
        <f>C30*C36</f>
        <v>2462.8916987355688</v>
      </c>
      <c r="D42" s="35">
        <f>D30*C36</f>
        <v>0</v>
      </c>
      <c r="E42" s="35">
        <f>SUM(B42:D42)</f>
        <v>10898.295766904892</v>
      </c>
      <c r="F42" s="12"/>
      <c r="G42" s="12"/>
      <c r="H42" s="12"/>
      <c r="I42" s="25"/>
      <c r="J42" s="25"/>
      <c r="K42" s="25"/>
      <c r="L42" s="12"/>
      <c r="M42" s="12"/>
      <c r="N42" s="12"/>
      <c r="O42" s="12"/>
      <c r="P42" s="12"/>
      <c r="Q42" s="12"/>
      <c r="R42" s="12"/>
      <c r="S42" s="12"/>
    </row>
    <row r="43" spans="1:19" ht="25.5">
      <c r="A43" s="58" t="s">
        <v>26</v>
      </c>
      <c r="B43" s="35">
        <f>B31*C36</f>
        <v>16932.380428807035</v>
      </c>
      <c r="C43" s="35">
        <f>C31*C36</f>
        <v>2462.8916987355688</v>
      </c>
      <c r="D43" s="35">
        <f>D31*C36</f>
        <v>0</v>
      </c>
      <c r="E43" s="35">
        <f>SUM(B43:D43)</f>
        <v>19395.272127542605</v>
      </c>
      <c r="F43" s="12"/>
      <c r="G43" s="12"/>
      <c r="H43" s="12"/>
      <c r="I43" s="25"/>
      <c r="J43" s="25"/>
      <c r="K43" s="25"/>
      <c r="L43" s="12"/>
      <c r="M43" s="12"/>
      <c r="N43" s="12"/>
      <c r="O43" s="12"/>
      <c r="P43" s="12"/>
      <c r="Q43" s="12"/>
      <c r="R43" s="12"/>
      <c r="S43" s="12"/>
    </row>
    <row r="44" spans="1:19" ht="20.25" customHeight="1">
      <c r="A44" s="58" t="s">
        <v>35</v>
      </c>
      <c r="B44" s="35">
        <f>B32*C36</f>
        <v>21673.446948873006</v>
      </c>
      <c r="C44" s="35">
        <f>C32*C36</f>
        <v>11083.01264431006</v>
      </c>
      <c r="D44" s="35">
        <f>D32*C36</f>
        <v>0</v>
      </c>
      <c r="E44" s="35">
        <f>SUM(B44:D44)</f>
        <v>32756.459593183066</v>
      </c>
      <c r="F44" s="12"/>
      <c r="G44" s="12"/>
      <c r="H44" s="12"/>
      <c r="I44" s="25"/>
      <c r="J44" s="25"/>
      <c r="K44" s="25"/>
      <c r="L44" s="12"/>
      <c r="M44" s="12"/>
      <c r="N44" s="12"/>
      <c r="O44" s="12"/>
      <c r="P44" s="12"/>
      <c r="Q44" s="12"/>
      <c r="R44" s="12"/>
      <c r="S44" s="12"/>
    </row>
    <row r="45" spans="1:19" ht="12.75">
      <c r="A45" s="57" t="s">
        <v>2</v>
      </c>
      <c r="B45" s="61">
        <f>SUM(B41:B44)</f>
        <v>93528.31225948322</v>
      </c>
      <c r="C45" s="61">
        <f>SUM(C41:C44)</f>
        <v>18471.687740516765</v>
      </c>
      <c r="D45" s="61">
        <f>SUM(D41:D44)</f>
        <v>0</v>
      </c>
      <c r="E45" s="61">
        <f>SUM(E41:E44)</f>
        <v>112000</v>
      </c>
      <c r="F45" s="12"/>
      <c r="G45" s="12"/>
      <c r="H45" s="12"/>
      <c r="I45" s="25"/>
      <c r="J45" s="25"/>
      <c r="K45" s="25"/>
      <c r="L45" s="12"/>
      <c r="M45" s="12"/>
      <c r="N45" s="12"/>
      <c r="O45" s="12"/>
      <c r="P45" s="12"/>
      <c r="Q45" s="12"/>
      <c r="R45" s="12"/>
      <c r="S45" s="12"/>
    </row>
    <row r="46" spans="4:19" ht="12.75">
      <c r="D46" s="12"/>
      <c r="E46" s="12"/>
      <c r="F46" s="12"/>
      <c r="G46" s="12"/>
      <c r="H46" s="12"/>
      <c r="I46" s="25"/>
      <c r="J46" s="25"/>
      <c r="K46" s="25"/>
      <c r="L46" s="12"/>
      <c r="M46" s="12"/>
      <c r="N46" s="12"/>
      <c r="O46" s="12"/>
      <c r="P46" s="12"/>
      <c r="Q46" s="12"/>
      <c r="R46" s="12"/>
      <c r="S46" s="12"/>
    </row>
    <row r="47" spans="4:19" ht="12.75">
      <c r="D47" s="12"/>
      <c r="E47" s="12"/>
      <c r="F47" s="12"/>
      <c r="G47" s="12"/>
      <c r="H47" s="12"/>
      <c r="I47" s="25"/>
      <c r="J47" s="25"/>
      <c r="K47" s="25"/>
      <c r="L47" s="12"/>
      <c r="M47" s="12"/>
      <c r="N47" s="12"/>
      <c r="O47" s="12"/>
      <c r="P47" s="12"/>
      <c r="Q47" s="12"/>
      <c r="R47" s="12"/>
      <c r="S47" s="12"/>
    </row>
    <row r="48" spans="4:19" ht="12.75">
      <c r="D48" s="12"/>
      <c r="E48" s="12"/>
      <c r="F48" s="12"/>
      <c r="G48" s="12"/>
      <c r="H48" s="12"/>
      <c r="I48" s="25"/>
      <c r="J48" s="25"/>
      <c r="K48" s="25"/>
      <c r="L48" s="12"/>
      <c r="M48" s="12"/>
      <c r="N48" s="12"/>
      <c r="O48" s="12"/>
      <c r="P48" s="12"/>
      <c r="Q48" s="12"/>
      <c r="R48" s="12"/>
      <c r="S48" s="12"/>
    </row>
    <row r="49" spans="1:19" ht="24" customHeight="1">
      <c r="A49" s="54" t="s">
        <v>37</v>
      </c>
      <c r="B49" s="55"/>
      <c r="C49" s="56"/>
      <c r="D49" s="12"/>
      <c r="E49" s="12"/>
      <c r="F49" s="12"/>
      <c r="G49" s="12"/>
      <c r="H49" s="12"/>
      <c r="I49" s="25"/>
      <c r="J49" s="25"/>
      <c r="K49" s="25"/>
      <c r="L49" s="12"/>
      <c r="M49" s="12"/>
      <c r="N49" s="12"/>
      <c r="O49" s="12"/>
      <c r="P49" s="12"/>
      <c r="Q49" s="12"/>
      <c r="R49" s="12"/>
      <c r="S49" s="12"/>
    </row>
    <row r="50" spans="1:19" ht="30.75" customHeight="1">
      <c r="A50" s="54" t="s">
        <v>46</v>
      </c>
      <c r="B50" s="59"/>
      <c r="C50" s="59" t="s">
        <v>20</v>
      </c>
      <c r="D50" s="12"/>
      <c r="E50" s="12"/>
      <c r="F50" s="12"/>
      <c r="G50" s="12"/>
      <c r="H50" s="12"/>
      <c r="I50" s="25"/>
      <c r="J50" s="25"/>
      <c r="K50" s="25"/>
      <c r="L50" s="12"/>
      <c r="M50" s="12"/>
      <c r="N50" s="12"/>
      <c r="O50" s="12"/>
      <c r="P50" s="12"/>
      <c r="Q50" s="12"/>
      <c r="R50" s="12"/>
      <c r="S50" s="12"/>
    </row>
    <row r="51" spans="1:19" ht="30.75" customHeight="1">
      <c r="A51" s="6" t="s">
        <v>39</v>
      </c>
      <c r="B51" s="68" t="s">
        <v>1</v>
      </c>
      <c r="C51" s="18"/>
      <c r="D51" s="6"/>
      <c r="E51" s="6"/>
      <c r="F51" s="6" t="s">
        <v>25</v>
      </c>
      <c r="G51" s="20"/>
      <c r="H51" s="42" t="s">
        <v>54</v>
      </c>
      <c r="I51" s="25"/>
      <c r="J51" s="25"/>
      <c r="K51" s="25"/>
      <c r="L51" s="12"/>
      <c r="M51" s="12"/>
      <c r="N51" s="12"/>
      <c r="O51" s="12"/>
      <c r="P51" s="12"/>
      <c r="Q51" s="12"/>
      <c r="R51" s="12"/>
      <c r="S51" s="12"/>
    </row>
    <row r="52" spans="1:19" ht="48" customHeight="1">
      <c r="A52" s="18"/>
      <c r="B52" s="69" t="s">
        <v>40</v>
      </c>
      <c r="C52" s="7" t="s">
        <v>12</v>
      </c>
      <c r="D52" s="7" t="s">
        <v>13</v>
      </c>
      <c r="E52" s="7" t="s">
        <v>28</v>
      </c>
      <c r="F52" s="7" t="s">
        <v>19</v>
      </c>
      <c r="G52" s="7" t="s">
        <v>42</v>
      </c>
      <c r="H52" s="9" t="s">
        <v>50</v>
      </c>
      <c r="I52" s="9"/>
      <c r="J52" s="9"/>
      <c r="K52" s="9"/>
      <c r="L52" s="9"/>
      <c r="M52" s="9"/>
      <c r="N52" s="12"/>
      <c r="O52" s="12"/>
      <c r="P52" s="12"/>
      <c r="Q52" s="12"/>
      <c r="R52" s="12"/>
      <c r="S52" s="12"/>
    </row>
    <row r="53" spans="1:19" ht="25.5">
      <c r="A53" s="58" t="s">
        <v>29</v>
      </c>
      <c r="B53" s="68">
        <v>15</v>
      </c>
      <c r="C53" s="57">
        <v>70</v>
      </c>
      <c r="D53" s="57">
        <v>22.5</v>
      </c>
      <c r="E53" s="57">
        <v>60</v>
      </c>
      <c r="F53" s="57">
        <v>1.5</v>
      </c>
      <c r="G53" s="36">
        <f>SUM(B53:F53)</f>
        <v>169</v>
      </c>
      <c r="H53" s="9" t="s">
        <v>55</v>
      </c>
      <c r="I53" s="40"/>
      <c r="J53" s="9" t="s">
        <v>51</v>
      </c>
      <c r="K53" s="41" t="s">
        <v>56</v>
      </c>
      <c r="O53" s="12"/>
      <c r="P53" s="12"/>
      <c r="Q53" s="12"/>
      <c r="R53" s="12"/>
      <c r="S53" s="12"/>
    </row>
    <row r="54" spans="1:19" ht="32.25" customHeight="1">
      <c r="A54" s="58" t="s">
        <v>34</v>
      </c>
      <c r="B54" s="70">
        <v>30</v>
      </c>
      <c r="C54" s="32">
        <v>80</v>
      </c>
      <c r="D54" s="32">
        <v>20</v>
      </c>
      <c r="E54" s="32">
        <v>0</v>
      </c>
      <c r="F54" s="32">
        <v>3.93</v>
      </c>
      <c r="G54" s="36">
        <f>SUM(B54:F54)</f>
        <v>133.93</v>
      </c>
      <c r="H54" s="9" t="s">
        <v>52</v>
      </c>
      <c r="I54" s="41"/>
      <c r="J54" s="41" t="s">
        <v>53</v>
      </c>
      <c r="K54" s="41"/>
      <c r="O54" s="12"/>
      <c r="P54" s="12"/>
      <c r="Q54" s="12"/>
      <c r="R54" s="12"/>
      <c r="S54" s="12"/>
    </row>
    <row r="55" spans="1:19" ht="25.5">
      <c r="A55" s="58" t="s">
        <v>26</v>
      </c>
      <c r="B55" s="70">
        <v>15</v>
      </c>
      <c r="C55" s="32">
        <v>30</v>
      </c>
      <c r="D55" s="32">
        <v>0</v>
      </c>
      <c r="E55" s="32">
        <v>0</v>
      </c>
      <c r="F55" s="32">
        <v>2.85</v>
      </c>
      <c r="G55" s="36">
        <f>SUM(B55:F55)</f>
        <v>47.85</v>
      </c>
      <c r="H55" s="40" t="s">
        <v>57</v>
      </c>
      <c r="I55" s="9"/>
      <c r="J55" s="12" t="s">
        <v>60</v>
      </c>
      <c r="K55" s="25"/>
      <c r="L55" s="12"/>
      <c r="M55" s="12"/>
      <c r="N55" s="12"/>
      <c r="O55" s="12"/>
      <c r="P55" s="12"/>
      <c r="Q55" s="12"/>
      <c r="R55" s="12"/>
      <c r="S55" s="12"/>
    </row>
    <row r="56" spans="1:19" ht="25.5">
      <c r="A56" s="58" t="s">
        <v>35</v>
      </c>
      <c r="B56" s="70">
        <v>75</v>
      </c>
      <c r="C56" s="32">
        <v>50</v>
      </c>
      <c r="D56" s="32">
        <v>20</v>
      </c>
      <c r="E56" s="32">
        <v>0</v>
      </c>
      <c r="F56" s="32">
        <v>5</v>
      </c>
      <c r="G56" s="36">
        <f>SUM(B56:F56)</f>
        <v>150</v>
      </c>
      <c r="H56" s="9" t="s">
        <v>58</v>
      </c>
      <c r="I56" s="9"/>
      <c r="J56" s="12" t="s">
        <v>59</v>
      </c>
      <c r="K56" s="25"/>
      <c r="L56" s="12"/>
      <c r="M56" s="12"/>
      <c r="N56" s="12"/>
      <c r="O56" s="12"/>
      <c r="P56" s="12"/>
      <c r="Q56" s="12"/>
      <c r="R56" s="12"/>
      <c r="S56" s="12"/>
    </row>
    <row r="57" spans="1:19" ht="12.75">
      <c r="A57" s="57" t="s">
        <v>2</v>
      </c>
      <c r="B57" s="68">
        <f aca="true" t="shared" si="0" ref="B57:G57">SUM(B53:B56)</f>
        <v>135</v>
      </c>
      <c r="C57" s="6">
        <f t="shared" si="0"/>
        <v>230</v>
      </c>
      <c r="D57" s="6">
        <f t="shared" si="0"/>
        <v>62.5</v>
      </c>
      <c r="E57" s="6">
        <f t="shared" si="0"/>
        <v>60</v>
      </c>
      <c r="F57" s="6">
        <f t="shared" si="0"/>
        <v>13.28</v>
      </c>
      <c r="G57" s="6">
        <f t="shared" si="0"/>
        <v>500.78000000000003</v>
      </c>
      <c r="H57" s="41" t="s">
        <v>72</v>
      </c>
      <c r="I57" s="25"/>
      <c r="J57" s="25"/>
      <c r="K57" s="25"/>
      <c r="L57" s="12"/>
      <c r="M57" s="12"/>
      <c r="N57" s="12"/>
      <c r="O57" s="12"/>
      <c r="P57" s="12"/>
      <c r="Q57" s="12"/>
      <c r="R57" s="12"/>
      <c r="S57" s="12"/>
    </row>
    <row r="58" spans="1:19" ht="12.75" customHeight="1">
      <c r="A58" s="14"/>
      <c r="B58" s="14"/>
      <c r="D58" s="14"/>
      <c r="E58" s="14"/>
      <c r="F58" s="14"/>
      <c r="G58" s="14"/>
      <c r="H58" s="14" t="s">
        <v>71</v>
      </c>
      <c r="I58" s="25"/>
      <c r="J58" s="25"/>
      <c r="K58" s="25"/>
      <c r="L58" s="12"/>
      <c r="M58" s="12"/>
      <c r="N58" s="12"/>
      <c r="O58" s="12"/>
      <c r="P58" s="12"/>
      <c r="Q58" s="12"/>
      <c r="R58" s="12"/>
      <c r="S58" s="12"/>
    </row>
    <row r="59" spans="1:19" ht="12.75" customHeight="1">
      <c r="A59" s="14"/>
      <c r="B59" s="14"/>
      <c r="D59" s="14"/>
      <c r="E59" s="14"/>
      <c r="F59" s="14"/>
      <c r="G59" s="14"/>
      <c r="H59" s="14" t="s">
        <v>76</v>
      </c>
      <c r="I59" s="25"/>
      <c r="J59" s="25"/>
      <c r="K59" s="25"/>
      <c r="L59" s="12"/>
      <c r="M59" s="12"/>
      <c r="N59" s="12"/>
      <c r="O59" s="12"/>
      <c r="P59" s="12"/>
      <c r="Q59" s="12"/>
      <c r="R59" s="12"/>
      <c r="S59" s="12"/>
    </row>
    <row r="60" spans="1:19" ht="12.75" customHeight="1">
      <c r="A60" s="14"/>
      <c r="B60" s="14"/>
      <c r="D60" s="14"/>
      <c r="E60" s="14"/>
      <c r="F60" s="14"/>
      <c r="G60" s="14"/>
      <c r="H60" s="14"/>
      <c r="I60" s="25"/>
      <c r="J60" s="25"/>
      <c r="K60" s="25"/>
      <c r="L60" s="12"/>
      <c r="M60" s="12"/>
      <c r="N60" s="12"/>
      <c r="O60" s="12"/>
      <c r="P60" s="12"/>
      <c r="Q60" s="12"/>
      <c r="R60" s="12"/>
      <c r="S60" s="12"/>
    </row>
    <row r="61" spans="1:19" ht="12.75" customHeight="1">
      <c r="A61" s="14"/>
      <c r="B61" s="14"/>
      <c r="D61" s="14"/>
      <c r="E61" s="14"/>
      <c r="F61" s="14"/>
      <c r="G61" s="14"/>
      <c r="H61" s="14"/>
      <c r="I61" s="25"/>
      <c r="J61" s="25"/>
      <c r="K61" s="25"/>
      <c r="L61" s="12"/>
      <c r="M61" s="12"/>
      <c r="N61" s="12"/>
      <c r="O61" s="12"/>
      <c r="P61" s="12"/>
      <c r="Q61" s="12"/>
      <c r="R61" s="12"/>
      <c r="S61" s="12"/>
    </row>
    <row r="62" spans="1:19" ht="14.25" customHeight="1">
      <c r="A62" s="9" t="s">
        <v>3</v>
      </c>
      <c r="B62" s="12"/>
      <c r="C62" s="26">
        <f>G57</f>
        <v>500.78000000000003</v>
      </c>
      <c r="D62" s="12"/>
      <c r="F62" s="12"/>
      <c r="G62" s="12"/>
      <c r="H62" s="12"/>
      <c r="I62" s="25"/>
      <c r="J62" s="25"/>
      <c r="K62" s="25"/>
      <c r="L62" s="12"/>
      <c r="M62" s="12"/>
      <c r="N62" s="12"/>
      <c r="O62" s="12"/>
      <c r="P62" s="12"/>
      <c r="Q62" s="12"/>
      <c r="R62" s="12"/>
      <c r="S62" s="12"/>
    </row>
    <row r="63" spans="1:19" ht="12.75">
      <c r="A63" s="9" t="s">
        <v>4</v>
      </c>
      <c r="B63" s="12"/>
      <c r="C63" s="26">
        <f>SUM(C23/G57)</f>
        <v>335.47665641599104</v>
      </c>
      <c r="D63" s="12"/>
      <c r="E63" s="12"/>
      <c r="F63" s="12"/>
      <c r="G63" s="12"/>
      <c r="H63" s="12"/>
      <c r="I63" s="25"/>
      <c r="J63" s="25"/>
      <c r="K63" s="25"/>
      <c r="L63" s="12"/>
      <c r="M63" s="12"/>
      <c r="N63" s="12"/>
      <c r="O63" s="12"/>
      <c r="P63" s="12"/>
      <c r="Q63" s="12"/>
      <c r="R63" s="12"/>
      <c r="S63" s="12"/>
    </row>
    <row r="64" spans="1:19" ht="15.75" customHeight="1">
      <c r="A64" s="54" t="s">
        <v>47</v>
      </c>
      <c r="B64" s="55"/>
      <c r="C64" s="56"/>
      <c r="D64" s="12"/>
      <c r="E64" s="12"/>
      <c r="F64" s="12"/>
      <c r="G64" s="12"/>
      <c r="H64" s="12"/>
      <c r="I64" s="25"/>
      <c r="J64" s="25"/>
      <c r="K64" s="25"/>
      <c r="L64" s="12"/>
      <c r="M64" s="12"/>
      <c r="N64" s="12"/>
      <c r="O64" s="12"/>
      <c r="P64" s="12"/>
      <c r="Q64" s="12"/>
      <c r="R64" s="12"/>
      <c r="S64" s="12"/>
    </row>
    <row r="65" spans="1:19" ht="26.25" customHeight="1">
      <c r="A65" s="6" t="s">
        <v>39</v>
      </c>
      <c r="B65" s="82" t="s">
        <v>18</v>
      </c>
      <c r="C65" s="83" t="s">
        <v>17</v>
      </c>
      <c r="D65" s="83"/>
      <c r="E65" s="82"/>
      <c r="F65" s="82"/>
      <c r="G65" s="83"/>
      <c r="H65" s="38"/>
      <c r="I65" s="25"/>
      <c r="J65" s="25"/>
      <c r="K65" s="25"/>
      <c r="L65" s="12"/>
      <c r="M65" s="12"/>
      <c r="N65" s="12"/>
      <c r="O65" s="12"/>
      <c r="P65" s="12"/>
      <c r="Q65" s="12"/>
      <c r="R65" s="12"/>
      <c r="S65" s="12"/>
    </row>
    <row r="66" spans="1:19" ht="59.25" customHeight="1">
      <c r="A66" s="18"/>
      <c r="B66" s="7" t="s">
        <v>40</v>
      </c>
      <c r="C66" s="7" t="s">
        <v>12</v>
      </c>
      <c r="D66" s="7" t="s">
        <v>13</v>
      </c>
      <c r="E66" s="7" t="s">
        <v>28</v>
      </c>
      <c r="F66" s="7" t="s">
        <v>19</v>
      </c>
      <c r="G66" s="7" t="s">
        <v>41</v>
      </c>
      <c r="H66" s="25"/>
      <c r="I66" s="25"/>
      <c r="J66" s="25"/>
      <c r="K66" s="25"/>
      <c r="L66" s="12"/>
      <c r="M66" s="12"/>
      <c r="N66" s="12"/>
      <c r="O66" s="12"/>
      <c r="P66" s="12"/>
      <c r="Q66" s="12"/>
      <c r="R66" s="12"/>
      <c r="S66" s="12"/>
    </row>
    <row r="67" spans="1:19" ht="25.5">
      <c r="A67" s="58" t="s">
        <v>29</v>
      </c>
      <c r="B67" s="23">
        <f>SUM(B53*C63)</f>
        <v>5032.149846239866</v>
      </c>
      <c r="C67" s="23">
        <f>SUM(C53*C63)</f>
        <v>23483.365949119372</v>
      </c>
      <c r="D67" s="23">
        <f>SUM(D53*C63)</f>
        <v>7548.224769359798</v>
      </c>
      <c r="E67" s="23">
        <f>SUM(E53*C63)</f>
        <v>20128.599384959463</v>
      </c>
      <c r="F67" s="23">
        <f>SUM(F53*C63)</f>
        <v>503.21498462398654</v>
      </c>
      <c r="G67" s="23">
        <f>SUM(G53*C63)</f>
        <v>56695.55493430248</v>
      </c>
      <c r="H67" s="25"/>
      <c r="I67" s="25"/>
      <c r="J67" s="25"/>
      <c r="K67" s="25"/>
      <c r="L67" s="12"/>
      <c r="M67" s="12"/>
      <c r="N67" s="12"/>
      <c r="O67" s="12"/>
      <c r="P67" s="12"/>
      <c r="Q67" s="12"/>
      <c r="R67" s="12"/>
      <c r="S67" s="12"/>
    </row>
    <row r="68" spans="1:19" ht="33.75" customHeight="1">
      <c r="A68" s="58" t="s">
        <v>34</v>
      </c>
      <c r="B68" s="35">
        <f>SUM(B54*C63)</f>
        <v>10064.299692479732</v>
      </c>
      <c r="C68" s="35">
        <f>SUM(C54*C63)</f>
        <v>26838.132513279284</v>
      </c>
      <c r="D68" s="35">
        <f>SUM(D54*C63)</f>
        <v>6709.533128319821</v>
      </c>
      <c r="E68" s="35">
        <f>SUM(E54*C63)</f>
        <v>0</v>
      </c>
      <c r="F68" s="35">
        <f>SUM(F54*C63)</f>
        <v>1318.4232597148448</v>
      </c>
      <c r="G68" s="35">
        <f>SUM(G54*C63)</f>
        <v>44930.38859379368</v>
      </c>
      <c r="H68" s="25"/>
      <c r="I68" s="25"/>
      <c r="J68" s="25"/>
      <c r="K68" s="25"/>
      <c r="L68" s="12"/>
      <c r="M68" s="12"/>
      <c r="N68" s="12"/>
      <c r="O68" s="12"/>
      <c r="P68" s="12"/>
      <c r="Q68" s="12"/>
      <c r="R68" s="12"/>
      <c r="S68" s="12"/>
    </row>
    <row r="69" spans="1:19" ht="25.5">
      <c r="A69" s="58" t="s">
        <v>26</v>
      </c>
      <c r="B69" s="35">
        <f>SUM(B55*C63)</f>
        <v>5032.149846239866</v>
      </c>
      <c r="C69" s="35">
        <f>SUM(C55*C63)</f>
        <v>10064.299692479732</v>
      </c>
      <c r="D69" s="35">
        <f>SUM(D55*C64)</f>
        <v>0</v>
      </c>
      <c r="E69" s="35">
        <f>SUM(E55*C63)</f>
        <v>0</v>
      </c>
      <c r="F69" s="35">
        <f>SUM(F55*C63)</f>
        <v>956.1084707855745</v>
      </c>
      <c r="G69" s="35">
        <f>SUM(G55*C63)</f>
        <v>16052.558009505172</v>
      </c>
      <c r="H69" s="25"/>
      <c r="I69" s="25"/>
      <c r="J69" s="25"/>
      <c r="K69" s="25"/>
      <c r="L69" s="12"/>
      <c r="M69" s="12"/>
      <c r="N69" s="12"/>
      <c r="O69" s="12"/>
      <c r="P69" s="12"/>
      <c r="Q69" s="12"/>
      <c r="R69" s="12"/>
      <c r="S69" s="12"/>
    </row>
    <row r="70" spans="1:19" ht="25.5">
      <c r="A70" s="58" t="s">
        <v>35</v>
      </c>
      <c r="B70" s="35">
        <f>SUM(B56*C63)</f>
        <v>25160.74923119933</v>
      </c>
      <c r="C70" s="35">
        <f>SUM(C56*C63)</f>
        <v>16773.83282079955</v>
      </c>
      <c r="D70" s="35">
        <f>SUM(D56*C63)</f>
        <v>6709.533128319821</v>
      </c>
      <c r="E70" s="35">
        <f>SUM(E56*C63)</f>
        <v>0</v>
      </c>
      <c r="F70" s="35">
        <f>SUM(F56*C63)</f>
        <v>1677.3832820799553</v>
      </c>
      <c r="G70" s="35">
        <f>SUM(G56*C63)</f>
        <v>50321.49846239866</v>
      </c>
      <c r="H70" s="25"/>
      <c r="I70" s="25"/>
      <c r="J70" s="25"/>
      <c r="K70" s="25"/>
      <c r="L70" s="12"/>
      <c r="M70" s="12"/>
      <c r="N70" s="12"/>
      <c r="O70" s="12"/>
      <c r="P70" s="12"/>
      <c r="Q70" s="12"/>
      <c r="R70" s="12"/>
      <c r="S70" s="12"/>
    </row>
    <row r="71" spans="1:19" ht="12.75">
      <c r="A71" s="57" t="s">
        <v>2</v>
      </c>
      <c r="B71" s="61">
        <f aca="true" t="shared" si="1" ref="B71:G71">SUM(B67:B70)</f>
        <v>45289.34861615879</v>
      </c>
      <c r="C71" s="61">
        <f t="shared" si="1"/>
        <v>77159.63097567794</v>
      </c>
      <c r="D71" s="61">
        <f t="shared" si="1"/>
        <v>20967.29102599944</v>
      </c>
      <c r="E71" s="61">
        <f t="shared" si="1"/>
        <v>20128.599384959463</v>
      </c>
      <c r="F71" s="61">
        <f t="shared" si="1"/>
        <v>4455.129997204362</v>
      </c>
      <c r="G71" s="61">
        <f t="shared" si="1"/>
        <v>168000</v>
      </c>
      <c r="H71" s="25"/>
      <c r="I71" s="25"/>
      <c r="J71" s="25"/>
      <c r="K71" s="25"/>
      <c r="L71" s="12"/>
      <c r="M71" s="12"/>
      <c r="N71" s="12"/>
      <c r="O71" s="12"/>
      <c r="P71" s="12"/>
      <c r="Q71" s="12"/>
      <c r="R71" s="12"/>
      <c r="S71" s="12"/>
    </row>
    <row r="72" spans="1:19" ht="15" customHeight="1">
      <c r="A72" s="24"/>
      <c r="B72" s="12"/>
      <c r="C72" s="12"/>
      <c r="D72" s="12"/>
      <c r="E72" s="9"/>
      <c r="F72" s="9"/>
      <c r="G72" s="9"/>
      <c r="H72" s="9"/>
      <c r="I72" s="25"/>
      <c r="J72" s="25"/>
      <c r="K72" s="25"/>
      <c r="L72" s="12"/>
      <c r="M72" s="12"/>
      <c r="N72" s="12"/>
      <c r="O72" s="12"/>
      <c r="P72" s="12"/>
      <c r="Q72" s="12"/>
      <c r="R72" s="12"/>
      <c r="S72" s="12"/>
    </row>
    <row r="73" spans="1:19" ht="18" customHeight="1">
      <c r="A73" s="54" t="s">
        <v>61</v>
      </c>
      <c r="B73" s="55"/>
      <c r="C73" s="56"/>
      <c r="D73" s="12"/>
      <c r="E73" s="9"/>
      <c r="F73" s="9"/>
      <c r="G73" s="9"/>
      <c r="H73" s="9"/>
      <c r="I73" s="25"/>
      <c r="J73" s="25"/>
      <c r="K73" s="25"/>
      <c r="L73" s="12"/>
      <c r="M73" s="12"/>
      <c r="N73" s="11"/>
      <c r="Q73" s="12"/>
      <c r="R73" s="12"/>
      <c r="S73" s="12"/>
    </row>
    <row r="74" spans="1:19" ht="47.25" customHeight="1">
      <c r="A74" s="6" t="s">
        <v>39</v>
      </c>
      <c r="B74" s="7" t="s">
        <v>14</v>
      </c>
      <c r="C74" s="7" t="s">
        <v>15</v>
      </c>
      <c r="D74" s="62" t="s">
        <v>73</v>
      </c>
      <c r="E74" s="63" t="s">
        <v>48</v>
      </c>
      <c r="F74" s="64" t="s">
        <v>74</v>
      </c>
      <c r="G74" s="13"/>
      <c r="H74" s="13"/>
      <c r="I74" s="16"/>
      <c r="J74" s="14"/>
      <c r="K74" s="14"/>
      <c r="L74" s="9"/>
      <c r="M74" s="12"/>
      <c r="N74" s="11"/>
      <c r="Q74" s="12"/>
      <c r="R74" s="12"/>
      <c r="S74" s="12"/>
    </row>
    <row r="75" spans="1:19" ht="25.5">
      <c r="A75" s="58" t="s">
        <v>29</v>
      </c>
      <c r="B75" s="23">
        <f>SUM(E41)</f>
        <v>48949.97251236943</v>
      </c>
      <c r="C75" s="23">
        <f>G67</f>
        <v>56695.55493430248</v>
      </c>
      <c r="D75" s="35">
        <f>SUM(B75:C75)</f>
        <v>105645.52744667191</v>
      </c>
      <c r="E75" s="65">
        <f>D75/D$79</f>
        <v>0.3773054551666854</v>
      </c>
      <c r="F75" s="61">
        <v>105645</v>
      </c>
      <c r="G75" s="13"/>
      <c r="H75" s="13"/>
      <c r="I75" s="17"/>
      <c r="J75" s="14"/>
      <c r="K75" s="15"/>
      <c r="L75" s="11"/>
      <c r="M75" s="9"/>
      <c r="N75" s="11"/>
      <c r="O75" s="11"/>
      <c r="Q75" s="12"/>
      <c r="R75" s="12"/>
      <c r="S75" s="12"/>
    </row>
    <row r="76" spans="1:19" ht="33.75" customHeight="1">
      <c r="A76" s="58" t="s">
        <v>34</v>
      </c>
      <c r="B76" s="35">
        <f>SUM(E42)</f>
        <v>10898.295766904892</v>
      </c>
      <c r="C76" s="23">
        <f>G68</f>
        <v>44930.38859379368</v>
      </c>
      <c r="D76" s="35">
        <f>SUM(B76:C76)</f>
        <v>55828.68436069857</v>
      </c>
      <c r="E76" s="66">
        <f>D76/D$79</f>
        <v>0.19938815843106633</v>
      </c>
      <c r="F76" s="61">
        <v>55829</v>
      </c>
      <c r="G76" s="12"/>
      <c r="H76" s="12"/>
      <c r="I76" s="17"/>
      <c r="J76" s="9"/>
      <c r="K76" s="11"/>
      <c r="L76" s="11"/>
      <c r="M76" s="9"/>
      <c r="N76" s="11"/>
      <c r="O76" s="11"/>
      <c r="Q76" s="12"/>
      <c r="R76" s="12"/>
      <c r="S76" s="12"/>
    </row>
    <row r="77" spans="1:19" ht="25.5">
      <c r="A77" s="58" t="s">
        <v>26</v>
      </c>
      <c r="B77" s="35">
        <f>SUM(E43)</f>
        <v>19395.272127542605</v>
      </c>
      <c r="C77" s="23">
        <f>G69</f>
        <v>16052.558009505172</v>
      </c>
      <c r="D77" s="35">
        <f>SUM(B77:C77)</f>
        <v>35447.83013704778</v>
      </c>
      <c r="E77" s="66">
        <f>D77/D$79</f>
        <v>0.1265993933465992</v>
      </c>
      <c r="F77" s="61">
        <v>35448</v>
      </c>
      <c r="Q77" s="12"/>
      <c r="R77" s="12"/>
      <c r="S77" s="12"/>
    </row>
    <row r="78" spans="1:19" ht="26.25" customHeight="1">
      <c r="A78" s="58" t="s">
        <v>35</v>
      </c>
      <c r="B78" s="35">
        <f>SUM(E44)</f>
        <v>32756.459593183066</v>
      </c>
      <c r="C78" s="23">
        <f>G70</f>
        <v>50321.49846239866</v>
      </c>
      <c r="D78" s="35">
        <f>SUM(B78:C78)</f>
        <v>83077.95805558172</v>
      </c>
      <c r="E78" s="66">
        <f>D78/D$79</f>
        <v>0.296706993055649</v>
      </c>
      <c r="F78" s="61">
        <v>83078</v>
      </c>
      <c r="Q78" s="12"/>
      <c r="R78" s="12"/>
      <c r="S78" s="12"/>
    </row>
    <row r="79" spans="1:19" ht="12.75">
      <c r="A79" s="57" t="s">
        <v>2</v>
      </c>
      <c r="B79" s="61">
        <f>SUM(B75:B78)</f>
        <v>112000</v>
      </c>
      <c r="C79" s="61">
        <f>SUM(C75:C78)</f>
        <v>168000</v>
      </c>
      <c r="D79" s="35">
        <f>SUM(D75:D78)</f>
        <v>280000</v>
      </c>
      <c r="E79" s="67">
        <v>1</v>
      </c>
      <c r="F79" s="61">
        <f>SUM(F75:F78)</f>
        <v>280000</v>
      </c>
      <c r="Q79" s="12"/>
      <c r="R79" s="12"/>
      <c r="S79" s="12"/>
    </row>
    <row r="80" spans="1:19" ht="15.75" customHeight="1">
      <c r="A80" s="24"/>
      <c r="B80" s="12"/>
      <c r="C80" s="11"/>
      <c r="D80" s="12"/>
      <c r="E80" s="9"/>
      <c r="F80" s="26"/>
      <c r="G80" s="26"/>
      <c r="H80" s="26"/>
      <c r="I80" s="26"/>
      <c r="J80" s="26"/>
      <c r="K80" s="26"/>
      <c r="L80" s="26"/>
      <c r="M80" s="26"/>
      <c r="N80" s="26"/>
      <c r="O80" s="12"/>
      <c r="P80" s="12"/>
      <c r="Q80" s="12"/>
      <c r="R80" s="12"/>
      <c r="S80" s="12"/>
    </row>
    <row r="81" spans="1:19" ht="15.75" customHeight="1">
      <c r="A81" s="24"/>
      <c r="B81" s="12"/>
      <c r="C81" s="11"/>
      <c r="D81" s="12"/>
      <c r="E81" s="9"/>
      <c r="F81" s="9"/>
      <c r="G81" s="9"/>
      <c r="H81" s="9"/>
      <c r="I81" s="25"/>
      <c r="J81" s="25"/>
      <c r="K81" s="25"/>
      <c r="L81" s="12"/>
      <c r="M81" s="12"/>
      <c r="N81" s="12"/>
      <c r="O81" s="12"/>
      <c r="P81" s="12"/>
      <c r="Q81" s="12"/>
      <c r="R81" s="12"/>
      <c r="S81" s="12"/>
    </row>
    <row r="82" spans="1:19" ht="13.5" customHeight="1">
      <c r="A82" s="24"/>
      <c r="B82" s="12"/>
      <c r="C82" s="12"/>
      <c r="D82" s="12" t="s">
        <v>16</v>
      </c>
      <c r="E82" s="9"/>
      <c r="F82" s="9"/>
      <c r="G82" s="9"/>
      <c r="H82" s="9"/>
      <c r="I82" s="25"/>
      <c r="J82" s="25"/>
      <c r="K82" s="25"/>
      <c r="L82" s="12"/>
      <c r="M82" s="12"/>
      <c r="N82" s="12"/>
      <c r="O82" s="12"/>
      <c r="P82" s="12"/>
      <c r="Q82" s="12"/>
      <c r="R82" s="12"/>
      <c r="S82" s="12"/>
    </row>
    <row r="83" spans="1:19" ht="15.75" customHeight="1">
      <c r="A83" s="11" t="s">
        <v>21</v>
      </c>
      <c r="B83" s="12"/>
      <c r="C83" s="9"/>
      <c r="D83" s="9"/>
      <c r="E83" s="9"/>
      <c r="F83" s="9"/>
      <c r="G83" s="25"/>
      <c r="H83" s="25"/>
      <c r="I83" s="25"/>
      <c r="J83" s="12"/>
      <c r="M83" s="12"/>
      <c r="N83" s="12"/>
      <c r="O83" s="12"/>
      <c r="P83" s="12"/>
      <c r="Q83" s="12"/>
      <c r="R83" s="12"/>
      <c r="S83" s="12"/>
    </row>
    <row r="84" spans="1:19" ht="15.75" customHeight="1">
      <c r="A84" s="11" t="s">
        <v>22</v>
      </c>
      <c r="B84" s="12"/>
      <c r="C84" s="9"/>
      <c r="D84" s="9"/>
      <c r="E84" s="9"/>
      <c r="F84" s="9"/>
      <c r="G84" s="25"/>
      <c r="H84" s="25"/>
      <c r="I84" s="11" t="s">
        <v>30</v>
      </c>
      <c r="J84" s="12"/>
      <c r="M84" s="12"/>
      <c r="Q84" s="12"/>
      <c r="R84" s="12"/>
      <c r="S84" s="12"/>
    </row>
    <row r="85" spans="1:20" ht="12.75">
      <c r="A85" s="11" t="s">
        <v>5</v>
      </c>
      <c r="B85" s="9"/>
      <c r="C85" s="12"/>
      <c r="D85" s="13"/>
      <c r="E85" s="13"/>
      <c r="F85" s="13"/>
      <c r="G85" s="16"/>
      <c r="H85" s="14"/>
      <c r="I85" s="11" t="s">
        <v>31</v>
      </c>
      <c r="J85" s="9"/>
      <c r="M85" s="12"/>
      <c r="Q85" s="12"/>
      <c r="R85" s="12"/>
      <c r="S85" s="16"/>
      <c r="T85" s="12"/>
    </row>
    <row r="86" spans="1:20" ht="12.75">
      <c r="A86" s="12"/>
      <c r="B86" s="11"/>
      <c r="D86" s="9"/>
      <c r="E86" s="12"/>
      <c r="F86" s="13"/>
      <c r="G86" s="13"/>
      <c r="H86" s="13"/>
      <c r="I86" s="17"/>
      <c r="J86" s="14"/>
      <c r="K86" s="15"/>
      <c r="L86" s="11"/>
      <c r="M86" s="9"/>
      <c r="N86" s="11"/>
      <c r="O86" s="11"/>
      <c r="Q86" s="12"/>
      <c r="R86" s="12"/>
      <c r="S86" s="12"/>
      <c r="T86" s="12"/>
    </row>
    <row r="87" spans="1:20" ht="12.75">
      <c r="A87" s="12"/>
      <c r="B87" s="11"/>
      <c r="D87" s="9"/>
      <c r="E87" s="12"/>
      <c r="F87" s="12"/>
      <c r="G87" s="12"/>
      <c r="H87" s="12"/>
      <c r="I87" s="17"/>
      <c r="J87" s="9"/>
      <c r="K87" s="11"/>
      <c r="L87" s="11"/>
      <c r="M87" s="9"/>
      <c r="N87" s="11"/>
      <c r="O87" s="11"/>
      <c r="Q87" s="12"/>
      <c r="R87" s="12"/>
      <c r="S87" s="12"/>
      <c r="T87" s="12" t="s">
        <v>16</v>
      </c>
    </row>
  </sheetData>
  <sheetProtection/>
  <mergeCells count="3">
    <mergeCell ref="B39:D39"/>
    <mergeCell ref="B65:D65"/>
    <mergeCell ref="E65:G65"/>
  </mergeCells>
  <printOptions/>
  <pageMargins left="0.25" right="0.1" top="0.25" bottom="0.25" header="0.511811023622047" footer="0.51181102362204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2"/>
  <sheetViews>
    <sheetView tabSelected="1" zoomScalePageLayoutView="0" workbookViewId="0" topLeftCell="A16">
      <selection activeCell="F22" sqref="F22"/>
    </sheetView>
  </sheetViews>
  <sheetFormatPr defaultColWidth="9.140625" defaultRowHeight="12.75"/>
  <cols>
    <col min="1" max="1" width="3.8515625" style="1" customWidth="1"/>
    <col min="2" max="2" width="25.57421875" style="1" customWidth="1"/>
    <col min="3" max="5" width="13.7109375" style="1" customWidth="1"/>
    <col min="6" max="6" width="15.00390625" style="1" customWidth="1"/>
    <col min="7" max="7" width="13.00390625" style="1" customWidth="1"/>
    <col min="8" max="8" width="13.8515625" style="1" customWidth="1"/>
    <col min="9" max="9" width="10.8515625" style="1" customWidth="1"/>
    <col min="10" max="10" width="11.140625" style="1" customWidth="1"/>
    <col min="11" max="11" width="10.28125" style="1" customWidth="1"/>
    <col min="12" max="12" width="11.140625" style="1" customWidth="1"/>
    <col min="13" max="13" width="11.00390625" style="1" customWidth="1"/>
    <col min="14" max="16384" width="9.140625" style="1" customWidth="1"/>
  </cols>
  <sheetData>
    <row r="1" spans="2:3" ht="15.75">
      <c r="B1" s="5" t="s">
        <v>32</v>
      </c>
      <c r="C1" s="2"/>
    </row>
    <row r="2" spans="2:3" ht="15.75">
      <c r="B2" s="5" t="s">
        <v>78</v>
      </c>
      <c r="C2" s="2"/>
    </row>
    <row r="3" spans="2:5" ht="9.75" customHeight="1">
      <c r="B3" s="3"/>
      <c r="C3" s="3"/>
      <c r="D3" s="3"/>
      <c r="E3" s="3"/>
    </row>
    <row r="4" spans="2:13" ht="15">
      <c r="B4" s="3"/>
      <c r="C4" s="3"/>
      <c r="D4" s="3" t="s">
        <v>27</v>
      </c>
      <c r="E4" s="3"/>
      <c r="F4" s="3"/>
      <c r="H4" s="3"/>
      <c r="I4" s="3"/>
      <c r="J4" s="3"/>
      <c r="K4" s="3"/>
      <c r="L4" s="3"/>
      <c r="M4" s="3"/>
    </row>
    <row r="5" spans="2:13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4" ht="15">
      <c r="B6" s="4" t="s">
        <v>36</v>
      </c>
      <c r="C6" s="3"/>
      <c r="D6" s="3"/>
      <c r="E6" s="3"/>
      <c r="F6" s="4"/>
      <c r="G6" s="4"/>
      <c r="H6" s="4" t="s">
        <v>43</v>
      </c>
      <c r="J6" s="4"/>
      <c r="K6" s="3"/>
      <c r="L6" s="4"/>
      <c r="M6" s="4"/>
      <c r="N6" s="3"/>
    </row>
    <row r="7" spans="2:14" ht="15">
      <c r="B7" s="4" t="s">
        <v>45</v>
      </c>
      <c r="C7" s="3"/>
      <c r="D7" s="3"/>
      <c r="E7" s="3"/>
      <c r="F7" s="4"/>
      <c r="G7" s="4"/>
      <c r="H7" s="4" t="s">
        <v>44</v>
      </c>
      <c r="J7" s="4"/>
      <c r="K7" s="3"/>
      <c r="L7" s="4"/>
      <c r="M7" s="4"/>
      <c r="N7" s="3"/>
    </row>
    <row r="8" spans="2:13" ht="15">
      <c r="B8" s="3"/>
      <c r="C8" s="3"/>
      <c r="D8" s="3"/>
      <c r="E8" s="3"/>
      <c r="F8" s="4"/>
      <c r="G8" s="3"/>
      <c r="H8" s="3"/>
      <c r="I8" s="3"/>
      <c r="J8" s="4"/>
      <c r="L8" s="4"/>
      <c r="M8" s="3"/>
    </row>
    <row r="9" spans="2:13" ht="14.25" customHeight="1">
      <c r="B9" s="3"/>
      <c r="C9" s="3"/>
      <c r="D9" s="3"/>
      <c r="E9" s="3"/>
      <c r="F9" s="4"/>
      <c r="G9" s="3"/>
      <c r="H9" s="3"/>
      <c r="I9" s="3"/>
      <c r="J9" s="4"/>
      <c r="L9" s="4"/>
      <c r="M9" s="3"/>
    </row>
    <row r="10" spans="2:13" ht="15">
      <c r="B10" s="47" t="s">
        <v>77</v>
      </c>
      <c r="I10" s="4"/>
      <c r="J10" s="3"/>
      <c r="K10" s="3"/>
      <c r="L10" s="4"/>
      <c r="M10" s="3"/>
    </row>
    <row r="11" spans="2:13" ht="15">
      <c r="B11" s="3" t="s">
        <v>79</v>
      </c>
      <c r="I11" s="4"/>
      <c r="J11" s="3"/>
      <c r="K11" s="3"/>
      <c r="L11" s="4"/>
      <c r="M11" s="3"/>
    </row>
    <row r="12" spans="2:13" ht="15">
      <c r="B12" s="3"/>
      <c r="I12" s="4"/>
      <c r="J12" s="3"/>
      <c r="K12" s="3"/>
      <c r="L12" s="4"/>
      <c r="M12" s="3"/>
    </row>
    <row r="13" spans="2:13" ht="17.25" customHeight="1">
      <c r="B13" s="8" t="s">
        <v>65</v>
      </c>
      <c r="C13" s="9"/>
      <c r="D13" s="37">
        <v>1528000</v>
      </c>
      <c r="E13" s="37"/>
      <c r="I13" s="4"/>
      <c r="J13" s="3"/>
      <c r="K13" s="3"/>
      <c r="L13" s="4"/>
      <c r="M13" s="3"/>
    </row>
    <row r="14" spans="2:13" ht="15">
      <c r="B14" s="8" t="s">
        <v>66</v>
      </c>
      <c r="C14" s="9"/>
      <c r="D14" s="37">
        <v>795000</v>
      </c>
      <c r="E14" s="37"/>
      <c r="I14" s="4"/>
      <c r="J14" s="3"/>
      <c r="K14" s="3"/>
      <c r="L14" s="4"/>
      <c r="M14" s="3"/>
    </row>
    <row r="15" spans="2:13" ht="15">
      <c r="B15" s="77" t="s">
        <v>67</v>
      </c>
      <c r="C15" s="9"/>
      <c r="D15" s="37">
        <v>465000</v>
      </c>
      <c r="E15" s="37"/>
      <c r="I15" s="4"/>
      <c r="J15" s="3"/>
      <c r="K15" s="3"/>
      <c r="L15" s="4"/>
      <c r="M15" s="3"/>
    </row>
    <row r="16" spans="2:13" ht="15">
      <c r="B16" s="8" t="s">
        <v>68</v>
      </c>
      <c r="C16" s="9"/>
      <c r="D16" s="37">
        <f>D14-D15</f>
        <v>330000</v>
      </c>
      <c r="E16" s="37"/>
      <c r="I16" s="4"/>
      <c r="J16" s="3"/>
      <c r="K16" s="3"/>
      <c r="L16" s="4"/>
      <c r="M16" s="3"/>
    </row>
    <row r="17" spans="2:13" ht="15">
      <c r="B17" s="8" t="s">
        <v>69</v>
      </c>
      <c r="C17" s="9"/>
      <c r="D17" s="37">
        <v>50000</v>
      </c>
      <c r="E17" s="37"/>
      <c r="I17" s="4"/>
      <c r="J17" s="3"/>
      <c r="K17" s="3"/>
      <c r="L17" s="4"/>
      <c r="M17" s="3"/>
    </row>
    <row r="18" spans="2:12" ht="12" customHeight="1">
      <c r="B18" s="79" t="s">
        <v>70</v>
      </c>
      <c r="C18" s="80"/>
      <c r="D18" s="78">
        <f>D16-D17</f>
        <v>280000</v>
      </c>
      <c r="E18" s="78"/>
      <c r="I18" s="48"/>
      <c r="K18" s="49"/>
      <c r="L18" s="49"/>
    </row>
    <row r="19" spans="11:13" ht="14.25" customHeight="1">
      <c r="K19" s="50"/>
      <c r="L19" s="50"/>
      <c r="M19" s="39"/>
    </row>
    <row r="20" spans="11:13" ht="14.25" customHeight="1" thickBot="1">
      <c r="K20" s="50"/>
      <c r="L20" s="50"/>
      <c r="M20" s="39"/>
    </row>
    <row r="21" spans="2:10" ht="33.75" customHeight="1" thickBot="1">
      <c r="B21" s="10" t="s">
        <v>0</v>
      </c>
      <c r="C21" s="21" t="s">
        <v>63</v>
      </c>
      <c r="D21" s="21" t="s">
        <v>62</v>
      </c>
      <c r="E21" s="21" t="s">
        <v>80</v>
      </c>
      <c r="F21" s="21" t="s">
        <v>82</v>
      </c>
      <c r="J21" s="1" t="s">
        <v>16</v>
      </c>
    </row>
    <row r="22" spans="2:9" ht="21" customHeight="1">
      <c r="B22" s="72" t="s">
        <v>29</v>
      </c>
      <c r="C22" s="51">
        <v>0</v>
      </c>
      <c r="D22" s="51">
        <v>80798</v>
      </c>
      <c r="E22" s="51">
        <v>105645</v>
      </c>
      <c r="F22" s="53">
        <f>SUM(C22:E22)</f>
        <v>186443</v>
      </c>
      <c r="I22" s="39"/>
    </row>
    <row r="23" spans="2:9" ht="21" customHeight="1">
      <c r="B23" s="73" t="s">
        <v>34</v>
      </c>
      <c r="C23" s="51">
        <v>66855</v>
      </c>
      <c r="D23" s="51">
        <v>55392</v>
      </c>
      <c r="E23" s="51">
        <v>55829</v>
      </c>
      <c r="F23" s="53">
        <f>SUM(C23:E23)</f>
        <v>178076</v>
      </c>
      <c r="I23" s="39"/>
    </row>
    <row r="24" spans="2:9" ht="18" customHeight="1">
      <c r="B24" s="72" t="s">
        <v>26</v>
      </c>
      <c r="C24" s="51">
        <v>44952.5</v>
      </c>
      <c r="D24" s="51">
        <v>33708.5</v>
      </c>
      <c r="E24" s="51">
        <v>35448</v>
      </c>
      <c r="F24" s="53">
        <f>SUM(C24:E24)</f>
        <v>114109</v>
      </c>
      <c r="I24" s="1" t="s">
        <v>16</v>
      </c>
    </row>
    <row r="25" spans="2:12" ht="22.5" customHeight="1" thickBot="1">
      <c r="B25" s="74" t="s">
        <v>35</v>
      </c>
      <c r="C25" s="51">
        <v>102880</v>
      </c>
      <c r="D25" s="51">
        <v>80414</v>
      </c>
      <c r="E25" s="51">
        <v>83078</v>
      </c>
      <c r="F25" s="53">
        <f>SUM(C25:E25)</f>
        <v>266372</v>
      </c>
      <c r="L25" s="1" t="s">
        <v>16</v>
      </c>
    </row>
    <row r="26" spans="2:8" ht="20.25" customHeight="1" thickBot="1">
      <c r="B26" s="75" t="s">
        <v>2</v>
      </c>
      <c r="C26" s="52">
        <f>SUM(C22:C25)</f>
        <v>214687.5</v>
      </c>
      <c r="D26" s="52">
        <f>SUM(D22:D25)</f>
        <v>250312.5</v>
      </c>
      <c r="E26" s="52">
        <f>SUM(E22:E25)</f>
        <v>280000</v>
      </c>
      <c r="F26" s="52">
        <f>SUM(F22:F25)</f>
        <v>745000</v>
      </c>
      <c r="H26" s="3"/>
    </row>
    <row r="27" spans="4:13" ht="14.25" customHeight="1">
      <c r="D27" s="3" t="s">
        <v>81</v>
      </c>
      <c r="F27" s="81">
        <v>795000</v>
      </c>
      <c r="K27" s="50"/>
      <c r="L27" s="50"/>
      <c r="M27" s="39"/>
    </row>
    <row r="28" spans="5:13" ht="14.25" customHeight="1">
      <c r="E28" s="3" t="s">
        <v>69</v>
      </c>
      <c r="F28" s="43">
        <f>F27-F26</f>
        <v>50000</v>
      </c>
      <c r="K28" s="50"/>
      <c r="L28" s="50"/>
      <c r="M28" s="39"/>
    </row>
    <row r="29" spans="11:13" ht="14.25" customHeight="1">
      <c r="K29" s="50"/>
      <c r="L29" s="50"/>
      <c r="M29" s="39"/>
    </row>
    <row r="30" spans="11:13" ht="14.25" customHeight="1">
      <c r="K30" s="50"/>
      <c r="L30" s="50"/>
      <c r="M30" s="39"/>
    </row>
    <row r="31" spans="11:13" ht="14.25" customHeight="1">
      <c r="K31" s="50"/>
      <c r="L31" s="50"/>
      <c r="M31" s="39"/>
    </row>
    <row r="32" spans="2:13" ht="15">
      <c r="B32" s="76" t="s">
        <v>21</v>
      </c>
      <c r="C32" s="39"/>
      <c r="K32" s="3"/>
      <c r="L32" s="4"/>
      <c r="M32" s="4"/>
    </row>
    <row r="33" spans="2:8" ht="15">
      <c r="B33" s="76" t="s">
        <v>22</v>
      </c>
      <c r="C33" s="39"/>
      <c r="H33" s="76" t="s">
        <v>30</v>
      </c>
    </row>
    <row r="34" spans="2:8" ht="15">
      <c r="B34" s="76" t="s">
        <v>5</v>
      </c>
      <c r="C34" s="39"/>
      <c r="H34" s="76" t="s">
        <v>31</v>
      </c>
    </row>
    <row r="41" ht="15">
      <c r="I41" s="50"/>
    </row>
    <row r="42" ht="15">
      <c r="I42" s="50"/>
    </row>
  </sheetData>
  <sheetProtection/>
  <printOptions/>
  <pageMargins left="0.15748031496063" right="0" top="0.196850393700787" bottom="0.196850393700787" header="0.511811023622047" footer="0.511811023622047"/>
  <pageSetup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valeriu</dc:creator>
  <cp:keywords/>
  <dc:description/>
  <cp:lastModifiedBy>ialomita</cp:lastModifiedBy>
  <cp:lastPrinted>2024-02-28T15:24:19Z</cp:lastPrinted>
  <dcterms:created xsi:type="dcterms:W3CDTF">1996-10-14T23:33:28Z</dcterms:created>
  <dcterms:modified xsi:type="dcterms:W3CDTF">2024-03-19T10:58:33Z</dcterms:modified>
  <cp:category/>
  <cp:version/>
  <cp:contentType/>
  <cp:contentStatus/>
</cp:coreProperties>
</file>