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ianuarie 2016" sheetId="1" r:id="rId1"/>
  </sheets>
  <calcPr calcId="125725"/>
</workbook>
</file>

<file path=xl/calcChain.xml><?xml version="1.0" encoding="utf-8"?>
<calcChain xmlns="http://schemas.openxmlformats.org/spreadsheetml/2006/main">
  <c r="AC19" i="1"/>
  <c r="AA19"/>
  <c r="Z19"/>
  <c r="X19"/>
  <c r="W19"/>
  <c r="V19"/>
  <c r="T19"/>
  <c r="P19"/>
  <c r="O19"/>
  <c r="M19"/>
  <c r="L19"/>
  <c r="K19"/>
  <c r="I19"/>
  <c r="H19"/>
  <c r="G19"/>
  <c r="E19"/>
  <c r="D19"/>
  <c r="C19"/>
  <c r="Y18"/>
  <c r="AB18" s="1"/>
  <c r="S18"/>
  <c r="S19" s="1"/>
  <c r="Q18"/>
  <c r="N18"/>
  <c r="F18"/>
  <c r="J18" s="1"/>
  <c r="Y17"/>
  <c r="AB17" s="1"/>
  <c r="U17"/>
  <c r="Q17"/>
  <c r="N17"/>
  <c r="F17"/>
  <c r="J17" s="1"/>
  <c r="AC11"/>
  <c r="AB11"/>
  <c r="AA11"/>
  <c r="Z11"/>
  <c r="Y11"/>
  <c r="X11"/>
  <c r="W11"/>
  <c r="V11"/>
  <c r="T11"/>
  <c r="P11"/>
  <c r="O11"/>
  <c r="M11"/>
  <c r="L11"/>
  <c r="K11"/>
  <c r="I11"/>
  <c r="H11"/>
  <c r="G11"/>
  <c r="F11"/>
  <c r="E11"/>
  <c r="D11"/>
  <c r="C11"/>
  <c r="U10"/>
  <c r="Q10"/>
  <c r="N10"/>
  <c r="J10"/>
  <c r="U9"/>
  <c r="Q9"/>
  <c r="N9"/>
  <c r="J9"/>
  <c r="U8"/>
  <c r="Q8"/>
  <c r="N8"/>
  <c r="J8"/>
  <c r="S6"/>
  <c r="Q6"/>
  <c r="N6"/>
  <c r="J6"/>
  <c r="H25" l="1"/>
  <c r="M25"/>
  <c r="R18"/>
  <c r="U19"/>
  <c r="T25"/>
  <c r="R6"/>
  <c r="E25"/>
  <c r="D25"/>
  <c r="C25"/>
  <c r="R9"/>
  <c r="Q11"/>
  <c r="R8"/>
  <c r="R11" s="1"/>
  <c r="AC25"/>
  <c r="J11"/>
  <c r="R10"/>
  <c r="I25"/>
  <c r="O25"/>
  <c r="AA25"/>
  <c r="Q19"/>
  <c r="G25"/>
  <c r="L25"/>
  <c r="X25"/>
  <c r="R17"/>
  <c r="V25"/>
  <c r="N11"/>
  <c r="U6"/>
  <c r="U11" s="1"/>
  <c r="K25"/>
  <c r="P25"/>
  <c r="W25"/>
  <c r="Z25"/>
  <c r="AB19"/>
  <c r="AB25" s="1"/>
  <c r="F19"/>
  <c r="F25" s="1"/>
  <c r="J19"/>
  <c r="N19"/>
  <c r="S11"/>
  <c r="S25" s="1"/>
  <c r="Y19"/>
  <c r="Y25" s="1"/>
  <c r="U18"/>
  <c r="U25" l="1"/>
  <c r="N25"/>
  <c r="Q25"/>
  <c r="J25"/>
  <c r="R19"/>
  <c r="R25" s="1"/>
</calcChain>
</file>

<file path=xl/sharedStrings.xml><?xml version="1.0" encoding="utf-8"?>
<sst xmlns="http://schemas.openxmlformats.org/spreadsheetml/2006/main" count="129" uniqueCount="52">
  <si>
    <t>Data alocarii</t>
  </si>
  <si>
    <t>FILA BUGET ALOCATA PE TRIMESTRUL I 2016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</si>
  <si>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</si>
  <si>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</si>
  <si>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</si>
  <si>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</si>
  <si>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</si>
  <si>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</si>
  <si>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</si>
  <si>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</si>
  <si>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</si>
  <si>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</si>
  <si>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</si>
  <si>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</si>
  <si>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</si>
  <si>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</si>
  <si>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</si>
  <si>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</si>
  <si>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</si>
  <si>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</si>
  <si>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</si>
  <si>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</si>
  <si>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</si>
  <si>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</si>
  <si>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</si>
  <si>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</si>
  <si>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</si>
  <si>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</si>
  <si>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</si>
  <si>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</si>
  <si>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</si>
  <si>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</si>
  <si>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</si>
  <si>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</si>
  <si>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</si>
  <si>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</si>
  <si>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</si>
  <si>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</si>
  <si>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</si>
  <si>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</si>
  <si>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</si>
  <si>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</si>
  <si>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30.12.2015 SPITALE</t>
  </si>
  <si>
    <t>18.02.2016</t>
  </si>
  <si>
    <t>TOTAL:</t>
  </si>
  <si>
    <t>Perioada</t>
  </si>
  <si>
    <t>CONSUM RAPORTAT PANA LA DATA DE 31.02.2016 PENTRU ANUL 2016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</si>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</sst>
</file>

<file path=xl/styles.xml><?xml version="1.0" encoding="utf-8"?>
<styleSheet xmlns="http://schemas.openxmlformats.org/spreadsheetml/2006/main">
  <numFmts count="1">
    <numFmt numFmtId="166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6" fillId="0" borderId="0" applyFill="0" applyBorder="0" applyAlignment="0" applyProtection="0"/>
    <xf numFmtId="0" fontId="17" fillId="0" borderId="0"/>
  </cellStyleXfs>
  <cellXfs count="16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4" fontId="2" fillId="7" borderId="2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3" fillId="4" borderId="41" xfId="0" applyNumberFormat="1" applyFont="1" applyFill="1" applyBorder="1" applyAlignment="1">
      <alignment horizontal="right" vertical="center" wrapTex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vertical="center" shrinkToFit="1"/>
    </xf>
    <xf numFmtId="4" fontId="12" fillId="7" borderId="44" xfId="0" applyNumberFormat="1" applyFont="1" applyFill="1" applyBorder="1" applyAlignment="1">
      <alignment vertical="center" shrinkToFit="1"/>
    </xf>
    <xf numFmtId="4" fontId="12" fillId="7" borderId="35" xfId="0" applyNumberFormat="1" applyFont="1" applyFill="1" applyBorder="1" applyAlignment="1">
      <alignment vertical="center" shrinkToFit="1"/>
    </xf>
    <xf numFmtId="4" fontId="12" fillId="7" borderId="36" xfId="0" applyNumberFormat="1" applyFont="1" applyFill="1" applyBorder="1" applyAlignment="1">
      <alignment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4" fontId="12" fillId="7" borderId="18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50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vertical="center" shrinkToFit="1"/>
    </xf>
    <xf numFmtId="4" fontId="2" fillId="7" borderId="51" xfId="0" applyNumberFormat="1" applyFont="1" applyFill="1" applyBorder="1" applyAlignment="1">
      <alignment vertical="center" shrinkToFit="1"/>
    </xf>
    <xf numFmtId="4" fontId="2" fillId="7" borderId="52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4" fontId="2" fillId="7" borderId="34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4" fontId="8" fillId="4" borderId="39" xfId="0" applyNumberFormat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1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7" borderId="53" xfId="0" applyNumberFormat="1" applyFont="1" applyFill="1" applyBorder="1" applyAlignment="1">
      <alignment horizontal="right" vertical="center" shrinkToFit="1"/>
    </xf>
    <xf numFmtId="49" fontId="2" fillId="4" borderId="42" xfId="0" applyNumberFormat="1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right" vertical="center" shrinkToFit="1"/>
    </xf>
    <xf numFmtId="4" fontId="2" fillId="7" borderId="51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vertical="center" shrinkToFit="1"/>
    </xf>
    <xf numFmtId="4" fontId="2" fillId="4" borderId="55" xfId="0" applyNumberFormat="1" applyFont="1" applyFill="1" applyBorder="1" applyAlignment="1">
      <alignment horizontal="right" vertical="center" shrinkToFit="1"/>
    </xf>
    <xf numFmtId="4" fontId="2" fillId="4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6"/>
  <sheetViews>
    <sheetView tabSelected="1" zoomScaleNormal="100" workbookViewId="0">
      <pane xSplit="2" topLeftCell="L1" activePane="topRight" state="frozen"/>
      <selection pane="topRight" activeCell="AB40" sqref="C8:AC40"/>
    </sheetView>
  </sheetViews>
  <sheetFormatPr defaultColWidth="1.28515625" defaultRowHeight="12" customHeight="1"/>
  <cols>
    <col min="1" max="1" width="1.28515625" style="84" customWidth="1"/>
    <col min="2" max="2" width="15.5703125" style="84" customWidth="1"/>
    <col min="3" max="5" width="10" style="84" customWidth="1"/>
    <col min="6" max="6" width="12.5703125" style="84" customWidth="1"/>
    <col min="7" max="7" width="12.7109375" style="84" customWidth="1"/>
    <col min="8" max="8" width="10.85546875" style="84" bestFit="1" customWidth="1"/>
    <col min="9" max="9" width="16.140625" style="84" customWidth="1"/>
    <col min="10" max="10" width="10.7109375" style="84" customWidth="1"/>
    <col min="11" max="11" width="14.7109375" style="84" customWidth="1"/>
    <col min="12" max="12" width="13.7109375" style="84" customWidth="1"/>
    <col min="13" max="13" width="9.42578125" style="84" customWidth="1"/>
    <col min="14" max="14" width="12" style="84" customWidth="1"/>
    <col min="15" max="16" width="12.140625" style="84" customWidth="1"/>
    <col min="17" max="17" width="11.7109375" style="84" customWidth="1"/>
    <col min="18" max="18" width="10.7109375" style="84" customWidth="1"/>
    <col min="19" max="20" width="11.28515625" style="84" customWidth="1"/>
    <col min="21" max="21" width="10.5703125" style="84" customWidth="1"/>
    <col min="22" max="22" width="13.85546875" style="84" customWidth="1"/>
    <col min="23" max="28" width="10.7109375" style="84" customWidth="1"/>
    <col min="29" max="29" width="12.7109375" style="84" customWidth="1"/>
    <col min="30" max="16384" width="1.28515625" style="84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8" customFormat="1" ht="18.75" thickBot="1">
      <c r="A2" s="3"/>
      <c r="B2" s="4" t="s">
        <v>0</v>
      </c>
      <c r="C2" s="5" t="s">
        <v>1</v>
      </c>
      <c r="D2" s="6"/>
      <c r="E2" s="6"/>
      <c r="F2" s="6"/>
      <c r="G2" s="6"/>
      <c r="H2" s="6"/>
      <c r="I2" s="6"/>
      <c r="J2" s="7"/>
      <c r="K2" s="5" t="s"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 s="2" customFormat="1" ht="45" thickBot="1">
      <c r="A3" s="1"/>
      <c r="B3" s="9"/>
      <c r="C3" s="10" t="s">
        <v>3</v>
      </c>
      <c r="D3" s="11"/>
      <c r="E3" s="11"/>
      <c r="F3" s="11"/>
      <c r="G3" s="11"/>
      <c r="H3" s="11"/>
      <c r="I3" s="12"/>
      <c r="J3" s="13"/>
      <c r="K3" s="14" t="s">
        <v>4</v>
      </c>
      <c r="L3" s="15"/>
      <c r="M3" s="15"/>
      <c r="N3" s="15"/>
      <c r="O3" s="15"/>
      <c r="P3" s="15"/>
      <c r="Q3" s="15"/>
      <c r="R3" s="16"/>
      <c r="S3" s="17" t="s">
        <v>5</v>
      </c>
      <c r="T3" s="18"/>
      <c r="U3" s="19"/>
      <c r="V3" s="20" t="s">
        <v>6</v>
      </c>
      <c r="W3" s="21" t="s">
        <v>7</v>
      </c>
      <c r="X3" s="22"/>
      <c r="Y3" s="22"/>
      <c r="Z3" s="22"/>
      <c r="AA3" s="22"/>
      <c r="AB3" s="23"/>
      <c r="AC3" s="24" t="s">
        <v>8</v>
      </c>
    </row>
    <row r="4" spans="1:29" s="2" customFormat="1" ht="13.5" customHeight="1" thickBot="1">
      <c r="A4" s="1"/>
      <c r="B4" s="9"/>
      <c r="C4" s="25" t="s">
        <v>9</v>
      </c>
      <c r="D4" s="26"/>
      <c r="E4" s="26"/>
      <c r="F4" s="27"/>
      <c r="G4" s="28" t="s">
        <v>10</v>
      </c>
      <c r="H4" s="29" t="s">
        <v>11</v>
      </c>
      <c r="I4" s="30"/>
      <c r="J4" s="31" t="s">
        <v>12</v>
      </c>
      <c r="K4" s="25" t="s">
        <v>13</v>
      </c>
      <c r="L4" s="26"/>
      <c r="M4" s="26"/>
      <c r="N4" s="32"/>
      <c r="O4" s="33" t="s">
        <v>14</v>
      </c>
      <c r="P4" s="33"/>
      <c r="Q4" s="30"/>
      <c r="R4" s="34" t="s">
        <v>15</v>
      </c>
      <c r="S4" s="35" t="s">
        <v>16</v>
      </c>
      <c r="T4" s="36" t="s">
        <v>17</v>
      </c>
      <c r="U4" s="31" t="s">
        <v>18</v>
      </c>
      <c r="V4" s="37" t="s">
        <v>19</v>
      </c>
      <c r="W4" s="38" t="s">
        <v>20</v>
      </c>
      <c r="X4" s="39"/>
      <c r="Y4" s="39"/>
      <c r="Z4" s="40" t="s">
        <v>21</v>
      </c>
      <c r="AA4" s="41" t="s">
        <v>22</v>
      </c>
      <c r="AB4" s="42" t="s">
        <v>23</v>
      </c>
      <c r="AC4" s="41" t="s">
        <v>24</v>
      </c>
    </row>
    <row r="5" spans="1:29" s="2" customFormat="1" ht="58.5" thickBot="1">
      <c r="A5" s="1"/>
      <c r="B5" s="43"/>
      <c r="C5" s="44" t="s">
        <v>25</v>
      </c>
      <c r="D5" s="45" t="s">
        <v>26</v>
      </c>
      <c r="E5" s="46" t="s">
        <v>27</v>
      </c>
      <c r="F5" s="47" t="s">
        <v>28</v>
      </c>
      <c r="G5" s="48"/>
      <c r="H5" s="44" t="s">
        <v>29</v>
      </c>
      <c r="I5" s="49" t="s">
        <v>30</v>
      </c>
      <c r="J5" s="50"/>
      <c r="K5" s="51" t="s">
        <v>31</v>
      </c>
      <c r="L5" s="52" t="s">
        <v>32</v>
      </c>
      <c r="M5" s="52" t="s">
        <v>33</v>
      </c>
      <c r="N5" s="47" t="s">
        <v>34</v>
      </c>
      <c r="O5" s="53" t="s">
        <v>35</v>
      </c>
      <c r="P5" s="54" t="s">
        <v>36</v>
      </c>
      <c r="Q5" s="55" t="s">
        <v>37</v>
      </c>
      <c r="R5" s="50"/>
      <c r="S5" s="56"/>
      <c r="T5" s="57"/>
      <c r="U5" s="58"/>
      <c r="V5" s="59"/>
      <c r="W5" s="60" t="s">
        <v>38</v>
      </c>
      <c r="X5" s="60" t="s">
        <v>39</v>
      </c>
      <c r="Y5" s="61" t="s">
        <v>40</v>
      </c>
      <c r="Z5" s="62"/>
      <c r="AA5" s="63"/>
      <c r="AB5" s="64"/>
      <c r="AC5" s="63"/>
    </row>
    <row r="6" spans="1:29" ht="11.25">
      <c r="A6" s="65"/>
      <c r="B6" s="66" t="s">
        <v>41</v>
      </c>
      <c r="C6" s="67">
        <v>110371361.69999966</v>
      </c>
      <c r="D6" s="68">
        <v>56494198.600000001</v>
      </c>
      <c r="E6" s="68">
        <v>1975439.7</v>
      </c>
      <c r="F6" s="69">
        <v>168840999.99999964</v>
      </c>
      <c r="G6" s="70">
        <v>1784000.0000000049</v>
      </c>
      <c r="H6" s="71">
        <v>0</v>
      </c>
      <c r="I6" s="72">
        <v>0</v>
      </c>
      <c r="J6" s="73">
        <f>F6+G6+H6</f>
        <v>170624999.99999964</v>
      </c>
      <c r="K6" s="74">
        <v>33443121.89999995</v>
      </c>
      <c r="L6" s="75">
        <v>23936503.309999999</v>
      </c>
      <c r="M6" s="75">
        <v>52269954.789999999</v>
      </c>
      <c r="N6" s="76">
        <f>K6+L6+M6</f>
        <v>109649579.99999994</v>
      </c>
      <c r="O6" s="74">
        <v>12299809.999999952</v>
      </c>
      <c r="P6" s="75">
        <v>609570</v>
      </c>
      <c r="Q6" s="76">
        <f>O6+P6</f>
        <v>12909379.999999952</v>
      </c>
      <c r="R6" s="73">
        <f>N6+Q6</f>
        <v>122558959.9999999</v>
      </c>
      <c r="S6" s="67">
        <f>170000*1000</f>
        <v>170000000</v>
      </c>
      <c r="T6" s="69">
        <v>4504890</v>
      </c>
      <c r="U6" s="77">
        <f>SUM(S6:T6)</f>
        <v>174504890</v>
      </c>
      <c r="V6" s="78">
        <v>8701190</v>
      </c>
      <c r="W6" s="79">
        <v>276800</v>
      </c>
      <c r="X6" s="80">
        <v>1039599.9999999999</v>
      </c>
      <c r="Y6" s="80">
        <v>1316400</v>
      </c>
      <c r="Z6" s="81">
        <v>266569.99999999953</v>
      </c>
      <c r="AA6" s="82">
        <v>39249.999999999964</v>
      </c>
      <c r="AB6" s="83">
        <v>1622219.9999999995</v>
      </c>
      <c r="AC6" s="82">
        <v>1400000.000000003</v>
      </c>
    </row>
    <row r="7" spans="1:29" s="98" customFormat="1" ht="11.25" hidden="1" customHeight="1">
      <c r="A7" s="85"/>
      <c r="B7" s="86" t="s">
        <v>42</v>
      </c>
      <c r="C7" s="87"/>
      <c r="D7" s="88"/>
      <c r="E7" s="88"/>
      <c r="F7" s="89"/>
      <c r="G7" s="90"/>
      <c r="H7" s="91"/>
      <c r="I7" s="92"/>
      <c r="J7" s="73"/>
      <c r="K7" s="93"/>
      <c r="L7" s="94">
        <v>425000</v>
      </c>
      <c r="M7" s="94"/>
      <c r="N7" s="76"/>
      <c r="O7" s="93"/>
      <c r="P7" s="94"/>
      <c r="Q7" s="76"/>
      <c r="R7" s="73"/>
      <c r="S7" s="87"/>
      <c r="T7" s="89"/>
      <c r="U7" s="95"/>
      <c r="V7" s="96"/>
      <c r="W7" s="87"/>
      <c r="X7" s="88">
        <v>0</v>
      </c>
      <c r="Y7" s="88"/>
      <c r="Z7" s="90"/>
      <c r="AA7" s="95"/>
      <c r="AB7" s="97"/>
      <c r="AC7" s="95"/>
    </row>
    <row r="8" spans="1:29" s="98" customFormat="1" ht="11.25">
      <c r="A8" s="85"/>
      <c r="B8" s="99" t="s">
        <v>43</v>
      </c>
      <c r="C8" s="100">
        <v>0</v>
      </c>
      <c r="D8" s="101">
        <v>0</v>
      </c>
      <c r="E8" s="101">
        <v>0</v>
      </c>
      <c r="F8" s="102">
        <v>0</v>
      </c>
      <c r="G8" s="103">
        <v>0</v>
      </c>
      <c r="H8" s="104">
        <v>106772260</v>
      </c>
      <c r="I8" s="105">
        <v>0</v>
      </c>
      <c r="J8" s="73">
        <f>F8+G8+H8</f>
        <v>106772260</v>
      </c>
      <c r="K8" s="104">
        <v>0</v>
      </c>
      <c r="L8" s="106">
        <v>0</v>
      </c>
      <c r="M8" s="106">
        <v>0</v>
      </c>
      <c r="N8" s="76">
        <f>K8+L8+M8</f>
        <v>0</v>
      </c>
      <c r="O8" s="104">
        <v>0</v>
      </c>
      <c r="P8" s="106">
        <v>0</v>
      </c>
      <c r="Q8" s="76">
        <f>O8+P8</f>
        <v>0</v>
      </c>
      <c r="R8" s="73">
        <f>N8+Q8</f>
        <v>0</v>
      </c>
      <c r="S8" s="100">
        <v>0</v>
      </c>
      <c r="T8" s="102">
        <v>2401970</v>
      </c>
      <c r="U8" s="78">
        <f>SUM(S8:T8)</f>
        <v>2401970</v>
      </c>
      <c r="V8" s="78">
        <v>0</v>
      </c>
      <c r="W8" s="100">
        <v>0</v>
      </c>
      <c r="X8" s="101">
        <v>0</v>
      </c>
      <c r="Y8" s="101">
        <v>0</v>
      </c>
      <c r="Z8" s="103">
        <v>0</v>
      </c>
      <c r="AA8" s="78">
        <v>0</v>
      </c>
      <c r="AB8" s="107">
        <v>0</v>
      </c>
      <c r="AC8" s="78">
        <v>0</v>
      </c>
    </row>
    <row r="9" spans="1:29" s="98" customFormat="1" ht="11.25">
      <c r="A9" s="85"/>
      <c r="B9" s="99"/>
      <c r="C9" s="100">
        <v>0</v>
      </c>
      <c r="D9" s="101">
        <v>0</v>
      </c>
      <c r="E9" s="101">
        <v>0</v>
      </c>
      <c r="F9" s="102">
        <v>0</v>
      </c>
      <c r="G9" s="103">
        <v>0</v>
      </c>
      <c r="H9" s="104">
        <v>0</v>
      </c>
      <c r="I9" s="105">
        <v>0</v>
      </c>
      <c r="J9" s="73">
        <f>F9+G9+H9</f>
        <v>0</v>
      </c>
      <c r="K9" s="104">
        <v>0</v>
      </c>
      <c r="L9" s="106">
        <v>0</v>
      </c>
      <c r="M9" s="106">
        <v>0</v>
      </c>
      <c r="N9" s="76">
        <f>K9+L9+M9</f>
        <v>0</v>
      </c>
      <c r="O9" s="104">
        <v>0</v>
      </c>
      <c r="P9" s="106">
        <v>0</v>
      </c>
      <c r="Q9" s="76">
        <f>O9+P9</f>
        <v>0</v>
      </c>
      <c r="R9" s="73">
        <f>N9+Q9</f>
        <v>0</v>
      </c>
      <c r="S9" s="100">
        <v>0</v>
      </c>
      <c r="T9" s="102">
        <v>0</v>
      </c>
      <c r="U9" s="78">
        <f>SUM(S9:T9)</f>
        <v>0</v>
      </c>
      <c r="V9" s="78">
        <v>0</v>
      </c>
      <c r="W9" s="100">
        <v>0</v>
      </c>
      <c r="X9" s="101">
        <v>0</v>
      </c>
      <c r="Y9" s="101">
        <v>0</v>
      </c>
      <c r="Z9" s="103">
        <v>0</v>
      </c>
      <c r="AA9" s="78">
        <v>0</v>
      </c>
      <c r="AB9" s="107">
        <v>0</v>
      </c>
      <c r="AC9" s="78">
        <v>0</v>
      </c>
    </row>
    <row r="10" spans="1:29" s="98" customFormat="1" thickBot="1">
      <c r="A10" s="85"/>
      <c r="B10" s="99"/>
      <c r="C10" s="108">
        <v>0</v>
      </c>
      <c r="D10" s="109">
        <v>0</v>
      </c>
      <c r="E10" s="109">
        <v>0</v>
      </c>
      <c r="F10" s="110">
        <v>0</v>
      </c>
      <c r="G10" s="111">
        <v>0</v>
      </c>
      <c r="H10" s="112">
        <v>0</v>
      </c>
      <c r="I10" s="113">
        <v>0</v>
      </c>
      <c r="J10" s="114">
        <f>F10+G10+H10</f>
        <v>0</v>
      </c>
      <c r="K10" s="112">
        <v>0</v>
      </c>
      <c r="L10" s="115">
        <v>0</v>
      </c>
      <c r="M10" s="115">
        <v>0</v>
      </c>
      <c r="N10" s="76">
        <f>K10+L10+M10</f>
        <v>0</v>
      </c>
      <c r="O10" s="112">
        <v>0</v>
      </c>
      <c r="P10" s="115">
        <v>0</v>
      </c>
      <c r="Q10" s="76">
        <f>O10+P10</f>
        <v>0</v>
      </c>
      <c r="R10" s="73">
        <f>N10+Q10</f>
        <v>0</v>
      </c>
      <c r="S10" s="108">
        <v>0</v>
      </c>
      <c r="T10" s="110">
        <v>0</v>
      </c>
      <c r="U10" s="116">
        <f>SUM(S10:T10)</f>
        <v>0</v>
      </c>
      <c r="V10" s="78">
        <v>0</v>
      </c>
      <c r="W10" s="108">
        <v>0</v>
      </c>
      <c r="X10" s="109">
        <v>0</v>
      </c>
      <c r="Y10" s="109">
        <v>0</v>
      </c>
      <c r="Z10" s="111">
        <v>0</v>
      </c>
      <c r="AA10" s="116">
        <v>0</v>
      </c>
      <c r="AB10" s="117">
        <v>0</v>
      </c>
      <c r="AC10" s="78">
        <v>0</v>
      </c>
    </row>
    <row r="11" spans="1:29" ht="13.5" customHeight="1" thickBot="1">
      <c r="A11" s="65"/>
      <c r="B11" s="118" t="s">
        <v>44</v>
      </c>
      <c r="C11" s="119">
        <f>C6+C8</f>
        <v>110371361.69999966</v>
      </c>
      <c r="D11" s="120">
        <f t="shared" ref="D11:J11" si="0">D6+D8</f>
        <v>56494198.600000001</v>
      </c>
      <c r="E11" s="120">
        <f t="shared" si="0"/>
        <v>1975439.7</v>
      </c>
      <c r="F11" s="120">
        <f t="shared" si="0"/>
        <v>168840999.99999964</v>
      </c>
      <c r="G11" s="120">
        <f t="shared" si="0"/>
        <v>1784000.0000000049</v>
      </c>
      <c r="H11" s="120">
        <f t="shared" si="0"/>
        <v>106772260</v>
      </c>
      <c r="I11" s="120">
        <f t="shared" si="0"/>
        <v>0</v>
      </c>
      <c r="J11" s="121">
        <f t="shared" si="0"/>
        <v>277397259.99999964</v>
      </c>
      <c r="K11" s="122">
        <f>K6+K8</f>
        <v>33443121.89999995</v>
      </c>
      <c r="L11" s="123">
        <f t="shared" ref="L11:R11" si="1">L6+L8</f>
        <v>23936503.309999999</v>
      </c>
      <c r="M11" s="123">
        <f t="shared" si="1"/>
        <v>52269954.789999999</v>
      </c>
      <c r="N11" s="123">
        <f t="shared" si="1"/>
        <v>109649579.99999994</v>
      </c>
      <c r="O11" s="123">
        <f t="shared" si="1"/>
        <v>12299809.999999952</v>
      </c>
      <c r="P11" s="123">
        <f t="shared" si="1"/>
        <v>609570</v>
      </c>
      <c r="Q11" s="123">
        <f t="shared" si="1"/>
        <v>12909379.999999952</v>
      </c>
      <c r="R11" s="124">
        <f t="shared" si="1"/>
        <v>122558959.9999999</v>
      </c>
      <c r="S11" s="119">
        <f>S6+S8</f>
        <v>170000000</v>
      </c>
      <c r="T11" s="120">
        <f>T6+T8</f>
        <v>6906860</v>
      </c>
      <c r="U11" s="121">
        <f>U6+U8</f>
        <v>176906860</v>
      </c>
      <c r="V11" s="125">
        <f>V6+V8</f>
        <v>8701190</v>
      </c>
      <c r="W11" s="119">
        <f t="shared" ref="W11:AB11" si="2">W6+W8</f>
        <v>276800</v>
      </c>
      <c r="X11" s="120">
        <f t="shared" si="2"/>
        <v>1039599.9999999999</v>
      </c>
      <c r="Y11" s="120">
        <f t="shared" si="2"/>
        <v>1316400</v>
      </c>
      <c r="Z11" s="126">
        <f t="shared" si="2"/>
        <v>266569.99999999953</v>
      </c>
      <c r="AA11" s="125">
        <f t="shared" si="2"/>
        <v>39249.999999999964</v>
      </c>
      <c r="AB11" s="127">
        <f t="shared" si="2"/>
        <v>1622219.9999999995</v>
      </c>
      <c r="AC11" s="125">
        <f>AC6+AC8</f>
        <v>1400000.000000003</v>
      </c>
    </row>
    <row r="12" spans="1:29" s="128" customFormat="1" thickBot="1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s="8" customFormat="1" ht="18.75" thickBot="1">
      <c r="A13" s="3"/>
      <c r="B13" s="4" t="s">
        <v>45</v>
      </c>
      <c r="C13" s="5" t="s">
        <v>46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spans="1:29" s="2" customFormat="1" ht="45" thickBot="1">
      <c r="A14" s="1"/>
      <c r="B14" s="9"/>
      <c r="C14" s="10" t="s">
        <v>3</v>
      </c>
      <c r="D14" s="11"/>
      <c r="E14" s="11"/>
      <c r="F14" s="11"/>
      <c r="G14" s="11"/>
      <c r="H14" s="11"/>
      <c r="I14" s="12"/>
      <c r="J14" s="13"/>
      <c r="K14" s="14" t="s">
        <v>4</v>
      </c>
      <c r="L14" s="15"/>
      <c r="M14" s="15"/>
      <c r="N14" s="15"/>
      <c r="O14" s="15"/>
      <c r="P14" s="15"/>
      <c r="Q14" s="15"/>
      <c r="R14" s="16"/>
      <c r="S14" s="17" t="s">
        <v>5</v>
      </c>
      <c r="T14" s="18"/>
      <c r="U14" s="19"/>
      <c r="V14" s="20" t="s">
        <v>6</v>
      </c>
      <c r="W14" s="21" t="s">
        <v>7</v>
      </c>
      <c r="X14" s="22"/>
      <c r="Y14" s="22"/>
      <c r="Z14" s="22"/>
      <c r="AA14" s="22"/>
      <c r="AB14" s="23"/>
      <c r="AC14" s="24" t="s">
        <v>8</v>
      </c>
    </row>
    <row r="15" spans="1:29" s="2" customFormat="1" ht="13.5" customHeight="1" thickBot="1">
      <c r="A15" s="1"/>
      <c r="B15" s="9"/>
      <c r="C15" s="25" t="s">
        <v>9</v>
      </c>
      <c r="D15" s="26"/>
      <c r="E15" s="26"/>
      <c r="F15" s="27"/>
      <c r="G15" s="28" t="s">
        <v>10</v>
      </c>
      <c r="H15" s="29" t="s">
        <v>47</v>
      </c>
      <c r="I15" s="33"/>
      <c r="J15" s="31" t="s">
        <v>12</v>
      </c>
      <c r="K15" s="25" t="s">
        <v>13</v>
      </c>
      <c r="L15" s="26"/>
      <c r="M15" s="26"/>
      <c r="N15" s="32"/>
      <c r="O15" s="33" t="s">
        <v>14</v>
      </c>
      <c r="P15" s="33"/>
      <c r="Q15" s="30"/>
      <c r="R15" s="34" t="s">
        <v>15</v>
      </c>
      <c r="S15" s="35" t="s">
        <v>16</v>
      </c>
      <c r="T15" s="36" t="s">
        <v>17</v>
      </c>
      <c r="U15" s="31" t="s">
        <v>18</v>
      </c>
      <c r="V15" s="37" t="s">
        <v>19</v>
      </c>
      <c r="W15" s="38" t="s">
        <v>20</v>
      </c>
      <c r="X15" s="39"/>
      <c r="Y15" s="133"/>
      <c r="Z15" s="40" t="s">
        <v>21</v>
      </c>
      <c r="AA15" s="41" t="s">
        <v>22</v>
      </c>
      <c r="AB15" s="42" t="s">
        <v>23</v>
      </c>
      <c r="AC15" s="41" t="s">
        <v>24</v>
      </c>
    </row>
    <row r="16" spans="1:29" s="2" customFormat="1" ht="58.5" thickBot="1">
      <c r="A16" s="1"/>
      <c r="B16" s="43"/>
      <c r="C16" s="44" t="s">
        <v>25</v>
      </c>
      <c r="D16" s="45" t="s">
        <v>26</v>
      </c>
      <c r="E16" s="46" t="s">
        <v>27</v>
      </c>
      <c r="F16" s="47" t="s">
        <v>28</v>
      </c>
      <c r="G16" s="48"/>
      <c r="H16" s="44" t="s">
        <v>29</v>
      </c>
      <c r="I16" s="49" t="s">
        <v>30</v>
      </c>
      <c r="J16" s="58"/>
      <c r="K16" s="51" t="s">
        <v>31</v>
      </c>
      <c r="L16" s="52" t="s">
        <v>32</v>
      </c>
      <c r="M16" s="52" t="s">
        <v>33</v>
      </c>
      <c r="N16" s="134" t="s">
        <v>34</v>
      </c>
      <c r="O16" s="53" t="s">
        <v>35</v>
      </c>
      <c r="P16" s="54" t="s">
        <v>36</v>
      </c>
      <c r="Q16" s="134" t="s">
        <v>37</v>
      </c>
      <c r="R16" s="50"/>
      <c r="S16" s="56"/>
      <c r="T16" s="57"/>
      <c r="U16" s="58"/>
      <c r="V16" s="59"/>
      <c r="W16" s="60" t="s">
        <v>38</v>
      </c>
      <c r="X16" s="60" t="s">
        <v>39</v>
      </c>
      <c r="Y16" s="135" t="s">
        <v>40</v>
      </c>
      <c r="Z16" s="62"/>
      <c r="AA16" s="63"/>
      <c r="AB16" s="64"/>
      <c r="AC16" s="63"/>
    </row>
    <row r="17" spans="1:29" ht="11.25">
      <c r="A17" s="65"/>
      <c r="B17" s="136" t="s">
        <v>51</v>
      </c>
      <c r="C17" s="67">
        <v>0</v>
      </c>
      <c r="D17" s="68">
        <v>0</v>
      </c>
      <c r="E17" s="68">
        <v>0</v>
      </c>
      <c r="F17" s="69">
        <f>C17+D17+E17</f>
        <v>0</v>
      </c>
      <c r="G17" s="70">
        <v>0</v>
      </c>
      <c r="H17" s="67">
        <v>0</v>
      </c>
      <c r="I17" s="137">
        <v>0</v>
      </c>
      <c r="J17" s="73">
        <f>F17+G17+H17</f>
        <v>0</v>
      </c>
      <c r="K17" s="74">
        <v>0</v>
      </c>
      <c r="L17" s="75">
        <v>0</v>
      </c>
      <c r="M17" s="75">
        <v>0</v>
      </c>
      <c r="N17" s="76">
        <f t="shared" ref="N17:N18" si="3">SUM(K17:M17)</f>
        <v>0</v>
      </c>
      <c r="O17" s="74">
        <v>0</v>
      </c>
      <c r="P17" s="75">
        <v>0</v>
      </c>
      <c r="Q17" s="76">
        <f t="shared" ref="Q17:Q18" si="4">SUM(O17:P17)</f>
        <v>0</v>
      </c>
      <c r="R17" s="73">
        <f>N17+Q17</f>
        <v>0</v>
      </c>
      <c r="S17" s="67">
        <v>0</v>
      </c>
      <c r="T17" s="69">
        <v>0</v>
      </c>
      <c r="U17" s="77">
        <f t="shared" ref="U17:U19" si="5">SUM(S17:T17)</f>
        <v>0</v>
      </c>
      <c r="V17" s="103">
        <v>0</v>
      </c>
      <c r="W17" s="79">
        <v>0</v>
      </c>
      <c r="X17" s="80">
        <v>0</v>
      </c>
      <c r="Y17" s="138">
        <f t="shared" ref="Y17:Y18" si="6">SUM(W17:X17)</f>
        <v>0</v>
      </c>
      <c r="Z17" s="139">
        <v>0</v>
      </c>
      <c r="AA17" s="82">
        <v>10890.359999999997</v>
      </c>
      <c r="AB17" s="83">
        <f>Y17+Z17+AA17</f>
        <v>10890.359999999997</v>
      </c>
      <c r="AC17" s="82">
        <v>0</v>
      </c>
    </row>
    <row r="18" spans="1:29" s="98" customFormat="1" ht="23.25" thickBot="1">
      <c r="A18" s="85"/>
      <c r="B18" s="140" t="s">
        <v>48</v>
      </c>
      <c r="C18" s="100">
        <v>31192753.880000006</v>
      </c>
      <c r="D18" s="101">
        <v>16676471.140000001</v>
      </c>
      <c r="E18" s="101">
        <v>522318.59999999986</v>
      </c>
      <c r="F18" s="69">
        <f t="shared" ref="F18" si="7">C18+D18+E18</f>
        <v>48391543.620000012</v>
      </c>
      <c r="G18" s="103">
        <v>416519.15000000026</v>
      </c>
      <c r="H18" s="100">
        <v>0</v>
      </c>
      <c r="I18" s="141">
        <v>24892235.719999995</v>
      </c>
      <c r="J18" s="73">
        <f>F18+G18+H18</f>
        <v>48808062.770000011</v>
      </c>
      <c r="K18" s="104">
        <v>3020787.32</v>
      </c>
      <c r="L18" s="106">
        <v>2103321.2599999998</v>
      </c>
      <c r="M18" s="106">
        <v>5013877.6199999982</v>
      </c>
      <c r="N18" s="105">
        <f t="shared" si="3"/>
        <v>10137986.199999999</v>
      </c>
      <c r="O18" s="104">
        <v>1088869.52</v>
      </c>
      <c r="P18" s="106">
        <v>55687.14</v>
      </c>
      <c r="Q18" s="105">
        <f t="shared" si="4"/>
        <v>1144556.6599999999</v>
      </c>
      <c r="R18" s="73">
        <f t="shared" ref="R18" si="8">N18+Q18</f>
        <v>11282542.859999999</v>
      </c>
      <c r="S18" s="100">
        <f>13907369.47+149921.73</f>
        <v>14057291.200000001</v>
      </c>
      <c r="T18" s="102">
        <v>590272.46</v>
      </c>
      <c r="U18" s="78">
        <f t="shared" si="5"/>
        <v>14647563.66</v>
      </c>
      <c r="V18" s="103">
        <v>578729.27999999991</v>
      </c>
      <c r="W18" s="108">
        <v>91615.410000000018</v>
      </c>
      <c r="X18" s="109">
        <v>34823.480000000003</v>
      </c>
      <c r="Y18" s="142">
        <f t="shared" si="6"/>
        <v>126438.89000000001</v>
      </c>
      <c r="Z18" s="143">
        <v>18475.440000000002</v>
      </c>
      <c r="AA18" s="116">
        <v>3139.57</v>
      </c>
      <c r="AB18" s="117">
        <f t="shared" ref="AB18" si="9">Y18+Z18+AA18</f>
        <v>148053.90000000002</v>
      </c>
      <c r="AC18" s="116">
        <v>141748.18000000005</v>
      </c>
    </row>
    <row r="19" spans="1:29" thickBot="1">
      <c r="A19" s="65"/>
      <c r="B19" s="118" t="s">
        <v>44</v>
      </c>
      <c r="C19" s="119">
        <f>SUM(C17:C18)</f>
        <v>31192753.880000006</v>
      </c>
      <c r="D19" s="119">
        <f>SUM(D17:D18)</f>
        <v>16676471.140000001</v>
      </c>
      <c r="E19" s="119">
        <f>SUM(E17:E18)</f>
        <v>522318.59999999986</v>
      </c>
      <c r="F19" s="119">
        <f>SUM(F17:F18)</f>
        <v>48391543.620000012</v>
      </c>
      <c r="G19" s="119">
        <f>SUM(G17:G18)</f>
        <v>416519.15000000026</v>
      </c>
      <c r="H19" s="119">
        <f>SUM(H17:H18)</f>
        <v>0</v>
      </c>
      <c r="I19" s="119">
        <f>SUM(I17:I18)</f>
        <v>24892235.719999995</v>
      </c>
      <c r="J19" s="119">
        <f>SUM(J17:J18)</f>
        <v>48808062.770000011</v>
      </c>
      <c r="K19" s="122">
        <f>SUM(K17:K18)</f>
        <v>3020787.32</v>
      </c>
      <c r="L19" s="123">
        <f>SUM(L17:L18)</f>
        <v>2103321.2599999998</v>
      </c>
      <c r="M19" s="123">
        <f>SUM(M17:M18)</f>
        <v>5013877.6199999982</v>
      </c>
      <c r="N19" s="124">
        <f>SUM(N17:N18)</f>
        <v>10137986.199999999</v>
      </c>
      <c r="O19" s="122">
        <f>SUM(O17:O18)</f>
        <v>1088869.52</v>
      </c>
      <c r="P19" s="123">
        <f>SUM(P17:P18)</f>
        <v>55687.14</v>
      </c>
      <c r="Q19" s="124">
        <f>SUM(Q17:Q18)</f>
        <v>1144556.6599999999</v>
      </c>
      <c r="R19" s="144">
        <f>SUM(R17:R18)</f>
        <v>11282542.859999999</v>
      </c>
      <c r="S19" s="119">
        <f>SUM(S17:S18)</f>
        <v>14057291.200000001</v>
      </c>
      <c r="T19" s="126">
        <f>SUM(T17:T18)</f>
        <v>590272.46</v>
      </c>
      <c r="U19" s="125">
        <f t="shared" si="5"/>
        <v>14647563.66</v>
      </c>
      <c r="V19" s="125">
        <f>SUM(V17:V18)</f>
        <v>578729.27999999991</v>
      </c>
      <c r="W19" s="119">
        <f>SUM(W17:W18)</f>
        <v>91615.410000000018</v>
      </c>
      <c r="X19" s="120">
        <f>SUM(X17:X18)</f>
        <v>34823.480000000003</v>
      </c>
      <c r="Y19" s="120">
        <f>SUM(Y17:Y18)</f>
        <v>126438.89000000001</v>
      </c>
      <c r="Z19" s="126">
        <f>SUM(Z17:Z18)</f>
        <v>18475.440000000002</v>
      </c>
      <c r="AA19" s="125">
        <f>SUM(AA17:AA18)</f>
        <v>14029.929999999997</v>
      </c>
      <c r="AB19" s="127">
        <f>SUM(AB17:AB18)</f>
        <v>158944.26</v>
      </c>
      <c r="AC19" s="146">
        <f>SUM(AC17:AC18)</f>
        <v>141748.18000000005</v>
      </c>
    </row>
    <row r="20" spans="1:29" s="150" customFormat="1" thickBot="1">
      <c r="A20" s="128"/>
      <c r="B20" s="147"/>
      <c r="C20" s="148"/>
      <c r="D20" s="148"/>
      <c r="E20" s="148"/>
      <c r="F20" s="148"/>
      <c r="G20" s="148"/>
      <c r="H20" s="148"/>
      <c r="I20" s="148"/>
      <c r="J20" s="148"/>
      <c r="K20" s="132"/>
      <c r="L20" s="132"/>
      <c r="M20" s="132"/>
      <c r="N20" s="132"/>
      <c r="O20" s="132"/>
      <c r="P20" s="132"/>
      <c r="Q20" s="132"/>
      <c r="R20" s="132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</row>
    <row r="21" spans="1:29" s="8" customFormat="1" ht="18.75" thickBot="1">
      <c r="A21" s="3"/>
      <c r="B21" s="4" t="s">
        <v>49</v>
      </c>
      <c r="C21" s="5" t="s">
        <v>50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spans="1:29" s="2" customFormat="1" ht="45" thickBot="1">
      <c r="A22" s="1"/>
      <c r="B22" s="9"/>
      <c r="C22" s="10" t="s">
        <v>3</v>
      </c>
      <c r="D22" s="11"/>
      <c r="E22" s="11"/>
      <c r="F22" s="11"/>
      <c r="G22" s="11"/>
      <c r="H22" s="11"/>
      <c r="I22" s="12"/>
      <c r="J22" s="13"/>
      <c r="K22" s="14" t="s">
        <v>4</v>
      </c>
      <c r="L22" s="15"/>
      <c r="M22" s="15"/>
      <c r="N22" s="15"/>
      <c r="O22" s="15"/>
      <c r="P22" s="15"/>
      <c r="Q22" s="15"/>
      <c r="R22" s="16"/>
      <c r="S22" s="17" t="s">
        <v>5</v>
      </c>
      <c r="T22" s="18"/>
      <c r="U22" s="19"/>
      <c r="V22" s="20" t="s">
        <v>6</v>
      </c>
      <c r="W22" s="21" t="s">
        <v>7</v>
      </c>
      <c r="X22" s="22"/>
      <c r="Y22" s="22"/>
      <c r="Z22" s="22"/>
      <c r="AA22" s="22"/>
      <c r="AB22" s="23"/>
      <c r="AC22" s="24" t="s">
        <v>8</v>
      </c>
    </row>
    <row r="23" spans="1:29" s="2" customFormat="1" ht="13.5" customHeight="1" thickBot="1">
      <c r="A23" s="1"/>
      <c r="B23" s="9"/>
      <c r="C23" s="25" t="s">
        <v>9</v>
      </c>
      <c r="D23" s="26"/>
      <c r="E23" s="26"/>
      <c r="F23" s="27"/>
      <c r="G23" s="28" t="s">
        <v>10</v>
      </c>
      <c r="H23" s="29" t="s">
        <v>47</v>
      </c>
      <c r="I23" s="30"/>
      <c r="J23" s="31" t="s">
        <v>12</v>
      </c>
      <c r="K23" s="25" t="s">
        <v>13</v>
      </c>
      <c r="L23" s="26"/>
      <c r="M23" s="26"/>
      <c r="N23" s="32"/>
      <c r="O23" s="33" t="s">
        <v>14</v>
      </c>
      <c r="P23" s="33"/>
      <c r="Q23" s="30"/>
      <c r="R23" s="34" t="s">
        <v>15</v>
      </c>
      <c r="S23" s="35" t="s">
        <v>16</v>
      </c>
      <c r="T23" s="36" t="s">
        <v>17</v>
      </c>
      <c r="U23" s="31" t="s">
        <v>18</v>
      </c>
      <c r="V23" s="37" t="s">
        <v>19</v>
      </c>
      <c r="W23" s="39" t="s">
        <v>20</v>
      </c>
      <c r="X23" s="39"/>
      <c r="Y23" s="39"/>
      <c r="Z23" s="40" t="s">
        <v>21</v>
      </c>
      <c r="AA23" s="41" t="s">
        <v>22</v>
      </c>
      <c r="AB23" s="31" t="s">
        <v>23</v>
      </c>
      <c r="AC23" s="41" t="s">
        <v>24</v>
      </c>
    </row>
    <row r="24" spans="1:29" s="2" customFormat="1" ht="58.5" thickBot="1">
      <c r="A24" s="1"/>
      <c r="B24" s="43"/>
      <c r="C24" s="151" t="s">
        <v>25</v>
      </c>
      <c r="D24" s="152" t="s">
        <v>26</v>
      </c>
      <c r="E24" s="153" t="s">
        <v>27</v>
      </c>
      <c r="F24" s="154" t="s">
        <v>28</v>
      </c>
      <c r="G24" s="48"/>
      <c r="H24" s="44" t="s">
        <v>29</v>
      </c>
      <c r="I24" s="49" t="s">
        <v>30</v>
      </c>
      <c r="J24" s="64"/>
      <c r="K24" s="155" t="s">
        <v>31</v>
      </c>
      <c r="L24" s="156" t="s">
        <v>32</v>
      </c>
      <c r="M24" s="156" t="s">
        <v>33</v>
      </c>
      <c r="N24" s="157" t="s">
        <v>34</v>
      </c>
      <c r="O24" s="53" t="s">
        <v>35</v>
      </c>
      <c r="P24" s="54" t="s">
        <v>36</v>
      </c>
      <c r="Q24" s="157" t="s">
        <v>37</v>
      </c>
      <c r="R24" s="64"/>
      <c r="S24" s="158"/>
      <c r="T24" s="159"/>
      <c r="U24" s="160"/>
      <c r="V24" s="59"/>
      <c r="W24" s="60" t="s">
        <v>38</v>
      </c>
      <c r="X24" s="60" t="s">
        <v>39</v>
      </c>
      <c r="Y24" s="61" t="s">
        <v>40</v>
      </c>
      <c r="Z24" s="62"/>
      <c r="AA24" s="161"/>
      <c r="AB24" s="160"/>
      <c r="AC24" s="63"/>
    </row>
    <row r="25" spans="1:29" ht="13.5" customHeight="1" thickBot="1">
      <c r="A25" s="65"/>
      <c r="B25" s="118" t="s">
        <v>44</v>
      </c>
      <c r="C25" s="119">
        <f>C11-C19</f>
        <v>79178607.81999965</v>
      </c>
      <c r="D25" s="120">
        <f>D11-D19</f>
        <v>39817727.460000001</v>
      </c>
      <c r="E25" s="120">
        <f>E11-E19</f>
        <v>1453121.1</v>
      </c>
      <c r="F25" s="120">
        <f>F11-F19</f>
        <v>120449456.37999964</v>
      </c>
      <c r="G25" s="120">
        <f>G11-G19</f>
        <v>1367480.8500000047</v>
      </c>
      <c r="H25" s="145">
        <f>H11-H19</f>
        <v>106772260</v>
      </c>
      <c r="I25" s="145">
        <f>I11-I19</f>
        <v>-24892235.719999995</v>
      </c>
      <c r="J25" s="121">
        <f>J11-J19</f>
        <v>228589197.22999963</v>
      </c>
      <c r="K25" s="122">
        <f>K11-K19</f>
        <v>30422334.57999995</v>
      </c>
      <c r="L25" s="122">
        <f>L11-L19</f>
        <v>21833182.049999997</v>
      </c>
      <c r="M25" s="122">
        <f>M11-M19</f>
        <v>47256077.170000002</v>
      </c>
      <c r="N25" s="122">
        <f>N11-N19</f>
        <v>99511593.799999937</v>
      </c>
      <c r="O25" s="122">
        <f>O11-O19</f>
        <v>11210940.479999952</v>
      </c>
      <c r="P25" s="122">
        <f>P11-P19</f>
        <v>553882.86</v>
      </c>
      <c r="Q25" s="122">
        <f>Q11-Q19</f>
        <v>11764823.339999951</v>
      </c>
      <c r="R25" s="122">
        <f>R11-R19</f>
        <v>111276417.1399999</v>
      </c>
      <c r="S25" s="119">
        <f>S11-S19</f>
        <v>155942708.80000001</v>
      </c>
      <c r="T25" s="119">
        <f>T11-T19</f>
        <v>6316587.54</v>
      </c>
      <c r="U25" s="119">
        <f>U11-U19</f>
        <v>162259296.34</v>
      </c>
      <c r="V25" s="125">
        <f>V11-V19</f>
        <v>8122460.7199999997</v>
      </c>
      <c r="W25" s="119">
        <f>W11-W19</f>
        <v>185184.58999999997</v>
      </c>
      <c r="X25" s="119">
        <f>X11-X19</f>
        <v>1004776.5199999999</v>
      </c>
      <c r="Y25" s="119">
        <f>Y11-Y19</f>
        <v>1189961.1099999999</v>
      </c>
      <c r="Z25" s="119">
        <f>Z11-Z19</f>
        <v>248094.55999999953</v>
      </c>
      <c r="AA25" s="119">
        <f>AA11-AA19</f>
        <v>25220.069999999967</v>
      </c>
      <c r="AB25" s="119">
        <f>AB11-AB19</f>
        <v>1463275.7399999995</v>
      </c>
      <c r="AC25" s="125">
        <f>AC11-AC19</f>
        <v>1258251.8200000031</v>
      </c>
    </row>
    <row r="26" spans="1:29" s="128" customFormat="1" ht="11.25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</row>
  </sheetData>
  <sheetProtection selectLockedCells="1" selectUnlockedCells="1"/>
  <mergeCells count="67">
    <mergeCell ref="AC23:AC24"/>
    <mergeCell ref="U23:U24"/>
    <mergeCell ref="V23:V24"/>
    <mergeCell ref="W23:Y23"/>
    <mergeCell ref="Z23:Z24"/>
    <mergeCell ref="AA23:AA24"/>
    <mergeCell ref="AB23:AB24"/>
    <mergeCell ref="J23:J24"/>
    <mergeCell ref="K23:N23"/>
    <mergeCell ref="O23:Q23"/>
    <mergeCell ref="R23:R24"/>
    <mergeCell ref="S23:S24"/>
    <mergeCell ref="T23:T24"/>
    <mergeCell ref="AC15:AC16"/>
    <mergeCell ref="B21:B24"/>
    <mergeCell ref="C21:AC21"/>
    <mergeCell ref="C22:J22"/>
    <mergeCell ref="K22:R22"/>
    <mergeCell ref="S22:U22"/>
    <mergeCell ref="W22:AB22"/>
    <mergeCell ref="C23:F23"/>
    <mergeCell ref="G23:G24"/>
    <mergeCell ref="H23:I23"/>
    <mergeCell ref="U15:U16"/>
    <mergeCell ref="V15:V16"/>
    <mergeCell ref="W15:Y15"/>
    <mergeCell ref="Z15:Z16"/>
    <mergeCell ref="AA15:AA16"/>
    <mergeCell ref="AB15:AB16"/>
    <mergeCell ref="J15:J16"/>
    <mergeCell ref="K15:N15"/>
    <mergeCell ref="O15:Q15"/>
    <mergeCell ref="R15:R16"/>
    <mergeCell ref="S15:S16"/>
    <mergeCell ref="T15:T16"/>
    <mergeCell ref="AC4:AC5"/>
    <mergeCell ref="B13:B16"/>
    <mergeCell ref="C13:AC13"/>
    <mergeCell ref="C14:J14"/>
    <mergeCell ref="K14:R14"/>
    <mergeCell ref="S14:U14"/>
    <mergeCell ref="W14:AB14"/>
    <mergeCell ref="C15:F15"/>
    <mergeCell ref="G15:G16"/>
    <mergeCell ref="H15:I15"/>
    <mergeCell ref="U4:U5"/>
    <mergeCell ref="V4:V5"/>
    <mergeCell ref="W4:Y4"/>
    <mergeCell ref="Z4:Z5"/>
    <mergeCell ref="AA4:AA5"/>
    <mergeCell ref="AB4:AB5"/>
    <mergeCell ref="J4:J5"/>
    <mergeCell ref="K4:N4"/>
    <mergeCell ref="O4:Q4"/>
    <mergeCell ref="R4:R5"/>
    <mergeCell ref="S4:S5"/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</mergeCells>
  <pageMargins left="0.25" right="0.25" top="0.25" bottom="0.25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2016-03-23T11:20:58Z</dcterms:modified>
</cp:coreProperties>
</file>