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10050" firstSheet="4" activeTab="4"/>
  </bookViews>
  <sheets>
    <sheet name="IUNIE" sheetId="1" r:id="rId1"/>
    <sheet name="PCTJ" sheetId="2" r:id="rId2"/>
    <sheet name="PCTJ SI ALOCARE" sheetId="3" r:id="rId3"/>
    <sheet name="ECO VAL MAX IUNIE" sheetId="4" r:id="rId4"/>
    <sheet name="eco clinic la 31.05.2021" sheetId="5" r:id="rId5"/>
  </sheets>
  <definedNames/>
  <calcPr fullCalcOnLoad="1"/>
</workbook>
</file>

<file path=xl/comments4.xml><?xml version="1.0" encoding="utf-8"?>
<comments xmlns="http://schemas.openxmlformats.org/spreadsheetml/2006/main">
  <authors>
    <author>Utilizator</author>
  </authors>
  <commentList>
    <comment ref="F10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4h*350; 8.4*60</t>
        </r>
      </text>
    </comment>
    <comment ref="F24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2 dr, 1h/dr, val serv dif</t>
        </r>
      </text>
    </comment>
    <comment ref="F35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1.6 h * 350; 0.8h*50</t>
        </r>
      </text>
    </comment>
    <comment ref="F63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3.5*350; 2.5*60</t>
        </r>
      </text>
    </comment>
    <comment ref="F65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medie serv contract</t>
        </r>
      </text>
    </comment>
    <comment ref="F79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8.6*350; 9.8*50</t>
        </r>
      </text>
    </comment>
  </commentList>
</comments>
</file>

<file path=xl/sharedStrings.xml><?xml version="1.0" encoding="utf-8"?>
<sst xmlns="http://schemas.openxmlformats.org/spreadsheetml/2006/main" count="678" uniqueCount="286">
  <si>
    <t>Sume ramase in disponibil</t>
  </si>
  <si>
    <t>Laborator si Anatomia patologice total 60%</t>
  </si>
  <si>
    <t>Doar laborator-98%</t>
  </si>
  <si>
    <t>Doar anatomie patologica 2%</t>
  </si>
  <si>
    <t>Radiologie , imagistica   total 40%</t>
  </si>
  <si>
    <t xml:space="preserve">Radiologie si imagistica total  </t>
  </si>
  <si>
    <t>Doar radiologie total- 90%</t>
  </si>
  <si>
    <t>Radiologie- inalta performanta- 75%</t>
  </si>
  <si>
    <t>Radiologie- conventionala- 25%</t>
  </si>
  <si>
    <t>Eco clinic 8.0%</t>
  </si>
  <si>
    <t>Eco - medicina primara+ radiografii dentare  2%</t>
  </si>
  <si>
    <t>ECO - medicina primara 65%</t>
  </si>
  <si>
    <t>Radiologie dentara - 35%</t>
  </si>
  <si>
    <t>Ponderi alocare fond paraclinic iunie 2021</t>
  </si>
  <si>
    <t>TOTAL  iunie 2021</t>
  </si>
  <si>
    <t>de alocat iunie 2021</t>
  </si>
  <si>
    <t>ACTE ADITIONALE PENTRU ECOGRAFII  LA CONTRACTELE DE AMBULATORIU SPECIALITATE</t>
  </si>
  <si>
    <t>PUNCTAJE CONFORM CRITERII ANEXA 20</t>
  </si>
  <si>
    <t>Nr.crt.</t>
  </si>
  <si>
    <t>CONTR.S</t>
  </si>
  <si>
    <t>DENUMIRE FURNIZOR</t>
  </si>
  <si>
    <t>TOTAL  PUNCTAJE LA 31.03.2021</t>
  </si>
  <si>
    <t>CMI DR. IORDACHE RODICA MELITA</t>
  </si>
  <si>
    <t>SCM POLI-MED APACA</t>
  </si>
  <si>
    <t>SP. CLINIC DE URGENTA SF. IOAN</t>
  </si>
  <si>
    <t>INSMC ''ALESSANDRESCU-RUSESCU''</t>
  </si>
  <si>
    <t xml:space="preserve">CMI DR. BOLOHAN IONUTA MIHAELA     </t>
  </si>
  <si>
    <t xml:space="preserve">INMCA''PROF.DR.FL.BRATILA''             </t>
  </si>
  <si>
    <t xml:space="preserve">SCM POVERNEI                 </t>
  </si>
  <si>
    <t>INGG ANA ASLAN</t>
  </si>
  <si>
    <t xml:space="preserve">SPITALUL CLINIC M.S CURIE           </t>
  </si>
  <si>
    <t>AMB. SP. GOMOIU</t>
  </si>
  <si>
    <t xml:space="preserve">CMI DR MANESCU VOICHITA     </t>
  </si>
  <si>
    <t xml:space="preserve">CMI DR GOLDSTEIN DANIELA     VICTORITA                                </t>
  </si>
  <si>
    <t>ALFA MEDICAL SERVICES SRL</t>
  </si>
  <si>
    <t>PULS MEDICA SRL</t>
  </si>
  <si>
    <t xml:space="preserve">CMI DR PLATON ADRIAN    </t>
  </si>
  <si>
    <t xml:space="preserve">CMI DR PARAU CORINA         </t>
  </si>
  <si>
    <t>CM HUMANITAS SRL</t>
  </si>
  <si>
    <t>SCM PAJURA</t>
  </si>
  <si>
    <t>CMI DR. CONSTANTINESCU MIHAELA</t>
  </si>
  <si>
    <t>CMI DR GHEORGHITA CRISTINA</t>
  </si>
  <si>
    <t xml:space="preserve">CMI DR TURCAN VIORICA         </t>
  </si>
  <si>
    <t>MEDICOR INTERNATIONAL SRL</t>
  </si>
  <si>
    <t xml:space="preserve">MONGIN MEDICAL SRL         </t>
  </si>
  <si>
    <t xml:space="preserve">CMI DR CIOBANU MAGDALENA    </t>
  </si>
  <si>
    <t>SC CLINICA LIFE MED SRL</t>
  </si>
  <si>
    <t>SC ROSANA MEDICAL SRL</t>
  </si>
  <si>
    <t xml:space="preserve">SC SANYS SRL                    </t>
  </si>
  <si>
    <t>MEMENTO MED</t>
  </si>
  <si>
    <t>CM MATEI BASARAB SRL</t>
  </si>
  <si>
    <t xml:space="preserve">CMI DR. MURESAN ANCA       </t>
  </si>
  <si>
    <t>CMI DR.BUCUR CLAUDIA</t>
  </si>
  <si>
    <t xml:space="preserve">GRAL MEDICAL SRL             </t>
  </si>
  <si>
    <t xml:space="preserve">AMICUS MED                  </t>
  </si>
  <si>
    <t xml:space="preserve">S.C. INTERNATIONAL MEDICAL   CENTER S.R.L                 </t>
  </si>
  <si>
    <t>GHENCEA MEDICAL CENTER S.R.L.</t>
  </si>
  <si>
    <t>SC DISCOVERY CLINIC SRL</t>
  </si>
  <si>
    <t>FUNDATIA SF.SPIRIDON VECHI</t>
  </si>
  <si>
    <t>SC SANADOR SRL</t>
  </si>
  <si>
    <t>CMDT PROMEMORIA</t>
  </si>
  <si>
    <t xml:space="preserve">AIS CLINICS &amp; HOSPITAL SRL 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</si>
  <si>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</si>
  <si>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</si>
  <si>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</si>
  <si>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</si>
  <si>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</si>
  <si>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</si>
  <si>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</si>
  <si>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</si>
  <si>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</si>
  <si>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>SC ROMGERMED VACARESTI SRL</t>
  </si>
  <si>
    <t xml:space="preserve">SC GYNECOLIFE SRL                      </t>
  </si>
  <si>
    <t>SC ST LUKAS CLINIC SRL</t>
  </si>
  <si>
    <t>SC SLIM LIFE SRL</t>
  </si>
  <si>
    <t>SC CABINETELE MEDICALE DR.GLUCK SRL</t>
  </si>
  <si>
    <t xml:space="preserve">SC AKH MEDICAL KLINIC &amp; HOSPITAL SRL                    </t>
  </si>
  <si>
    <t>CABINET ORTOPEDIC EVV SRL</t>
  </si>
  <si>
    <t>SC OVERMED MEDICAL CENTER SRL</t>
  </si>
  <si>
    <t xml:space="preserve">SC MEDICUL CASEI SRL     </t>
  </si>
  <si>
    <t>PROMED SYSTEM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</si>
  <si>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</si>
  <si>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</si>
  <si>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</si>
  <si>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</si>
  <si>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</si>
  <si>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</si>
  <si>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>SC ANTIAGE CARE SRL</t>
  </si>
  <si>
    <t xml:space="preserve">CMI DR.RADU VALERIA </t>
  </si>
  <si>
    <t>SC ENDOGASTROHEP SRL</t>
  </si>
  <si>
    <t>SC BRATU MED SRL</t>
  </si>
  <si>
    <t>SUPERDIET CLINIC SRL</t>
  </si>
  <si>
    <t>SC SIMNOVOMED SRL</t>
  </si>
  <si>
    <t>SC CLINICA ORTOKINETIC SRL</t>
  </si>
  <si>
    <t xml:space="preserve">SPITALUL CLINIC ''FILANTROPIA''           </t>
  </si>
  <si>
    <t>FUNDATIA CMU REGINA MARIA</t>
  </si>
  <si>
    <t>SC CAROL MED CENTER SRL</t>
  </si>
  <si>
    <t>SC OMNIA MEDICAL SRL</t>
  </si>
  <si>
    <t>SC HISTRIA MEDICAL SRL</t>
  </si>
  <si>
    <t>IMUNOMEDICA PROVITA</t>
  </si>
  <si>
    <t>SANACARE VITAL SRL</t>
  </si>
  <si>
    <t>CMI DR. SPIRACHE ANA MARIA</t>
  </si>
  <si>
    <t>CMI DR. DUTA ADRIANA</t>
  </si>
  <si>
    <t>SC PREMIER CARDIOLOGY SRL</t>
  </si>
  <si>
    <t>ONCOMEDICALCLASS SRL</t>
  </si>
  <si>
    <t>CMI DR. CHICU NATALIA</t>
  </si>
  <si>
    <t>CMI MUNTEANU NICOLETA</t>
  </si>
  <si>
    <t>PREMIER CLINIC SRL</t>
  </si>
  <si>
    <t>TOTAL</t>
  </si>
  <si>
    <t>BIROU CPSACAMD</t>
  </si>
  <si>
    <t>GEORGE NITOIU</t>
  </si>
  <si>
    <t>CERERI MINUS       01.04.2021-30.04.2021</t>
  </si>
  <si>
    <t>CERERI PLUS 01.04.2021-30.04.2021</t>
  </si>
  <si>
    <t>TOTAL  PUNCTAJE LA 26.05.2021</t>
  </si>
  <si>
    <t>CERERI MINUS       01.05.2021-26.05.2021</t>
  </si>
  <si>
    <t>CERERI PLUS 01.05.2021-26.05.2021</t>
  </si>
  <si>
    <t>ACTE ADITIONALE PENTRU ECOGRAFII LA CONTRACTELE DE ASISTENTA MEDICALA CLINICA</t>
  </si>
  <si>
    <t>Nr. Crt.</t>
  </si>
  <si>
    <t>Număr Contract S</t>
  </si>
  <si>
    <t xml:space="preserve">Denumire Furnizor </t>
  </si>
  <si>
    <t>NOIEMBRIE</t>
  </si>
  <si>
    <t>DECEMBRIE</t>
  </si>
  <si>
    <t>S0031</t>
  </si>
  <si>
    <t>S0070</t>
  </si>
  <si>
    <t>S0116</t>
  </si>
  <si>
    <t>S0117</t>
  </si>
  <si>
    <t>S0135</t>
  </si>
  <si>
    <t>S0141</t>
  </si>
  <si>
    <t>S0182</t>
  </si>
  <si>
    <t>S0184</t>
  </si>
  <si>
    <t>S0186</t>
  </si>
  <si>
    <t>S0188</t>
  </si>
  <si>
    <t>S0190</t>
  </si>
  <si>
    <t>S0199</t>
  </si>
  <si>
    <t>S0232</t>
  </si>
  <si>
    <t>S0237</t>
  </si>
  <si>
    <t>S0309</t>
  </si>
  <si>
    <t>S0335</t>
  </si>
  <si>
    <t>S0346</t>
  </si>
  <si>
    <t>S0360</t>
  </si>
  <si>
    <t>S0400</t>
  </si>
  <si>
    <t>S0401</t>
  </si>
  <si>
    <t>S0404</t>
  </si>
  <si>
    <t>S0425</t>
  </si>
  <si>
    <t>S0431</t>
  </si>
  <si>
    <t>S0436</t>
  </si>
  <si>
    <t>S0459</t>
  </si>
  <si>
    <t>S0463</t>
  </si>
  <si>
    <t>S0500</t>
  </si>
  <si>
    <t>S0503</t>
  </si>
  <si>
    <t>S0506</t>
  </si>
  <si>
    <t>S0515</t>
  </si>
  <si>
    <t>S0541</t>
  </si>
  <si>
    <t>S0553</t>
  </si>
  <si>
    <t>S0576</t>
  </si>
  <si>
    <t>S0588</t>
  </si>
  <si>
    <t>S0635</t>
  </si>
  <si>
    <t>S0673</t>
  </si>
  <si>
    <t>S0675</t>
  </si>
  <si>
    <t>S0704</t>
  </si>
  <si>
    <t>S0705</t>
  </si>
  <si>
    <t>S0709</t>
  </si>
  <si>
    <t>S0742</t>
  </si>
  <si>
    <t>S0751</t>
  </si>
  <si>
    <t>S0761</t>
  </si>
  <si>
    <t>S0774</t>
  </si>
  <si>
    <t>S0784</t>
  </si>
  <si>
    <t>S0794</t>
  </si>
  <si>
    <t>S0825</t>
  </si>
  <si>
    <t>S0832</t>
  </si>
  <si>
    <t>S0837</t>
  </si>
  <si>
    <t>S0858</t>
  </si>
  <si>
    <t>S0866</t>
  </si>
  <si>
    <t>S0867</t>
  </si>
  <si>
    <t>S0882</t>
  </si>
  <si>
    <t>S0884</t>
  </si>
  <si>
    <t>S0889</t>
  </si>
  <si>
    <t>S0893</t>
  </si>
  <si>
    <t>S0896</t>
  </si>
  <si>
    <t>S0898</t>
  </si>
  <si>
    <t>S0900</t>
  </si>
  <si>
    <t>S0907</t>
  </si>
  <si>
    <t>S0914</t>
  </si>
  <si>
    <t>S0917</t>
  </si>
  <si>
    <t>S0918</t>
  </si>
  <si>
    <t>S0928</t>
  </si>
  <si>
    <t>S0931</t>
  </si>
  <si>
    <t>S0935</t>
  </si>
  <si>
    <t>S0937</t>
  </si>
  <si>
    <t>S0939</t>
  </si>
  <si>
    <t>S0959</t>
  </si>
  <si>
    <t>S0971</t>
  </si>
  <si>
    <t>S0998</t>
  </si>
  <si>
    <t>S1002</t>
  </si>
  <si>
    <t>S1004</t>
  </si>
  <si>
    <t>S1007</t>
  </si>
  <si>
    <t>S1025</t>
  </si>
  <si>
    <t>S1036</t>
  </si>
  <si>
    <t>S1050</t>
  </si>
  <si>
    <t>S1051</t>
  </si>
  <si>
    <t>S1057</t>
  </si>
  <si>
    <t>S1061</t>
  </si>
  <si>
    <t>S1067</t>
  </si>
  <si>
    <t>S1108</t>
  </si>
  <si>
    <t>S1120</t>
  </si>
  <si>
    <t>S1141</t>
  </si>
  <si>
    <t>S1147</t>
  </si>
  <si>
    <t>S1166</t>
  </si>
  <si>
    <t>Întocmit,</t>
  </si>
  <si>
    <t>Nițoiu George</t>
  </si>
  <si>
    <t>Birou C.P.S.A.C.A.M.D.,</t>
  </si>
  <si>
    <t>26.05.2021</t>
  </si>
  <si>
    <t>TOTAL PUNCTAJ 26.05.2021</t>
  </si>
  <si>
    <t>ALOCARE IUNIE 2021 CF PUNCTAJ</t>
  </si>
  <si>
    <t>valoarea de alocat IUNIE 2021</t>
  </si>
  <si>
    <t>valoare/punct IUNIE</t>
  </si>
  <si>
    <t>Rodica  NICOLAE</t>
  </si>
  <si>
    <t>valoare max contract cf Anexa 18, art.2, alin 4</t>
  </si>
  <si>
    <t>CONTR.</t>
  </si>
  <si>
    <t xml:space="preserve">Nr. ore Verificate </t>
  </si>
  <si>
    <t>nr max eco/h</t>
  </si>
  <si>
    <t>tarif max invest ctrc</t>
  </si>
  <si>
    <t>CMI DR IORDACHE RODICA MELITA</t>
  </si>
  <si>
    <t>SCM POLIMED APACA</t>
  </si>
  <si>
    <t>SP. SF. IOAN</t>
  </si>
  <si>
    <t>INSMC ALESSANDRESCU - RUSESCU</t>
  </si>
  <si>
    <t>BOLOHAN MIHAELA</t>
  </si>
  <si>
    <t>INMCA PROF. DR. BRATILA</t>
  </si>
  <si>
    <t>SCM POVERNEI</t>
  </si>
  <si>
    <t>SP.M.S. CURIE</t>
  </si>
  <si>
    <t>CMI DR. MANESCU VOICHITA</t>
  </si>
  <si>
    <t>GOLDSTEIN DANIELA</t>
  </si>
  <si>
    <t>C.M.I. DR. PLATON ADRIAN</t>
  </si>
  <si>
    <t>PARAU CORINA</t>
  </si>
  <si>
    <t>CONSTANTINESCU MIHAELA</t>
  </si>
  <si>
    <t>GHEORGHITA CRISTINA</t>
  </si>
  <si>
    <t>TURCAN VIORICA</t>
  </si>
  <si>
    <t>SC MONGIN MEDICAL SRL</t>
  </si>
  <si>
    <t>CMI DR CIOBANU MAGDALENA</t>
  </si>
  <si>
    <t>S.C. SANYS</t>
  </si>
  <si>
    <t>CM MATEI BASARAB S.R.L.</t>
  </si>
  <si>
    <t>MURESAN ANCA</t>
  </si>
  <si>
    <t>C.M.I. DR. BUCUR CLAUDIA</t>
  </si>
  <si>
    <t>GRAL MEDICAL SRL</t>
  </si>
  <si>
    <t>AMICUS MED S.R.L.</t>
  </si>
  <si>
    <t>INTERNATIONAL MEDICAL CENTER S.R.L.</t>
  </si>
  <si>
    <t>GHENCEA MEDICAL CENTER SRL</t>
  </si>
  <si>
    <t>FUNDATIA SPIRIDON VECHI</t>
  </si>
  <si>
    <t>AIS CLINIC&amp;HOSPITAL SRL</t>
  </si>
  <si>
    <t>SC CENTRUL MEDICAL UNIREA SRL</t>
  </si>
  <si>
    <t>SP. CL. PROF. DR. AL. OBREGIA</t>
  </si>
  <si>
    <t>MEDIC LINE BUSINESS HEALTH S.R.L.</t>
  </si>
  <si>
    <t>C.M.I. DR. VRABIE CRISTINA</t>
  </si>
  <si>
    <t>SC BAU M.A.N. CONSTRUCT S.R.L.</t>
  </si>
  <si>
    <t>SC DIAVERUM ROMANIA</t>
  </si>
  <si>
    <t>CMI DR. ILIAS CRISTINA</t>
  </si>
  <si>
    <t>S.C. ROMGERMED - VACARESTI SRL</t>
  </si>
  <si>
    <t>SC GYNECOLIFE SRL</t>
  </si>
  <si>
    <t>SC ST. LUKAS CLINIC S.R.L.</t>
  </si>
  <si>
    <t>SC CABINETELE MEDICALE DR. GLUCK SRL</t>
  </si>
  <si>
    <t>AKH MEDICAL KLINIC&amp;HOSPITAL SRL</t>
  </si>
  <si>
    <t>SC MEDICUL CASEI</t>
  </si>
  <si>
    <t>SC CM DR FURTUNA DAN SRL</t>
  </si>
  <si>
    <t>CMI DR LAZAR CONTES RODICA</t>
  </si>
  <si>
    <t xml:space="preserve">SC ANTIAGE CARE SRL </t>
  </si>
  <si>
    <t>CMI DR RADU VALERIA</t>
  </si>
  <si>
    <t>SC ENDOGASTRO HEP SRL</t>
  </si>
  <si>
    <t>SPITALUL CLINIC FILANTROPIA</t>
  </si>
  <si>
    <t>OMNIA MEDICAL</t>
  </si>
  <si>
    <t>CMI DR SPIRACHE DANA MARIA</t>
  </si>
  <si>
    <t>SC PREMIER CARDIOLOGY</t>
  </si>
  <si>
    <t>zile nr lucrat IUNIE 2021</t>
  </si>
  <si>
    <t>IUNIE 2021.val ctr max</t>
  </si>
  <si>
    <t>RODICA NICOLAE</t>
  </si>
  <si>
    <t>Rodica NICOLAE</t>
  </si>
  <si>
    <t>ECOGRAFII ACTE ADITIONALE LA CONTRACTELE DE AMBULATORIU DE SPECIALITATE</t>
  </si>
  <si>
    <t>APRILIE  2021</t>
  </si>
  <si>
    <t>MAI 2021</t>
  </si>
  <si>
    <t>TOTAL  ACTE ADITIONALE PENTRU ECOGRAFII LA CONTRACTELE DE AMBULATORIU DE SPECIALITATE</t>
  </si>
  <si>
    <t>IUNIE 2021</t>
  </si>
  <si>
    <t>IANUARIE 2021</t>
  </si>
  <si>
    <t>FEBRUARIE 2021</t>
  </si>
  <si>
    <t>MARTIE 2021</t>
  </si>
  <si>
    <t>TOTAL TRIM I 2021</t>
  </si>
  <si>
    <t xml:space="preserve">31.05.2021 - valori contract eco clinic </t>
  </si>
  <si>
    <t>dupa diminuari din aa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</si>
</sst>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0000"/>
    <numFmt numFmtId="174" formatCode="[$-F800]dddd\,\ mmmm\ dd\,\ yyyy"/>
    <numFmt numFmtId="175" formatCode="[$-409]mmmm\-yy;@"/>
    <numFmt numFmtId="176" formatCode="[$-409]dddd\,\ mmmm\ dd\,\ yyyy"/>
    <numFmt numFmtId="177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3" fillId="0" borderId="0" xfId="0" applyNumberFormat="1" applyFont="1" applyAlignment="1">
      <alignment/>
    </xf>
    <xf numFmtId="171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42" applyFont="1" applyAlignment="1">
      <alignment/>
    </xf>
    <xf numFmtId="171" fontId="5" fillId="0" borderId="0" xfId="42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1" fontId="2" fillId="0" borderId="0" xfId="42" applyFont="1" applyAlignment="1">
      <alignment wrapText="1"/>
    </xf>
    <xf numFmtId="171" fontId="2" fillId="0" borderId="0" xfId="0" applyNumberFormat="1" applyFont="1" applyAlignment="1">
      <alignment wrapText="1"/>
    </xf>
    <xf numFmtId="171" fontId="2" fillId="0" borderId="0" xfId="42" applyFont="1" applyAlignment="1">
      <alignment/>
    </xf>
    <xf numFmtId="0" fontId="7" fillId="0" borderId="0" xfId="60" applyNumberFormat="1" applyFont="1" applyFill="1">
      <alignment/>
      <protection/>
    </xf>
    <xf numFmtId="0" fontId="7" fillId="33" borderId="0" xfId="60" applyFont="1" applyFill="1" applyAlignment="1">
      <alignment horizontal="left"/>
      <protection/>
    </xf>
    <xf numFmtId="0" fontId="7" fillId="33" borderId="0" xfId="60" applyFont="1" applyFill="1" applyAlignment="1">
      <alignment horizontal="center"/>
      <protection/>
    </xf>
    <xf numFmtId="0" fontId="7" fillId="33" borderId="0" xfId="60" applyFont="1" applyFill="1">
      <alignment/>
      <protection/>
    </xf>
    <xf numFmtId="171" fontId="7" fillId="33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171" fontId="7" fillId="0" borderId="0" xfId="60" applyNumberFormat="1" applyFont="1" applyFill="1">
      <alignment/>
      <protection/>
    </xf>
    <xf numFmtId="0" fontId="8" fillId="0" borderId="0" xfId="60" applyNumberFormat="1" applyFont="1" applyFill="1">
      <alignment/>
      <protection/>
    </xf>
    <xf numFmtId="0" fontId="8" fillId="33" borderId="0" xfId="60" applyFont="1" applyFill="1" applyAlignment="1">
      <alignment horizontal="left"/>
      <protection/>
    </xf>
    <xf numFmtId="0" fontId="8" fillId="33" borderId="0" xfId="60" applyFont="1" applyFill="1" applyAlignment="1">
      <alignment horizontal="center"/>
      <protection/>
    </xf>
    <xf numFmtId="0" fontId="8" fillId="33" borderId="0" xfId="60" applyFont="1" applyFill="1">
      <alignment/>
      <protection/>
    </xf>
    <xf numFmtId="0" fontId="8" fillId="0" borderId="0" xfId="60" applyFont="1" applyFill="1">
      <alignment/>
      <protection/>
    </xf>
    <xf numFmtId="171" fontId="8" fillId="33" borderId="0" xfId="60" applyNumberFormat="1" applyFont="1" applyFill="1" applyAlignment="1">
      <alignment horizontal="center"/>
      <protection/>
    </xf>
    <xf numFmtId="171" fontId="4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39" fontId="10" fillId="0" borderId="10" xfId="0" applyNumberFormat="1" applyFont="1" applyFill="1" applyBorder="1" applyAlignment="1">
      <alignment horizontal="center"/>
    </xf>
    <xf numFmtId="43" fontId="7" fillId="0" borderId="0" xfId="60" applyNumberFormat="1" applyFont="1" applyFill="1">
      <alignment/>
      <protection/>
    </xf>
    <xf numFmtId="43" fontId="2" fillId="0" borderId="0" xfId="0" applyNumberFormat="1" applyFont="1" applyAlignment="1">
      <alignment/>
    </xf>
    <xf numFmtId="39" fontId="10" fillId="0" borderId="10" xfId="0" applyNumberFormat="1" applyFont="1" applyBorder="1" applyAlignment="1">
      <alignment horizontal="center"/>
    </xf>
    <xf numFmtId="171" fontId="57" fillId="0" borderId="0" xfId="42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1" fontId="3" fillId="35" borderId="10" xfId="0" applyNumberFormat="1" applyFont="1" applyFill="1" applyBorder="1" applyAlignment="1">
      <alignment/>
    </xf>
    <xf numFmtId="171" fontId="4" fillId="34" borderId="10" xfId="0" applyNumberFormat="1" applyFont="1" applyFill="1" applyBorder="1" applyAlignment="1">
      <alignment horizontal="center" vertical="center" wrapText="1"/>
    </xf>
    <xf numFmtId="0" fontId="6" fillId="0" borderId="0" xfId="59" applyFill="1">
      <alignment/>
      <protection/>
    </xf>
    <xf numFmtId="0" fontId="6" fillId="0" borderId="0" xfId="62" applyFill="1">
      <alignment/>
      <protection/>
    </xf>
    <xf numFmtId="0" fontId="12" fillId="0" borderId="0" xfId="59" applyFont="1" applyFill="1" applyBorder="1" applyAlignment="1">
      <alignment horizontal="left"/>
      <protection/>
    </xf>
    <xf numFmtId="0" fontId="6" fillId="0" borderId="0" xfId="62" applyFont="1" applyFill="1">
      <alignment/>
      <protection/>
    </xf>
    <xf numFmtId="0" fontId="10" fillId="0" borderId="0" xfId="59" applyFont="1" applyFill="1">
      <alignment/>
      <protection/>
    </xf>
    <xf numFmtId="0" fontId="6" fillId="0" borderId="0" xfId="59" applyFill="1" applyBorder="1">
      <alignment/>
      <protection/>
    </xf>
    <xf numFmtId="0" fontId="6" fillId="0" borderId="0" xfId="62" applyFill="1" applyBorder="1">
      <alignment/>
      <protection/>
    </xf>
    <xf numFmtId="0" fontId="6" fillId="0" borderId="0" xfId="59" applyFont="1" applyFill="1">
      <alignment/>
      <protection/>
    </xf>
    <xf numFmtId="0" fontId="10" fillId="0" borderId="0" xfId="62" applyFont="1" applyFill="1" applyBorder="1">
      <alignment/>
      <protection/>
    </xf>
    <xf numFmtId="14" fontId="6" fillId="0" borderId="0" xfId="62" applyNumberFormat="1" applyFont="1" applyFill="1" applyBorder="1">
      <alignment/>
      <protection/>
    </xf>
    <xf numFmtId="0" fontId="4" fillId="0" borderId="10" xfId="59" applyFont="1" applyFill="1" applyBorder="1" applyAlignment="1">
      <alignment wrapText="1"/>
      <protection/>
    </xf>
    <xf numFmtId="0" fontId="4" fillId="0" borderId="10" xfId="59" applyFont="1" applyFill="1" applyBorder="1" applyAlignment="1">
      <alignment horizontal="center" wrapText="1"/>
      <protection/>
    </xf>
    <xf numFmtId="0" fontId="4" fillId="0" borderId="10" xfId="60" applyFont="1" applyFill="1" applyBorder="1">
      <alignment/>
      <protection/>
    </xf>
    <xf numFmtId="1" fontId="36" fillId="33" borderId="10" xfId="60" applyNumberFormat="1" applyFont="1" applyFill="1" applyBorder="1">
      <alignment/>
      <protection/>
    </xf>
    <xf numFmtId="0" fontId="10" fillId="33" borderId="10" xfId="60" applyFont="1" applyFill="1" applyBorder="1" applyAlignment="1">
      <alignment wrapText="1"/>
      <protection/>
    </xf>
    <xf numFmtId="4" fontId="55" fillId="0" borderId="10" xfId="0" applyNumberFormat="1" applyFont="1" applyBorder="1" applyAlignment="1">
      <alignment horizontal="center" vertical="center" wrapText="1"/>
    </xf>
    <xf numFmtId="171" fontId="58" fillId="0" borderId="10" xfId="42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1" fontId="10" fillId="33" borderId="10" xfId="60" applyNumberFormat="1" applyFont="1" applyFill="1" applyBorder="1" applyAlignment="1">
      <alignment wrapText="1"/>
      <protection/>
    </xf>
    <xf numFmtId="1" fontId="36" fillId="33" borderId="10" xfId="60" applyNumberFormat="1" applyFont="1" applyFill="1" applyBorder="1" applyAlignment="1">
      <alignment horizontal="right"/>
      <protection/>
    </xf>
    <xf numFmtId="171" fontId="13" fillId="35" borderId="10" xfId="42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/>
    </xf>
    <xf numFmtId="1" fontId="36" fillId="33" borderId="10" xfId="60" applyNumberFormat="1" applyFont="1" applyFill="1" applyBorder="1" applyAlignment="1">
      <alignment wrapText="1"/>
      <protection/>
    </xf>
    <xf numFmtId="171" fontId="13" fillId="35" borderId="10" xfId="42" applyFont="1" applyFill="1" applyBorder="1" applyAlignment="1">
      <alignment horizontal="center" vertical="center"/>
    </xf>
    <xf numFmtId="0" fontId="36" fillId="33" borderId="10" xfId="60" applyFont="1" applyFill="1" applyBorder="1">
      <alignment/>
      <protection/>
    </xf>
    <xf numFmtId="0" fontId="10" fillId="33" borderId="10" xfId="62" applyFont="1" applyFill="1" applyBorder="1" applyAlignment="1">
      <alignment wrapText="1"/>
      <protection/>
    </xf>
    <xf numFmtId="0" fontId="36" fillId="33" borderId="10" xfId="60" applyFont="1" applyFill="1" applyBorder="1" applyAlignment="1">
      <alignment horizontal="right"/>
      <protection/>
    </xf>
    <xf numFmtId="0" fontId="36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0" fontId="14" fillId="33" borderId="10" xfId="60" applyFont="1" applyFill="1" applyBorder="1">
      <alignment/>
      <protection/>
    </xf>
    <xf numFmtId="173" fontId="10" fillId="33" borderId="10" xfId="60" applyNumberFormat="1" applyFont="1" applyFill="1" applyBorder="1" applyAlignment="1">
      <alignment wrapText="1"/>
      <protection/>
    </xf>
    <xf numFmtId="0" fontId="34" fillId="33" borderId="10" xfId="60" applyFont="1" applyFill="1" applyBorder="1">
      <alignment/>
      <protection/>
    </xf>
    <xf numFmtId="0" fontId="0" fillId="0" borderId="10" xfId="0" applyFont="1" applyBorder="1" applyAlignment="1">
      <alignment/>
    </xf>
    <xf numFmtId="0" fontId="4" fillId="0" borderId="10" xfId="60" applyFont="1" applyFill="1" applyBorder="1" applyAlignment="1">
      <alignment wrapText="1"/>
      <protection/>
    </xf>
    <xf numFmtId="4" fontId="55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171" fontId="0" fillId="0" borderId="0" xfId="0" applyNumberFormat="1" applyAlignment="1">
      <alignment/>
    </xf>
    <xf numFmtId="0" fontId="8" fillId="0" borderId="0" xfId="60" applyFont="1">
      <alignment/>
      <protection/>
    </xf>
    <xf numFmtId="0" fontId="7" fillId="0" borderId="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8" fillId="0" borderId="0" xfId="62" applyFont="1" applyFill="1">
      <alignment/>
      <protection/>
    </xf>
    <xf numFmtId="0" fontId="7" fillId="0" borderId="0" xfId="60" applyFont="1">
      <alignment/>
      <protection/>
    </xf>
    <xf numFmtId="0" fontId="7" fillId="0" borderId="10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left" wrapText="1"/>
      <protection/>
    </xf>
    <xf numFmtId="0" fontId="8" fillId="0" borderId="10" xfId="60" applyFont="1" applyFill="1" applyBorder="1">
      <alignment/>
      <protection/>
    </xf>
    <xf numFmtId="0" fontId="8" fillId="35" borderId="10" xfId="0" applyFont="1" applyFill="1" applyBorder="1" applyAlignment="1">
      <alignment horizontal="center"/>
    </xf>
    <xf numFmtId="0" fontId="8" fillId="35" borderId="10" xfId="60" applyFont="1" applyFill="1" applyBorder="1" applyAlignment="1">
      <alignment wrapText="1"/>
      <protection/>
    </xf>
    <xf numFmtId="171" fontId="8" fillId="0" borderId="10" xfId="42" applyFont="1" applyBorder="1" applyAlignment="1">
      <alignment horizontal="right"/>
    </xf>
    <xf numFmtId="1" fontId="8" fillId="35" borderId="10" xfId="60" applyNumberFormat="1" applyFont="1" applyFill="1" applyBorder="1" applyAlignment="1">
      <alignment wrapText="1"/>
      <protection/>
    </xf>
    <xf numFmtId="0" fontId="57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left"/>
    </xf>
    <xf numFmtId="0" fontId="8" fillId="35" borderId="10" xfId="62" applyFont="1" applyFill="1" applyBorder="1" applyAlignment="1">
      <alignment wrapText="1"/>
      <protection/>
    </xf>
    <xf numFmtId="0" fontId="11" fillId="35" borderId="10" xfId="60" applyFont="1" applyFill="1" applyBorder="1">
      <alignment/>
      <protection/>
    </xf>
    <xf numFmtId="173" fontId="8" fillId="35" borderId="10" xfId="60" applyNumberFormat="1" applyFont="1" applyFill="1" applyBorder="1" applyAlignment="1">
      <alignment wrapText="1"/>
      <protection/>
    </xf>
    <xf numFmtId="0" fontId="7" fillId="0" borderId="10" xfId="60" applyFont="1" applyFill="1" applyBorder="1">
      <alignment/>
      <protection/>
    </xf>
    <xf numFmtId="0" fontId="7" fillId="0" borderId="10" xfId="60" applyFont="1" applyFill="1" applyBorder="1" applyAlignment="1">
      <alignment wrapText="1"/>
      <protection/>
    </xf>
    <xf numFmtId="171" fontId="7" fillId="0" borderId="10" xfId="42" applyFont="1" applyFill="1" applyBorder="1" applyAlignment="1">
      <alignment/>
    </xf>
    <xf numFmtId="0" fontId="8" fillId="0" borderId="0" xfId="60" applyFont="1" applyFill="1" applyBorder="1">
      <alignment/>
      <protection/>
    </xf>
    <xf numFmtId="0" fontId="8" fillId="0" borderId="0" xfId="60" applyFont="1" applyFill="1" applyBorder="1" applyAlignment="1">
      <alignment wrapText="1"/>
      <protection/>
    </xf>
    <xf numFmtId="0" fontId="8" fillId="33" borderId="0" xfId="60" applyFont="1" applyFill="1" applyBorder="1" applyAlignment="1">
      <alignment wrapText="1"/>
      <protection/>
    </xf>
    <xf numFmtId="171" fontId="7" fillId="0" borderId="0" xfId="42" applyFont="1" applyFill="1" applyBorder="1" applyAlignment="1">
      <alignment/>
    </xf>
    <xf numFmtId="171" fontId="7" fillId="0" borderId="0" xfId="60" applyNumberFormat="1" applyFont="1">
      <alignment/>
      <protection/>
    </xf>
    <xf numFmtId="0" fontId="59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5" fillId="35" borderId="0" xfId="0" applyFont="1" applyFill="1" applyAlignment="1">
      <alignment/>
    </xf>
    <xf numFmtId="0" fontId="12" fillId="35" borderId="0" xfId="0" applyFont="1" applyFill="1" applyAlignment="1">
      <alignment/>
    </xf>
    <xf numFmtId="174" fontId="12" fillId="35" borderId="0" xfId="0" applyNumberFormat="1" applyFont="1" applyFill="1" applyAlignment="1">
      <alignment horizontal="left"/>
    </xf>
    <xf numFmtId="0" fontId="55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75" fontId="12" fillId="34" borderId="10" xfId="59" applyNumberFormat="1" applyFont="1" applyFill="1" applyBorder="1" applyAlignment="1">
      <alignment wrapText="1"/>
      <protection/>
    </xf>
    <xf numFmtId="0" fontId="0" fillId="35" borderId="0" xfId="0" applyFill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171" fontId="5" fillId="35" borderId="10" xfId="45" applyFont="1" applyFill="1" applyBorder="1" applyAlignment="1">
      <alignment/>
    </xf>
    <xf numFmtId="171" fontId="5" fillId="35" borderId="10" xfId="0" applyNumberFormat="1" applyFont="1" applyFill="1" applyBorder="1" applyAlignment="1">
      <alignment/>
    </xf>
    <xf numFmtId="171" fontId="5" fillId="34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59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left"/>
    </xf>
    <xf numFmtId="0" fontId="6" fillId="35" borderId="10" xfId="61" applyFont="1" applyFill="1" applyBorder="1" applyAlignment="1">
      <alignment wrapText="1"/>
      <protection/>
    </xf>
    <xf numFmtId="0" fontId="6" fillId="35" borderId="10" xfId="62" applyFont="1" applyFill="1" applyBorder="1" applyAlignment="1">
      <alignment wrapText="1"/>
      <protection/>
    </xf>
    <xf numFmtId="0" fontId="60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/>
    </xf>
    <xf numFmtId="171" fontId="8" fillId="34" borderId="10" xfId="45" applyFont="1" applyFill="1" applyBorder="1" applyAlignment="1">
      <alignment/>
    </xf>
    <xf numFmtId="0" fontId="10" fillId="35" borderId="0" xfId="59" applyFont="1" applyFill="1" applyAlignment="1">
      <alignment horizontal="center" wrapText="1"/>
      <protection/>
    </xf>
    <xf numFmtId="0" fontId="4" fillId="35" borderId="10" xfId="0" applyFont="1" applyFill="1" applyBorder="1" applyAlignment="1">
      <alignment/>
    </xf>
    <xf numFmtId="171" fontId="6" fillId="35" borderId="10" xfId="0" applyNumberFormat="1" applyFont="1" applyFill="1" applyBorder="1" applyAlignment="1">
      <alignment/>
    </xf>
    <xf numFmtId="171" fontId="6" fillId="35" borderId="10" xfId="45" applyFont="1" applyFill="1" applyBorder="1" applyAlignment="1">
      <alignment wrapText="1"/>
    </xf>
    <xf numFmtId="171" fontId="6" fillId="35" borderId="10" xfId="45" applyFont="1" applyFill="1" applyBorder="1" applyAlignment="1">
      <alignment/>
    </xf>
    <xf numFmtId="171" fontId="6" fillId="0" borderId="10" xfId="44" applyFont="1" applyFill="1" applyBorder="1" applyAlignment="1">
      <alignment horizontal="right" wrapText="1"/>
    </xf>
    <xf numFmtId="171" fontId="6" fillId="35" borderId="10" xfId="44" applyFont="1" applyFill="1" applyBorder="1" applyAlignment="1">
      <alignment horizontal="right" wrapText="1"/>
    </xf>
    <xf numFmtId="171" fontId="6" fillId="35" borderId="10" xfId="42" applyFont="1" applyFill="1" applyBorder="1" applyAlignment="1">
      <alignment/>
    </xf>
    <xf numFmtId="171" fontId="59" fillId="35" borderId="10" xfId="42" applyFont="1" applyFill="1" applyBorder="1" applyAlignment="1">
      <alignment/>
    </xf>
    <xf numFmtId="171" fontId="8" fillId="35" borderId="10" xfId="45" applyFont="1" applyFill="1" applyBorder="1" applyAlignment="1">
      <alignment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1" fontId="4" fillId="0" borderId="14" xfId="42" applyFont="1" applyBorder="1" applyAlignment="1">
      <alignment horizontal="center" vertical="center" wrapText="1"/>
    </xf>
    <xf numFmtId="171" fontId="4" fillId="0" borderId="15" xfId="42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1" fontId="4" fillId="0" borderId="16" xfId="42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4" xfId="60" applyFont="1" applyFill="1" applyBorder="1" applyAlignment="1">
      <alignment horizontal="center" wrapText="1"/>
      <protection/>
    </xf>
    <xf numFmtId="0" fontId="7" fillId="0" borderId="15" xfId="60" applyFont="1" applyFill="1" applyBorder="1" applyAlignment="1">
      <alignment horizontal="center" wrapText="1"/>
      <protection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55" fillId="35" borderId="0" xfId="0" applyFont="1" applyFill="1" applyAlignment="1">
      <alignment horizontal="center"/>
    </xf>
    <xf numFmtId="175" fontId="4" fillId="35" borderId="10" xfId="59" applyNumberFormat="1" applyFont="1" applyFill="1" applyBorder="1" applyAlignment="1">
      <alignment horizont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175" fontId="4" fillId="35" borderId="10" xfId="59" applyNumberFormat="1" applyFont="1" applyFill="1" applyBorder="1" applyAlignment="1">
      <alignment horizontal="center" vertical="center" wrapText="1"/>
      <protection/>
    </xf>
    <xf numFmtId="0" fontId="61" fillId="35" borderId="1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16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2" xfId="59"/>
    <cellStyle name="Normal 2 2 4" xfId="60"/>
    <cellStyle name="Normal_PLAFON RAPORTAT TRIM.II,III 2004 10" xfId="61"/>
    <cellStyle name="Normal_PLAFON RAPORTAT TRIM.II,III 2004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4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2" width="22.8515625" style="1" customWidth="1"/>
    <col min="3" max="3" width="30.57421875" style="1" customWidth="1"/>
    <col min="4" max="5" width="21.140625" style="1" customWidth="1"/>
    <col min="6" max="6" width="22.140625" style="1" customWidth="1"/>
    <col min="7" max="7" width="22.421875" style="1" customWidth="1"/>
    <col min="8" max="8" width="22.421875" style="1" hidden="1" customWidth="1"/>
    <col min="9" max="9" width="22.421875" style="1" customWidth="1"/>
    <col min="10" max="10" width="20.140625" style="1" customWidth="1"/>
    <col min="11" max="11" width="15.7109375" style="1" bestFit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1:8" ht="15">
      <c r="A2" s="39">
        <v>44342</v>
      </c>
      <c r="G2" s="2"/>
      <c r="H2" s="3"/>
    </row>
    <row r="3" spans="1:2" ht="15">
      <c r="A3" s="5" t="s">
        <v>13</v>
      </c>
      <c r="B3" s="4"/>
    </row>
    <row r="5" spans="3:6" ht="14.25">
      <c r="C5" s="6"/>
      <c r="D5" s="6"/>
      <c r="E5" s="6"/>
      <c r="F5" s="6"/>
    </row>
    <row r="6" spans="1:9" ht="15">
      <c r="A6" s="3"/>
      <c r="B6" s="5"/>
      <c r="C6" s="6"/>
      <c r="D6" s="6"/>
      <c r="E6" s="6"/>
      <c r="F6" s="6"/>
      <c r="I6" s="19"/>
    </row>
    <row r="7" spans="1:6" ht="15.75" customHeight="1">
      <c r="A7" s="7"/>
      <c r="B7" s="5"/>
      <c r="C7" s="6"/>
      <c r="D7" s="6"/>
      <c r="E7" s="6"/>
      <c r="F7" s="8"/>
    </row>
    <row r="8" spans="1:6" ht="15.75" customHeight="1">
      <c r="A8" s="7">
        <f>19821718.2+946195.54</f>
        <v>20767913.74</v>
      </c>
      <c r="B8" s="5" t="s">
        <v>15</v>
      </c>
      <c r="C8" s="6"/>
      <c r="D8" s="6"/>
      <c r="E8" s="6"/>
      <c r="F8" s="8"/>
    </row>
    <row r="9" spans="1:9" ht="29.25">
      <c r="A9" s="151"/>
      <c r="B9" s="152"/>
      <c r="C9" s="152"/>
      <c r="D9" s="153"/>
      <c r="E9" s="9"/>
      <c r="F9" s="10"/>
      <c r="G9" s="11"/>
      <c r="H9" s="12" t="s">
        <v>0</v>
      </c>
      <c r="I9" s="13" t="s">
        <v>14</v>
      </c>
    </row>
    <row r="10" spans="1:9" ht="22.5" customHeight="1">
      <c r="A10" s="154" t="s">
        <v>1</v>
      </c>
      <c r="B10" s="156">
        <f>A8*0.6</f>
        <v>12460748.243999999</v>
      </c>
      <c r="C10" s="14" t="s">
        <v>2</v>
      </c>
      <c r="D10" s="38">
        <f>A8*0.6*0.98</f>
        <v>12211533.279119998</v>
      </c>
      <c r="E10" s="15">
        <f>0.6*0.98</f>
        <v>0.588</v>
      </c>
      <c r="F10" s="16"/>
      <c r="G10" s="17"/>
      <c r="H10" s="18"/>
      <c r="I10" s="18">
        <f>D10</f>
        <v>12211533.279119998</v>
      </c>
    </row>
    <row r="11" spans="1:9" ht="30">
      <c r="A11" s="155"/>
      <c r="B11" s="157"/>
      <c r="C11" s="14" t="s">
        <v>3</v>
      </c>
      <c r="D11" s="38">
        <f>A8*0.6*0.02</f>
        <v>249214.96487999998</v>
      </c>
      <c r="E11" s="15">
        <f>0.6*0.02</f>
        <v>0.012</v>
      </c>
      <c r="F11" s="16"/>
      <c r="G11" s="17"/>
      <c r="H11" s="18"/>
      <c r="I11" s="18">
        <f>D11</f>
        <v>249214.96487999998</v>
      </c>
    </row>
    <row r="12" spans="1:10" ht="28.5">
      <c r="A12" s="154" t="s">
        <v>4</v>
      </c>
      <c r="B12" s="156">
        <f>A8*0.4</f>
        <v>8307165.495999999</v>
      </c>
      <c r="C12" s="154" t="s">
        <v>5</v>
      </c>
      <c r="D12" s="160" t="s">
        <v>6</v>
      </c>
      <c r="E12" s="149">
        <f>B12*0.9</f>
        <v>7476448.9464</v>
      </c>
      <c r="F12" s="16" t="s">
        <v>7</v>
      </c>
      <c r="G12" s="18">
        <f>E12*0.75</f>
        <v>5607336.709799999</v>
      </c>
      <c r="H12" s="18"/>
      <c r="I12" s="18">
        <f>G12</f>
        <v>5607336.709799999</v>
      </c>
      <c r="J12" s="19"/>
    </row>
    <row r="13" spans="1:10" ht="28.5">
      <c r="A13" s="158"/>
      <c r="B13" s="159"/>
      <c r="C13" s="158"/>
      <c r="D13" s="160"/>
      <c r="E13" s="150"/>
      <c r="F13" s="16" t="s">
        <v>8</v>
      </c>
      <c r="G13" s="18">
        <f>E12*0.25</f>
        <v>1869112.2366</v>
      </c>
      <c r="H13" s="18"/>
      <c r="I13" s="18">
        <f>G13+H13</f>
        <v>1869112.2366</v>
      </c>
      <c r="J13" s="20"/>
    </row>
    <row r="14" spans="1:9" ht="24" customHeight="1">
      <c r="A14" s="158"/>
      <c r="B14" s="159"/>
      <c r="C14" s="158"/>
      <c r="D14" s="45" t="s">
        <v>9</v>
      </c>
      <c r="E14" s="48">
        <f>B12*0.08</f>
        <v>664573.23968</v>
      </c>
      <c r="F14" s="15"/>
      <c r="G14" s="17"/>
      <c r="H14" s="18"/>
      <c r="I14" s="18">
        <f>E14+H14</f>
        <v>664573.23968</v>
      </c>
    </row>
    <row r="15" spans="1:13" ht="42.75">
      <c r="A15" s="155"/>
      <c r="B15" s="157"/>
      <c r="C15" s="155"/>
      <c r="D15" s="16" t="s">
        <v>10</v>
      </c>
      <c r="E15" s="38">
        <f>B12*0.02</f>
        <v>166143.30992</v>
      </c>
      <c r="F15" s="46" t="s">
        <v>11</v>
      </c>
      <c r="G15" s="47">
        <f>E15*0.65</f>
        <v>107993.151448</v>
      </c>
      <c r="H15" s="17"/>
      <c r="I15" s="18">
        <f>G15</f>
        <v>107993.151448</v>
      </c>
      <c r="J15" s="19"/>
      <c r="K15" s="19"/>
      <c r="M15" s="19"/>
    </row>
    <row r="16" spans="6:13" ht="28.5">
      <c r="F16" s="16" t="s">
        <v>12</v>
      </c>
      <c r="G16" s="18">
        <f>E15*0.35</f>
        <v>58150.158471999996</v>
      </c>
      <c r="H16" s="18"/>
      <c r="I16" s="18">
        <f>G16</f>
        <v>58150.158471999996</v>
      </c>
      <c r="K16" s="19"/>
      <c r="M16" s="19"/>
    </row>
    <row r="17" spans="9:11" ht="27" customHeight="1">
      <c r="I17" s="20">
        <f>I10+I11+I12+I13+I14+I15+I16</f>
        <v>20767913.740000002</v>
      </c>
      <c r="J17" s="19"/>
      <c r="K17" s="19"/>
    </row>
    <row r="18" spans="1:10" s="21" customFormat="1" ht="21.75" customHeight="1">
      <c r="A18" s="40"/>
      <c r="E18" s="22"/>
      <c r="F18" s="23"/>
      <c r="I18" s="23"/>
      <c r="J18" s="24"/>
    </row>
    <row r="19" spans="1:10" ht="19.5" customHeight="1">
      <c r="A19" s="24"/>
      <c r="D19" s="21"/>
      <c r="E19" s="24"/>
      <c r="F19" s="19"/>
      <c r="G19" s="19"/>
      <c r="H19" s="19"/>
      <c r="I19" s="20"/>
      <c r="J19" s="24"/>
    </row>
    <row r="20" spans="1:11" ht="15">
      <c r="A20" s="24"/>
      <c r="B20" s="42"/>
      <c r="E20" s="19"/>
      <c r="F20" s="20"/>
      <c r="G20" s="19"/>
      <c r="H20" s="19"/>
      <c r="I20" s="3"/>
      <c r="J20" s="43"/>
      <c r="K20" s="19"/>
    </row>
    <row r="21" spans="1:77" s="30" customFormat="1" ht="22.5" customHeight="1">
      <c r="A21" s="41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9"/>
      <c r="Z21" s="28"/>
      <c r="AA21" s="28"/>
      <c r="AB21" s="28"/>
      <c r="AC21" s="29"/>
      <c r="AD21" s="27"/>
      <c r="AE21" s="27"/>
      <c r="AF21" s="27"/>
      <c r="AG21" s="27"/>
      <c r="AH21" s="28"/>
      <c r="AI21" s="28"/>
      <c r="AJ21" s="27"/>
      <c r="AK21" s="27"/>
      <c r="AO21" s="31"/>
      <c r="BY21" s="31"/>
    </row>
    <row r="22" spans="1:41" s="30" customFormat="1" ht="16.5">
      <c r="A22" s="41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9"/>
      <c r="Z22" s="28"/>
      <c r="AA22" s="28"/>
      <c r="AB22" s="28"/>
      <c r="AC22" s="29"/>
      <c r="AD22" s="27"/>
      <c r="AE22" s="27"/>
      <c r="AF22" s="27"/>
      <c r="AG22" s="27"/>
      <c r="AH22" s="28"/>
      <c r="AI22" s="28"/>
      <c r="AJ22" s="27"/>
      <c r="AK22" s="27"/>
      <c r="AO22" s="31"/>
    </row>
    <row r="23" spans="2:41" s="30" customFormat="1" ht="16.5"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9"/>
      <c r="Z23" s="28"/>
      <c r="AA23" s="28"/>
      <c r="AB23" s="28"/>
      <c r="AC23" s="29"/>
      <c r="AD23" s="27"/>
      <c r="AE23" s="27"/>
      <c r="AF23" s="27"/>
      <c r="AG23" s="27"/>
      <c r="AH23" s="28"/>
      <c r="AI23" s="28"/>
      <c r="AJ23" s="27"/>
      <c r="AK23" s="27"/>
      <c r="AO23" s="31"/>
    </row>
    <row r="24" spans="2:41" s="30" customFormat="1" ht="16.5"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9"/>
      <c r="Z24" s="28"/>
      <c r="AA24" s="28"/>
      <c r="AB24" s="28"/>
      <c r="AC24" s="29"/>
      <c r="AD24" s="27"/>
      <c r="AE24" s="27"/>
      <c r="AF24" s="27"/>
      <c r="AG24" s="27"/>
      <c r="AH24" s="28"/>
      <c r="AI24" s="28"/>
      <c r="AJ24" s="27"/>
      <c r="AK24" s="27"/>
      <c r="AO24" s="31"/>
    </row>
    <row r="25" spans="2:37" s="30" customFormat="1" ht="16.5">
      <c r="B25" s="25"/>
      <c r="C25" s="26"/>
      <c r="D25" s="27"/>
      <c r="E25" s="27"/>
      <c r="F25" s="27"/>
      <c r="G25" s="44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7"/>
      <c r="AE25" s="27"/>
      <c r="AF25" s="27"/>
      <c r="AG25" s="27"/>
      <c r="AH25" s="28"/>
      <c r="AI25" s="28"/>
      <c r="AJ25" s="27"/>
      <c r="AK25" s="27"/>
    </row>
    <row r="26" spans="2:37" s="30" customFormat="1" ht="16.5">
      <c r="B26" s="25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  <c r="AE26" s="27"/>
      <c r="AF26" s="27"/>
      <c r="AG26" s="27"/>
      <c r="AH26" s="28"/>
      <c r="AI26" s="28"/>
      <c r="AJ26" s="27"/>
      <c r="AK26" s="27"/>
    </row>
    <row r="27" spans="2:37" s="30" customFormat="1" ht="16.5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7"/>
      <c r="AE27" s="27"/>
      <c r="AF27" s="27"/>
      <c r="AG27" s="27"/>
      <c r="AH27" s="28"/>
      <c r="AI27" s="28"/>
      <c r="AJ27" s="27"/>
      <c r="AK27" s="27"/>
    </row>
    <row r="28" spans="2:37" s="30" customFormat="1" ht="16.5"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/>
      <c r="AE28" s="27"/>
      <c r="AF28" s="27"/>
      <c r="AG28" s="27"/>
      <c r="AH28" s="28"/>
      <c r="AI28" s="28"/>
      <c r="AJ28" s="27"/>
      <c r="AK28" s="27"/>
    </row>
    <row r="29" spans="2:37" s="30" customFormat="1" ht="16.5">
      <c r="B29" s="25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7"/>
      <c r="AE29" s="27"/>
      <c r="AF29" s="27"/>
      <c r="AG29" s="27"/>
      <c r="AH29" s="28"/>
      <c r="AI29" s="28"/>
      <c r="AJ29" s="27"/>
      <c r="AK29" s="27"/>
    </row>
    <row r="30" spans="2:37" s="30" customFormat="1" ht="16.5"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7"/>
      <c r="AE30" s="27"/>
      <c r="AF30" s="27"/>
      <c r="AG30" s="27"/>
      <c r="AH30" s="28"/>
      <c r="AI30" s="28"/>
      <c r="AJ30" s="27"/>
      <c r="AK30" s="27"/>
    </row>
    <row r="31" spans="2:37" s="36" customFormat="1" ht="16.5"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4"/>
      <c r="AE31" s="34"/>
      <c r="AF31" s="34"/>
      <c r="AG31" s="34"/>
      <c r="AH31" s="35"/>
      <c r="AI31" s="35"/>
      <c r="AJ31" s="34"/>
      <c r="AK31" s="34"/>
    </row>
    <row r="32" spans="2:37" s="36" customFormat="1" ht="16.5"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4"/>
      <c r="AE32" s="34"/>
      <c r="AF32" s="34"/>
      <c r="AG32" s="34"/>
      <c r="AH32" s="35"/>
      <c r="AI32" s="35"/>
      <c r="AJ32" s="34"/>
      <c r="AK32" s="34"/>
    </row>
    <row r="33" spans="2:37" s="30" customFormat="1" ht="16.5">
      <c r="B33" s="25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7"/>
      <c r="AE33" s="27"/>
      <c r="AF33" s="27"/>
      <c r="AG33" s="27"/>
      <c r="AH33" s="28"/>
      <c r="AI33" s="28"/>
      <c r="AJ33" s="27"/>
      <c r="AK33" s="27"/>
    </row>
    <row r="34" spans="2:37" s="30" customFormat="1" ht="16.5">
      <c r="B34" s="25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7"/>
      <c r="AE34" s="27"/>
      <c r="AF34" s="27"/>
      <c r="AG34" s="27"/>
      <c r="AH34" s="28"/>
      <c r="AI34" s="28"/>
      <c r="AJ34" s="27"/>
      <c r="AK34" s="27"/>
    </row>
    <row r="35" spans="2:37" s="36" customFormat="1" ht="16.5"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4"/>
      <c r="AE35" s="34"/>
      <c r="AF35" s="34"/>
      <c r="AG35" s="34"/>
      <c r="AH35" s="35"/>
      <c r="AI35" s="35"/>
      <c r="AJ35" s="34"/>
      <c r="AK35" s="34"/>
    </row>
    <row r="36" spans="2:37" s="36" customFormat="1" ht="16.5">
      <c r="B36" s="3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4"/>
      <c r="AE36" s="34"/>
      <c r="AF36" s="34"/>
      <c r="AG36" s="34"/>
      <c r="AH36" s="35"/>
      <c r="AI36" s="35"/>
      <c r="AJ36" s="34"/>
      <c r="AK36" s="34"/>
    </row>
    <row r="37" spans="2:37" s="30" customFormat="1" ht="16.5"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7"/>
      <c r="AE37" s="27"/>
      <c r="AF37" s="27"/>
      <c r="AG37" s="27"/>
      <c r="AH37" s="28"/>
      <c r="AI37" s="28"/>
      <c r="AJ37" s="27"/>
      <c r="AK37" s="27"/>
    </row>
    <row r="38" spans="2:37" s="30" customFormat="1" ht="16.5">
      <c r="B38" s="25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7"/>
      <c r="AE38" s="27"/>
      <c r="AF38" s="27"/>
      <c r="AG38" s="27"/>
      <c r="AH38" s="28"/>
      <c r="AI38" s="28"/>
      <c r="AJ38" s="27"/>
      <c r="AK38" s="27"/>
    </row>
    <row r="39" spans="2:37" s="36" customFormat="1" ht="16.5"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4"/>
      <c r="AE39" s="34"/>
      <c r="AF39" s="34"/>
      <c r="AG39" s="34"/>
      <c r="AH39" s="35"/>
      <c r="AI39" s="35"/>
      <c r="AJ39" s="34"/>
      <c r="AK39" s="34"/>
    </row>
    <row r="40" spans="2:37" s="36" customFormat="1" ht="16.5">
      <c r="B40" s="32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5"/>
      <c r="AI40" s="35"/>
      <c r="AJ40" s="34"/>
      <c r="AK40" s="34"/>
    </row>
    <row r="41" spans="2:37" s="30" customFormat="1" ht="16.5"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7"/>
      <c r="AE41" s="27"/>
      <c r="AF41" s="27"/>
      <c r="AG41" s="27"/>
      <c r="AH41" s="28"/>
      <c r="AI41" s="28"/>
      <c r="AJ41" s="27"/>
      <c r="AK41" s="27"/>
    </row>
    <row r="42" spans="2:37" s="36" customFormat="1" ht="16.5">
      <c r="B42" s="32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5"/>
      <c r="AI42" s="35"/>
      <c r="AJ42" s="34"/>
      <c r="AK42" s="34"/>
    </row>
    <row r="43" spans="2:37" s="30" customFormat="1" ht="16.5"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7"/>
      <c r="AE43" s="27"/>
      <c r="AF43" s="27"/>
      <c r="AG43" s="27"/>
      <c r="AH43" s="28"/>
      <c r="AI43" s="28"/>
      <c r="AJ43" s="27"/>
      <c r="AK43" s="27"/>
    </row>
    <row r="44" spans="2:37" s="36" customFormat="1" ht="16.5">
      <c r="B44" s="32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34"/>
      <c r="AH44" s="35"/>
      <c r="AI44" s="35"/>
      <c r="AJ44" s="34"/>
      <c r="AK44" s="34"/>
    </row>
    <row r="45" spans="2:37" s="30" customFormat="1" ht="16.5"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7"/>
      <c r="AE45" s="27"/>
      <c r="AF45" s="27"/>
      <c r="AG45" s="27"/>
      <c r="AH45" s="28"/>
      <c r="AI45" s="28"/>
      <c r="AJ45" s="27"/>
      <c r="AK45" s="27"/>
    </row>
    <row r="46" spans="2:37" s="36" customFormat="1" ht="16.5"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34"/>
      <c r="AH46" s="35"/>
      <c r="AI46" s="35"/>
      <c r="AJ46" s="34"/>
      <c r="AK46" s="34"/>
    </row>
    <row r="47" spans="2:37" s="36" customFormat="1" ht="16.5">
      <c r="B47" s="32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4"/>
      <c r="AE47" s="34"/>
      <c r="AF47" s="34"/>
      <c r="AG47" s="34"/>
      <c r="AH47" s="35"/>
      <c r="AI47" s="35"/>
      <c r="AJ47" s="34"/>
      <c r="AK47" s="34"/>
    </row>
    <row r="48" spans="2:37" s="36" customFormat="1" ht="16.5">
      <c r="B48" s="32"/>
      <c r="C48" s="33"/>
      <c r="D48" s="34"/>
      <c r="E48" s="3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4"/>
      <c r="AE48" s="34"/>
      <c r="AF48" s="34"/>
      <c r="AG48" s="34"/>
      <c r="AH48" s="35"/>
      <c r="AI48" s="35"/>
      <c r="AJ48" s="34"/>
      <c r="AK48" s="34"/>
    </row>
  </sheetData>
  <sheetProtection/>
  <mergeCells count="8">
    <mergeCell ref="E12:E13"/>
    <mergeCell ref="A9:D9"/>
    <mergeCell ref="A10:A11"/>
    <mergeCell ref="B10:B11"/>
    <mergeCell ref="A12:A15"/>
    <mergeCell ref="B12:B15"/>
    <mergeCell ref="C12:C15"/>
    <mergeCell ref="D12:D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98"/>
  <sheetViews>
    <sheetView zoomScalePageLayoutView="0" workbookViewId="0" topLeftCell="A91">
      <selection activeCell="M55" sqref="M55"/>
    </sheetView>
  </sheetViews>
  <sheetFormatPr defaultColWidth="9.140625" defaultRowHeight="15"/>
  <cols>
    <col min="4" max="4" width="17.28125" style="0" customWidth="1"/>
    <col min="5" max="5" width="12.140625" style="0" customWidth="1"/>
    <col min="6" max="6" width="11.7109375" style="0" customWidth="1"/>
    <col min="7" max="9" width="12.00390625" style="0" customWidth="1"/>
    <col min="10" max="10" width="13.140625" style="0" customWidth="1"/>
  </cols>
  <sheetData>
    <row r="3" spans="2:4" ht="15.75">
      <c r="B3" s="49"/>
      <c r="C3" s="50"/>
      <c r="D3" s="51" t="s">
        <v>16</v>
      </c>
    </row>
    <row r="4" spans="2:4" ht="15">
      <c r="B4" s="52"/>
      <c r="C4" s="50"/>
      <c r="D4" s="53" t="s">
        <v>17</v>
      </c>
    </row>
    <row r="5" spans="2:4" ht="15">
      <c r="B5" s="54"/>
      <c r="C5" s="55"/>
      <c r="D5" s="56"/>
    </row>
    <row r="6" spans="2:4" ht="15">
      <c r="B6" s="54"/>
      <c r="C6" s="57"/>
      <c r="D6" s="58"/>
    </row>
    <row r="7" spans="2:10" ht="102" customHeight="1">
      <c r="B7" s="59" t="s">
        <v>18</v>
      </c>
      <c r="C7" s="59" t="s">
        <v>19</v>
      </c>
      <c r="D7" s="59" t="s">
        <v>20</v>
      </c>
      <c r="E7" s="60" t="s">
        <v>21</v>
      </c>
      <c r="F7" s="60" t="s">
        <v>111</v>
      </c>
      <c r="G7" s="60" t="s">
        <v>112</v>
      </c>
      <c r="H7" s="60" t="s">
        <v>114</v>
      </c>
      <c r="I7" s="60" t="s">
        <v>115</v>
      </c>
      <c r="J7" s="60" t="s">
        <v>113</v>
      </c>
    </row>
    <row r="8" spans="2:10" ht="39">
      <c r="B8" s="61">
        <v>1</v>
      </c>
      <c r="C8" s="62">
        <v>31</v>
      </c>
      <c r="D8" s="63" t="s">
        <v>22</v>
      </c>
      <c r="E8" s="64">
        <v>23.29</v>
      </c>
      <c r="F8" s="65"/>
      <c r="G8" s="65"/>
      <c r="H8" s="65"/>
      <c r="I8" s="65"/>
      <c r="J8" s="66">
        <f>E8+F8+G8+H8+I8</f>
        <v>23.29</v>
      </c>
    </row>
    <row r="9" spans="2:10" ht="26.25">
      <c r="B9" s="61">
        <v>2</v>
      </c>
      <c r="C9" s="62">
        <v>70</v>
      </c>
      <c r="D9" s="67" t="s">
        <v>23</v>
      </c>
      <c r="E9" s="64">
        <v>57.36</v>
      </c>
      <c r="F9" s="65"/>
      <c r="G9" s="65"/>
      <c r="H9" s="65"/>
      <c r="I9" s="65"/>
      <c r="J9" s="66">
        <f aca="true" t="shared" si="0" ref="J9:J72">E9+F9+G9+H9+I9</f>
        <v>57.36</v>
      </c>
    </row>
    <row r="10" spans="2:10" ht="39">
      <c r="B10" s="61">
        <v>3</v>
      </c>
      <c r="C10" s="62">
        <v>116</v>
      </c>
      <c r="D10" s="63" t="s">
        <v>24</v>
      </c>
      <c r="E10" s="64">
        <v>39.73</v>
      </c>
      <c r="F10" s="65"/>
      <c r="G10" s="65"/>
      <c r="H10" s="65"/>
      <c r="I10" s="65"/>
      <c r="J10" s="66">
        <f t="shared" si="0"/>
        <v>39.73</v>
      </c>
    </row>
    <row r="11" spans="2:10" ht="39">
      <c r="B11" s="61">
        <v>4</v>
      </c>
      <c r="C11" s="68">
        <v>117</v>
      </c>
      <c r="D11" s="67" t="s">
        <v>25</v>
      </c>
      <c r="E11" s="64">
        <v>110.62</v>
      </c>
      <c r="F11" s="65">
        <v>-5.58</v>
      </c>
      <c r="G11" s="65"/>
      <c r="H11" s="65"/>
      <c r="I11" s="65">
        <v>2.14</v>
      </c>
      <c r="J11" s="66">
        <f t="shared" si="0"/>
        <v>107.18</v>
      </c>
    </row>
    <row r="12" spans="2:10" ht="39">
      <c r="B12" s="61">
        <v>5</v>
      </c>
      <c r="C12" s="62">
        <v>135</v>
      </c>
      <c r="D12" s="63" t="s">
        <v>26</v>
      </c>
      <c r="E12" s="64">
        <v>31.79</v>
      </c>
      <c r="F12" s="69"/>
      <c r="G12" s="69"/>
      <c r="H12" s="69"/>
      <c r="I12" s="69"/>
      <c r="J12" s="66">
        <f t="shared" si="0"/>
        <v>31.79</v>
      </c>
    </row>
    <row r="13" spans="2:10" ht="26.25">
      <c r="B13" s="61">
        <v>6</v>
      </c>
      <c r="C13" s="62">
        <v>141</v>
      </c>
      <c r="D13" s="63" t="s">
        <v>27</v>
      </c>
      <c r="E13" s="64">
        <v>32.79</v>
      </c>
      <c r="F13" s="65"/>
      <c r="G13" s="65"/>
      <c r="H13" s="65"/>
      <c r="I13" s="65"/>
      <c r="J13" s="66">
        <f t="shared" si="0"/>
        <v>32.79</v>
      </c>
    </row>
    <row r="14" spans="2:10" ht="15">
      <c r="B14" s="61">
        <v>7</v>
      </c>
      <c r="C14" s="62">
        <v>182</v>
      </c>
      <c r="D14" s="63" t="s">
        <v>28</v>
      </c>
      <c r="E14" s="64">
        <v>32.79</v>
      </c>
      <c r="F14" s="65"/>
      <c r="G14" s="65"/>
      <c r="H14" s="65"/>
      <c r="I14" s="65"/>
      <c r="J14" s="66">
        <f t="shared" si="0"/>
        <v>32.79</v>
      </c>
    </row>
    <row r="15" spans="2:10" ht="15">
      <c r="B15" s="61">
        <v>8</v>
      </c>
      <c r="C15" s="62">
        <v>184</v>
      </c>
      <c r="D15" s="63" t="s">
        <v>29</v>
      </c>
      <c r="E15" s="64">
        <v>65.6</v>
      </c>
      <c r="F15" s="65"/>
      <c r="G15" s="65"/>
      <c r="H15" s="65"/>
      <c r="I15" s="65"/>
      <c r="J15" s="66">
        <f t="shared" si="0"/>
        <v>65.6</v>
      </c>
    </row>
    <row r="16" spans="2:10" ht="26.25">
      <c r="B16" s="61">
        <v>9</v>
      </c>
      <c r="C16" s="62">
        <v>186</v>
      </c>
      <c r="D16" s="63" t="s">
        <v>30</v>
      </c>
      <c r="E16" s="64">
        <v>83.43</v>
      </c>
      <c r="F16" s="65"/>
      <c r="G16" s="65"/>
      <c r="H16" s="65"/>
      <c r="I16" s="65"/>
      <c r="J16" s="66">
        <f t="shared" si="0"/>
        <v>83.43</v>
      </c>
    </row>
    <row r="17" spans="2:10" ht="15">
      <c r="B17" s="61">
        <v>10</v>
      </c>
      <c r="C17" s="70">
        <v>188</v>
      </c>
      <c r="D17" s="71" t="s">
        <v>31</v>
      </c>
      <c r="E17" s="64">
        <v>17.86</v>
      </c>
      <c r="F17" s="65"/>
      <c r="G17" s="65"/>
      <c r="H17" s="65"/>
      <c r="I17" s="65"/>
      <c r="J17" s="66">
        <f t="shared" si="0"/>
        <v>17.86</v>
      </c>
    </row>
    <row r="18" spans="2:10" ht="39">
      <c r="B18" s="61">
        <v>11</v>
      </c>
      <c r="C18" s="62">
        <v>190</v>
      </c>
      <c r="D18" s="63" t="s">
        <v>32</v>
      </c>
      <c r="E18" s="64">
        <v>30.79</v>
      </c>
      <c r="F18" s="65"/>
      <c r="G18" s="65"/>
      <c r="H18" s="65"/>
      <c r="I18" s="65"/>
      <c r="J18" s="66">
        <f t="shared" si="0"/>
        <v>30.79</v>
      </c>
    </row>
    <row r="19" spans="2:10" ht="51.75">
      <c r="B19" s="61">
        <v>12</v>
      </c>
      <c r="C19" s="62">
        <v>199</v>
      </c>
      <c r="D19" s="63" t="s">
        <v>33</v>
      </c>
      <c r="E19" s="64">
        <v>29.64</v>
      </c>
      <c r="F19" s="65"/>
      <c r="G19" s="65"/>
      <c r="H19" s="65"/>
      <c r="I19" s="65"/>
      <c r="J19" s="66">
        <f t="shared" si="0"/>
        <v>29.64</v>
      </c>
    </row>
    <row r="20" spans="2:10" ht="26.25">
      <c r="B20" s="61">
        <v>13</v>
      </c>
      <c r="C20" s="62">
        <v>232</v>
      </c>
      <c r="D20" s="63" t="s">
        <v>34</v>
      </c>
      <c r="E20" s="64">
        <v>108.0842857142857</v>
      </c>
      <c r="F20" s="69"/>
      <c r="G20" s="69"/>
      <c r="H20" s="69"/>
      <c r="I20" s="69"/>
      <c r="J20" s="66">
        <f t="shared" si="0"/>
        <v>108.0842857142857</v>
      </c>
    </row>
    <row r="21" spans="2:10" ht="26.25">
      <c r="B21" s="61">
        <v>14</v>
      </c>
      <c r="C21" s="62">
        <v>237</v>
      </c>
      <c r="D21" s="63" t="s">
        <v>35</v>
      </c>
      <c r="E21" s="64">
        <v>163.57999999999998</v>
      </c>
      <c r="F21" s="65"/>
      <c r="G21" s="65"/>
      <c r="H21" s="65"/>
      <c r="I21" s="65"/>
      <c r="J21" s="66">
        <f t="shared" si="0"/>
        <v>163.57999999999998</v>
      </c>
    </row>
    <row r="22" spans="2:10" ht="26.25">
      <c r="B22" s="61">
        <v>15</v>
      </c>
      <c r="C22" s="72">
        <v>309</v>
      </c>
      <c r="D22" s="67" t="s">
        <v>36</v>
      </c>
      <c r="E22" s="64">
        <v>23.29</v>
      </c>
      <c r="F22" s="65"/>
      <c r="G22" s="65"/>
      <c r="H22" s="65"/>
      <c r="I22" s="65"/>
      <c r="J22" s="66">
        <f t="shared" si="0"/>
        <v>23.29</v>
      </c>
    </row>
    <row r="23" spans="2:10" ht="26.25">
      <c r="B23" s="61">
        <v>16</v>
      </c>
      <c r="C23" s="62">
        <v>335</v>
      </c>
      <c r="D23" s="63" t="s">
        <v>37</v>
      </c>
      <c r="E23" s="64">
        <v>29.14</v>
      </c>
      <c r="F23" s="65"/>
      <c r="G23" s="65"/>
      <c r="H23" s="65"/>
      <c r="I23" s="65"/>
      <c r="J23" s="66">
        <f t="shared" si="0"/>
        <v>29.14</v>
      </c>
    </row>
    <row r="24" spans="2:10" ht="26.25">
      <c r="B24" s="61">
        <v>17</v>
      </c>
      <c r="C24" s="62">
        <v>346</v>
      </c>
      <c r="D24" s="63" t="s">
        <v>38</v>
      </c>
      <c r="E24" s="64">
        <v>126.33999999999997</v>
      </c>
      <c r="F24" s="73"/>
      <c r="G24" s="73"/>
      <c r="H24" s="73"/>
      <c r="I24" s="73"/>
      <c r="J24" s="66">
        <f t="shared" si="0"/>
        <v>126.33999999999997</v>
      </c>
    </row>
    <row r="25" spans="2:10" ht="15">
      <c r="B25" s="61">
        <v>18</v>
      </c>
      <c r="C25" s="62">
        <v>360</v>
      </c>
      <c r="D25" s="63" t="s">
        <v>39</v>
      </c>
      <c r="E25" s="64">
        <v>68.93</v>
      </c>
      <c r="F25" s="65"/>
      <c r="G25" s="65"/>
      <c r="H25" s="65"/>
      <c r="I25" s="65"/>
      <c r="J25" s="66">
        <f t="shared" si="0"/>
        <v>68.93</v>
      </c>
    </row>
    <row r="26" spans="2:10" ht="39">
      <c r="B26" s="61">
        <v>19</v>
      </c>
      <c r="C26" s="62">
        <v>400</v>
      </c>
      <c r="D26" s="63" t="s">
        <v>40</v>
      </c>
      <c r="E26" s="64">
        <v>37.69</v>
      </c>
      <c r="F26" s="65"/>
      <c r="G26" s="65"/>
      <c r="H26" s="65"/>
      <c r="I26" s="65"/>
      <c r="J26" s="66">
        <f t="shared" si="0"/>
        <v>37.69</v>
      </c>
    </row>
    <row r="27" spans="2:10" ht="39">
      <c r="B27" s="61">
        <v>20</v>
      </c>
      <c r="C27" s="62">
        <v>401</v>
      </c>
      <c r="D27" s="63" t="s">
        <v>41</v>
      </c>
      <c r="E27" s="64">
        <v>43.29</v>
      </c>
      <c r="F27" s="65"/>
      <c r="G27" s="65"/>
      <c r="H27" s="65"/>
      <c r="I27" s="65"/>
      <c r="J27" s="66">
        <f t="shared" si="0"/>
        <v>43.29</v>
      </c>
    </row>
    <row r="28" spans="2:10" ht="26.25">
      <c r="B28" s="61">
        <v>21</v>
      </c>
      <c r="C28" s="62">
        <v>404</v>
      </c>
      <c r="D28" s="63" t="s">
        <v>42</v>
      </c>
      <c r="E28" s="64">
        <v>31.86</v>
      </c>
      <c r="F28" s="65"/>
      <c r="G28" s="65"/>
      <c r="H28" s="65"/>
      <c r="I28" s="65"/>
      <c r="J28" s="66">
        <f t="shared" si="0"/>
        <v>31.86</v>
      </c>
    </row>
    <row r="29" spans="2:10" ht="39">
      <c r="B29" s="61">
        <v>22</v>
      </c>
      <c r="C29" s="62">
        <v>425</v>
      </c>
      <c r="D29" s="63" t="s">
        <v>43</v>
      </c>
      <c r="E29" s="64">
        <v>99.78999999999999</v>
      </c>
      <c r="F29" s="65"/>
      <c r="G29" s="65"/>
      <c r="H29" s="65"/>
      <c r="I29" s="65"/>
      <c r="J29" s="66">
        <f t="shared" si="0"/>
        <v>99.78999999999999</v>
      </c>
    </row>
    <row r="30" spans="2:10" ht="26.25">
      <c r="B30" s="61">
        <v>23</v>
      </c>
      <c r="C30" s="62">
        <v>431</v>
      </c>
      <c r="D30" s="63" t="s">
        <v>44</v>
      </c>
      <c r="E30" s="64">
        <v>43.86</v>
      </c>
      <c r="F30" s="65"/>
      <c r="G30" s="65"/>
      <c r="H30" s="65"/>
      <c r="I30" s="65"/>
      <c r="J30" s="66">
        <f t="shared" si="0"/>
        <v>43.86</v>
      </c>
    </row>
    <row r="31" spans="2:10" ht="26.25">
      <c r="B31" s="61">
        <v>24</v>
      </c>
      <c r="C31" s="62">
        <v>436</v>
      </c>
      <c r="D31" s="63" t="s">
        <v>45</v>
      </c>
      <c r="E31" s="64">
        <v>34.43</v>
      </c>
      <c r="F31" s="65"/>
      <c r="G31" s="65"/>
      <c r="H31" s="65"/>
      <c r="I31" s="65"/>
      <c r="J31" s="66">
        <f t="shared" si="0"/>
        <v>34.43</v>
      </c>
    </row>
    <row r="32" spans="2:10" ht="26.25">
      <c r="B32" s="61">
        <v>25</v>
      </c>
      <c r="C32" s="74">
        <v>459</v>
      </c>
      <c r="D32" s="75" t="s">
        <v>46</v>
      </c>
      <c r="E32" s="64">
        <v>149.28</v>
      </c>
      <c r="F32" s="65"/>
      <c r="G32" s="65"/>
      <c r="H32" s="65"/>
      <c r="I32" s="65"/>
      <c r="J32" s="66">
        <f t="shared" si="0"/>
        <v>149.28</v>
      </c>
    </row>
    <row r="33" spans="2:10" ht="26.25">
      <c r="B33" s="61">
        <v>26</v>
      </c>
      <c r="C33" s="76">
        <v>463</v>
      </c>
      <c r="D33" s="75" t="s">
        <v>47</v>
      </c>
      <c r="E33" s="64">
        <v>104.78999999999999</v>
      </c>
      <c r="F33" s="69"/>
      <c r="G33" s="69"/>
      <c r="H33" s="69"/>
      <c r="I33" s="69"/>
      <c r="J33" s="66">
        <f t="shared" si="0"/>
        <v>104.78999999999999</v>
      </c>
    </row>
    <row r="34" spans="2:10" ht="15">
      <c r="B34" s="61">
        <v>27</v>
      </c>
      <c r="C34" s="62">
        <v>500</v>
      </c>
      <c r="D34" s="63" t="s">
        <v>48</v>
      </c>
      <c r="E34" s="64">
        <v>31.33</v>
      </c>
      <c r="F34" s="65"/>
      <c r="G34" s="65"/>
      <c r="H34" s="65"/>
      <c r="I34" s="65"/>
      <c r="J34" s="66">
        <f t="shared" si="0"/>
        <v>31.33</v>
      </c>
    </row>
    <row r="35" spans="2:10" ht="15">
      <c r="B35" s="61">
        <v>28</v>
      </c>
      <c r="C35" s="77">
        <v>503</v>
      </c>
      <c r="D35" s="78" t="s">
        <v>49</v>
      </c>
      <c r="E35" s="64">
        <v>30.93</v>
      </c>
      <c r="F35" s="65"/>
      <c r="G35" s="65"/>
      <c r="H35" s="65"/>
      <c r="I35" s="65"/>
      <c r="J35" s="66">
        <f t="shared" si="0"/>
        <v>30.93</v>
      </c>
    </row>
    <row r="36" spans="2:10" ht="26.25">
      <c r="B36" s="61">
        <v>29</v>
      </c>
      <c r="C36" s="62">
        <v>506</v>
      </c>
      <c r="D36" s="63" t="s">
        <v>50</v>
      </c>
      <c r="E36" s="64">
        <v>85.59</v>
      </c>
      <c r="F36" s="69"/>
      <c r="G36" s="69"/>
      <c r="H36" s="69"/>
      <c r="I36" s="69"/>
      <c r="J36" s="66">
        <f t="shared" si="0"/>
        <v>85.59</v>
      </c>
    </row>
    <row r="37" spans="2:10" ht="26.25">
      <c r="B37" s="61">
        <v>30</v>
      </c>
      <c r="C37" s="62">
        <v>515</v>
      </c>
      <c r="D37" s="63" t="s">
        <v>51</v>
      </c>
      <c r="E37" s="64">
        <v>44</v>
      </c>
      <c r="F37" s="65"/>
      <c r="G37" s="65"/>
      <c r="H37" s="65"/>
      <c r="I37" s="65"/>
      <c r="J37" s="66">
        <f t="shared" si="0"/>
        <v>44</v>
      </c>
    </row>
    <row r="38" spans="2:10" ht="26.25">
      <c r="B38" s="61">
        <v>31</v>
      </c>
      <c r="C38" s="74">
        <v>541</v>
      </c>
      <c r="D38" s="63" t="s">
        <v>52</v>
      </c>
      <c r="E38" s="64">
        <v>31</v>
      </c>
      <c r="F38" s="65"/>
      <c r="G38" s="65"/>
      <c r="H38" s="65"/>
      <c r="I38" s="65"/>
      <c r="J38" s="66">
        <f t="shared" si="0"/>
        <v>31</v>
      </c>
    </row>
    <row r="39" spans="2:10" ht="26.25">
      <c r="B39" s="61">
        <v>32</v>
      </c>
      <c r="C39" s="62">
        <v>553</v>
      </c>
      <c r="D39" s="63" t="s">
        <v>53</v>
      </c>
      <c r="E39" s="64">
        <v>42.93</v>
      </c>
      <c r="F39" s="65"/>
      <c r="G39" s="65"/>
      <c r="H39" s="65"/>
      <c r="I39" s="65"/>
      <c r="J39" s="66">
        <f t="shared" si="0"/>
        <v>42.93</v>
      </c>
    </row>
    <row r="40" spans="2:10" ht="15">
      <c r="B40" s="61">
        <v>33</v>
      </c>
      <c r="C40" s="62">
        <v>576</v>
      </c>
      <c r="D40" s="63" t="s">
        <v>54</v>
      </c>
      <c r="E40" s="64">
        <v>39.71</v>
      </c>
      <c r="F40" s="65"/>
      <c r="G40" s="65"/>
      <c r="H40" s="65"/>
      <c r="I40" s="65"/>
      <c r="J40" s="66">
        <f t="shared" si="0"/>
        <v>39.71</v>
      </c>
    </row>
    <row r="41" spans="2:10" ht="51.75">
      <c r="B41" s="61">
        <v>34</v>
      </c>
      <c r="C41" s="62">
        <v>588</v>
      </c>
      <c r="D41" s="63" t="s">
        <v>55</v>
      </c>
      <c r="E41" s="64">
        <v>74.82</v>
      </c>
      <c r="F41" s="65"/>
      <c r="G41" s="65"/>
      <c r="H41" s="65"/>
      <c r="I41" s="65"/>
      <c r="J41" s="66">
        <f t="shared" si="0"/>
        <v>74.82</v>
      </c>
    </row>
    <row r="42" spans="2:10" ht="39">
      <c r="B42" s="61">
        <v>35</v>
      </c>
      <c r="C42" s="62">
        <v>635</v>
      </c>
      <c r="D42" s="63" t="s">
        <v>56</v>
      </c>
      <c r="E42" s="64">
        <v>81.88</v>
      </c>
      <c r="F42" s="69"/>
      <c r="G42" s="69"/>
      <c r="H42" s="69"/>
      <c r="I42" s="69"/>
      <c r="J42" s="66">
        <f t="shared" si="0"/>
        <v>81.88</v>
      </c>
    </row>
    <row r="43" spans="2:10" ht="26.25">
      <c r="B43" s="61">
        <v>36</v>
      </c>
      <c r="C43" s="62">
        <v>673</v>
      </c>
      <c r="D43" s="63" t="s">
        <v>57</v>
      </c>
      <c r="E43" s="64">
        <v>88.95</v>
      </c>
      <c r="F43" s="65"/>
      <c r="G43" s="65"/>
      <c r="H43" s="65"/>
      <c r="I43" s="65"/>
      <c r="J43" s="66">
        <f t="shared" si="0"/>
        <v>88.95</v>
      </c>
    </row>
    <row r="44" spans="2:10" ht="39">
      <c r="B44" s="61">
        <v>37</v>
      </c>
      <c r="C44" s="62">
        <v>675</v>
      </c>
      <c r="D44" s="63" t="s">
        <v>58</v>
      </c>
      <c r="E44" s="64">
        <v>32.32</v>
      </c>
      <c r="F44" s="65"/>
      <c r="G44" s="65"/>
      <c r="H44" s="65"/>
      <c r="I44" s="65"/>
      <c r="J44" s="66">
        <f t="shared" si="0"/>
        <v>32.32</v>
      </c>
    </row>
    <row r="45" spans="2:10" ht="15">
      <c r="B45" s="61">
        <v>38</v>
      </c>
      <c r="C45" s="76">
        <v>704</v>
      </c>
      <c r="D45" s="79" t="s">
        <v>59</v>
      </c>
      <c r="E45" s="64">
        <v>45.769999999999996</v>
      </c>
      <c r="F45" s="65"/>
      <c r="G45" s="65"/>
      <c r="H45" s="65"/>
      <c r="I45" s="65"/>
      <c r="J45" s="66">
        <f t="shared" si="0"/>
        <v>45.769999999999996</v>
      </c>
    </row>
    <row r="46" spans="2:10" ht="15">
      <c r="B46" s="61">
        <v>39</v>
      </c>
      <c r="C46" s="70">
        <v>705</v>
      </c>
      <c r="D46" s="71" t="s">
        <v>60</v>
      </c>
      <c r="E46" s="64">
        <v>37.43</v>
      </c>
      <c r="F46" s="65"/>
      <c r="G46" s="65"/>
      <c r="H46" s="65"/>
      <c r="I46" s="65"/>
      <c r="J46" s="66">
        <f t="shared" si="0"/>
        <v>37.43</v>
      </c>
    </row>
    <row r="47" spans="2:10" ht="26.25">
      <c r="B47" s="61">
        <v>40</v>
      </c>
      <c r="C47" s="62">
        <v>709</v>
      </c>
      <c r="D47" s="63" t="s">
        <v>61</v>
      </c>
      <c r="E47" s="64">
        <v>145.15000000000003</v>
      </c>
      <c r="F47" s="69"/>
      <c r="G47" s="69"/>
      <c r="H47" s="69">
        <v>-1.43</v>
      </c>
      <c r="I47" s="69"/>
      <c r="J47" s="66">
        <f t="shared" si="0"/>
        <v>143.72000000000003</v>
      </c>
    </row>
    <row r="48" spans="2:10" ht="15">
      <c r="B48" s="61">
        <v>41</v>
      </c>
      <c r="C48" s="62">
        <v>742</v>
      </c>
      <c r="D48" s="63" t="s">
        <v>62</v>
      </c>
      <c r="E48" s="64">
        <v>201.10999999999999</v>
      </c>
      <c r="F48" s="65"/>
      <c r="G48" s="65"/>
      <c r="H48" s="65">
        <v>-8.29</v>
      </c>
      <c r="I48" s="65"/>
      <c r="J48" s="66">
        <f t="shared" si="0"/>
        <v>192.82</v>
      </c>
    </row>
    <row r="49" spans="2:10" ht="26.25">
      <c r="B49" s="61">
        <v>42</v>
      </c>
      <c r="C49" s="72">
        <v>751</v>
      </c>
      <c r="D49" s="67" t="s">
        <v>63</v>
      </c>
      <c r="E49" s="64">
        <v>41.41</v>
      </c>
      <c r="F49" s="65"/>
      <c r="G49" s="65"/>
      <c r="H49" s="65"/>
      <c r="I49" s="65"/>
      <c r="J49" s="66">
        <f t="shared" si="0"/>
        <v>41.41</v>
      </c>
    </row>
    <row r="50" spans="2:10" ht="39">
      <c r="B50" s="61">
        <v>43</v>
      </c>
      <c r="C50" s="62">
        <v>761</v>
      </c>
      <c r="D50" s="63" t="s">
        <v>64</v>
      </c>
      <c r="E50" s="64">
        <v>193.70999999999998</v>
      </c>
      <c r="F50" s="65"/>
      <c r="G50" s="65">
        <f>4.29+0.42</f>
        <v>4.71</v>
      </c>
      <c r="H50" s="65">
        <v>-5</v>
      </c>
      <c r="I50" s="65">
        <v>1.71</v>
      </c>
      <c r="J50" s="66">
        <f t="shared" si="0"/>
        <v>195.13</v>
      </c>
    </row>
    <row r="51" spans="2:10" ht="26.25">
      <c r="B51" s="61">
        <v>44</v>
      </c>
      <c r="C51" s="62">
        <v>774</v>
      </c>
      <c r="D51" s="63" t="s">
        <v>65</v>
      </c>
      <c r="E51" s="64">
        <v>29.79</v>
      </c>
      <c r="F51" s="65"/>
      <c r="G51" s="65"/>
      <c r="H51" s="65"/>
      <c r="I51" s="65"/>
      <c r="J51" s="66">
        <f t="shared" si="0"/>
        <v>29.79</v>
      </c>
    </row>
    <row r="52" spans="2:10" ht="26.25">
      <c r="B52" s="61">
        <v>45</v>
      </c>
      <c r="C52" s="74">
        <v>784</v>
      </c>
      <c r="D52" s="63" t="s">
        <v>66</v>
      </c>
      <c r="E52" s="64">
        <v>52.620000000000005</v>
      </c>
      <c r="F52" s="65"/>
      <c r="G52" s="65"/>
      <c r="H52" s="65"/>
      <c r="I52" s="65"/>
      <c r="J52" s="66">
        <f t="shared" si="0"/>
        <v>52.620000000000005</v>
      </c>
    </row>
    <row r="53" spans="2:10" ht="26.25">
      <c r="B53" s="61">
        <v>46</v>
      </c>
      <c r="C53" s="62">
        <v>794</v>
      </c>
      <c r="D53" s="63" t="s">
        <v>67</v>
      </c>
      <c r="E53" s="64">
        <v>51.57</v>
      </c>
      <c r="F53" s="65"/>
      <c r="G53" s="65"/>
      <c r="H53" s="65"/>
      <c r="I53" s="65"/>
      <c r="J53" s="66">
        <f t="shared" si="0"/>
        <v>51.57</v>
      </c>
    </row>
    <row r="54" spans="2:10" ht="39">
      <c r="B54" s="61">
        <v>47</v>
      </c>
      <c r="C54" s="74">
        <v>825</v>
      </c>
      <c r="D54" s="63" t="s">
        <v>68</v>
      </c>
      <c r="E54" s="64">
        <v>153.99</v>
      </c>
      <c r="F54" s="69">
        <v>-1.97</v>
      </c>
      <c r="G54" s="69"/>
      <c r="H54" s="69">
        <v>-1.43</v>
      </c>
      <c r="I54" s="69"/>
      <c r="J54" s="66">
        <f t="shared" si="0"/>
        <v>150.59</v>
      </c>
    </row>
    <row r="55" spans="2:10" ht="26.25">
      <c r="B55" s="61">
        <v>48</v>
      </c>
      <c r="C55" s="76">
        <v>832</v>
      </c>
      <c r="D55" s="75" t="s">
        <v>69</v>
      </c>
      <c r="E55" s="64">
        <v>23.839999999999993</v>
      </c>
      <c r="F55" s="69">
        <v>-3.44</v>
      </c>
      <c r="G55" s="69">
        <v>1.26</v>
      </c>
      <c r="H55" s="69"/>
      <c r="I55" s="69"/>
      <c r="J55" s="66">
        <f t="shared" si="0"/>
        <v>21.659999999999993</v>
      </c>
    </row>
    <row r="56" spans="2:10" ht="26.25">
      <c r="B56" s="61">
        <v>49</v>
      </c>
      <c r="C56" s="74">
        <v>837</v>
      </c>
      <c r="D56" s="63" t="s">
        <v>70</v>
      </c>
      <c r="E56" s="64">
        <v>31.43</v>
      </c>
      <c r="F56" s="65"/>
      <c r="G56" s="65"/>
      <c r="H56" s="65"/>
      <c r="I56" s="65"/>
      <c r="J56" s="66">
        <f t="shared" si="0"/>
        <v>31.43</v>
      </c>
    </row>
    <row r="57" spans="2:10" ht="26.25">
      <c r="B57" s="61">
        <v>50</v>
      </c>
      <c r="C57" s="74">
        <v>858</v>
      </c>
      <c r="D57" s="63" t="s">
        <v>71</v>
      </c>
      <c r="E57" s="64">
        <v>27.72</v>
      </c>
      <c r="F57" s="65"/>
      <c r="G57" s="65"/>
      <c r="H57" s="65"/>
      <c r="I57" s="65"/>
      <c r="J57" s="66">
        <f t="shared" si="0"/>
        <v>27.72</v>
      </c>
    </row>
    <row r="58" spans="2:10" ht="26.25">
      <c r="B58" s="61">
        <v>51</v>
      </c>
      <c r="C58" s="74">
        <v>866</v>
      </c>
      <c r="D58" s="63" t="s">
        <v>72</v>
      </c>
      <c r="E58" s="64">
        <v>35.08</v>
      </c>
      <c r="F58" s="65"/>
      <c r="G58" s="65"/>
      <c r="H58" s="65"/>
      <c r="I58" s="65"/>
      <c r="J58" s="66">
        <f t="shared" si="0"/>
        <v>35.08</v>
      </c>
    </row>
    <row r="59" spans="2:10" ht="26.25">
      <c r="B59" s="61">
        <v>52</v>
      </c>
      <c r="C59" s="74">
        <v>867</v>
      </c>
      <c r="D59" s="63" t="s">
        <v>73</v>
      </c>
      <c r="E59" s="64">
        <v>43.56142857142857</v>
      </c>
      <c r="F59" s="65"/>
      <c r="G59" s="65"/>
      <c r="H59" s="65"/>
      <c r="I59" s="65"/>
      <c r="J59" s="66">
        <f t="shared" si="0"/>
        <v>43.56142857142857</v>
      </c>
    </row>
    <row r="60" spans="2:10" ht="26.25">
      <c r="B60" s="61">
        <v>53</v>
      </c>
      <c r="C60" s="74">
        <v>882</v>
      </c>
      <c r="D60" s="63" t="s">
        <v>74</v>
      </c>
      <c r="E60" s="64">
        <v>19.84</v>
      </c>
      <c r="F60" s="65"/>
      <c r="G60" s="65"/>
      <c r="H60" s="65"/>
      <c r="I60" s="65">
        <v>2.14</v>
      </c>
      <c r="J60" s="66">
        <f t="shared" si="0"/>
        <v>21.98</v>
      </c>
    </row>
    <row r="61" spans="2:10" ht="39">
      <c r="B61" s="61">
        <v>54</v>
      </c>
      <c r="C61" s="74">
        <v>884</v>
      </c>
      <c r="D61" s="63" t="s">
        <v>75</v>
      </c>
      <c r="E61" s="64">
        <v>46.65</v>
      </c>
      <c r="F61" s="65"/>
      <c r="G61" s="65"/>
      <c r="H61" s="65"/>
      <c r="I61" s="65"/>
      <c r="J61" s="66">
        <f t="shared" si="0"/>
        <v>46.65</v>
      </c>
    </row>
    <row r="62" spans="2:10" ht="39">
      <c r="B62" s="61">
        <v>55</v>
      </c>
      <c r="C62" s="74">
        <v>889</v>
      </c>
      <c r="D62" s="63" t="s">
        <v>76</v>
      </c>
      <c r="E62" s="64">
        <v>21.86</v>
      </c>
      <c r="F62" s="65"/>
      <c r="G62" s="65"/>
      <c r="H62" s="65"/>
      <c r="I62" s="65"/>
      <c r="J62" s="66">
        <f t="shared" si="0"/>
        <v>21.86</v>
      </c>
    </row>
    <row r="63" spans="2:10" ht="39">
      <c r="B63" s="61">
        <v>56</v>
      </c>
      <c r="C63" s="74">
        <v>893</v>
      </c>
      <c r="D63" s="63" t="s">
        <v>77</v>
      </c>
      <c r="E63" s="64">
        <v>27.228571428571428</v>
      </c>
      <c r="F63" s="69"/>
      <c r="G63" s="69"/>
      <c r="H63" s="69"/>
      <c r="I63" s="69"/>
      <c r="J63" s="66">
        <f t="shared" si="0"/>
        <v>27.228571428571428</v>
      </c>
    </row>
    <row r="64" spans="2:10" ht="39">
      <c r="B64" s="61">
        <v>57</v>
      </c>
      <c r="C64" s="74">
        <v>896</v>
      </c>
      <c r="D64" s="63" t="s">
        <v>78</v>
      </c>
      <c r="E64" s="64">
        <v>85.55000000000001</v>
      </c>
      <c r="F64" s="65"/>
      <c r="G64" s="65"/>
      <c r="H64" s="65"/>
      <c r="I64" s="65"/>
      <c r="J64" s="66">
        <f t="shared" si="0"/>
        <v>85.55000000000001</v>
      </c>
    </row>
    <row r="65" spans="2:10" ht="26.25">
      <c r="B65" s="61">
        <v>58</v>
      </c>
      <c r="C65" s="74">
        <v>898</v>
      </c>
      <c r="D65" s="63" t="s">
        <v>79</v>
      </c>
      <c r="E65" s="64">
        <v>32.21</v>
      </c>
      <c r="F65" s="69"/>
      <c r="G65" s="69"/>
      <c r="H65" s="69"/>
      <c r="I65" s="69"/>
      <c r="J65" s="66">
        <f t="shared" si="0"/>
        <v>32.21</v>
      </c>
    </row>
    <row r="66" spans="2:10" ht="15">
      <c r="B66" s="61">
        <v>59</v>
      </c>
      <c r="C66" s="70">
        <v>900</v>
      </c>
      <c r="D66" s="71" t="s">
        <v>80</v>
      </c>
      <c r="E66" s="64">
        <v>111.33999999999999</v>
      </c>
      <c r="F66" s="65"/>
      <c r="G66" s="65">
        <v>6.43</v>
      </c>
      <c r="H66" s="65"/>
      <c r="I66" s="65"/>
      <c r="J66" s="66">
        <f t="shared" si="0"/>
        <v>117.76999999999998</v>
      </c>
    </row>
    <row r="67" spans="2:10" ht="39">
      <c r="B67" s="61">
        <v>60</v>
      </c>
      <c r="C67" s="74">
        <v>907</v>
      </c>
      <c r="D67" s="63" t="s">
        <v>81</v>
      </c>
      <c r="E67" s="64">
        <v>112.77714285714286</v>
      </c>
      <c r="F67" s="73"/>
      <c r="G67" s="73"/>
      <c r="H67" s="73"/>
      <c r="I67" s="73"/>
      <c r="J67" s="66">
        <f t="shared" si="0"/>
        <v>112.77714285714286</v>
      </c>
    </row>
    <row r="68" spans="2:10" ht="26.25">
      <c r="B68" s="61">
        <v>61</v>
      </c>
      <c r="C68" s="74">
        <v>914</v>
      </c>
      <c r="D68" s="63" t="s">
        <v>82</v>
      </c>
      <c r="E68" s="64">
        <v>40.93</v>
      </c>
      <c r="F68" s="65"/>
      <c r="G68" s="65"/>
      <c r="H68" s="65"/>
      <c r="I68" s="65"/>
      <c r="J68" s="66">
        <f t="shared" si="0"/>
        <v>40.93</v>
      </c>
    </row>
    <row r="69" spans="2:10" ht="39">
      <c r="B69" s="61">
        <v>62</v>
      </c>
      <c r="C69" s="74">
        <v>917</v>
      </c>
      <c r="D69" s="63" t="s">
        <v>83</v>
      </c>
      <c r="E69" s="64">
        <v>56.86</v>
      </c>
      <c r="F69" s="69"/>
      <c r="G69" s="69"/>
      <c r="H69" s="69"/>
      <c r="I69" s="69"/>
      <c r="J69" s="66">
        <f t="shared" si="0"/>
        <v>56.86</v>
      </c>
    </row>
    <row r="70" spans="2:10" ht="39">
      <c r="B70" s="61">
        <v>63</v>
      </c>
      <c r="C70" s="74">
        <v>918</v>
      </c>
      <c r="D70" s="63" t="s">
        <v>84</v>
      </c>
      <c r="E70" s="64">
        <v>44.43</v>
      </c>
      <c r="F70" s="65"/>
      <c r="G70" s="65"/>
      <c r="H70" s="65"/>
      <c r="I70" s="65"/>
      <c r="J70" s="66">
        <f t="shared" si="0"/>
        <v>44.43</v>
      </c>
    </row>
    <row r="71" spans="2:10" ht="26.25">
      <c r="B71" s="61">
        <v>64</v>
      </c>
      <c r="C71" s="74">
        <v>928</v>
      </c>
      <c r="D71" s="75" t="s">
        <v>85</v>
      </c>
      <c r="E71" s="64">
        <v>122.92999999999999</v>
      </c>
      <c r="F71" s="69"/>
      <c r="G71" s="69"/>
      <c r="H71" s="69"/>
      <c r="I71" s="69"/>
      <c r="J71" s="66">
        <f t="shared" si="0"/>
        <v>122.92999999999999</v>
      </c>
    </row>
    <row r="72" spans="2:10" ht="26.25">
      <c r="B72" s="61">
        <v>65</v>
      </c>
      <c r="C72" s="74">
        <v>931</v>
      </c>
      <c r="D72" s="75" t="s">
        <v>86</v>
      </c>
      <c r="E72" s="64">
        <v>26.14</v>
      </c>
      <c r="F72" s="65"/>
      <c r="G72" s="65"/>
      <c r="H72" s="65"/>
      <c r="I72" s="65"/>
      <c r="J72" s="66">
        <f t="shared" si="0"/>
        <v>26.14</v>
      </c>
    </row>
    <row r="73" spans="2:10" ht="26.25">
      <c r="B73" s="61">
        <v>66</v>
      </c>
      <c r="C73" s="74">
        <v>935</v>
      </c>
      <c r="D73" s="75" t="s">
        <v>87</v>
      </c>
      <c r="E73" s="64">
        <v>29.29</v>
      </c>
      <c r="F73" s="65"/>
      <c r="G73" s="65"/>
      <c r="H73" s="65"/>
      <c r="I73" s="65"/>
      <c r="J73" s="66">
        <f aca="true" t="shared" si="1" ref="J73:J94">E73+F73+G73+H73+I73</f>
        <v>29.29</v>
      </c>
    </row>
    <row r="74" spans="2:10" ht="26.25">
      <c r="B74" s="61">
        <v>67</v>
      </c>
      <c r="C74" s="74">
        <v>937</v>
      </c>
      <c r="D74" s="75" t="s">
        <v>88</v>
      </c>
      <c r="E74" s="64">
        <v>30.79</v>
      </c>
      <c r="F74" s="65"/>
      <c r="G74" s="65"/>
      <c r="H74" s="65"/>
      <c r="I74" s="65"/>
      <c r="J74" s="66">
        <f t="shared" si="1"/>
        <v>30.79</v>
      </c>
    </row>
    <row r="75" spans="2:10" ht="39">
      <c r="B75" s="61">
        <v>68</v>
      </c>
      <c r="C75" s="74">
        <v>939</v>
      </c>
      <c r="D75" s="75" t="s">
        <v>89</v>
      </c>
      <c r="E75" s="64">
        <v>34.85</v>
      </c>
      <c r="F75" s="65"/>
      <c r="G75" s="65"/>
      <c r="H75" s="65"/>
      <c r="I75" s="65"/>
      <c r="J75" s="66">
        <f t="shared" si="1"/>
        <v>34.85</v>
      </c>
    </row>
    <row r="76" spans="2:10" ht="26.25">
      <c r="B76" s="61">
        <v>69</v>
      </c>
      <c r="C76" s="74">
        <v>959</v>
      </c>
      <c r="D76" s="75" t="s">
        <v>90</v>
      </c>
      <c r="E76" s="64">
        <v>40.64</v>
      </c>
      <c r="F76" s="65"/>
      <c r="G76" s="65"/>
      <c r="H76" s="65"/>
      <c r="I76" s="65"/>
      <c r="J76" s="66">
        <f t="shared" si="1"/>
        <v>40.64</v>
      </c>
    </row>
    <row r="77" spans="2:10" ht="15">
      <c r="B77" s="61">
        <v>70</v>
      </c>
      <c r="C77" s="70">
        <v>971</v>
      </c>
      <c r="D77" s="71" t="s">
        <v>91</v>
      </c>
      <c r="E77" s="64">
        <v>28.79</v>
      </c>
      <c r="F77" s="65"/>
      <c r="G77" s="65"/>
      <c r="H77" s="65"/>
      <c r="I77" s="65"/>
      <c r="J77" s="66">
        <f t="shared" si="1"/>
        <v>28.79</v>
      </c>
    </row>
    <row r="78" spans="2:10" ht="26.25">
      <c r="B78" s="61">
        <v>71</v>
      </c>
      <c r="C78" s="74">
        <v>998</v>
      </c>
      <c r="D78" s="80" t="s">
        <v>92</v>
      </c>
      <c r="E78" s="64">
        <v>81.06</v>
      </c>
      <c r="F78" s="65"/>
      <c r="G78" s="65"/>
      <c r="H78" s="65"/>
      <c r="I78" s="65"/>
      <c r="J78" s="66">
        <f t="shared" si="1"/>
        <v>81.06</v>
      </c>
    </row>
    <row r="79" spans="2:10" ht="39">
      <c r="B79" s="61">
        <v>72</v>
      </c>
      <c r="C79" s="74">
        <v>1002</v>
      </c>
      <c r="D79" s="75" t="s">
        <v>93</v>
      </c>
      <c r="E79" s="64">
        <v>27.41</v>
      </c>
      <c r="F79" s="65"/>
      <c r="G79" s="65"/>
      <c r="H79" s="65"/>
      <c r="I79" s="65"/>
      <c r="J79" s="66">
        <f t="shared" si="1"/>
        <v>27.41</v>
      </c>
    </row>
    <row r="80" spans="2:10" ht="26.25">
      <c r="B80" s="61">
        <v>73</v>
      </c>
      <c r="C80" s="74">
        <v>1004</v>
      </c>
      <c r="D80" s="75" t="s">
        <v>94</v>
      </c>
      <c r="E80" s="64">
        <v>221.98000000000002</v>
      </c>
      <c r="F80" s="65"/>
      <c r="G80" s="65"/>
      <c r="H80" s="65"/>
      <c r="I80" s="65"/>
      <c r="J80" s="66">
        <f t="shared" si="1"/>
        <v>221.98000000000002</v>
      </c>
    </row>
    <row r="81" spans="2:10" ht="26.25">
      <c r="B81" s="61">
        <v>74</v>
      </c>
      <c r="C81" s="74">
        <v>1007</v>
      </c>
      <c r="D81" s="63" t="s">
        <v>95</v>
      </c>
      <c r="E81" s="64">
        <v>52.74</v>
      </c>
      <c r="F81" s="65"/>
      <c r="G81" s="65"/>
      <c r="H81" s="65"/>
      <c r="I81" s="65">
        <v>0.5</v>
      </c>
      <c r="J81" s="66">
        <f t="shared" si="1"/>
        <v>53.24</v>
      </c>
    </row>
    <row r="82" spans="2:10" ht="15">
      <c r="B82" s="61">
        <v>75</v>
      </c>
      <c r="C82" s="81">
        <v>1025</v>
      </c>
      <c r="D82" s="79" t="s">
        <v>96</v>
      </c>
      <c r="E82" s="64">
        <v>21.43</v>
      </c>
      <c r="F82" s="65"/>
      <c r="G82" s="65"/>
      <c r="H82" s="65"/>
      <c r="I82" s="65"/>
      <c r="J82" s="66">
        <f t="shared" si="1"/>
        <v>21.43</v>
      </c>
    </row>
    <row r="83" spans="2:10" ht="26.25">
      <c r="B83" s="61">
        <v>76</v>
      </c>
      <c r="C83" s="74">
        <v>1036</v>
      </c>
      <c r="D83" s="63" t="s">
        <v>97</v>
      </c>
      <c r="E83" s="64">
        <v>45.29</v>
      </c>
      <c r="F83" s="65"/>
      <c r="G83" s="65"/>
      <c r="H83" s="65"/>
      <c r="I83" s="65"/>
      <c r="J83" s="66">
        <f t="shared" si="1"/>
        <v>45.29</v>
      </c>
    </row>
    <row r="84" spans="2:10" ht="26.25">
      <c r="B84" s="61">
        <v>77</v>
      </c>
      <c r="C84" s="74">
        <v>1050</v>
      </c>
      <c r="D84" s="63" t="s">
        <v>98</v>
      </c>
      <c r="E84" s="64">
        <v>23.37</v>
      </c>
      <c r="F84" s="65"/>
      <c r="G84" s="65"/>
      <c r="H84" s="65"/>
      <c r="I84" s="65"/>
      <c r="J84" s="66">
        <f t="shared" si="1"/>
        <v>23.37</v>
      </c>
    </row>
    <row r="85" spans="2:10" ht="15">
      <c r="B85" s="61">
        <v>78</v>
      </c>
      <c r="C85" s="70">
        <v>1051</v>
      </c>
      <c r="D85" s="71" t="s">
        <v>99</v>
      </c>
      <c r="E85" s="64">
        <v>47.93</v>
      </c>
      <c r="F85" s="65"/>
      <c r="G85" s="65"/>
      <c r="H85" s="65"/>
      <c r="I85" s="65"/>
      <c r="J85" s="66">
        <f t="shared" si="1"/>
        <v>47.93</v>
      </c>
    </row>
    <row r="86" spans="2:10" ht="15">
      <c r="B86" s="61">
        <v>79</v>
      </c>
      <c r="C86" s="70">
        <v>1057</v>
      </c>
      <c r="D86" s="71" t="s">
        <v>100</v>
      </c>
      <c r="E86" s="64">
        <v>41</v>
      </c>
      <c r="F86" s="65"/>
      <c r="G86" s="65"/>
      <c r="H86" s="65"/>
      <c r="I86" s="65"/>
      <c r="J86" s="66">
        <f t="shared" si="1"/>
        <v>41</v>
      </c>
    </row>
    <row r="87" spans="2:10" ht="39">
      <c r="B87" s="61">
        <v>80</v>
      </c>
      <c r="C87" s="74">
        <v>1061</v>
      </c>
      <c r="D87" s="63" t="s">
        <v>101</v>
      </c>
      <c r="E87" s="64">
        <v>40.19</v>
      </c>
      <c r="F87" s="65"/>
      <c r="G87" s="65"/>
      <c r="H87" s="65"/>
      <c r="I87" s="65"/>
      <c r="J87" s="66">
        <f t="shared" si="1"/>
        <v>40.19</v>
      </c>
    </row>
    <row r="88" spans="2:10" ht="15">
      <c r="B88" s="61">
        <v>81</v>
      </c>
      <c r="C88" s="70">
        <v>1067</v>
      </c>
      <c r="D88" s="71" t="s">
        <v>102</v>
      </c>
      <c r="E88" s="64">
        <v>27.79</v>
      </c>
      <c r="F88" s="65"/>
      <c r="G88" s="65"/>
      <c r="H88" s="65"/>
      <c r="I88" s="65"/>
      <c r="J88" s="66">
        <f t="shared" si="1"/>
        <v>27.79</v>
      </c>
    </row>
    <row r="89" spans="2:10" ht="39">
      <c r="B89" s="61">
        <v>82</v>
      </c>
      <c r="C89" s="74">
        <v>1108</v>
      </c>
      <c r="D89" s="63" t="s">
        <v>103</v>
      </c>
      <c r="E89" s="64">
        <v>31.29</v>
      </c>
      <c r="F89" s="65"/>
      <c r="G89" s="65"/>
      <c r="H89" s="65"/>
      <c r="I89" s="65"/>
      <c r="J89" s="66">
        <f t="shared" si="1"/>
        <v>31.29</v>
      </c>
    </row>
    <row r="90" spans="2:10" ht="15">
      <c r="B90" s="61">
        <v>83</v>
      </c>
      <c r="C90" s="70">
        <v>1120</v>
      </c>
      <c r="D90" s="71" t="s">
        <v>104</v>
      </c>
      <c r="E90" s="64">
        <v>5.99</v>
      </c>
      <c r="F90" s="65"/>
      <c r="G90" s="65"/>
      <c r="H90" s="65"/>
      <c r="I90" s="65"/>
      <c r="J90" s="66">
        <f t="shared" si="1"/>
        <v>5.99</v>
      </c>
    </row>
    <row r="91" spans="2:10" ht="15">
      <c r="B91" s="61">
        <v>84</v>
      </c>
      <c r="C91" s="70">
        <v>1141</v>
      </c>
      <c r="D91" s="71" t="s">
        <v>105</v>
      </c>
      <c r="E91" s="64">
        <v>40.93</v>
      </c>
      <c r="F91" s="65"/>
      <c r="G91" s="65"/>
      <c r="H91" s="65"/>
      <c r="I91" s="65"/>
      <c r="J91" s="66">
        <f t="shared" si="1"/>
        <v>40.93</v>
      </c>
    </row>
    <row r="92" spans="2:10" ht="15">
      <c r="B92" s="61">
        <v>85</v>
      </c>
      <c r="C92" s="70">
        <v>1147</v>
      </c>
      <c r="D92" s="71" t="s">
        <v>106</v>
      </c>
      <c r="E92" s="64">
        <v>29.79</v>
      </c>
      <c r="F92" s="65"/>
      <c r="G92" s="65"/>
      <c r="H92" s="65"/>
      <c r="I92" s="65"/>
      <c r="J92" s="66">
        <f t="shared" si="1"/>
        <v>29.79</v>
      </c>
    </row>
    <row r="93" spans="2:10" ht="15">
      <c r="B93" s="61">
        <v>86</v>
      </c>
      <c r="C93" s="70">
        <v>1166</v>
      </c>
      <c r="D93" s="71" t="s">
        <v>107</v>
      </c>
      <c r="E93" s="64">
        <v>32.07</v>
      </c>
      <c r="F93" s="65"/>
      <c r="G93" s="65"/>
      <c r="H93" s="65"/>
      <c r="I93" s="65"/>
      <c r="J93" s="66">
        <f t="shared" si="1"/>
        <v>32.07</v>
      </c>
    </row>
    <row r="94" spans="2:10" ht="28.5" customHeight="1">
      <c r="B94" s="82"/>
      <c r="C94" s="82"/>
      <c r="D94" s="83" t="s">
        <v>108</v>
      </c>
      <c r="E94" s="84">
        <f>SUM(E8:E93)</f>
        <v>5001.051428571429</v>
      </c>
      <c r="F94" s="84">
        <f>SUM(F8:F93)</f>
        <v>-10.99</v>
      </c>
      <c r="G94" s="84">
        <f>SUM(G8:G93)</f>
        <v>12.399999999999999</v>
      </c>
      <c r="H94" s="84">
        <f>SUM(H8:H93)</f>
        <v>-16.15</v>
      </c>
      <c r="I94" s="84">
        <f>SUM(I8:I93)</f>
        <v>6.49</v>
      </c>
      <c r="J94" s="66">
        <f t="shared" si="1"/>
        <v>4992.801428571429</v>
      </c>
    </row>
    <row r="95" ht="15">
      <c r="D95" s="85" t="s">
        <v>109</v>
      </c>
    </row>
    <row r="96" ht="15">
      <c r="D96" t="s">
        <v>273</v>
      </c>
    </row>
    <row r="97" ht="15">
      <c r="K97" s="86"/>
    </row>
    <row r="98" ht="15">
      <c r="D98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8"/>
  <sheetViews>
    <sheetView zoomScalePageLayoutView="0" workbookViewId="0" topLeftCell="A1">
      <selection activeCell="E95" sqref="E95"/>
    </sheetView>
  </sheetViews>
  <sheetFormatPr defaultColWidth="9.140625" defaultRowHeight="15"/>
  <cols>
    <col min="1" max="1" width="9.140625" style="87" customWidth="1"/>
    <col min="2" max="2" width="10.00390625" style="87" customWidth="1"/>
    <col min="3" max="3" width="34.00390625" style="87" customWidth="1"/>
    <col min="4" max="5" width="17.00390625" style="87" customWidth="1"/>
    <col min="6" max="7" width="17.00390625" style="87" hidden="1" customWidth="1"/>
    <col min="8" max="16384" width="9.140625" style="89" customWidth="1"/>
  </cols>
  <sheetData>
    <row r="2" ht="16.5">
      <c r="C2" s="88" t="s">
        <v>116</v>
      </c>
    </row>
    <row r="3" ht="16.5">
      <c r="C3" s="90"/>
    </row>
    <row r="4" ht="16.5">
      <c r="C4" s="91" t="s">
        <v>211</v>
      </c>
    </row>
    <row r="6" ht="12.75" customHeight="1"/>
    <row r="7" spans="1:7" ht="15" customHeight="1" hidden="1">
      <c r="A7" s="161" t="s">
        <v>117</v>
      </c>
      <c r="B7" s="161" t="s">
        <v>118</v>
      </c>
      <c r="C7" s="161" t="s">
        <v>119</v>
      </c>
      <c r="D7" s="92"/>
      <c r="E7" s="92"/>
      <c r="F7" s="92"/>
      <c r="G7" s="92"/>
    </row>
    <row r="8" spans="1:7" ht="33">
      <c r="A8" s="162"/>
      <c r="B8" s="162"/>
      <c r="C8" s="162"/>
      <c r="D8" s="93" t="s">
        <v>212</v>
      </c>
      <c r="E8" s="93" t="s">
        <v>213</v>
      </c>
      <c r="F8" s="93" t="s">
        <v>120</v>
      </c>
      <c r="G8" s="93" t="s">
        <v>121</v>
      </c>
    </row>
    <row r="9" spans="1:7" ht="16.5">
      <c r="A9" s="94">
        <f aca="true" t="shared" si="0" ref="A9:A72">ROW(A1)</f>
        <v>1</v>
      </c>
      <c r="B9" s="95" t="s">
        <v>122</v>
      </c>
      <c r="C9" s="96" t="s">
        <v>22</v>
      </c>
      <c r="D9" s="97">
        <v>23.29</v>
      </c>
      <c r="E9" s="97">
        <f>+ROUND(D9*$D$98,2)-0.04</f>
        <v>3100.01</v>
      </c>
      <c r="F9" s="97">
        <f>E9*0.4</f>
        <v>1240.0040000000001</v>
      </c>
      <c r="G9" s="97">
        <f>E9*0.6</f>
        <v>1860.006</v>
      </c>
    </row>
    <row r="10" spans="1:7" ht="16.5">
      <c r="A10" s="94">
        <f t="shared" si="0"/>
        <v>2</v>
      </c>
      <c r="B10" s="95" t="s">
        <v>123</v>
      </c>
      <c r="C10" s="98" t="s">
        <v>23</v>
      </c>
      <c r="D10" s="97">
        <v>57.36</v>
      </c>
      <c r="E10" s="97">
        <f aca="true" t="shared" si="1" ref="E10:E73">+ROUND(D10*$D$98,2)</f>
        <v>7634.98</v>
      </c>
      <c r="F10" s="97">
        <f aca="true" t="shared" si="2" ref="F10:F73">E10*0.4</f>
        <v>3053.992</v>
      </c>
      <c r="G10" s="97">
        <f aca="true" t="shared" si="3" ref="G10:G73">E10*0.6</f>
        <v>4580.987999999999</v>
      </c>
    </row>
    <row r="11" spans="1:7" ht="16.5">
      <c r="A11" s="94">
        <f t="shared" si="0"/>
        <v>3</v>
      </c>
      <c r="B11" s="95" t="s">
        <v>124</v>
      </c>
      <c r="C11" s="96" t="s">
        <v>24</v>
      </c>
      <c r="D11" s="97">
        <v>39.73</v>
      </c>
      <c r="E11" s="97">
        <f t="shared" si="1"/>
        <v>5288.31</v>
      </c>
      <c r="F11" s="97">
        <f t="shared" si="2"/>
        <v>2115.324</v>
      </c>
      <c r="G11" s="97">
        <f t="shared" si="3"/>
        <v>3172.9860000000003</v>
      </c>
    </row>
    <row r="12" spans="1:7" ht="16.5">
      <c r="A12" s="94">
        <f t="shared" si="0"/>
        <v>4</v>
      </c>
      <c r="B12" s="95" t="s">
        <v>125</v>
      </c>
      <c r="C12" s="98" t="s">
        <v>25</v>
      </c>
      <c r="D12" s="97">
        <v>107.18</v>
      </c>
      <c r="E12" s="97">
        <f t="shared" si="1"/>
        <v>14266.33</v>
      </c>
      <c r="F12" s="97">
        <f t="shared" si="2"/>
        <v>5706.532</v>
      </c>
      <c r="G12" s="97">
        <f t="shared" si="3"/>
        <v>8559.797999999999</v>
      </c>
    </row>
    <row r="13" spans="1:7" ht="16.5">
      <c r="A13" s="94">
        <f t="shared" si="0"/>
        <v>5</v>
      </c>
      <c r="B13" s="95" t="s">
        <v>126</v>
      </c>
      <c r="C13" s="96" t="s">
        <v>26</v>
      </c>
      <c r="D13" s="97">
        <v>31.79</v>
      </c>
      <c r="E13" s="97">
        <f t="shared" si="1"/>
        <v>4231.45</v>
      </c>
      <c r="F13" s="97">
        <f t="shared" si="2"/>
        <v>1692.58</v>
      </c>
      <c r="G13" s="97">
        <f t="shared" si="3"/>
        <v>2538.87</v>
      </c>
    </row>
    <row r="14" spans="1:7" ht="16.5">
      <c r="A14" s="94">
        <f t="shared" si="0"/>
        <v>6</v>
      </c>
      <c r="B14" s="95" t="s">
        <v>127</v>
      </c>
      <c r="C14" s="96" t="s">
        <v>27</v>
      </c>
      <c r="D14" s="97">
        <v>32.79</v>
      </c>
      <c r="E14" s="97">
        <f t="shared" si="1"/>
        <v>4364.56</v>
      </c>
      <c r="F14" s="97">
        <f t="shared" si="2"/>
        <v>1745.8240000000003</v>
      </c>
      <c r="G14" s="97">
        <f t="shared" si="3"/>
        <v>2618.7360000000003</v>
      </c>
    </row>
    <row r="15" spans="1:7" ht="16.5">
      <c r="A15" s="94">
        <f t="shared" si="0"/>
        <v>7</v>
      </c>
      <c r="B15" s="95" t="s">
        <v>128</v>
      </c>
      <c r="C15" s="96" t="s">
        <v>28</v>
      </c>
      <c r="D15" s="97">
        <v>32.79</v>
      </c>
      <c r="E15" s="97">
        <f t="shared" si="1"/>
        <v>4364.56</v>
      </c>
      <c r="F15" s="97">
        <f t="shared" si="2"/>
        <v>1745.8240000000003</v>
      </c>
      <c r="G15" s="97">
        <f t="shared" si="3"/>
        <v>2618.7360000000003</v>
      </c>
    </row>
    <row r="16" spans="1:7" ht="16.5">
      <c r="A16" s="94">
        <f t="shared" si="0"/>
        <v>8</v>
      </c>
      <c r="B16" s="95" t="s">
        <v>129</v>
      </c>
      <c r="C16" s="96" t="s">
        <v>29</v>
      </c>
      <c r="D16" s="97">
        <v>65.6</v>
      </c>
      <c r="E16" s="97">
        <f t="shared" si="1"/>
        <v>8731.77</v>
      </c>
      <c r="F16" s="97">
        <f t="shared" si="2"/>
        <v>3492.7080000000005</v>
      </c>
      <c r="G16" s="97">
        <f t="shared" si="3"/>
        <v>5239.062</v>
      </c>
    </row>
    <row r="17" spans="1:7" ht="16.5">
      <c r="A17" s="94">
        <f t="shared" si="0"/>
        <v>9</v>
      </c>
      <c r="B17" s="95" t="s">
        <v>130</v>
      </c>
      <c r="C17" s="96" t="s">
        <v>30</v>
      </c>
      <c r="D17" s="97">
        <v>83.43</v>
      </c>
      <c r="E17" s="97">
        <f t="shared" si="1"/>
        <v>11105.06</v>
      </c>
      <c r="F17" s="97">
        <f t="shared" si="2"/>
        <v>4442.024</v>
      </c>
      <c r="G17" s="97">
        <f t="shared" si="3"/>
        <v>6663.035999999999</v>
      </c>
    </row>
    <row r="18" spans="1:7" ht="16.5">
      <c r="A18" s="94">
        <f t="shared" si="0"/>
        <v>10</v>
      </c>
      <c r="B18" s="99" t="s">
        <v>131</v>
      </c>
      <c r="C18" s="100" t="s">
        <v>31</v>
      </c>
      <c r="D18" s="97">
        <v>17.86</v>
      </c>
      <c r="E18" s="97">
        <f t="shared" si="1"/>
        <v>2377.28</v>
      </c>
      <c r="F18" s="97">
        <f t="shared" si="2"/>
        <v>950.9120000000001</v>
      </c>
      <c r="G18" s="97">
        <f t="shared" si="3"/>
        <v>1426.3680000000002</v>
      </c>
    </row>
    <row r="19" spans="1:7" ht="16.5">
      <c r="A19" s="94">
        <f t="shared" si="0"/>
        <v>11</v>
      </c>
      <c r="B19" s="95" t="s">
        <v>132</v>
      </c>
      <c r="C19" s="96" t="s">
        <v>32</v>
      </c>
      <c r="D19" s="97">
        <v>30.79</v>
      </c>
      <c r="E19" s="97">
        <f t="shared" si="1"/>
        <v>4098.34</v>
      </c>
      <c r="F19" s="97">
        <f t="shared" si="2"/>
        <v>1639.3360000000002</v>
      </c>
      <c r="G19" s="97">
        <f t="shared" si="3"/>
        <v>2459.004</v>
      </c>
    </row>
    <row r="20" spans="1:7" ht="33">
      <c r="A20" s="94">
        <f t="shared" si="0"/>
        <v>12</v>
      </c>
      <c r="B20" s="95" t="s">
        <v>133</v>
      </c>
      <c r="C20" s="96" t="s">
        <v>33</v>
      </c>
      <c r="D20" s="97">
        <v>29.64</v>
      </c>
      <c r="E20" s="97">
        <f t="shared" si="1"/>
        <v>3945.27</v>
      </c>
      <c r="F20" s="97">
        <f t="shared" si="2"/>
        <v>1578.1080000000002</v>
      </c>
      <c r="G20" s="97">
        <f t="shared" si="3"/>
        <v>2367.162</v>
      </c>
    </row>
    <row r="21" spans="1:7" ht="16.5">
      <c r="A21" s="94">
        <f t="shared" si="0"/>
        <v>13</v>
      </c>
      <c r="B21" s="95" t="s">
        <v>134</v>
      </c>
      <c r="C21" s="96" t="s">
        <v>34</v>
      </c>
      <c r="D21" s="97">
        <v>108.0842857142857</v>
      </c>
      <c r="E21" s="97">
        <f t="shared" si="1"/>
        <v>14386.7</v>
      </c>
      <c r="F21" s="97">
        <f t="shared" si="2"/>
        <v>5754.68</v>
      </c>
      <c r="G21" s="97">
        <f t="shared" si="3"/>
        <v>8632.02</v>
      </c>
    </row>
    <row r="22" spans="1:7" ht="16.5">
      <c r="A22" s="94">
        <f t="shared" si="0"/>
        <v>14</v>
      </c>
      <c r="B22" s="95" t="s">
        <v>135</v>
      </c>
      <c r="C22" s="96" t="s">
        <v>35</v>
      </c>
      <c r="D22" s="97">
        <v>163.57999999999998</v>
      </c>
      <c r="E22" s="97">
        <f t="shared" si="1"/>
        <v>21773.53</v>
      </c>
      <c r="F22" s="97">
        <f t="shared" si="2"/>
        <v>8709.412</v>
      </c>
      <c r="G22" s="97">
        <f t="shared" si="3"/>
        <v>13064.117999999999</v>
      </c>
    </row>
    <row r="23" spans="1:7" ht="16.5">
      <c r="A23" s="94">
        <f t="shared" si="0"/>
        <v>15</v>
      </c>
      <c r="B23" s="95" t="s">
        <v>136</v>
      </c>
      <c r="C23" s="98" t="s">
        <v>36</v>
      </c>
      <c r="D23" s="97">
        <v>23.29</v>
      </c>
      <c r="E23" s="97">
        <f t="shared" si="1"/>
        <v>3100.05</v>
      </c>
      <c r="F23" s="97">
        <f t="shared" si="2"/>
        <v>1240.0200000000002</v>
      </c>
      <c r="G23" s="97">
        <f t="shared" si="3"/>
        <v>1860.03</v>
      </c>
    </row>
    <row r="24" spans="1:7" ht="16.5">
      <c r="A24" s="94">
        <f t="shared" si="0"/>
        <v>16</v>
      </c>
      <c r="B24" s="95" t="s">
        <v>137</v>
      </c>
      <c r="C24" s="96" t="s">
        <v>37</v>
      </c>
      <c r="D24" s="97">
        <v>29.14</v>
      </c>
      <c r="E24" s="97">
        <f t="shared" si="1"/>
        <v>3878.72</v>
      </c>
      <c r="F24" s="97">
        <f t="shared" si="2"/>
        <v>1551.488</v>
      </c>
      <c r="G24" s="97">
        <f t="shared" si="3"/>
        <v>2327.232</v>
      </c>
    </row>
    <row r="25" spans="1:7" ht="16.5">
      <c r="A25" s="94">
        <f t="shared" si="0"/>
        <v>17</v>
      </c>
      <c r="B25" s="95" t="s">
        <v>138</v>
      </c>
      <c r="C25" s="96" t="s">
        <v>38</v>
      </c>
      <c r="D25" s="97">
        <v>126.33999999999997</v>
      </c>
      <c r="E25" s="97">
        <f t="shared" si="1"/>
        <v>16816.65</v>
      </c>
      <c r="F25" s="97">
        <f t="shared" si="2"/>
        <v>6726.660000000001</v>
      </c>
      <c r="G25" s="97">
        <f t="shared" si="3"/>
        <v>10089.99</v>
      </c>
    </row>
    <row r="26" spans="1:7" ht="16.5">
      <c r="A26" s="94">
        <f t="shared" si="0"/>
        <v>18</v>
      </c>
      <c r="B26" s="95" t="s">
        <v>139</v>
      </c>
      <c r="C26" s="96" t="s">
        <v>39</v>
      </c>
      <c r="D26" s="97">
        <v>68.93</v>
      </c>
      <c r="E26" s="97">
        <f t="shared" si="1"/>
        <v>9175.02</v>
      </c>
      <c r="F26" s="97">
        <f t="shared" si="2"/>
        <v>3670.0080000000003</v>
      </c>
      <c r="G26" s="97">
        <f t="shared" si="3"/>
        <v>5505.012</v>
      </c>
    </row>
    <row r="27" spans="1:7" ht="16.5">
      <c r="A27" s="94">
        <f t="shared" si="0"/>
        <v>19</v>
      </c>
      <c r="B27" s="95" t="s">
        <v>140</v>
      </c>
      <c r="C27" s="96" t="s">
        <v>40</v>
      </c>
      <c r="D27" s="97">
        <v>37.69</v>
      </c>
      <c r="E27" s="97">
        <f t="shared" si="1"/>
        <v>5016.78</v>
      </c>
      <c r="F27" s="97">
        <f t="shared" si="2"/>
        <v>2006.712</v>
      </c>
      <c r="G27" s="97">
        <f t="shared" si="3"/>
        <v>3010.0679999999998</v>
      </c>
    </row>
    <row r="28" spans="1:7" ht="16.5">
      <c r="A28" s="94">
        <f t="shared" si="0"/>
        <v>20</v>
      </c>
      <c r="B28" s="95" t="s">
        <v>141</v>
      </c>
      <c r="C28" s="96" t="s">
        <v>41</v>
      </c>
      <c r="D28" s="97">
        <v>43.29</v>
      </c>
      <c r="E28" s="97">
        <f t="shared" si="1"/>
        <v>5762.17</v>
      </c>
      <c r="F28" s="97">
        <f t="shared" si="2"/>
        <v>2304.868</v>
      </c>
      <c r="G28" s="97">
        <f t="shared" si="3"/>
        <v>3457.302</v>
      </c>
    </row>
    <row r="29" spans="1:7" ht="16.5">
      <c r="A29" s="94">
        <f t="shared" si="0"/>
        <v>21</v>
      </c>
      <c r="B29" s="95" t="s">
        <v>142</v>
      </c>
      <c r="C29" s="96" t="s">
        <v>42</v>
      </c>
      <c r="D29" s="97">
        <v>31.86</v>
      </c>
      <c r="E29" s="97">
        <f t="shared" si="1"/>
        <v>4240.77</v>
      </c>
      <c r="F29" s="97">
        <f t="shared" si="2"/>
        <v>1696.3080000000002</v>
      </c>
      <c r="G29" s="97">
        <f t="shared" si="3"/>
        <v>2544.462</v>
      </c>
    </row>
    <row r="30" spans="1:7" ht="16.5">
      <c r="A30" s="94">
        <f t="shared" si="0"/>
        <v>22</v>
      </c>
      <c r="B30" s="95" t="s">
        <v>143</v>
      </c>
      <c r="C30" s="96" t="s">
        <v>43</v>
      </c>
      <c r="D30" s="97">
        <v>99.78999999999999</v>
      </c>
      <c r="E30" s="97">
        <f t="shared" si="1"/>
        <v>13282.68</v>
      </c>
      <c r="F30" s="97">
        <f t="shared" si="2"/>
        <v>5313.072</v>
      </c>
      <c r="G30" s="97">
        <f t="shared" si="3"/>
        <v>7969.608</v>
      </c>
    </row>
    <row r="31" spans="1:7" ht="16.5">
      <c r="A31" s="94">
        <f t="shared" si="0"/>
        <v>23</v>
      </c>
      <c r="B31" s="95" t="s">
        <v>144</v>
      </c>
      <c r="C31" s="96" t="s">
        <v>44</v>
      </c>
      <c r="D31" s="97">
        <v>43.86</v>
      </c>
      <c r="E31" s="97">
        <f t="shared" si="1"/>
        <v>5838.04</v>
      </c>
      <c r="F31" s="97">
        <f t="shared" si="2"/>
        <v>2335.216</v>
      </c>
      <c r="G31" s="97">
        <f t="shared" si="3"/>
        <v>3502.824</v>
      </c>
    </row>
    <row r="32" spans="1:7" ht="16.5">
      <c r="A32" s="94">
        <f t="shared" si="0"/>
        <v>24</v>
      </c>
      <c r="B32" s="95" t="s">
        <v>145</v>
      </c>
      <c r="C32" s="96" t="s">
        <v>45</v>
      </c>
      <c r="D32" s="97">
        <v>34.43</v>
      </c>
      <c r="E32" s="97">
        <f t="shared" si="1"/>
        <v>4582.85</v>
      </c>
      <c r="F32" s="97">
        <f t="shared" si="2"/>
        <v>1833.1400000000003</v>
      </c>
      <c r="G32" s="97">
        <f t="shared" si="3"/>
        <v>2749.71</v>
      </c>
    </row>
    <row r="33" spans="1:7" ht="16.5">
      <c r="A33" s="94">
        <f t="shared" si="0"/>
        <v>25</v>
      </c>
      <c r="B33" s="95" t="s">
        <v>146</v>
      </c>
      <c r="C33" s="101" t="s">
        <v>46</v>
      </c>
      <c r="D33" s="97">
        <v>149.28</v>
      </c>
      <c r="E33" s="97">
        <f t="shared" si="1"/>
        <v>19870.11</v>
      </c>
      <c r="F33" s="97">
        <f t="shared" si="2"/>
        <v>7948.044000000001</v>
      </c>
      <c r="G33" s="97">
        <f t="shared" si="3"/>
        <v>11922.066</v>
      </c>
    </row>
    <row r="34" spans="1:7" ht="16.5">
      <c r="A34" s="94">
        <f t="shared" si="0"/>
        <v>26</v>
      </c>
      <c r="B34" s="95" t="s">
        <v>147</v>
      </c>
      <c r="C34" s="101" t="s">
        <v>47</v>
      </c>
      <c r="D34" s="97">
        <v>104.78999999999999</v>
      </c>
      <c r="E34" s="97">
        <f t="shared" si="1"/>
        <v>13948.21</v>
      </c>
      <c r="F34" s="97">
        <f t="shared" si="2"/>
        <v>5579.284</v>
      </c>
      <c r="G34" s="97">
        <f t="shared" si="3"/>
        <v>8368.926</v>
      </c>
    </row>
    <row r="35" spans="1:7" ht="16.5">
      <c r="A35" s="94">
        <f t="shared" si="0"/>
        <v>27</v>
      </c>
      <c r="B35" s="95" t="s">
        <v>148</v>
      </c>
      <c r="C35" s="96" t="s">
        <v>48</v>
      </c>
      <c r="D35" s="97">
        <v>31.33</v>
      </c>
      <c r="E35" s="97">
        <f t="shared" si="1"/>
        <v>4170.22</v>
      </c>
      <c r="F35" s="97">
        <f t="shared" si="2"/>
        <v>1668.0880000000002</v>
      </c>
      <c r="G35" s="97">
        <f t="shared" si="3"/>
        <v>2502.132</v>
      </c>
    </row>
    <row r="36" spans="1:7" ht="16.5">
      <c r="A36" s="94">
        <f t="shared" si="0"/>
        <v>28</v>
      </c>
      <c r="B36" s="99" t="s">
        <v>149</v>
      </c>
      <c r="C36" s="100" t="s">
        <v>49</v>
      </c>
      <c r="D36" s="97">
        <v>30.93</v>
      </c>
      <c r="E36" s="97">
        <f t="shared" si="1"/>
        <v>4116.98</v>
      </c>
      <c r="F36" s="97">
        <f t="shared" si="2"/>
        <v>1646.792</v>
      </c>
      <c r="G36" s="97">
        <f t="shared" si="3"/>
        <v>2470.1879999999996</v>
      </c>
    </row>
    <row r="37" spans="1:7" ht="16.5">
      <c r="A37" s="94">
        <f t="shared" si="0"/>
        <v>29</v>
      </c>
      <c r="B37" s="95" t="s">
        <v>150</v>
      </c>
      <c r="C37" s="96" t="s">
        <v>50</v>
      </c>
      <c r="D37" s="97">
        <v>85.59</v>
      </c>
      <c r="E37" s="97">
        <f t="shared" si="1"/>
        <v>11392.57</v>
      </c>
      <c r="F37" s="97">
        <f t="shared" si="2"/>
        <v>4557.028</v>
      </c>
      <c r="G37" s="97">
        <f t="shared" si="3"/>
        <v>6835.5419999999995</v>
      </c>
    </row>
    <row r="38" spans="1:7" ht="16.5">
      <c r="A38" s="94">
        <f t="shared" si="0"/>
        <v>30</v>
      </c>
      <c r="B38" s="95" t="s">
        <v>151</v>
      </c>
      <c r="C38" s="96" t="s">
        <v>51</v>
      </c>
      <c r="D38" s="97">
        <v>44</v>
      </c>
      <c r="E38" s="97">
        <f t="shared" si="1"/>
        <v>5856.68</v>
      </c>
      <c r="F38" s="97">
        <f t="shared" si="2"/>
        <v>2342.672</v>
      </c>
      <c r="G38" s="97">
        <f t="shared" si="3"/>
        <v>3514.0080000000003</v>
      </c>
    </row>
    <row r="39" spans="1:7" ht="16.5">
      <c r="A39" s="94">
        <f t="shared" si="0"/>
        <v>31</v>
      </c>
      <c r="B39" s="95" t="s">
        <v>152</v>
      </c>
      <c r="C39" s="96" t="s">
        <v>52</v>
      </c>
      <c r="D39" s="97">
        <v>31</v>
      </c>
      <c r="E39" s="97">
        <f t="shared" si="1"/>
        <v>4126.29</v>
      </c>
      <c r="F39" s="97">
        <f t="shared" si="2"/>
        <v>1650.516</v>
      </c>
      <c r="G39" s="97">
        <f t="shared" si="3"/>
        <v>2475.774</v>
      </c>
    </row>
    <row r="40" spans="1:7" ht="16.5">
      <c r="A40" s="94">
        <f t="shared" si="0"/>
        <v>32</v>
      </c>
      <c r="B40" s="95" t="s">
        <v>153</v>
      </c>
      <c r="C40" s="96" t="s">
        <v>53</v>
      </c>
      <c r="D40" s="97">
        <v>42.93</v>
      </c>
      <c r="E40" s="97">
        <f t="shared" si="1"/>
        <v>5714.25</v>
      </c>
      <c r="F40" s="97">
        <f t="shared" si="2"/>
        <v>2285.7000000000003</v>
      </c>
      <c r="G40" s="97">
        <f t="shared" si="3"/>
        <v>3428.5499999999997</v>
      </c>
    </row>
    <row r="41" spans="1:7" ht="16.5">
      <c r="A41" s="94">
        <f t="shared" si="0"/>
        <v>33</v>
      </c>
      <c r="B41" s="95" t="s">
        <v>154</v>
      </c>
      <c r="C41" s="96" t="s">
        <v>54</v>
      </c>
      <c r="D41" s="97">
        <v>39.71</v>
      </c>
      <c r="E41" s="97">
        <f t="shared" si="1"/>
        <v>5285.65</v>
      </c>
      <c r="F41" s="97">
        <f t="shared" si="2"/>
        <v>2114.2599999999998</v>
      </c>
      <c r="G41" s="97">
        <f t="shared" si="3"/>
        <v>3171.39</v>
      </c>
    </row>
    <row r="42" spans="1:7" ht="33">
      <c r="A42" s="94">
        <f t="shared" si="0"/>
        <v>34</v>
      </c>
      <c r="B42" s="95" t="s">
        <v>155</v>
      </c>
      <c r="C42" s="96" t="s">
        <v>55</v>
      </c>
      <c r="D42" s="97">
        <v>74.82</v>
      </c>
      <c r="E42" s="97">
        <f t="shared" si="1"/>
        <v>9959.01</v>
      </c>
      <c r="F42" s="97">
        <f t="shared" si="2"/>
        <v>3983.6040000000003</v>
      </c>
      <c r="G42" s="97">
        <f t="shared" si="3"/>
        <v>5975.406</v>
      </c>
    </row>
    <row r="43" spans="1:7" ht="16.5">
      <c r="A43" s="94">
        <f t="shared" si="0"/>
        <v>35</v>
      </c>
      <c r="B43" s="95" t="s">
        <v>156</v>
      </c>
      <c r="C43" s="96" t="s">
        <v>56</v>
      </c>
      <c r="D43" s="97">
        <v>81.88</v>
      </c>
      <c r="E43" s="97">
        <f t="shared" si="1"/>
        <v>10898.74</v>
      </c>
      <c r="F43" s="97">
        <f t="shared" si="2"/>
        <v>4359.496</v>
      </c>
      <c r="G43" s="97">
        <f t="shared" si="3"/>
        <v>6539.244</v>
      </c>
    </row>
    <row r="44" spans="1:7" ht="16.5">
      <c r="A44" s="94">
        <f t="shared" si="0"/>
        <v>36</v>
      </c>
      <c r="B44" s="95" t="s">
        <v>157</v>
      </c>
      <c r="C44" s="96" t="s">
        <v>57</v>
      </c>
      <c r="D44" s="97">
        <v>88.95</v>
      </c>
      <c r="E44" s="97">
        <f t="shared" si="1"/>
        <v>11839.8</v>
      </c>
      <c r="F44" s="97">
        <f t="shared" si="2"/>
        <v>4735.92</v>
      </c>
      <c r="G44" s="97">
        <f t="shared" si="3"/>
        <v>7103.879999999999</v>
      </c>
    </row>
    <row r="45" spans="1:7" ht="16.5">
      <c r="A45" s="94">
        <f t="shared" si="0"/>
        <v>37</v>
      </c>
      <c r="B45" s="95" t="s">
        <v>158</v>
      </c>
      <c r="C45" s="96" t="s">
        <v>58</v>
      </c>
      <c r="D45" s="97">
        <v>32.32</v>
      </c>
      <c r="E45" s="97">
        <f t="shared" si="1"/>
        <v>4302</v>
      </c>
      <c r="F45" s="97">
        <f t="shared" si="2"/>
        <v>1720.8000000000002</v>
      </c>
      <c r="G45" s="97">
        <f t="shared" si="3"/>
        <v>2581.2</v>
      </c>
    </row>
    <row r="46" spans="1:7" ht="16.5">
      <c r="A46" s="94">
        <f t="shared" si="0"/>
        <v>38</v>
      </c>
      <c r="B46" s="95" t="s">
        <v>159</v>
      </c>
      <c r="C46" s="102" t="s">
        <v>59</v>
      </c>
      <c r="D46" s="97">
        <v>45.769999999999996</v>
      </c>
      <c r="E46" s="97">
        <f t="shared" si="1"/>
        <v>6092.27</v>
      </c>
      <c r="F46" s="97">
        <f t="shared" si="2"/>
        <v>2436.9080000000004</v>
      </c>
      <c r="G46" s="97">
        <f t="shared" si="3"/>
        <v>3655.362</v>
      </c>
    </row>
    <row r="47" spans="1:7" ht="16.5">
      <c r="A47" s="94">
        <f t="shared" si="0"/>
        <v>39</v>
      </c>
      <c r="B47" s="99" t="s">
        <v>160</v>
      </c>
      <c r="C47" s="100" t="s">
        <v>60</v>
      </c>
      <c r="D47" s="97">
        <v>37.43</v>
      </c>
      <c r="E47" s="97">
        <f t="shared" si="1"/>
        <v>4982.17</v>
      </c>
      <c r="F47" s="97">
        <f t="shared" si="2"/>
        <v>1992.8680000000002</v>
      </c>
      <c r="G47" s="97">
        <f t="shared" si="3"/>
        <v>2989.302</v>
      </c>
    </row>
    <row r="48" spans="1:7" ht="16.5">
      <c r="A48" s="94">
        <f t="shared" si="0"/>
        <v>40</v>
      </c>
      <c r="B48" s="95" t="s">
        <v>161</v>
      </c>
      <c r="C48" s="96" t="s">
        <v>61</v>
      </c>
      <c r="D48" s="97">
        <v>143.72000000000003</v>
      </c>
      <c r="E48" s="97">
        <f t="shared" si="1"/>
        <v>19130.03</v>
      </c>
      <c r="F48" s="97">
        <f t="shared" si="2"/>
        <v>7652.012</v>
      </c>
      <c r="G48" s="97">
        <f t="shared" si="3"/>
        <v>11478.017999999998</v>
      </c>
    </row>
    <row r="49" spans="1:7" ht="16.5">
      <c r="A49" s="94">
        <f t="shared" si="0"/>
        <v>41</v>
      </c>
      <c r="B49" s="95" t="s">
        <v>162</v>
      </c>
      <c r="C49" s="96" t="s">
        <v>62</v>
      </c>
      <c r="D49" s="97">
        <v>192.82</v>
      </c>
      <c r="E49" s="97">
        <f t="shared" si="1"/>
        <v>25665.55</v>
      </c>
      <c r="F49" s="97">
        <f t="shared" si="2"/>
        <v>10266.220000000001</v>
      </c>
      <c r="G49" s="97">
        <f t="shared" si="3"/>
        <v>15399.329999999998</v>
      </c>
    </row>
    <row r="50" spans="1:7" ht="16.5">
      <c r="A50" s="94">
        <f t="shared" si="0"/>
        <v>42</v>
      </c>
      <c r="B50" s="95" t="s">
        <v>163</v>
      </c>
      <c r="C50" s="98" t="s">
        <v>63</v>
      </c>
      <c r="D50" s="97">
        <v>41.41</v>
      </c>
      <c r="E50" s="97">
        <f t="shared" si="1"/>
        <v>5511.93</v>
      </c>
      <c r="F50" s="97">
        <f t="shared" si="2"/>
        <v>2204.7720000000004</v>
      </c>
      <c r="G50" s="97">
        <f t="shared" si="3"/>
        <v>3307.158</v>
      </c>
    </row>
    <row r="51" spans="1:7" ht="33">
      <c r="A51" s="94">
        <f t="shared" si="0"/>
        <v>43</v>
      </c>
      <c r="B51" s="95" t="s">
        <v>164</v>
      </c>
      <c r="C51" s="96" t="s">
        <v>64</v>
      </c>
      <c r="D51" s="97">
        <v>195.13</v>
      </c>
      <c r="E51" s="97">
        <f t="shared" si="1"/>
        <v>25973.03</v>
      </c>
      <c r="F51" s="97">
        <f t="shared" si="2"/>
        <v>10389.212</v>
      </c>
      <c r="G51" s="97">
        <f t="shared" si="3"/>
        <v>15583.818</v>
      </c>
    </row>
    <row r="52" spans="1:7" ht="16.5">
      <c r="A52" s="94">
        <f t="shared" si="0"/>
        <v>44</v>
      </c>
      <c r="B52" s="95" t="s">
        <v>165</v>
      </c>
      <c r="C52" s="96" t="s">
        <v>65</v>
      </c>
      <c r="D52" s="97">
        <v>29.79</v>
      </c>
      <c r="E52" s="97">
        <f t="shared" si="1"/>
        <v>3965.24</v>
      </c>
      <c r="F52" s="97">
        <f t="shared" si="2"/>
        <v>1586.096</v>
      </c>
      <c r="G52" s="97">
        <f t="shared" si="3"/>
        <v>2379.144</v>
      </c>
    </row>
    <row r="53" spans="1:7" ht="16.5">
      <c r="A53" s="94">
        <f t="shared" si="0"/>
        <v>45</v>
      </c>
      <c r="B53" s="95" t="s">
        <v>166</v>
      </c>
      <c r="C53" s="96" t="s">
        <v>66</v>
      </c>
      <c r="D53" s="97">
        <v>52.620000000000005</v>
      </c>
      <c r="E53" s="97">
        <f t="shared" si="1"/>
        <v>7004.05</v>
      </c>
      <c r="F53" s="97">
        <f t="shared" si="2"/>
        <v>2801.6200000000003</v>
      </c>
      <c r="G53" s="97">
        <f t="shared" si="3"/>
        <v>4202.43</v>
      </c>
    </row>
    <row r="54" spans="1:7" ht="16.5">
      <c r="A54" s="94">
        <f t="shared" si="0"/>
        <v>46</v>
      </c>
      <c r="B54" s="95" t="s">
        <v>167</v>
      </c>
      <c r="C54" s="96" t="s">
        <v>67</v>
      </c>
      <c r="D54" s="97">
        <v>51.57</v>
      </c>
      <c r="E54" s="97">
        <f t="shared" si="1"/>
        <v>6864.29</v>
      </c>
      <c r="F54" s="97">
        <f t="shared" si="2"/>
        <v>2745.7160000000003</v>
      </c>
      <c r="G54" s="97">
        <f t="shared" si="3"/>
        <v>4118.574</v>
      </c>
    </row>
    <row r="55" spans="1:7" ht="16.5">
      <c r="A55" s="94">
        <f t="shared" si="0"/>
        <v>47</v>
      </c>
      <c r="B55" s="95" t="s">
        <v>168</v>
      </c>
      <c r="C55" s="96" t="s">
        <v>68</v>
      </c>
      <c r="D55" s="97">
        <v>150.59</v>
      </c>
      <c r="E55" s="97">
        <f t="shared" si="1"/>
        <v>20044.48</v>
      </c>
      <c r="F55" s="97">
        <f t="shared" si="2"/>
        <v>8017.792</v>
      </c>
      <c r="G55" s="97">
        <f t="shared" si="3"/>
        <v>12026.688</v>
      </c>
    </row>
    <row r="56" spans="1:7" ht="16.5">
      <c r="A56" s="94">
        <f t="shared" si="0"/>
        <v>48</v>
      </c>
      <c r="B56" s="95" t="s">
        <v>169</v>
      </c>
      <c r="C56" s="101" t="s">
        <v>69</v>
      </c>
      <c r="D56" s="97">
        <v>21.659999999999993</v>
      </c>
      <c r="E56" s="97">
        <f t="shared" si="1"/>
        <v>2883.08</v>
      </c>
      <c r="F56" s="97">
        <f t="shared" si="2"/>
        <v>1153.232</v>
      </c>
      <c r="G56" s="97">
        <f t="shared" si="3"/>
        <v>1729.848</v>
      </c>
    </row>
    <row r="57" spans="1:7" ht="16.5">
      <c r="A57" s="94">
        <f t="shared" si="0"/>
        <v>49</v>
      </c>
      <c r="B57" s="95" t="s">
        <v>170</v>
      </c>
      <c r="C57" s="96" t="s">
        <v>70</v>
      </c>
      <c r="D57" s="97">
        <v>31.43</v>
      </c>
      <c r="E57" s="97">
        <f t="shared" si="1"/>
        <v>4183.53</v>
      </c>
      <c r="F57" s="97">
        <f t="shared" si="2"/>
        <v>1673.412</v>
      </c>
      <c r="G57" s="97">
        <f t="shared" si="3"/>
        <v>2510.118</v>
      </c>
    </row>
    <row r="58" spans="1:7" ht="16.5">
      <c r="A58" s="94">
        <f t="shared" si="0"/>
        <v>50</v>
      </c>
      <c r="B58" s="95" t="s">
        <v>171</v>
      </c>
      <c r="C58" s="96" t="s">
        <v>71</v>
      </c>
      <c r="D58" s="97">
        <v>27.72</v>
      </c>
      <c r="E58" s="97">
        <f t="shared" si="1"/>
        <v>3689.71</v>
      </c>
      <c r="F58" s="97">
        <f t="shared" si="2"/>
        <v>1475.884</v>
      </c>
      <c r="G58" s="97">
        <f t="shared" si="3"/>
        <v>2213.826</v>
      </c>
    </row>
    <row r="59" spans="1:7" ht="16.5">
      <c r="A59" s="94">
        <f t="shared" si="0"/>
        <v>51</v>
      </c>
      <c r="B59" s="95" t="s">
        <v>172</v>
      </c>
      <c r="C59" s="96" t="s">
        <v>72</v>
      </c>
      <c r="D59" s="97">
        <v>35.08</v>
      </c>
      <c r="E59" s="97">
        <f t="shared" si="1"/>
        <v>4669.37</v>
      </c>
      <c r="F59" s="97">
        <f t="shared" si="2"/>
        <v>1867.748</v>
      </c>
      <c r="G59" s="97">
        <f t="shared" si="3"/>
        <v>2801.622</v>
      </c>
    </row>
    <row r="60" spans="1:7" ht="16.5">
      <c r="A60" s="94">
        <f t="shared" si="0"/>
        <v>52</v>
      </c>
      <c r="B60" s="95" t="s">
        <v>173</v>
      </c>
      <c r="C60" s="96" t="s">
        <v>73</v>
      </c>
      <c r="D60" s="97">
        <v>43.56142857142857</v>
      </c>
      <c r="E60" s="97">
        <f t="shared" si="1"/>
        <v>5798.3</v>
      </c>
      <c r="F60" s="97">
        <f t="shared" si="2"/>
        <v>2319.32</v>
      </c>
      <c r="G60" s="97">
        <f t="shared" si="3"/>
        <v>3478.98</v>
      </c>
    </row>
    <row r="61" spans="1:7" ht="16.5">
      <c r="A61" s="94">
        <f t="shared" si="0"/>
        <v>53</v>
      </c>
      <c r="B61" s="95" t="s">
        <v>174</v>
      </c>
      <c r="C61" s="96" t="s">
        <v>74</v>
      </c>
      <c r="D61" s="97">
        <v>21.98</v>
      </c>
      <c r="E61" s="97">
        <f t="shared" si="1"/>
        <v>2925.68</v>
      </c>
      <c r="F61" s="97">
        <f t="shared" si="2"/>
        <v>1170.272</v>
      </c>
      <c r="G61" s="97">
        <f t="shared" si="3"/>
        <v>1755.408</v>
      </c>
    </row>
    <row r="62" spans="1:7" ht="33">
      <c r="A62" s="94">
        <f t="shared" si="0"/>
        <v>54</v>
      </c>
      <c r="B62" s="95" t="s">
        <v>175</v>
      </c>
      <c r="C62" s="96" t="s">
        <v>75</v>
      </c>
      <c r="D62" s="97">
        <v>46.65</v>
      </c>
      <c r="E62" s="97">
        <f t="shared" si="1"/>
        <v>6209.41</v>
      </c>
      <c r="F62" s="97">
        <f t="shared" si="2"/>
        <v>2483.764</v>
      </c>
      <c r="G62" s="97">
        <f t="shared" si="3"/>
        <v>3725.6459999999997</v>
      </c>
    </row>
    <row r="63" spans="1:7" ht="33">
      <c r="A63" s="94">
        <f t="shared" si="0"/>
        <v>55</v>
      </c>
      <c r="B63" s="95" t="s">
        <v>176</v>
      </c>
      <c r="C63" s="96" t="s">
        <v>76</v>
      </c>
      <c r="D63" s="97">
        <v>21.86</v>
      </c>
      <c r="E63" s="97">
        <f t="shared" si="1"/>
        <v>2909.7</v>
      </c>
      <c r="F63" s="97">
        <f t="shared" si="2"/>
        <v>1163.8799999999999</v>
      </c>
      <c r="G63" s="97">
        <f t="shared" si="3"/>
        <v>1745.82</v>
      </c>
    </row>
    <row r="64" spans="1:7" ht="16.5">
      <c r="A64" s="94">
        <f t="shared" si="0"/>
        <v>56</v>
      </c>
      <c r="B64" s="95" t="s">
        <v>177</v>
      </c>
      <c r="C64" s="96" t="s">
        <v>77</v>
      </c>
      <c r="D64" s="97">
        <v>27.228571428571428</v>
      </c>
      <c r="E64" s="97">
        <f t="shared" si="1"/>
        <v>3624.29</v>
      </c>
      <c r="F64" s="97">
        <f t="shared" si="2"/>
        <v>1449.7160000000001</v>
      </c>
      <c r="G64" s="97">
        <f t="shared" si="3"/>
        <v>2174.574</v>
      </c>
    </row>
    <row r="65" spans="1:7" ht="16.5">
      <c r="A65" s="94">
        <f t="shared" si="0"/>
        <v>57</v>
      </c>
      <c r="B65" s="95" t="s">
        <v>178</v>
      </c>
      <c r="C65" s="96" t="s">
        <v>78</v>
      </c>
      <c r="D65" s="97">
        <v>85.55000000000001</v>
      </c>
      <c r="E65" s="97">
        <f t="shared" si="1"/>
        <v>11387.24</v>
      </c>
      <c r="F65" s="97">
        <f t="shared" si="2"/>
        <v>4554.896</v>
      </c>
      <c r="G65" s="97">
        <f t="shared" si="3"/>
        <v>6832.344</v>
      </c>
    </row>
    <row r="66" spans="1:7" ht="16.5">
      <c r="A66" s="94">
        <f t="shared" si="0"/>
        <v>58</v>
      </c>
      <c r="B66" s="95" t="s">
        <v>179</v>
      </c>
      <c r="C66" s="96" t="s">
        <v>79</v>
      </c>
      <c r="D66" s="97">
        <v>32.21</v>
      </c>
      <c r="E66" s="97">
        <f t="shared" si="1"/>
        <v>4287.35</v>
      </c>
      <c r="F66" s="97">
        <f t="shared" si="2"/>
        <v>1714.9400000000003</v>
      </c>
      <c r="G66" s="97">
        <f t="shared" si="3"/>
        <v>2572.4100000000003</v>
      </c>
    </row>
    <row r="67" spans="1:7" ht="16.5">
      <c r="A67" s="94">
        <f t="shared" si="0"/>
        <v>59</v>
      </c>
      <c r="B67" s="99" t="s">
        <v>180</v>
      </c>
      <c r="C67" s="100" t="s">
        <v>80</v>
      </c>
      <c r="D67" s="97">
        <v>117.76999999999998</v>
      </c>
      <c r="E67" s="97">
        <f t="shared" si="1"/>
        <v>15675.93</v>
      </c>
      <c r="F67" s="97">
        <f t="shared" si="2"/>
        <v>6270.372</v>
      </c>
      <c r="G67" s="97">
        <f t="shared" si="3"/>
        <v>9405.557999999999</v>
      </c>
    </row>
    <row r="68" spans="1:7" ht="16.5">
      <c r="A68" s="94">
        <f t="shared" si="0"/>
        <v>60</v>
      </c>
      <c r="B68" s="95" t="s">
        <v>181</v>
      </c>
      <c r="C68" s="96" t="s">
        <v>81</v>
      </c>
      <c r="D68" s="97">
        <v>112.77714285714286</v>
      </c>
      <c r="E68" s="97">
        <f t="shared" si="1"/>
        <v>15011.35</v>
      </c>
      <c r="F68" s="97">
        <f t="shared" si="2"/>
        <v>6004.540000000001</v>
      </c>
      <c r="G68" s="97">
        <f t="shared" si="3"/>
        <v>9006.81</v>
      </c>
    </row>
    <row r="69" spans="1:7" ht="16.5">
      <c r="A69" s="94">
        <f t="shared" si="0"/>
        <v>61</v>
      </c>
      <c r="B69" s="95" t="s">
        <v>182</v>
      </c>
      <c r="C69" s="96" t="s">
        <v>82</v>
      </c>
      <c r="D69" s="97">
        <v>40.93</v>
      </c>
      <c r="E69" s="97">
        <f t="shared" si="1"/>
        <v>5448.04</v>
      </c>
      <c r="F69" s="97">
        <f t="shared" si="2"/>
        <v>2179.216</v>
      </c>
      <c r="G69" s="97">
        <f t="shared" si="3"/>
        <v>3268.824</v>
      </c>
    </row>
    <row r="70" spans="1:7" ht="16.5">
      <c r="A70" s="94">
        <f t="shared" si="0"/>
        <v>62</v>
      </c>
      <c r="B70" s="95" t="s">
        <v>183</v>
      </c>
      <c r="C70" s="96" t="s">
        <v>83</v>
      </c>
      <c r="D70" s="97">
        <v>56.86</v>
      </c>
      <c r="E70" s="97">
        <f t="shared" si="1"/>
        <v>7568.42</v>
      </c>
      <c r="F70" s="97">
        <f t="shared" si="2"/>
        <v>3027.3680000000004</v>
      </c>
      <c r="G70" s="97">
        <f t="shared" si="3"/>
        <v>4541.052</v>
      </c>
    </row>
    <row r="71" spans="1:7" ht="33">
      <c r="A71" s="94">
        <f t="shared" si="0"/>
        <v>63</v>
      </c>
      <c r="B71" s="95" t="s">
        <v>184</v>
      </c>
      <c r="C71" s="96" t="s">
        <v>84</v>
      </c>
      <c r="D71" s="97">
        <v>44.43</v>
      </c>
      <c r="E71" s="97">
        <f t="shared" si="1"/>
        <v>5913.91</v>
      </c>
      <c r="F71" s="97">
        <f t="shared" si="2"/>
        <v>2365.564</v>
      </c>
      <c r="G71" s="97">
        <f t="shared" si="3"/>
        <v>3548.346</v>
      </c>
    </row>
    <row r="72" spans="1:7" ht="19.5" customHeight="1">
      <c r="A72" s="94">
        <f t="shared" si="0"/>
        <v>64</v>
      </c>
      <c r="B72" s="95" t="s">
        <v>185</v>
      </c>
      <c r="C72" s="101" t="s">
        <v>85</v>
      </c>
      <c r="D72" s="97">
        <v>122.92999999999999</v>
      </c>
      <c r="E72" s="97">
        <f t="shared" si="1"/>
        <v>16362.76</v>
      </c>
      <c r="F72" s="97">
        <f t="shared" si="2"/>
        <v>6545.104</v>
      </c>
      <c r="G72" s="97">
        <f t="shared" si="3"/>
        <v>9817.655999999999</v>
      </c>
    </row>
    <row r="73" spans="1:7" ht="16.5">
      <c r="A73" s="94">
        <f aca="true" t="shared" si="4" ref="A73:A94">ROW(A65)</f>
        <v>65</v>
      </c>
      <c r="B73" s="95" t="s">
        <v>186</v>
      </c>
      <c r="C73" s="101" t="s">
        <v>86</v>
      </c>
      <c r="D73" s="97">
        <v>26.14</v>
      </c>
      <c r="E73" s="97">
        <f t="shared" si="1"/>
        <v>3479.4</v>
      </c>
      <c r="F73" s="97">
        <f t="shared" si="2"/>
        <v>1391.7600000000002</v>
      </c>
      <c r="G73" s="97">
        <f t="shared" si="3"/>
        <v>2087.64</v>
      </c>
    </row>
    <row r="74" spans="1:7" ht="16.5">
      <c r="A74" s="94">
        <f t="shared" si="4"/>
        <v>66</v>
      </c>
      <c r="B74" s="95" t="s">
        <v>187</v>
      </c>
      <c r="C74" s="101" t="s">
        <v>87</v>
      </c>
      <c r="D74" s="97">
        <v>29.29</v>
      </c>
      <c r="E74" s="97">
        <f aca="true" t="shared" si="5" ref="E74:E93">+ROUND(D74*$D$98,2)</f>
        <v>3898.68</v>
      </c>
      <c r="F74" s="97">
        <f aca="true" t="shared" si="6" ref="F74:F94">E74*0.4</f>
        <v>1559.472</v>
      </c>
      <c r="G74" s="97">
        <f aca="true" t="shared" si="7" ref="G74:G94">E74*0.6</f>
        <v>2339.2079999999996</v>
      </c>
    </row>
    <row r="75" spans="1:7" ht="16.5">
      <c r="A75" s="94">
        <f t="shared" si="4"/>
        <v>67</v>
      </c>
      <c r="B75" s="95" t="s">
        <v>188</v>
      </c>
      <c r="C75" s="101" t="s">
        <v>88</v>
      </c>
      <c r="D75" s="97">
        <v>30.79</v>
      </c>
      <c r="E75" s="97">
        <f t="shared" si="5"/>
        <v>4098.34</v>
      </c>
      <c r="F75" s="97">
        <f t="shared" si="6"/>
        <v>1639.3360000000002</v>
      </c>
      <c r="G75" s="97">
        <f t="shared" si="7"/>
        <v>2459.004</v>
      </c>
    </row>
    <row r="76" spans="1:7" ht="16.5">
      <c r="A76" s="94">
        <f t="shared" si="4"/>
        <v>68</v>
      </c>
      <c r="B76" s="95" t="s">
        <v>189</v>
      </c>
      <c r="C76" s="101" t="s">
        <v>89</v>
      </c>
      <c r="D76" s="97">
        <v>34.85</v>
      </c>
      <c r="E76" s="97">
        <f t="shared" si="5"/>
        <v>4638.75</v>
      </c>
      <c r="F76" s="97">
        <f t="shared" si="6"/>
        <v>1855.5</v>
      </c>
      <c r="G76" s="97">
        <f t="shared" si="7"/>
        <v>2783.25</v>
      </c>
    </row>
    <row r="77" spans="1:7" ht="16.5">
      <c r="A77" s="94">
        <f t="shared" si="4"/>
        <v>69</v>
      </c>
      <c r="B77" s="95" t="s">
        <v>190</v>
      </c>
      <c r="C77" s="101" t="s">
        <v>90</v>
      </c>
      <c r="D77" s="97">
        <v>40.64</v>
      </c>
      <c r="E77" s="97">
        <f t="shared" si="5"/>
        <v>5409.44</v>
      </c>
      <c r="F77" s="97">
        <f t="shared" si="6"/>
        <v>2163.776</v>
      </c>
      <c r="G77" s="97">
        <f t="shared" si="7"/>
        <v>3245.6639999999998</v>
      </c>
    </row>
    <row r="78" spans="1:7" ht="16.5">
      <c r="A78" s="94">
        <f t="shared" si="4"/>
        <v>70</v>
      </c>
      <c r="B78" s="99" t="s">
        <v>191</v>
      </c>
      <c r="C78" s="100" t="s">
        <v>91</v>
      </c>
      <c r="D78" s="97">
        <v>28.79</v>
      </c>
      <c r="E78" s="97">
        <f t="shared" si="5"/>
        <v>3832.13</v>
      </c>
      <c r="F78" s="97">
        <f t="shared" si="6"/>
        <v>1532.852</v>
      </c>
      <c r="G78" s="97">
        <f t="shared" si="7"/>
        <v>2299.278</v>
      </c>
    </row>
    <row r="79" spans="1:7" ht="16.5">
      <c r="A79" s="94">
        <f t="shared" si="4"/>
        <v>71</v>
      </c>
      <c r="B79" s="95" t="s">
        <v>192</v>
      </c>
      <c r="C79" s="103" t="s">
        <v>92</v>
      </c>
      <c r="D79" s="97">
        <v>81.06</v>
      </c>
      <c r="E79" s="97">
        <f t="shared" si="5"/>
        <v>10789.6</v>
      </c>
      <c r="F79" s="97">
        <f t="shared" si="6"/>
        <v>4315.84</v>
      </c>
      <c r="G79" s="97">
        <f t="shared" si="7"/>
        <v>6473.76</v>
      </c>
    </row>
    <row r="80" spans="1:7" ht="16.5">
      <c r="A80" s="94">
        <f t="shared" si="4"/>
        <v>72</v>
      </c>
      <c r="B80" s="95" t="s">
        <v>193</v>
      </c>
      <c r="C80" s="101" t="s">
        <v>93</v>
      </c>
      <c r="D80" s="97">
        <v>27.41</v>
      </c>
      <c r="E80" s="97">
        <f t="shared" si="5"/>
        <v>3648.44</v>
      </c>
      <c r="F80" s="97">
        <f t="shared" si="6"/>
        <v>1459.3760000000002</v>
      </c>
      <c r="G80" s="97">
        <f t="shared" si="7"/>
        <v>2189.064</v>
      </c>
    </row>
    <row r="81" spans="1:7" ht="16.5">
      <c r="A81" s="94">
        <f t="shared" si="4"/>
        <v>73</v>
      </c>
      <c r="B81" s="95" t="s">
        <v>194</v>
      </c>
      <c r="C81" s="101" t="s">
        <v>94</v>
      </c>
      <c r="D81" s="97">
        <v>221.98000000000002</v>
      </c>
      <c r="E81" s="97">
        <f t="shared" si="5"/>
        <v>29546.93</v>
      </c>
      <c r="F81" s="97">
        <f t="shared" si="6"/>
        <v>11818.772</v>
      </c>
      <c r="G81" s="97">
        <f t="shared" si="7"/>
        <v>17728.158</v>
      </c>
    </row>
    <row r="82" spans="1:7" ht="16.5">
      <c r="A82" s="94">
        <f t="shared" si="4"/>
        <v>74</v>
      </c>
      <c r="B82" s="95" t="s">
        <v>195</v>
      </c>
      <c r="C82" s="96" t="s">
        <v>95</v>
      </c>
      <c r="D82" s="97">
        <v>53.24</v>
      </c>
      <c r="E82" s="97">
        <f t="shared" si="5"/>
        <v>7086.58</v>
      </c>
      <c r="F82" s="97">
        <f t="shared" si="6"/>
        <v>2834.632</v>
      </c>
      <c r="G82" s="97">
        <f t="shared" si="7"/>
        <v>4251.947999999999</v>
      </c>
    </row>
    <row r="83" spans="1:7" ht="16.5">
      <c r="A83" s="94">
        <f t="shared" si="4"/>
        <v>75</v>
      </c>
      <c r="B83" s="95" t="s">
        <v>196</v>
      </c>
      <c r="C83" s="102" t="s">
        <v>96</v>
      </c>
      <c r="D83" s="97">
        <v>21.43</v>
      </c>
      <c r="E83" s="97">
        <f t="shared" si="5"/>
        <v>2852.47</v>
      </c>
      <c r="F83" s="97">
        <f t="shared" si="6"/>
        <v>1140.988</v>
      </c>
      <c r="G83" s="97">
        <f t="shared" si="7"/>
        <v>1711.4819999999997</v>
      </c>
    </row>
    <row r="84" spans="1:7" ht="16.5">
      <c r="A84" s="94">
        <f t="shared" si="4"/>
        <v>76</v>
      </c>
      <c r="B84" s="95" t="s">
        <v>197</v>
      </c>
      <c r="C84" s="96" t="s">
        <v>97</v>
      </c>
      <c r="D84" s="97">
        <v>45.29</v>
      </c>
      <c r="E84" s="97">
        <f t="shared" si="5"/>
        <v>6028.38</v>
      </c>
      <c r="F84" s="97">
        <f t="shared" si="6"/>
        <v>2411.3520000000003</v>
      </c>
      <c r="G84" s="97">
        <f t="shared" si="7"/>
        <v>3617.028</v>
      </c>
    </row>
    <row r="85" spans="1:7" ht="16.5">
      <c r="A85" s="94">
        <f t="shared" si="4"/>
        <v>77</v>
      </c>
      <c r="B85" s="95" t="s">
        <v>198</v>
      </c>
      <c r="C85" s="96" t="s">
        <v>98</v>
      </c>
      <c r="D85" s="97">
        <v>23.37</v>
      </c>
      <c r="E85" s="97">
        <f t="shared" si="5"/>
        <v>3110.69</v>
      </c>
      <c r="F85" s="97">
        <f t="shared" si="6"/>
        <v>1244.276</v>
      </c>
      <c r="G85" s="97">
        <f t="shared" si="7"/>
        <v>1866.414</v>
      </c>
    </row>
    <row r="86" spans="1:7" ht="16.5">
      <c r="A86" s="94">
        <f t="shared" si="4"/>
        <v>78</v>
      </c>
      <c r="B86" s="99" t="s">
        <v>199</v>
      </c>
      <c r="C86" s="100" t="s">
        <v>99</v>
      </c>
      <c r="D86" s="97">
        <v>47.93</v>
      </c>
      <c r="E86" s="97">
        <f t="shared" si="5"/>
        <v>6379.78</v>
      </c>
      <c r="F86" s="97">
        <f t="shared" si="6"/>
        <v>2551.9120000000003</v>
      </c>
      <c r="G86" s="97">
        <f t="shared" si="7"/>
        <v>3827.8679999999995</v>
      </c>
    </row>
    <row r="87" spans="1:7" ht="16.5">
      <c r="A87" s="94">
        <f t="shared" si="4"/>
        <v>79</v>
      </c>
      <c r="B87" s="99" t="s">
        <v>200</v>
      </c>
      <c r="C87" s="100" t="s">
        <v>100</v>
      </c>
      <c r="D87" s="97">
        <v>41</v>
      </c>
      <c r="E87" s="97">
        <f t="shared" si="5"/>
        <v>5457.36</v>
      </c>
      <c r="F87" s="97">
        <f t="shared" si="6"/>
        <v>2182.944</v>
      </c>
      <c r="G87" s="97">
        <f t="shared" si="7"/>
        <v>3274.4159999999997</v>
      </c>
    </row>
    <row r="88" spans="1:7" ht="16.5">
      <c r="A88" s="94">
        <f t="shared" si="4"/>
        <v>80</v>
      </c>
      <c r="B88" s="95" t="s">
        <v>201</v>
      </c>
      <c r="C88" s="96" t="s">
        <v>101</v>
      </c>
      <c r="D88" s="97">
        <v>40.19</v>
      </c>
      <c r="E88" s="97">
        <f t="shared" si="5"/>
        <v>5349.54</v>
      </c>
      <c r="F88" s="97">
        <f t="shared" si="6"/>
        <v>2139.8160000000003</v>
      </c>
      <c r="G88" s="97">
        <f t="shared" si="7"/>
        <v>3209.7239999999997</v>
      </c>
    </row>
    <row r="89" spans="1:7" ht="16.5">
      <c r="A89" s="94">
        <f t="shared" si="4"/>
        <v>81</v>
      </c>
      <c r="B89" s="99" t="s">
        <v>202</v>
      </c>
      <c r="C89" s="100" t="s">
        <v>102</v>
      </c>
      <c r="D89" s="97">
        <v>27.79</v>
      </c>
      <c r="E89" s="97">
        <f t="shared" si="5"/>
        <v>3699.02</v>
      </c>
      <c r="F89" s="97">
        <f t="shared" si="6"/>
        <v>1479.6080000000002</v>
      </c>
      <c r="G89" s="97">
        <f t="shared" si="7"/>
        <v>2219.412</v>
      </c>
    </row>
    <row r="90" spans="1:7" ht="16.5">
      <c r="A90" s="94">
        <f t="shared" si="4"/>
        <v>82</v>
      </c>
      <c r="B90" s="95" t="s">
        <v>203</v>
      </c>
      <c r="C90" s="96" t="s">
        <v>103</v>
      </c>
      <c r="D90" s="97">
        <v>31.29</v>
      </c>
      <c r="E90" s="97">
        <f t="shared" si="5"/>
        <v>4164.9</v>
      </c>
      <c r="F90" s="97">
        <f t="shared" si="6"/>
        <v>1665.96</v>
      </c>
      <c r="G90" s="97">
        <f t="shared" si="7"/>
        <v>2498.9399999999996</v>
      </c>
    </row>
    <row r="91" spans="1:7" ht="16.5">
      <c r="A91" s="94">
        <f t="shared" si="4"/>
        <v>83</v>
      </c>
      <c r="B91" s="99" t="s">
        <v>204</v>
      </c>
      <c r="C91" s="100" t="s">
        <v>104</v>
      </c>
      <c r="D91" s="97">
        <v>5.99</v>
      </c>
      <c r="E91" s="97">
        <f t="shared" si="5"/>
        <v>797.31</v>
      </c>
      <c r="F91" s="97">
        <f t="shared" si="6"/>
        <v>318.924</v>
      </c>
      <c r="G91" s="97">
        <f t="shared" si="7"/>
        <v>478.38599999999997</v>
      </c>
    </row>
    <row r="92" spans="1:7" ht="16.5">
      <c r="A92" s="94">
        <f t="shared" si="4"/>
        <v>84</v>
      </c>
      <c r="B92" s="99" t="s">
        <v>205</v>
      </c>
      <c r="C92" s="100" t="s">
        <v>105</v>
      </c>
      <c r="D92" s="97">
        <v>40.93</v>
      </c>
      <c r="E92" s="97">
        <f t="shared" si="5"/>
        <v>5448.04</v>
      </c>
      <c r="F92" s="97">
        <f t="shared" si="6"/>
        <v>2179.216</v>
      </c>
      <c r="G92" s="97">
        <f t="shared" si="7"/>
        <v>3268.824</v>
      </c>
    </row>
    <row r="93" spans="1:7" ht="16.5">
      <c r="A93" s="94">
        <f t="shared" si="4"/>
        <v>85</v>
      </c>
      <c r="B93" s="99" t="s">
        <v>206</v>
      </c>
      <c r="C93" s="100" t="s">
        <v>106</v>
      </c>
      <c r="D93" s="97">
        <v>29.79</v>
      </c>
      <c r="E93" s="97">
        <f t="shared" si="5"/>
        <v>3965.24</v>
      </c>
      <c r="F93" s="97">
        <f t="shared" si="6"/>
        <v>1586.096</v>
      </c>
      <c r="G93" s="97">
        <f t="shared" si="7"/>
        <v>2379.144</v>
      </c>
    </row>
    <row r="94" spans="1:7" ht="16.5">
      <c r="A94" s="94">
        <f t="shared" si="4"/>
        <v>86</v>
      </c>
      <c r="B94" s="99" t="s">
        <v>207</v>
      </c>
      <c r="C94" s="100" t="s">
        <v>107</v>
      </c>
      <c r="D94" s="97">
        <v>32.07</v>
      </c>
      <c r="E94" s="97">
        <f>+ROUND(D94*$D$98,2)</f>
        <v>4268.72</v>
      </c>
      <c r="F94" s="97">
        <f t="shared" si="6"/>
        <v>1707.4880000000003</v>
      </c>
      <c r="G94" s="97">
        <f t="shared" si="7"/>
        <v>2561.232</v>
      </c>
    </row>
    <row r="95" spans="1:7" ht="16.5">
      <c r="A95" s="94"/>
      <c r="B95" s="104"/>
      <c r="C95" s="105" t="s">
        <v>108</v>
      </c>
      <c r="D95" s="106">
        <f>SUM(D9:D94)</f>
        <v>4992.801428571429</v>
      </c>
      <c r="E95" s="106">
        <f>SUM(E9:E94)</f>
        <v>664573.2399999998</v>
      </c>
      <c r="F95" s="106">
        <f>SUM(F9:F94)</f>
        <v>265829.2960000001</v>
      </c>
      <c r="G95" s="106">
        <f>SUM(G9:G94)</f>
        <v>398743.94400000013</v>
      </c>
    </row>
    <row r="96" spans="1:3" ht="16.5">
      <c r="A96" s="107"/>
      <c r="B96" s="107"/>
      <c r="C96" s="108"/>
    </row>
    <row r="97" spans="1:4" ht="16.5">
      <c r="A97" s="107"/>
      <c r="B97" s="107"/>
      <c r="C97" s="109" t="s">
        <v>214</v>
      </c>
      <c r="D97" s="110">
        <v>664573.24</v>
      </c>
    </row>
    <row r="98" spans="3:4" ht="16.5">
      <c r="C98" s="109" t="s">
        <v>215</v>
      </c>
      <c r="D98" s="111">
        <f>+D97/D95</f>
        <v>133.10628301717816</v>
      </c>
    </row>
    <row r="99" spans="3:4" ht="16.5">
      <c r="C99" s="109"/>
      <c r="D99" s="111"/>
    </row>
    <row r="100" spans="3:4" ht="16.5">
      <c r="C100" s="109"/>
      <c r="D100" s="111"/>
    </row>
    <row r="101" spans="3:4" ht="16.5">
      <c r="C101" s="109"/>
      <c r="D101" s="111"/>
    </row>
    <row r="102" ht="16.5">
      <c r="D102" s="112" t="s">
        <v>208</v>
      </c>
    </row>
    <row r="103" ht="16.5">
      <c r="D103" s="112" t="s">
        <v>209</v>
      </c>
    </row>
    <row r="105" ht="16.5">
      <c r="D105" s="87" t="s">
        <v>210</v>
      </c>
    </row>
    <row r="106" ht="16.5">
      <c r="D106" s="87" t="s">
        <v>216</v>
      </c>
    </row>
    <row r="111" spans="1:3" s="87" customFormat="1" ht="16.5">
      <c r="A111" s="36"/>
      <c r="B111" s="36"/>
      <c r="C111" s="36"/>
    </row>
    <row r="112" spans="1:3" s="87" customFormat="1" ht="16.5">
      <c r="A112" s="36"/>
      <c r="B112" s="36"/>
      <c r="C112" s="36"/>
    </row>
    <row r="113" spans="1:3" s="87" customFormat="1" ht="16.5">
      <c r="A113" s="36"/>
      <c r="B113" s="36"/>
      <c r="C113" s="36"/>
    </row>
    <row r="114" spans="1:3" s="87" customFormat="1" ht="16.5">
      <c r="A114" s="36"/>
      <c r="B114" s="36"/>
      <c r="C114" s="36"/>
    </row>
    <row r="115" spans="1:3" s="87" customFormat="1" ht="16.5">
      <c r="A115" s="36"/>
      <c r="B115" s="36"/>
      <c r="C115" s="36"/>
    </row>
    <row r="116" spans="1:3" s="87" customFormat="1" ht="16.5">
      <c r="A116" s="36"/>
      <c r="B116" s="36"/>
      <c r="C116" s="36"/>
    </row>
    <row r="117" spans="1:3" s="87" customFormat="1" ht="16.5">
      <c r="A117" s="36"/>
      <c r="B117" s="36"/>
      <c r="C117" s="36"/>
    </row>
    <row r="118" spans="1:3" s="87" customFormat="1" ht="16.5">
      <c r="A118" s="36"/>
      <c r="B118" s="36"/>
      <c r="C118" s="36"/>
    </row>
    <row r="119" spans="1:3" s="87" customFormat="1" ht="16.5">
      <c r="A119" s="36"/>
      <c r="B119" s="36"/>
      <c r="C119" s="36"/>
    </row>
    <row r="120" spans="1:3" s="87" customFormat="1" ht="16.5">
      <c r="A120" s="36"/>
      <c r="B120" s="36"/>
      <c r="C120" s="36"/>
    </row>
    <row r="121" spans="1:3" s="87" customFormat="1" ht="16.5">
      <c r="A121" s="36"/>
      <c r="B121" s="36"/>
      <c r="C121" s="36"/>
    </row>
    <row r="122" spans="1:3" s="87" customFormat="1" ht="16.5">
      <c r="A122" s="36"/>
      <c r="B122" s="36"/>
      <c r="C122" s="36"/>
    </row>
    <row r="123" spans="1:3" s="87" customFormat="1" ht="16.5">
      <c r="A123" s="36"/>
      <c r="B123" s="36"/>
      <c r="C123" s="36"/>
    </row>
    <row r="124" spans="1:3" s="87" customFormat="1" ht="16.5">
      <c r="A124" s="36"/>
      <c r="B124" s="36"/>
      <c r="C124" s="36"/>
    </row>
    <row r="125" spans="1:3" s="87" customFormat="1" ht="16.5">
      <c r="A125" s="36"/>
      <c r="B125" s="36"/>
      <c r="C125" s="36"/>
    </row>
    <row r="126" spans="1:3" s="87" customFormat="1" ht="16.5">
      <c r="A126" s="36"/>
      <c r="B126" s="36"/>
      <c r="C126" s="36"/>
    </row>
    <row r="127" spans="1:3" s="87" customFormat="1" ht="16.5">
      <c r="A127" s="36"/>
      <c r="B127" s="36"/>
      <c r="C127" s="36"/>
    </row>
    <row r="128" spans="1:3" s="87" customFormat="1" ht="16.5">
      <c r="A128" s="36"/>
      <c r="B128" s="36"/>
      <c r="C128" s="36"/>
    </row>
    <row r="129" spans="1:3" s="87" customFormat="1" ht="16.5">
      <c r="A129" s="36"/>
      <c r="B129" s="36"/>
      <c r="C129" s="36"/>
    </row>
    <row r="130" spans="1:3" s="87" customFormat="1" ht="16.5">
      <c r="A130" s="36"/>
      <c r="B130" s="36"/>
      <c r="C130" s="36"/>
    </row>
    <row r="131" spans="1:3" s="87" customFormat="1" ht="16.5">
      <c r="A131" s="36"/>
      <c r="B131" s="36"/>
      <c r="C131" s="36"/>
    </row>
    <row r="132" spans="1:3" s="87" customFormat="1" ht="16.5">
      <c r="A132" s="36"/>
      <c r="B132" s="36"/>
      <c r="C132" s="36"/>
    </row>
    <row r="133" spans="1:3" s="87" customFormat="1" ht="16.5">
      <c r="A133" s="36"/>
      <c r="B133" s="36"/>
      <c r="C133" s="36"/>
    </row>
    <row r="134" spans="1:3" s="87" customFormat="1" ht="16.5">
      <c r="A134" s="36"/>
      <c r="B134" s="36"/>
      <c r="C134" s="36"/>
    </row>
    <row r="135" spans="1:3" s="87" customFormat="1" ht="16.5">
      <c r="A135" s="36"/>
      <c r="B135" s="36"/>
      <c r="C135" s="36"/>
    </row>
    <row r="136" spans="1:3" s="87" customFormat="1" ht="16.5">
      <c r="A136" s="36"/>
      <c r="B136" s="36"/>
      <c r="C136" s="36"/>
    </row>
    <row r="137" spans="1:3" s="87" customFormat="1" ht="16.5">
      <c r="A137" s="36"/>
      <c r="B137" s="36"/>
      <c r="C137" s="36"/>
    </row>
    <row r="138" spans="1:3" s="87" customFormat="1" ht="16.5">
      <c r="A138" s="36"/>
      <c r="B138" s="36"/>
      <c r="C138" s="36"/>
    </row>
    <row r="139" spans="1:3" s="87" customFormat="1" ht="16.5">
      <c r="A139" s="36"/>
      <c r="B139" s="36"/>
      <c r="C139" s="36"/>
    </row>
    <row r="140" spans="1:3" s="87" customFormat="1" ht="16.5">
      <c r="A140" s="36"/>
      <c r="B140" s="36"/>
      <c r="C140" s="36"/>
    </row>
    <row r="141" spans="1:3" s="87" customFormat="1" ht="16.5">
      <c r="A141" s="36"/>
      <c r="B141" s="36"/>
      <c r="C141" s="36"/>
    </row>
    <row r="142" spans="1:3" s="87" customFormat="1" ht="16.5">
      <c r="A142" s="36"/>
      <c r="B142" s="36"/>
      <c r="C142" s="36"/>
    </row>
    <row r="143" spans="1:3" s="87" customFormat="1" ht="16.5">
      <c r="A143" s="36"/>
      <c r="B143" s="36"/>
      <c r="C143" s="36"/>
    </row>
    <row r="144" spans="1:3" s="87" customFormat="1" ht="16.5">
      <c r="A144" s="36"/>
      <c r="B144" s="36"/>
      <c r="C144" s="36"/>
    </row>
    <row r="145" spans="1:3" s="87" customFormat="1" ht="16.5">
      <c r="A145" s="36"/>
      <c r="B145" s="36"/>
      <c r="C145" s="36"/>
    </row>
    <row r="146" spans="1:3" s="87" customFormat="1" ht="16.5">
      <c r="A146" s="36"/>
      <c r="B146" s="36"/>
      <c r="C146" s="36"/>
    </row>
    <row r="147" spans="1:3" s="87" customFormat="1" ht="16.5">
      <c r="A147" s="36"/>
      <c r="B147" s="36"/>
      <c r="C147" s="36"/>
    </row>
    <row r="148" spans="1:3" s="87" customFormat="1" ht="16.5">
      <c r="A148" s="36"/>
      <c r="B148" s="36"/>
      <c r="C148" s="36"/>
    </row>
    <row r="149" spans="1:3" s="87" customFormat="1" ht="16.5">
      <c r="A149" s="36"/>
      <c r="B149" s="36"/>
      <c r="C149" s="36"/>
    </row>
    <row r="150" spans="1:3" s="87" customFormat="1" ht="16.5">
      <c r="A150" s="36"/>
      <c r="B150" s="36"/>
      <c r="C150" s="36"/>
    </row>
    <row r="151" spans="1:3" s="87" customFormat="1" ht="16.5">
      <c r="A151" s="36"/>
      <c r="B151" s="36"/>
      <c r="C151" s="36"/>
    </row>
    <row r="152" spans="1:3" s="87" customFormat="1" ht="16.5">
      <c r="A152" s="36"/>
      <c r="B152" s="36"/>
      <c r="C152" s="36"/>
    </row>
    <row r="153" spans="1:3" s="87" customFormat="1" ht="16.5">
      <c r="A153" s="36"/>
      <c r="B153" s="36"/>
      <c r="C153" s="36"/>
    </row>
    <row r="154" spans="1:3" s="87" customFormat="1" ht="16.5">
      <c r="A154" s="36"/>
      <c r="B154" s="36"/>
      <c r="C154" s="36"/>
    </row>
    <row r="155" spans="1:3" s="87" customFormat="1" ht="16.5">
      <c r="A155" s="36"/>
      <c r="B155" s="36"/>
      <c r="C155" s="36"/>
    </row>
    <row r="156" spans="1:3" s="87" customFormat="1" ht="16.5">
      <c r="A156" s="36"/>
      <c r="B156" s="36"/>
      <c r="C156" s="36"/>
    </row>
    <row r="157" spans="1:3" s="87" customFormat="1" ht="16.5">
      <c r="A157" s="36"/>
      <c r="B157" s="36"/>
      <c r="C157" s="36"/>
    </row>
    <row r="158" spans="1:3" s="87" customFormat="1" ht="16.5">
      <c r="A158" s="36"/>
      <c r="B158" s="36"/>
      <c r="C158" s="36"/>
    </row>
    <row r="159" spans="1:3" s="87" customFormat="1" ht="16.5">
      <c r="A159" s="36"/>
      <c r="B159" s="36"/>
      <c r="C159" s="36"/>
    </row>
    <row r="160" spans="1:3" s="87" customFormat="1" ht="16.5">
      <c r="A160" s="36"/>
      <c r="B160" s="36"/>
      <c r="C160" s="36"/>
    </row>
    <row r="161" spans="1:3" s="87" customFormat="1" ht="16.5">
      <c r="A161" s="36"/>
      <c r="B161" s="36"/>
      <c r="C161" s="36"/>
    </row>
    <row r="162" spans="1:3" s="87" customFormat="1" ht="16.5">
      <c r="A162" s="36"/>
      <c r="B162" s="36"/>
      <c r="C162" s="36"/>
    </row>
    <row r="163" spans="1:3" s="87" customFormat="1" ht="16.5">
      <c r="A163" s="36"/>
      <c r="B163" s="36"/>
      <c r="C163" s="36"/>
    </row>
    <row r="164" spans="1:3" s="87" customFormat="1" ht="16.5">
      <c r="A164" s="36"/>
      <c r="B164" s="36"/>
      <c r="C164" s="36"/>
    </row>
    <row r="165" spans="1:3" s="87" customFormat="1" ht="16.5">
      <c r="A165" s="36"/>
      <c r="B165" s="36"/>
      <c r="C165" s="36"/>
    </row>
    <row r="166" spans="1:3" s="87" customFormat="1" ht="16.5">
      <c r="A166" s="36"/>
      <c r="B166" s="36"/>
      <c r="C166" s="36"/>
    </row>
    <row r="167" spans="1:3" s="87" customFormat="1" ht="16.5">
      <c r="A167" s="36"/>
      <c r="B167" s="36"/>
      <c r="C167" s="36"/>
    </row>
    <row r="168" spans="1:3" s="87" customFormat="1" ht="16.5">
      <c r="A168" s="36"/>
      <c r="B168" s="36"/>
      <c r="C168" s="36"/>
    </row>
    <row r="169" spans="1:3" s="87" customFormat="1" ht="16.5">
      <c r="A169" s="36"/>
      <c r="B169" s="36"/>
      <c r="C169" s="36"/>
    </row>
    <row r="170" spans="1:3" s="87" customFormat="1" ht="16.5">
      <c r="A170" s="36"/>
      <c r="B170" s="36"/>
      <c r="C170" s="36"/>
    </row>
    <row r="171" spans="1:3" s="87" customFormat="1" ht="16.5">
      <c r="A171" s="36"/>
      <c r="B171" s="36"/>
      <c r="C171" s="36"/>
    </row>
    <row r="172" spans="1:3" s="87" customFormat="1" ht="16.5">
      <c r="A172" s="36"/>
      <c r="B172" s="36"/>
      <c r="C172" s="36"/>
    </row>
    <row r="173" spans="1:3" s="87" customFormat="1" ht="16.5">
      <c r="A173" s="36"/>
      <c r="B173" s="36"/>
      <c r="C173" s="36"/>
    </row>
    <row r="174" spans="1:3" s="87" customFormat="1" ht="16.5">
      <c r="A174" s="36"/>
      <c r="B174" s="36"/>
      <c r="C174" s="36"/>
    </row>
    <row r="175" spans="1:3" s="87" customFormat="1" ht="16.5">
      <c r="A175" s="36"/>
      <c r="B175" s="36"/>
      <c r="C175" s="36"/>
    </row>
    <row r="176" spans="1:3" s="87" customFormat="1" ht="16.5">
      <c r="A176" s="36"/>
      <c r="B176" s="36"/>
      <c r="C176" s="36"/>
    </row>
    <row r="177" spans="1:3" s="87" customFormat="1" ht="16.5">
      <c r="A177" s="36"/>
      <c r="B177" s="36"/>
      <c r="C177" s="36"/>
    </row>
    <row r="178" spans="1:3" s="87" customFormat="1" ht="16.5">
      <c r="A178" s="36"/>
      <c r="B178" s="36"/>
      <c r="C178" s="36"/>
    </row>
    <row r="179" spans="1:3" s="87" customFormat="1" ht="16.5">
      <c r="A179" s="36"/>
      <c r="B179" s="36"/>
      <c r="C179" s="36"/>
    </row>
    <row r="180" spans="1:3" s="87" customFormat="1" ht="16.5">
      <c r="A180" s="36"/>
      <c r="B180" s="36"/>
      <c r="C180" s="36"/>
    </row>
    <row r="181" spans="1:3" s="87" customFormat="1" ht="16.5">
      <c r="A181" s="36"/>
      <c r="B181" s="36"/>
      <c r="C181" s="36"/>
    </row>
    <row r="182" spans="1:3" s="87" customFormat="1" ht="16.5">
      <c r="A182" s="36"/>
      <c r="B182" s="36"/>
      <c r="C182" s="36"/>
    </row>
    <row r="183" spans="1:3" s="87" customFormat="1" ht="16.5">
      <c r="A183" s="36"/>
      <c r="B183" s="36"/>
      <c r="C183" s="36"/>
    </row>
    <row r="184" spans="1:3" s="87" customFormat="1" ht="16.5">
      <c r="A184" s="36"/>
      <c r="B184" s="36"/>
      <c r="C184" s="36"/>
    </row>
    <row r="185" spans="1:3" s="87" customFormat="1" ht="16.5">
      <c r="A185" s="36"/>
      <c r="B185" s="36"/>
      <c r="C185" s="36"/>
    </row>
    <row r="186" spans="1:3" s="87" customFormat="1" ht="16.5">
      <c r="A186" s="36"/>
      <c r="B186" s="36"/>
      <c r="C186" s="36"/>
    </row>
    <row r="187" spans="1:3" s="87" customFormat="1" ht="16.5">
      <c r="A187" s="36"/>
      <c r="B187" s="36"/>
      <c r="C187" s="36"/>
    </row>
    <row r="188" spans="1:3" s="87" customFormat="1" ht="16.5">
      <c r="A188" s="36"/>
      <c r="B188" s="36"/>
      <c r="C188" s="36"/>
    </row>
    <row r="189" spans="1:3" s="87" customFormat="1" ht="16.5">
      <c r="A189" s="36"/>
      <c r="B189" s="36"/>
      <c r="C189" s="36"/>
    </row>
    <row r="190" spans="1:3" s="87" customFormat="1" ht="16.5">
      <c r="A190" s="36"/>
      <c r="B190" s="36"/>
      <c r="C190" s="36"/>
    </row>
    <row r="191" spans="1:3" s="87" customFormat="1" ht="16.5">
      <c r="A191" s="36"/>
      <c r="B191" s="36"/>
      <c r="C191" s="36"/>
    </row>
    <row r="192" spans="1:3" s="87" customFormat="1" ht="16.5">
      <c r="A192" s="36"/>
      <c r="B192" s="36"/>
      <c r="C192" s="36"/>
    </row>
    <row r="193" spans="1:3" s="87" customFormat="1" ht="16.5">
      <c r="A193" s="36"/>
      <c r="B193" s="36"/>
      <c r="C193" s="36"/>
    </row>
    <row r="194" spans="1:3" s="87" customFormat="1" ht="16.5">
      <c r="A194" s="36"/>
      <c r="B194" s="36"/>
      <c r="C194" s="36"/>
    </row>
    <row r="195" spans="1:3" s="87" customFormat="1" ht="16.5">
      <c r="A195" s="36"/>
      <c r="B195" s="36"/>
      <c r="C195" s="36"/>
    </row>
    <row r="196" spans="1:3" s="87" customFormat="1" ht="16.5">
      <c r="A196" s="36"/>
      <c r="B196" s="36"/>
      <c r="C196" s="36"/>
    </row>
    <row r="197" spans="1:3" s="87" customFormat="1" ht="16.5">
      <c r="A197" s="36"/>
      <c r="B197" s="36"/>
      <c r="C197" s="36"/>
    </row>
    <row r="198" spans="1:3" s="87" customFormat="1" ht="16.5">
      <c r="A198" s="36"/>
      <c r="B198" s="36"/>
      <c r="C198" s="36"/>
    </row>
    <row r="199" spans="1:3" s="87" customFormat="1" ht="16.5">
      <c r="A199" s="36"/>
      <c r="B199" s="36"/>
      <c r="C199" s="36"/>
    </row>
    <row r="200" spans="1:3" s="87" customFormat="1" ht="16.5">
      <c r="A200" s="36"/>
      <c r="B200" s="36"/>
      <c r="C200" s="36"/>
    </row>
    <row r="201" spans="1:3" s="87" customFormat="1" ht="16.5">
      <c r="A201" s="36"/>
      <c r="B201" s="36"/>
      <c r="C201" s="36"/>
    </row>
    <row r="202" spans="1:3" s="87" customFormat="1" ht="16.5">
      <c r="A202" s="36"/>
      <c r="B202" s="36"/>
      <c r="C202" s="36"/>
    </row>
    <row r="203" spans="1:3" s="87" customFormat="1" ht="16.5">
      <c r="A203" s="36"/>
      <c r="B203" s="36"/>
      <c r="C203" s="36"/>
    </row>
    <row r="204" spans="1:3" s="87" customFormat="1" ht="16.5">
      <c r="A204" s="36"/>
      <c r="B204" s="36"/>
      <c r="C204" s="36"/>
    </row>
    <row r="205" spans="1:3" s="87" customFormat="1" ht="16.5">
      <c r="A205" s="36"/>
      <c r="B205" s="36"/>
      <c r="C205" s="36"/>
    </row>
    <row r="206" spans="1:3" s="87" customFormat="1" ht="16.5">
      <c r="A206" s="36"/>
      <c r="B206" s="36"/>
      <c r="C206" s="36"/>
    </row>
    <row r="207" spans="1:3" s="87" customFormat="1" ht="16.5">
      <c r="A207" s="36"/>
      <c r="B207" s="36"/>
      <c r="C207" s="36"/>
    </row>
    <row r="208" spans="1:3" s="87" customFormat="1" ht="16.5">
      <c r="A208" s="36"/>
      <c r="B208" s="36"/>
      <c r="C208" s="36"/>
    </row>
    <row r="209" spans="1:3" s="87" customFormat="1" ht="16.5">
      <c r="A209" s="36"/>
      <c r="B209" s="36"/>
      <c r="C209" s="36"/>
    </row>
    <row r="210" spans="1:3" s="87" customFormat="1" ht="16.5">
      <c r="A210" s="36"/>
      <c r="B210" s="36"/>
      <c r="C210" s="36"/>
    </row>
    <row r="211" spans="1:3" s="87" customFormat="1" ht="16.5">
      <c r="A211" s="36"/>
      <c r="B211" s="36"/>
      <c r="C211" s="36"/>
    </row>
    <row r="212" spans="1:3" s="87" customFormat="1" ht="16.5">
      <c r="A212" s="36"/>
      <c r="B212" s="36"/>
      <c r="C212" s="36"/>
    </row>
    <row r="213" spans="1:3" s="87" customFormat="1" ht="16.5">
      <c r="A213" s="36"/>
      <c r="B213" s="36"/>
      <c r="C213" s="36"/>
    </row>
    <row r="214" spans="1:3" s="87" customFormat="1" ht="16.5">
      <c r="A214" s="36"/>
      <c r="B214" s="36"/>
      <c r="C214" s="36"/>
    </row>
    <row r="215" spans="1:3" s="87" customFormat="1" ht="16.5">
      <c r="A215" s="36"/>
      <c r="B215" s="36"/>
      <c r="C215" s="36"/>
    </row>
    <row r="216" spans="1:3" s="87" customFormat="1" ht="16.5">
      <c r="A216" s="36"/>
      <c r="B216" s="36"/>
      <c r="C216" s="36"/>
    </row>
    <row r="217" spans="1:3" s="87" customFormat="1" ht="16.5">
      <c r="A217" s="36"/>
      <c r="B217" s="36"/>
      <c r="C217" s="36"/>
    </row>
    <row r="218" spans="1:3" s="87" customFormat="1" ht="16.5">
      <c r="A218" s="36"/>
      <c r="B218" s="36"/>
      <c r="C218" s="36"/>
    </row>
    <row r="219" spans="1:3" s="87" customFormat="1" ht="16.5">
      <c r="A219" s="36"/>
      <c r="B219" s="36"/>
      <c r="C219" s="36"/>
    </row>
    <row r="220" spans="1:3" s="87" customFormat="1" ht="16.5">
      <c r="A220" s="36"/>
      <c r="B220" s="36"/>
      <c r="C220" s="36"/>
    </row>
    <row r="221" spans="1:3" s="87" customFormat="1" ht="16.5">
      <c r="A221" s="36"/>
      <c r="B221" s="36"/>
      <c r="C221" s="36"/>
    </row>
    <row r="222" spans="1:3" s="87" customFormat="1" ht="16.5">
      <c r="A222" s="36"/>
      <c r="B222" s="36"/>
      <c r="C222" s="36"/>
    </row>
    <row r="223" spans="1:3" s="87" customFormat="1" ht="16.5">
      <c r="A223" s="36"/>
      <c r="B223" s="36"/>
      <c r="C223" s="36"/>
    </row>
    <row r="224" spans="1:3" s="87" customFormat="1" ht="16.5">
      <c r="A224" s="36"/>
      <c r="B224" s="36"/>
      <c r="C224" s="36"/>
    </row>
    <row r="225" spans="1:3" s="87" customFormat="1" ht="16.5">
      <c r="A225" s="36"/>
      <c r="B225" s="36"/>
      <c r="C225" s="36"/>
    </row>
    <row r="226" spans="1:3" s="87" customFormat="1" ht="16.5">
      <c r="A226" s="36"/>
      <c r="B226" s="36"/>
      <c r="C226" s="36"/>
    </row>
    <row r="227" spans="1:3" s="87" customFormat="1" ht="16.5">
      <c r="A227" s="36"/>
      <c r="B227" s="36"/>
      <c r="C227" s="36"/>
    </row>
    <row r="228" spans="1:3" s="87" customFormat="1" ht="16.5">
      <c r="A228" s="36"/>
      <c r="B228" s="36"/>
      <c r="C228" s="36"/>
    </row>
    <row r="229" spans="1:3" s="87" customFormat="1" ht="16.5">
      <c r="A229" s="36"/>
      <c r="B229" s="36"/>
      <c r="C229" s="36"/>
    </row>
    <row r="230" spans="1:3" s="87" customFormat="1" ht="16.5">
      <c r="A230" s="36"/>
      <c r="B230" s="36"/>
      <c r="C230" s="36"/>
    </row>
    <row r="231" spans="1:3" s="87" customFormat="1" ht="16.5">
      <c r="A231" s="36"/>
      <c r="B231" s="36"/>
      <c r="C231" s="36"/>
    </row>
    <row r="232" spans="1:3" s="87" customFormat="1" ht="16.5">
      <c r="A232" s="36"/>
      <c r="B232" s="36"/>
      <c r="C232" s="36"/>
    </row>
    <row r="233" spans="1:3" s="87" customFormat="1" ht="16.5">
      <c r="A233" s="36"/>
      <c r="B233" s="36"/>
      <c r="C233" s="36"/>
    </row>
    <row r="234" spans="1:3" s="87" customFormat="1" ht="16.5">
      <c r="A234" s="36"/>
      <c r="B234" s="36"/>
      <c r="C234" s="36"/>
    </row>
    <row r="235" spans="1:3" s="87" customFormat="1" ht="16.5">
      <c r="A235" s="36"/>
      <c r="B235" s="36"/>
      <c r="C235" s="36"/>
    </row>
    <row r="236" spans="1:3" s="87" customFormat="1" ht="16.5">
      <c r="A236" s="36"/>
      <c r="B236" s="36"/>
      <c r="C236" s="36"/>
    </row>
    <row r="237" spans="1:3" s="87" customFormat="1" ht="16.5">
      <c r="A237" s="36"/>
      <c r="B237" s="36"/>
      <c r="C237" s="36"/>
    </row>
    <row r="238" spans="1:3" s="87" customFormat="1" ht="16.5">
      <c r="A238" s="36"/>
      <c r="B238" s="36"/>
      <c r="C238" s="36"/>
    </row>
    <row r="239" spans="1:3" s="87" customFormat="1" ht="16.5">
      <c r="A239" s="36"/>
      <c r="B239" s="36"/>
      <c r="C239" s="36"/>
    </row>
    <row r="240" spans="1:3" s="87" customFormat="1" ht="16.5">
      <c r="A240" s="36"/>
      <c r="B240" s="36"/>
      <c r="C240" s="36"/>
    </row>
    <row r="241" spans="1:3" s="87" customFormat="1" ht="16.5">
      <c r="A241" s="36"/>
      <c r="B241" s="36"/>
      <c r="C241" s="36"/>
    </row>
    <row r="242" spans="1:3" s="87" customFormat="1" ht="16.5">
      <c r="A242" s="36"/>
      <c r="B242" s="36"/>
      <c r="C242" s="36"/>
    </row>
    <row r="243" spans="1:3" s="87" customFormat="1" ht="16.5">
      <c r="A243" s="36"/>
      <c r="B243" s="36"/>
      <c r="C243" s="36"/>
    </row>
    <row r="244" spans="1:3" s="87" customFormat="1" ht="16.5">
      <c r="A244" s="36"/>
      <c r="B244" s="36"/>
      <c r="C244" s="36"/>
    </row>
    <row r="245" spans="1:3" s="87" customFormat="1" ht="16.5">
      <c r="A245" s="36"/>
      <c r="B245" s="36"/>
      <c r="C245" s="36"/>
    </row>
    <row r="246" spans="1:3" s="87" customFormat="1" ht="16.5">
      <c r="A246" s="36"/>
      <c r="B246" s="36"/>
      <c r="C246" s="36"/>
    </row>
    <row r="247" spans="1:3" s="87" customFormat="1" ht="16.5">
      <c r="A247" s="36"/>
      <c r="B247" s="36"/>
      <c r="C247" s="36"/>
    </row>
    <row r="248" spans="1:3" s="87" customFormat="1" ht="16.5">
      <c r="A248" s="36"/>
      <c r="B248" s="36"/>
      <c r="C248" s="36"/>
    </row>
    <row r="249" spans="1:3" s="87" customFormat="1" ht="16.5">
      <c r="A249" s="36"/>
      <c r="B249" s="36"/>
      <c r="C249" s="36"/>
    </row>
    <row r="250" spans="1:3" s="87" customFormat="1" ht="16.5">
      <c r="A250" s="36"/>
      <c r="B250" s="36"/>
      <c r="C250" s="36"/>
    </row>
    <row r="251" spans="1:3" s="87" customFormat="1" ht="16.5">
      <c r="A251" s="36"/>
      <c r="B251" s="36"/>
      <c r="C251" s="36"/>
    </row>
    <row r="252" spans="1:3" s="87" customFormat="1" ht="16.5">
      <c r="A252" s="36"/>
      <c r="B252" s="36"/>
      <c r="C252" s="36"/>
    </row>
    <row r="253" spans="1:3" s="87" customFormat="1" ht="16.5">
      <c r="A253" s="36"/>
      <c r="B253" s="36"/>
      <c r="C253" s="36"/>
    </row>
    <row r="254" spans="1:3" s="87" customFormat="1" ht="16.5">
      <c r="A254" s="36"/>
      <c r="B254" s="36"/>
      <c r="C254" s="36"/>
    </row>
    <row r="255" spans="1:3" s="87" customFormat="1" ht="16.5">
      <c r="A255" s="36"/>
      <c r="B255" s="36"/>
      <c r="C255" s="36"/>
    </row>
    <row r="256" spans="1:3" s="87" customFormat="1" ht="16.5">
      <c r="A256" s="36"/>
      <c r="B256" s="36"/>
      <c r="C256" s="36"/>
    </row>
    <row r="257" spans="1:3" s="87" customFormat="1" ht="16.5">
      <c r="A257" s="36"/>
      <c r="B257" s="36"/>
      <c r="C257" s="36"/>
    </row>
    <row r="258" spans="1:3" s="87" customFormat="1" ht="16.5">
      <c r="A258" s="36"/>
      <c r="B258" s="36"/>
      <c r="C258" s="36"/>
    </row>
    <row r="259" spans="1:3" s="87" customFormat="1" ht="16.5">
      <c r="A259" s="36"/>
      <c r="B259" s="36"/>
      <c r="C259" s="36"/>
    </row>
    <row r="260" spans="1:3" s="87" customFormat="1" ht="16.5">
      <c r="A260" s="36"/>
      <c r="B260" s="36"/>
      <c r="C260" s="36"/>
    </row>
    <row r="261" spans="1:3" s="87" customFormat="1" ht="16.5">
      <c r="A261" s="36"/>
      <c r="B261" s="36"/>
      <c r="C261" s="36"/>
    </row>
    <row r="262" spans="1:3" s="87" customFormat="1" ht="16.5">
      <c r="A262" s="36"/>
      <c r="B262" s="36"/>
      <c r="C262" s="36"/>
    </row>
    <row r="263" spans="1:3" s="87" customFormat="1" ht="16.5">
      <c r="A263" s="36"/>
      <c r="B263" s="36"/>
      <c r="C263" s="36"/>
    </row>
    <row r="264" spans="1:3" s="87" customFormat="1" ht="16.5">
      <c r="A264" s="36"/>
      <c r="B264" s="36"/>
      <c r="C264" s="36"/>
    </row>
    <row r="265" spans="1:3" s="87" customFormat="1" ht="16.5">
      <c r="A265" s="36"/>
      <c r="B265" s="36"/>
      <c r="C265" s="36"/>
    </row>
    <row r="266" spans="1:3" s="87" customFormat="1" ht="16.5">
      <c r="A266" s="36"/>
      <c r="B266" s="36"/>
      <c r="C266" s="36"/>
    </row>
    <row r="267" spans="1:3" s="87" customFormat="1" ht="16.5">
      <c r="A267" s="36"/>
      <c r="B267" s="36"/>
      <c r="C267" s="36"/>
    </row>
    <row r="268" spans="1:3" s="87" customFormat="1" ht="16.5">
      <c r="A268" s="36"/>
      <c r="B268" s="36"/>
      <c r="C268" s="36"/>
    </row>
    <row r="269" spans="1:3" s="87" customFormat="1" ht="16.5">
      <c r="A269" s="36"/>
      <c r="B269" s="36"/>
      <c r="C269" s="36"/>
    </row>
    <row r="270" spans="1:3" s="87" customFormat="1" ht="16.5">
      <c r="A270" s="36"/>
      <c r="B270" s="36"/>
      <c r="C270" s="36"/>
    </row>
    <row r="271" spans="1:3" s="87" customFormat="1" ht="16.5">
      <c r="A271" s="36"/>
      <c r="B271" s="36"/>
      <c r="C271" s="36"/>
    </row>
    <row r="272" spans="1:3" s="87" customFormat="1" ht="16.5">
      <c r="A272" s="36"/>
      <c r="B272" s="36"/>
      <c r="C272" s="36"/>
    </row>
    <row r="273" spans="1:3" s="87" customFormat="1" ht="16.5">
      <c r="A273" s="36"/>
      <c r="B273" s="36"/>
      <c r="C273" s="36"/>
    </row>
    <row r="274" spans="1:3" s="87" customFormat="1" ht="16.5">
      <c r="A274" s="36"/>
      <c r="B274" s="36"/>
      <c r="C274" s="36"/>
    </row>
    <row r="275" spans="1:3" s="87" customFormat="1" ht="16.5">
      <c r="A275" s="36"/>
      <c r="B275" s="36"/>
      <c r="C275" s="36"/>
    </row>
    <row r="276" spans="1:3" s="87" customFormat="1" ht="16.5">
      <c r="A276" s="36"/>
      <c r="B276" s="36"/>
      <c r="C276" s="36"/>
    </row>
    <row r="277" spans="1:3" s="87" customFormat="1" ht="16.5">
      <c r="A277" s="36"/>
      <c r="B277" s="36"/>
      <c r="C277" s="36"/>
    </row>
    <row r="278" spans="1:3" s="87" customFormat="1" ht="16.5">
      <c r="A278" s="36"/>
      <c r="B278" s="36"/>
      <c r="C278" s="36"/>
    </row>
    <row r="279" spans="1:3" s="87" customFormat="1" ht="16.5">
      <c r="A279" s="36"/>
      <c r="B279" s="36"/>
      <c r="C279" s="36"/>
    </row>
    <row r="280" spans="1:3" s="87" customFormat="1" ht="16.5">
      <c r="A280" s="36"/>
      <c r="B280" s="36"/>
      <c r="C280" s="36"/>
    </row>
    <row r="281" spans="1:3" s="87" customFormat="1" ht="16.5">
      <c r="A281" s="36"/>
      <c r="B281" s="36"/>
      <c r="C281" s="36"/>
    </row>
    <row r="282" spans="1:3" s="87" customFormat="1" ht="16.5">
      <c r="A282" s="36"/>
      <c r="B282" s="36"/>
      <c r="C282" s="36"/>
    </row>
    <row r="283" spans="1:3" s="87" customFormat="1" ht="16.5">
      <c r="A283" s="36"/>
      <c r="B283" s="36"/>
      <c r="C283" s="36"/>
    </row>
    <row r="284" spans="1:3" s="87" customFormat="1" ht="16.5">
      <c r="A284" s="36"/>
      <c r="B284" s="36"/>
      <c r="C284" s="36"/>
    </row>
    <row r="285" spans="1:3" s="87" customFormat="1" ht="16.5">
      <c r="A285" s="36"/>
      <c r="B285" s="36"/>
      <c r="C285" s="36"/>
    </row>
    <row r="286" spans="1:3" s="87" customFormat="1" ht="16.5">
      <c r="A286" s="36"/>
      <c r="B286" s="36"/>
      <c r="C286" s="36"/>
    </row>
    <row r="287" spans="1:3" s="87" customFormat="1" ht="16.5">
      <c r="A287" s="36"/>
      <c r="B287" s="36"/>
      <c r="C287" s="36"/>
    </row>
    <row r="288" spans="1:3" s="87" customFormat="1" ht="16.5">
      <c r="A288" s="36"/>
      <c r="B288" s="36"/>
      <c r="C288" s="36"/>
    </row>
    <row r="289" spans="1:3" s="87" customFormat="1" ht="16.5">
      <c r="A289" s="36"/>
      <c r="B289" s="36"/>
      <c r="C289" s="36"/>
    </row>
    <row r="290" spans="1:3" s="87" customFormat="1" ht="16.5">
      <c r="A290" s="36"/>
      <c r="B290" s="36"/>
      <c r="C290" s="36"/>
    </row>
    <row r="291" spans="1:3" s="87" customFormat="1" ht="16.5">
      <c r="A291" s="36"/>
      <c r="B291" s="36"/>
      <c r="C291" s="36"/>
    </row>
    <row r="292" spans="1:3" s="87" customFormat="1" ht="16.5">
      <c r="A292" s="36"/>
      <c r="B292" s="36"/>
      <c r="C292" s="36"/>
    </row>
    <row r="293" spans="1:3" s="87" customFormat="1" ht="16.5">
      <c r="A293" s="36"/>
      <c r="B293" s="36"/>
      <c r="C293" s="36"/>
    </row>
    <row r="294" spans="1:3" s="87" customFormat="1" ht="16.5">
      <c r="A294" s="36"/>
      <c r="B294" s="36"/>
      <c r="C294" s="36"/>
    </row>
    <row r="295" spans="1:3" s="87" customFormat="1" ht="16.5">
      <c r="A295" s="36"/>
      <c r="B295" s="36"/>
      <c r="C295" s="36"/>
    </row>
    <row r="296" spans="1:3" s="87" customFormat="1" ht="16.5">
      <c r="A296" s="36"/>
      <c r="B296" s="36"/>
      <c r="C296" s="36"/>
    </row>
    <row r="297" spans="1:3" s="87" customFormat="1" ht="16.5">
      <c r="A297" s="36"/>
      <c r="B297" s="36"/>
      <c r="C297" s="36"/>
    </row>
    <row r="298" spans="1:3" s="87" customFormat="1" ht="16.5">
      <c r="A298" s="36"/>
      <c r="B298" s="36"/>
      <c r="C298" s="36"/>
    </row>
    <row r="299" spans="1:3" s="87" customFormat="1" ht="16.5">
      <c r="A299" s="36"/>
      <c r="B299" s="36"/>
      <c r="C299" s="36"/>
    </row>
    <row r="300" spans="1:3" s="87" customFormat="1" ht="16.5">
      <c r="A300" s="36"/>
      <c r="B300" s="36"/>
      <c r="C300" s="36"/>
    </row>
    <row r="301" spans="1:3" s="87" customFormat="1" ht="16.5">
      <c r="A301" s="36"/>
      <c r="B301" s="36"/>
      <c r="C301" s="36"/>
    </row>
    <row r="302" spans="1:3" s="87" customFormat="1" ht="16.5">
      <c r="A302" s="36"/>
      <c r="B302" s="36"/>
      <c r="C302" s="36"/>
    </row>
    <row r="303" spans="1:3" s="87" customFormat="1" ht="16.5">
      <c r="A303" s="36"/>
      <c r="B303" s="36"/>
      <c r="C303" s="36"/>
    </row>
    <row r="304" spans="1:3" s="87" customFormat="1" ht="16.5">
      <c r="A304" s="36"/>
      <c r="B304" s="36"/>
      <c r="C304" s="36"/>
    </row>
    <row r="305" spans="1:3" s="87" customFormat="1" ht="16.5">
      <c r="A305" s="36"/>
      <c r="B305" s="36"/>
      <c r="C305" s="36"/>
    </row>
    <row r="306" spans="1:3" s="87" customFormat="1" ht="16.5">
      <c r="A306" s="36"/>
      <c r="B306" s="36"/>
      <c r="C306" s="36"/>
    </row>
    <row r="307" spans="1:3" s="87" customFormat="1" ht="16.5">
      <c r="A307" s="36"/>
      <c r="B307" s="36"/>
      <c r="C307" s="36"/>
    </row>
    <row r="308" spans="1:3" s="87" customFormat="1" ht="16.5">
      <c r="A308" s="36"/>
      <c r="B308" s="36"/>
      <c r="C308" s="36"/>
    </row>
    <row r="309" spans="1:3" s="87" customFormat="1" ht="16.5">
      <c r="A309" s="36"/>
      <c r="B309" s="36"/>
      <c r="C309" s="36"/>
    </row>
    <row r="310" spans="1:3" s="87" customFormat="1" ht="16.5">
      <c r="A310" s="36"/>
      <c r="B310" s="36"/>
      <c r="C310" s="36"/>
    </row>
    <row r="311" spans="1:3" s="87" customFormat="1" ht="16.5">
      <c r="A311" s="36"/>
      <c r="B311" s="36"/>
      <c r="C311" s="36"/>
    </row>
    <row r="312" spans="1:3" s="87" customFormat="1" ht="16.5">
      <c r="A312" s="36"/>
      <c r="B312" s="36"/>
      <c r="C312" s="36"/>
    </row>
    <row r="313" spans="1:3" s="87" customFormat="1" ht="16.5">
      <c r="A313" s="36"/>
      <c r="B313" s="36"/>
      <c r="C313" s="36"/>
    </row>
    <row r="314" spans="1:3" s="87" customFormat="1" ht="16.5">
      <c r="A314" s="36"/>
      <c r="B314" s="36"/>
      <c r="C314" s="36"/>
    </row>
    <row r="315" spans="1:3" s="87" customFormat="1" ht="16.5">
      <c r="A315" s="36"/>
      <c r="B315" s="36"/>
      <c r="C315" s="36"/>
    </row>
    <row r="316" spans="1:3" s="87" customFormat="1" ht="16.5">
      <c r="A316" s="36"/>
      <c r="B316" s="36"/>
      <c r="C316" s="36"/>
    </row>
    <row r="317" spans="1:3" s="87" customFormat="1" ht="16.5">
      <c r="A317" s="36"/>
      <c r="B317" s="36"/>
      <c r="C317" s="36"/>
    </row>
    <row r="318" spans="1:3" s="87" customFormat="1" ht="16.5">
      <c r="A318" s="36"/>
      <c r="B318" s="36"/>
      <c r="C318" s="36"/>
    </row>
    <row r="319" spans="1:3" s="87" customFormat="1" ht="16.5">
      <c r="A319" s="36"/>
      <c r="B319" s="36"/>
      <c r="C319" s="36"/>
    </row>
    <row r="320" spans="1:3" s="87" customFormat="1" ht="16.5">
      <c r="A320" s="36"/>
      <c r="B320" s="36"/>
      <c r="C320" s="36"/>
    </row>
    <row r="321" spans="1:3" s="87" customFormat="1" ht="16.5">
      <c r="A321" s="36"/>
      <c r="B321" s="36"/>
      <c r="C321" s="36"/>
    </row>
    <row r="322" spans="1:3" s="87" customFormat="1" ht="16.5">
      <c r="A322" s="36"/>
      <c r="B322" s="36"/>
      <c r="C322" s="36"/>
    </row>
    <row r="323" spans="1:3" s="87" customFormat="1" ht="16.5">
      <c r="A323" s="36"/>
      <c r="B323" s="36"/>
      <c r="C323" s="36"/>
    </row>
    <row r="324" spans="1:3" s="87" customFormat="1" ht="16.5">
      <c r="A324" s="36"/>
      <c r="B324" s="36"/>
      <c r="C324" s="36"/>
    </row>
    <row r="325" spans="1:3" s="87" customFormat="1" ht="16.5">
      <c r="A325" s="36"/>
      <c r="B325" s="36"/>
      <c r="C325" s="36"/>
    </row>
    <row r="326" spans="1:3" s="87" customFormat="1" ht="16.5">
      <c r="A326" s="36"/>
      <c r="B326" s="36"/>
      <c r="C326" s="36"/>
    </row>
    <row r="327" spans="1:3" s="87" customFormat="1" ht="16.5">
      <c r="A327" s="36"/>
      <c r="B327" s="36"/>
      <c r="C327" s="36"/>
    </row>
    <row r="328" spans="1:3" s="87" customFormat="1" ht="16.5">
      <c r="A328" s="36"/>
      <c r="B328" s="36"/>
      <c r="C328" s="36"/>
    </row>
    <row r="329" spans="1:3" s="87" customFormat="1" ht="16.5">
      <c r="A329" s="36"/>
      <c r="B329" s="36"/>
      <c r="C329" s="36"/>
    </row>
    <row r="330" spans="1:3" s="87" customFormat="1" ht="16.5">
      <c r="A330" s="36"/>
      <c r="B330" s="36"/>
      <c r="C330" s="36"/>
    </row>
    <row r="331" spans="1:3" s="87" customFormat="1" ht="16.5">
      <c r="A331" s="36"/>
      <c r="B331" s="36"/>
      <c r="C331" s="36"/>
    </row>
    <row r="332" spans="1:3" s="87" customFormat="1" ht="16.5">
      <c r="A332" s="36"/>
      <c r="B332" s="36"/>
      <c r="C332" s="36"/>
    </row>
    <row r="333" spans="1:3" s="87" customFormat="1" ht="16.5">
      <c r="A333" s="36"/>
      <c r="B333" s="36"/>
      <c r="C333" s="36"/>
    </row>
    <row r="334" spans="1:3" s="87" customFormat="1" ht="16.5">
      <c r="A334" s="36"/>
      <c r="B334" s="36"/>
      <c r="C334" s="36"/>
    </row>
    <row r="335" spans="1:3" s="87" customFormat="1" ht="16.5">
      <c r="A335" s="36"/>
      <c r="B335" s="36"/>
      <c r="C335" s="36"/>
    </row>
    <row r="336" spans="1:3" s="87" customFormat="1" ht="16.5">
      <c r="A336" s="36"/>
      <c r="B336" s="36"/>
      <c r="C336" s="36"/>
    </row>
    <row r="337" spans="1:3" s="87" customFormat="1" ht="16.5">
      <c r="A337" s="36"/>
      <c r="B337" s="36"/>
      <c r="C337" s="36"/>
    </row>
    <row r="338" spans="1:3" s="87" customFormat="1" ht="16.5">
      <c r="A338" s="36"/>
      <c r="B338" s="36"/>
      <c r="C338" s="36"/>
    </row>
    <row r="339" spans="1:3" s="87" customFormat="1" ht="16.5">
      <c r="A339" s="36"/>
      <c r="B339" s="36"/>
      <c r="C339" s="36"/>
    </row>
    <row r="340" spans="1:3" s="87" customFormat="1" ht="16.5">
      <c r="A340" s="36"/>
      <c r="B340" s="36"/>
      <c r="C340" s="36"/>
    </row>
    <row r="341" spans="1:3" s="87" customFormat="1" ht="16.5">
      <c r="A341" s="36"/>
      <c r="B341" s="36"/>
      <c r="C341" s="36"/>
    </row>
    <row r="342" spans="1:3" s="87" customFormat="1" ht="16.5">
      <c r="A342" s="36"/>
      <c r="B342" s="36"/>
      <c r="C342" s="36"/>
    </row>
    <row r="343" spans="1:3" s="87" customFormat="1" ht="16.5">
      <c r="A343" s="36"/>
      <c r="B343" s="36"/>
      <c r="C343" s="36"/>
    </row>
    <row r="344" spans="1:3" s="87" customFormat="1" ht="16.5">
      <c r="A344" s="36"/>
      <c r="B344" s="36"/>
      <c r="C344" s="36"/>
    </row>
    <row r="345" spans="1:3" s="87" customFormat="1" ht="16.5">
      <c r="A345" s="36"/>
      <c r="B345" s="36"/>
      <c r="C345" s="36"/>
    </row>
    <row r="346" spans="1:3" s="87" customFormat="1" ht="16.5">
      <c r="A346" s="36"/>
      <c r="B346" s="36"/>
      <c r="C346" s="36"/>
    </row>
    <row r="347" spans="1:3" s="87" customFormat="1" ht="16.5">
      <c r="A347" s="36"/>
      <c r="B347" s="36"/>
      <c r="C347" s="36"/>
    </row>
    <row r="348" spans="1:3" s="87" customFormat="1" ht="16.5">
      <c r="A348" s="36"/>
      <c r="B348" s="36"/>
      <c r="C348" s="36"/>
    </row>
    <row r="349" spans="1:3" s="87" customFormat="1" ht="16.5">
      <c r="A349" s="36"/>
      <c r="B349" s="36"/>
      <c r="C349" s="36"/>
    </row>
    <row r="350" spans="1:3" s="87" customFormat="1" ht="16.5">
      <c r="A350" s="36"/>
      <c r="B350" s="36"/>
      <c r="C350" s="36"/>
    </row>
    <row r="351" spans="1:3" s="87" customFormat="1" ht="16.5">
      <c r="A351" s="36"/>
      <c r="B351" s="36"/>
      <c r="C351" s="36"/>
    </row>
    <row r="352" spans="1:3" s="87" customFormat="1" ht="16.5">
      <c r="A352" s="36"/>
      <c r="B352" s="36"/>
      <c r="C352" s="36"/>
    </row>
    <row r="353" spans="1:3" s="87" customFormat="1" ht="16.5">
      <c r="A353" s="36"/>
      <c r="B353" s="36"/>
      <c r="C353" s="36"/>
    </row>
    <row r="354" spans="1:3" s="87" customFormat="1" ht="16.5">
      <c r="A354" s="36"/>
      <c r="B354" s="36"/>
      <c r="C354" s="36"/>
    </row>
    <row r="355" spans="1:3" s="87" customFormat="1" ht="16.5">
      <c r="A355" s="36"/>
      <c r="B355" s="36"/>
      <c r="C355" s="36"/>
    </row>
    <row r="356" spans="1:3" s="87" customFormat="1" ht="16.5">
      <c r="A356" s="36"/>
      <c r="B356" s="36"/>
      <c r="C356" s="36"/>
    </row>
    <row r="357" spans="1:3" s="87" customFormat="1" ht="16.5">
      <c r="A357" s="36"/>
      <c r="B357" s="36"/>
      <c r="C357" s="36"/>
    </row>
    <row r="358" spans="1:3" s="87" customFormat="1" ht="16.5">
      <c r="A358" s="36"/>
      <c r="B358" s="36"/>
      <c r="C358" s="36"/>
    </row>
    <row r="359" spans="1:3" s="87" customFormat="1" ht="16.5">
      <c r="A359" s="36"/>
      <c r="B359" s="36"/>
      <c r="C359" s="36"/>
    </row>
    <row r="360" spans="1:3" s="87" customFormat="1" ht="16.5">
      <c r="A360" s="36"/>
      <c r="B360" s="36"/>
      <c r="C360" s="36"/>
    </row>
    <row r="361" spans="1:3" s="87" customFormat="1" ht="16.5">
      <c r="A361" s="36"/>
      <c r="B361" s="36"/>
      <c r="C361" s="36"/>
    </row>
    <row r="362" spans="1:3" s="87" customFormat="1" ht="16.5">
      <c r="A362" s="36"/>
      <c r="B362" s="36"/>
      <c r="C362" s="36"/>
    </row>
    <row r="363" spans="1:3" s="87" customFormat="1" ht="16.5">
      <c r="A363" s="36"/>
      <c r="B363" s="36"/>
      <c r="C363" s="36"/>
    </row>
    <row r="364" spans="1:3" s="87" customFormat="1" ht="16.5">
      <c r="A364" s="36"/>
      <c r="B364" s="36"/>
      <c r="C364" s="36"/>
    </row>
    <row r="365" spans="1:3" s="87" customFormat="1" ht="16.5">
      <c r="A365" s="36"/>
      <c r="B365" s="36"/>
      <c r="C365" s="36"/>
    </row>
    <row r="366" spans="1:3" s="87" customFormat="1" ht="16.5">
      <c r="A366" s="36"/>
      <c r="B366" s="36"/>
      <c r="C366" s="36"/>
    </row>
    <row r="367" spans="1:3" s="87" customFormat="1" ht="16.5">
      <c r="A367" s="36"/>
      <c r="B367" s="36"/>
      <c r="C367" s="36"/>
    </row>
    <row r="368" spans="1:3" s="87" customFormat="1" ht="16.5">
      <c r="A368" s="36"/>
      <c r="B368" s="36"/>
      <c r="C368" s="36"/>
    </row>
    <row r="369" spans="1:3" s="87" customFormat="1" ht="16.5">
      <c r="A369" s="36"/>
      <c r="B369" s="36"/>
      <c r="C369" s="36"/>
    </row>
    <row r="370" spans="1:3" s="87" customFormat="1" ht="16.5">
      <c r="A370" s="36"/>
      <c r="B370" s="36"/>
      <c r="C370" s="36"/>
    </row>
    <row r="371" spans="1:3" s="87" customFormat="1" ht="16.5">
      <c r="A371" s="36"/>
      <c r="B371" s="36"/>
      <c r="C371" s="36"/>
    </row>
    <row r="372" spans="1:3" s="87" customFormat="1" ht="16.5">
      <c r="A372" s="36"/>
      <c r="B372" s="36"/>
      <c r="C372" s="36"/>
    </row>
    <row r="373" spans="1:3" s="87" customFormat="1" ht="16.5">
      <c r="A373" s="36"/>
      <c r="B373" s="36"/>
      <c r="C373" s="36"/>
    </row>
    <row r="374" spans="1:3" s="87" customFormat="1" ht="16.5">
      <c r="A374" s="36"/>
      <c r="B374" s="36"/>
      <c r="C374" s="36"/>
    </row>
    <row r="375" spans="1:3" s="87" customFormat="1" ht="16.5">
      <c r="A375" s="36"/>
      <c r="B375" s="36"/>
      <c r="C375" s="36"/>
    </row>
    <row r="376" spans="1:3" s="87" customFormat="1" ht="16.5">
      <c r="A376" s="36"/>
      <c r="B376" s="36"/>
      <c r="C376" s="36"/>
    </row>
    <row r="377" spans="1:3" s="87" customFormat="1" ht="16.5">
      <c r="A377" s="36"/>
      <c r="B377" s="36"/>
      <c r="C377" s="36"/>
    </row>
    <row r="378" spans="1:3" s="87" customFormat="1" ht="16.5">
      <c r="A378" s="36"/>
      <c r="B378" s="36"/>
      <c r="C378" s="36"/>
    </row>
  </sheetData>
  <sheetProtection/>
  <mergeCells count="3"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5">
      <selection activeCell="H22" sqref="H22"/>
    </sheetView>
  </sheetViews>
  <sheetFormatPr defaultColWidth="9.140625" defaultRowHeight="15"/>
  <cols>
    <col min="1" max="1" width="8.00390625" style="113" customWidth="1"/>
    <col min="2" max="2" width="10.00390625" style="113" customWidth="1"/>
    <col min="3" max="3" width="35.00390625" style="113" customWidth="1"/>
    <col min="4" max="4" width="17.28125" style="113" customWidth="1"/>
    <col min="5" max="6" width="15.8515625" style="113" customWidth="1"/>
    <col min="7" max="8" width="18.28125" style="113" customWidth="1"/>
    <col min="9" max="16384" width="9.140625" style="113" customWidth="1"/>
  </cols>
  <sheetData>
    <row r="1" ht="15">
      <c r="I1" s="114"/>
    </row>
    <row r="2" spans="2:4" s="115" customFormat="1" ht="15.75">
      <c r="B2" s="116"/>
      <c r="C2" s="117" t="s">
        <v>217</v>
      </c>
      <c r="D2" s="117"/>
    </row>
    <row r="3" spans="2:4" s="115" customFormat="1" ht="15.75">
      <c r="B3" s="116"/>
      <c r="C3" s="117"/>
      <c r="D3" s="117"/>
    </row>
    <row r="4" spans="3:4" ht="15">
      <c r="C4" s="118" t="s">
        <v>211</v>
      </c>
      <c r="D4" s="118"/>
    </row>
    <row r="5" ht="15"/>
    <row r="6" spans="1:9" ht="47.25">
      <c r="A6" s="119" t="s">
        <v>18</v>
      </c>
      <c r="B6" s="119" t="s">
        <v>218</v>
      </c>
      <c r="C6" s="119" t="s">
        <v>20</v>
      </c>
      <c r="D6" s="120" t="s">
        <v>219</v>
      </c>
      <c r="E6" s="121" t="s">
        <v>220</v>
      </c>
      <c r="F6" s="121" t="s">
        <v>221</v>
      </c>
      <c r="G6" s="121" t="s">
        <v>271</v>
      </c>
      <c r="H6" s="121" t="s">
        <v>272</v>
      </c>
      <c r="I6" s="122"/>
    </row>
    <row r="7" spans="1:8" s="129" customFormat="1" ht="29.25" customHeight="1">
      <c r="A7" s="123">
        <v>1</v>
      </c>
      <c r="B7" s="124" t="s">
        <v>122</v>
      </c>
      <c r="C7" s="125" t="s">
        <v>222</v>
      </c>
      <c r="D7" s="148">
        <v>2</v>
      </c>
      <c r="E7" s="126">
        <v>3</v>
      </c>
      <c r="F7" s="126">
        <v>25</v>
      </c>
      <c r="G7" s="127">
        <v>20</v>
      </c>
      <c r="H7" s="128">
        <f>D7*E7*F7*G7</f>
        <v>3000</v>
      </c>
    </row>
    <row r="8" spans="1:8" s="129" customFormat="1" ht="16.5">
      <c r="A8" s="123">
        <v>2</v>
      </c>
      <c r="B8" s="124" t="s">
        <v>123</v>
      </c>
      <c r="C8" s="125" t="s">
        <v>223</v>
      </c>
      <c r="D8" s="148">
        <v>6</v>
      </c>
      <c r="E8" s="126">
        <v>3</v>
      </c>
      <c r="F8" s="126">
        <v>60</v>
      </c>
      <c r="G8" s="127">
        <v>20</v>
      </c>
      <c r="H8" s="128">
        <f aca="true" t="shared" si="0" ref="H8:H71">D8*E8*F8*G8</f>
        <v>21600</v>
      </c>
    </row>
    <row r="9" spans="1:8" s="129" customFormat="1" ht="16.5">
      <c r="A9" s="123">
        <v>3</v>
      </c>
      <c r="B9" s="124" t="s">
        <v>124</v>
      </c>
      <c r="C9" s="125" t="s">
        <v>224</v>
      </c>
      <c r="D9" s="148">
        <v>4.8</v>
      </c>
      <c r="E9" s="126">
        <v>3</v>
      </c>
      <c r="F9" s="126">
        <v>60</v>
      </c>
      <c r="G9" s="127">
        <v>20</v>
      </c>
      <c r="H9" s="128">
        <f t="shared" si="0"/>
        <v>17279.999999999996</v>
      </c>
    </row>
    <row r="10" spans="1:8" s="129" customFormat="1" ht="16.5">
      <c r="A10" s="123">
        <v>4</v>
      </c>
      <c r="B10" s="124" t="s">
        <v>125</v>
      </c>
      <c r="C10" s="125" t="s">
        <v>225</v>
      </c>
      <c r="D10" s="138">
        <v>10.5</v>
      </c>
      <c r="E10" s="126">
        <v>3</v>
      </c>
      <c r="F10" s="126">
        <v>153.548387</v>
      </c>
      <c r="G10" s="127">
        <v>20</v>
      </c>
      <c r="H10" s="128">
        <f t="shared" si="0"/>
        <v>96735.48380999999</v>
      </c>
    </row>
    <row r="11" spans="1:8" s="129" customFormat="1" ht="16.5">
      <c r="A11" s="123">
        <v>5</v>
      </c>
      <c r="B11" s="124" t="s">
        <v>126</v>
      </c>
      <c r="C11" s="125" t="s">
        <v>226</v>
      </c>
      <c r="D11" s="148">
        <v>2</v>
      </c>
      <c r="E11" s="126">
        <v>3</v>
      </c>
      <c r="F11" s="126">
        <v>60</v>
      </c>
      <c r="G11" s="127">
        <v>20</v>
      </c>
      <c r="H11" s="128">
        <f t="shared" si="0"/>
        <v>7200</v>
      </c>
    </row>
    <row r="12" spans="1:8" s="129" customFormat="1" ht="16.5">
      <c r="A12" s="123">
        <v>6</v>
      </c>
      <c r="B12" s="124" t="s">
        <v>127</v>
      </c>
      <c r="C12" s="125" t="s">
        <v>227</v>
      </c>
      <c r="D12" s="148">
        <v>2</v>
      </c>
      <c r="E12" s="126">
        <v>3</v>
      </c>
      <c r="F12" s="126">
        <v>60</v>
      </c>
      <c r="G12" s="127">
        <v>20</v>
      </c>
      <c r="H12" s="128">
        <f t="shared" si="0"/>
        <v>7200</v>
      </c>
    </row>
    <row r="13" spans="1:8" s="129" customFormat="1" ht="16.5">
      <c r="A13" s="123">
        <v>7</v>
      </c>
      <c r="B13" s="124" t="s">
        <v>128</v>
      </c>
      <c r="C13" s="125" t="s">
        <v>228</v>
      </c>
      <c r="D13" s="148">
        <v>2</v>
      </c>
      <c r="E13" s="126">
        <v>3</v>
      </c>
      <c r="F13" s="126">
        <v>60</v>
      </c>
      <c r="G13" s="127">
        <v>20</v>
      </c>
      <c r="H13" s="128">
        <f t="shared" si="0"/>
        <v>7200</v>
      </c>
    </row>
    <row r="14" spans="1:8" s="129" customFormat="1" ht="16.5">
      <c r="A14" s="123">
        <v>8</v>
      </c>
      <c r="B14" s="124" t="s">
        <v>129</v>
      </c>
      <c r="C14" s="125" t="s">
        <v>29</v>
      </c>
      <c r="D14" s="148">
        <v>6.8</v>
      </c>
      <c r="E14" s="126">
        <v>3</v>
      </c>
      <c r="F14" s="126">
        <v>60</v>
      </c>
      <c r="G14" s="127">
        <v>20</v>
      </c>
      <c r="H14" s="128">
        <f t="shared" si="0"/>
        <v>24480</v>
      </c>
    </row>
    <row r="15" spans="1:8" s="129" customFormat="1" ht="16.5">
      <c r="A15" s="123">
        <v>9</v>
      </c>
      <c r="B15" s="124" t="s">
        <v>130</v>
      </c>
      <c r="C15" s="125" t="s">
        <v>229</v>
      </c>
      <c r="D15" s="148">
        <v>3.8</v>
      </c>
      <c r="E15" s="126">
        <v>3</v>
      </c>
      <c r="F15" s="126">
        <v>55</v>
      </c>
      <c r="G15" s="127">
        <v>20</v>
      </c>
      <c r="H15" s="128">
        <f t="shared" si="0"/>
        <v>12539.999999999998</v>
      </c>
    </row>
    <row r="16" spans="1:8" s="129" customFormat="1" ht="22.5" customHeight="1">
      <c r="A16" s="123">
        <v>10</v>
      </c>
      <c r="B16" s="124" t="s">
        <v>131</v>
      </c>
      <c r="C16" s="125" t="s">
        <v>31</v>
      </c>
      <c r="D16" s="148">
        <v>2</v>
      </c>
      <c r="E16" s="126">
        <v>3</v>
      </c>
      <c r="F16" s="126">
        <v>55</v>
      </c>
      <c r="G16" s="127">
        <v>20</v>
      </c>
      <c r="H16" s="128">
        <f t="shared" si="0"/>
        <v>6600</v>
      </c>
    </row>
    <row r="17" spans="1:8" s="129" customFormat="1" ht="22.5" customHeight="1">
      <c r="A17" s="123">
        <v>11</v>
      </c>
      <c r="B17" s="124" t="s">
        <v>132</v>
      </c>
      <c r="C17" s="125" t="s">
        <v>230</v>
      </c>
      <c r="D17" s="148">
        <v>2</v>
      </c>
      <c r="E17" s="126">
        <v>3</v>
      </c>
      <c r="F17" s="126">
        <v>50</v>
      </c>
      <c r="G17" s="127">
        <v>20</v>
      </c>
      <c r="H17" s="128">
        <f t="shared" si="0"/>
        <v>6000</v>
      </c>
    </row>
    <row r="18" spans="1:8" s="129" customFormat="1" ht="16.5">
      <c r="A18" s="123">
        <v>12</v>
      </c>
      <c r="B18" s="124" t="s">
        <v>133</v>
      </c>
      <c r="C18" s="125" t="s">
        <v>231</v>
      </c>
      <c r="D18" s="148">
        <v>1</v>
      </c>
      <c r="E18" s="126">
        <v>3</v>
      </c>
      <c r="F18" s="126">
        <v>60</v>
      </c>
      <c r="G18" s="127">
        <v>20</v>
      </c>
      <c r="H18" s="128">
        <f t="shared" si="0"/>
        <v>3600</v>
      </c>
    </row>
    <row r="19" spans="1:8" s="129" customFormat="1" ht="16.5">
      <c r="A19" s="123">
        <v>13</v>
      </c>
      <c r="B19" s="124" t="s">
        <v>134</v>
      </c>
      <c r="C19" s="125" t="s">
        <v>34</v>
      </c>
      <c r="D19" s="148">
        <v>10.8</v>
      </c>
      <c r="E19" s="126">
        <v>3</v>
      </c>
      <c r="F19" s="126">
        <v>60</v>
      </c>
      <c r="G19" s="127">
        <v>20</v>
      </c>
      <c r="H19" s="128">
        <f t="shared" si="0"/>
        <v>38880.00000000001</v>
      </c>
    </row>
    <row r="20" spans="1:8" s="129" customFormat="1" ht="16.5">
      <c r="A20" s="123">
        <v>14</v>
      </c>
      <c r="B20" s="124" t="s">
        <v>135</v>
      </c>
      <c r="C20" s="125" t="s">
        <v>35</v>
      </c>
      <c r="D20" s="148">
        <v>9.6</v>
      </c>
      <c r="E20" s="126">
        <v>3</v>
      </c>
      <c r="F20" s="126">
        <v>60</v>
      </c>
      <c r="G20" s="127">
        <v>20</v>
      </c>
      <c r="H20" s="128">
        <f t="shared" si="0"/>
        <v>34559.99999999999</v>
      </c>
    </row>
    <row r="21" spans="1:8" s="129" customFormat="1" ht="16.5">
      <c r="A21" s="123">
        <v>15</v>
      </c>
      <c r="B21" s="124" t="s">
        <v>136</v>
      </c>
      <c r="C21" s="125" t="s">
        <v>232</v>
      </c>
      <c r="D21" s="148">
        <v>2</v>
      </c>
      <c r="E21" s="126">
        <v>3</v>
      </c>
      <c r="F21" s="126">
        <v>60</v>
      </c>
      <c r="G21" s="127">
        <v>20</v>
      </c>
      <c r="H21" s="128">
        <f t="shared" si="0"/>
        <v>7200</v>
      </c>
    </row>
    <row r="22" spans="1:8" s="129" customFormat="1" ht="16.5">
      <c r="A22" s="123">
        <v>16</v>
      </c>
      <c r="B22" s="124" t="s">
        <v>137</v>
      </c>
      <c r="C22" s="125" t="s">
        <v>233</v>
      </c>
      <c r="D22" s="148">
        <v>1</v>
      </c>
      <c r="E22" s="126">
        <v>3</v>
      </c>
      <c r="F22" s="126">
        <v>50</v>
      </c>
      <c r="G22" s="127">
        <v>20</v>
      </c>
      <c r="H22" s="128">
        <f t="shared" si="0"/>
        <v>3000</v>
      </c>
    </row>
    <row r="23" spans="1:8" s="129" customFormat="1" ht="16.5">
      <c r="A23" s="123">
        <v>17</v>
      </c>
      <c r="B23" s="124" t="s">
        <v>138</v>
      </c>
      <c r="C23" s="125" t="s">
        <v>38</v>
      </c>
      <c r="D23" s="148">
        <v>12.5</v>
      </c>
      <c r="E23" s="126">
        <v>3</v>
      </c>
      <c r="F23" s="126">
        <v>60</v>
      </c>
      <c r="G23" s="127">
        <v>20</v>
      </c>
      <c r="H23" s="128">
        <f t="shared" si="0"/>
        <v>45000</v>
      </c>
    </row>
    <row r="24" spans="1:8" s="129" customFormat="1" ht="16.5">
      <c r="A24" s="123">
        <v>18</v>
      </c>
      <c r="B24" s="124" t="s">
        <v>139</v>
      </c>
      <c r="C24" s="125" t="s">
        <v>39</v>
      </c>
      <c r="D24" s="148">
        <v>3</v>
      </c>
      <c r="E24" s="126">
        <v>3</v>
      </c>
      <c r="F24" s="126">
        <v>205</v>
      </c>
      <c r="G24" s="127">
        <v>20</v>
      </c>
      <c r="H24" s="128">
        <f t="shared" si="0"/>
        <v>36900</v>
      </c>
    </row>
    <row r="25" spans="1:8" s="129" customFormat="1" ht="16.5">
      <c r="A25" s="123">
        <v>19</v>
      </c>
      <c r="B25" s="124" t="s">
        <v>140</v>
      </c>
      <c r="C25" s="125" t="s">
        <v>234</v>
      </c>
      <c r="D25" s="148">
        <v>2</v>
      </c>
      <c r="E25" s="126">
        <v>3</v>
      </c>
      <c r="F25" s="126">
        <v>60</v>
      </c>
      <c r="G25" s="127">
        <v>20</v>
      </c>
      <c r="H25" s="128">
        <f t="shared" si="0"/>
        <v>7200</v>
      </c>
    </row>
    <row r="26" spans="1:8" s="129" customFormat="1" ht="16.5">
      <c r="A26" s="123">
        <v>20</v>
      </c>
      <c r="B26" s="124" t="s">
        <v>141</v>
      </c>
      <c r="C26" s="125" t="s">
        <v>235</v>
      </c>
      <c r="D26" s="148">
        <v>2</v>
      </c>
      <c r="E26" s="126">
        <v>3</v>
      </c>
      <c r="F26" s="126">
        <v>60</v>
      </c>
      <c r="G26" s="127">
        <v>20</v>
      </c>
      <c r="H26" s="128">
        <f t="shared" si="0"/>
        <v>7200</v>
      </c>
    </row>
    <row r="27" spans="1:8" s="129" customFormat="1" ht="16.5">
      <c r="A27" s="123">
        <v>21</v>
      </c>
      <c r="B27" s="124" t="s">
        <v>142</v>
      </c>
      <c r="C27" s="125" t="s">
        <v>236</v>
      </c>
      <c r="D27" s="148">
        <v>2.5</v>
      </c>
      <c r="E27" s="126">
        <v>3</v>
      </c>
      <c r="F27" s="126">
        <v>50</v>
      </c>
      <c r="G27" s="127">
        <v>20</v>
      </c>
      <c r="H27" s="128">
        <f t="shared" si="0"/>
        <v>7500</v>
      </c>
    </row>
    <row r="28" spans="1:8" s="129" customFormat="1" ht="16.5">
      <c r="A28" s="123">
        <v>22</v>
      </c>
      <c r="B28" s="124" t="s">
        <v>143</v>
      </c>
      <c r="C28" s="125" t="s">
        <v>43</v>
      </c>
      <c r="D28" s="148">
        <v>4</v>
      </c>
      <c r="E28" s="126">
        <v>3</v>
      </c>
      <c r="F28" s="126">
        <v>60</v>
      </c>
      <c r="G28" s="127">
        <v>20</v>
      </c>
      <c r="H28" s="128">
        <f t="shared" si="0"/>
        <v>14400</v>
      </c>
    </row>
    <row r="29" spans="1:8" s="129" customFormat="1" ht="16.5">
      <c r="A29" s="123">
        <v>23</v>
      </c>
      <c r="B29" s="124" t="s">
        <v>144</v>
      </c>
      <c r="C29" s="125" t="s">
        <v>237</v>
      </c>
      <c r="D29" s="148">
        <v>2.5</v>
      </c>
      <c r="E29" s="126">
        <v>3</v>
      </c>
      <c r="F29" s="126">
        <v>50</v>
      </c>
      <c r="G29" s="127">
        <v>20</v>
      </c>
      <c r="H29" s="128">
        <f t="shared" si="0"/>
        <v>7500</v>
      </c>
    </row>
    <row r="30" spans="1:8" s="129" customFormat="1" ht="16.5">
      <c r="A30" s="123">
        <v>24</v>
      </c>
      <c r="B30" s="124" t="s">
        <v>145</v>
      </c>
      <c r="C30" s="125" t="s">
        <v>238</v>
      </c>
      <c r="D30" s="148">
        <v>1.6</v>
      </c>
      <c r="E30" s="126">
        <v>3</v>
      </c>
      <c r="F30" s="126">
        <v>60</v>
      </c>
      <c r="G30" s="127">
        <v>20</v>
      </c>
      <c r="H30" s="128">
        <f t="shared" si="0"/>
        <v>5760.000000000001</v>
      </c>
    </row>
    <row r="31" spans="1:8" s="129" customFormat="1" ht="16.5">
      <c r="A31" s="123">
        <v>25</v>
      </c>
      <c r="B31" s="124" t="s">
        <v>146</v>
      </c>
      <c r="C31" s="125" t="s">
        <v>46</v>
      </c>
      <c r="D31" s="148">
        <v>19.7</v>
      </c>
      <c r="E31" s="126">
        <v>3</v>
      </c>
      <c r="F31" s="126">
        <v>60</v>
      </c>
      <c r="G31" s="127">
        <v>20</v>
      </c>
      <c r="H31" s="128">
        <f t="shared" si="0"/>
        <v>70919.99999999999</v>
      </c>
    </row>
    <row r="32" spans="1:8" s="129" customFormat="1" ht="16.5">
      <c r="A32" s="123">
        <v>26</v>
      </c>
      <c r="B32" s="124" t="s">
        <v>147</v>
      </c>
      <c r="C32" s="125" t="s">
        <v>47</v>
      </c>
      <c r="D32" s="148">
        <v>6.4</v>
      </c>
      <c r="E32" s="126">
        <v>3</v>
      </c>
      <c r="F32" s="126">
        <v>60</v>
      </c>
      <c r="G32" s="127">
        <v>20</v>
      </c>
      <c r="H32" s="128">
        <f t="shared" si="0"/>
        <v>23040.000000000004</v>
      </c>
    </row>
    <row r="33" spans="1:8" s="129" customFormat="1" ht="16.5">
      <c r="A33" s="123">
        <v>27</v>
      </c>
      <c r="B33" s="124" t="s">
        <v>148</v>
      </c>
      <c r="C33" s="125" t="s">
        <v>239</v>
      </c>
      <c r="D33" s="148">
        <v>5.5</v>
      </c>
      <c r="E33" s="126">
        <v>3</v>
      </c>
      <c r="F33" s="126">
        <v>60</v>
      </c>
      <c r="G33" s="127">
        <v>20</v>
      </c>
      <c r="H33" s="128">
        <f t="shared" si="0"/>
        <v>19800</v>
      </c>
    </row>
    <row r="34" spans="1:8" s="129" customFormat="1" ht="16.5">
      <c r="A34" s="123">
        <v>28</v>
      </c>
      <c r="B34" s="130" t="s">
        <v>149</v>
      </c>
      <c r="C34" s="131" t="s">
        <v>49</v>
      </c>
      <c r="D34" s="148">
        <v>1</v>
      </c>
      <c r="E34" s="126">
        <v>3</v>
      </c>
      <c r="F34" s="126">
        <v>60</v>
      </c>
      <c r="G34" s="127">
        <v>20</v>
      </c>
      <c r="H34" s="128">
        <f t="shared" si="0"/>
        <v>3600</v>
      </c>
    </row>
    <row r="35" spans="1:8" s="129" customFormat="1" ht="16.5">
      <c r="A35" s="123">
        <v>29</v>
      </c>
      <c r="B35" s="124" t="s">
        <v>150</v>
      </c>
      <c r="C35" s="125" t="s">
        <v>240</v>
      </c>
      <c r="D35" s="148">
        <v>6.9</v>
      </c>
      <c r="E35" s="126">
        <v>3</v>
      </c>
      <c r="F35" s="126">
        <v>250</v>
      </c>
      <c r="G35" s="127">
        <v>20</v>
      </c>
      <c r="H35" s="128">
        <f t="shared" si="0"/>
        <v>103500.00000000001</v>
      </c>
    </row>
    <row r="36" spans="1:8" s="129" customFormat="1" ht="16.5">
      <c r="A36" s="123">
        <v>30</v>
      </c>
      <c r="B36" s="124" t="s">
        <v>151</v>
      </c>
      <c r="C36" s="125" t="s">
        <v>241</v>
      </c>
      <c r="D36" s="148">
        <v>3.5</v>
      </c>
      <c r="E36" s="126">
        <v>3</v>
      </c>
      <c r="F36" s="126">
        <v>60</v>
      </c>
      <c r="G36" s="127">
        <v>20</v>
      </c>
      <c r="H36" s="128">
        <f t="shared" si="0"/>
        <v>12600</v>
      </c>
    </row>
    <row r="37" spans="1:8" s="129" customFormat="1" ht="16.5">
      <c r="A37" s="123">
        <v>31</v>
      </c>
      <c r="B37" s="124" t="s">
        <v>152</v>
      </c>
      <c r="C37" s="125" t="s">
        <v>242</v>
      </c>
      <c r="D37" s="148">
        <v>3.5</v>
      </c>
      <c r="E37" s="126">
        <v>3</v>
      </c>
      <c r="F37" s="126">
        <v>60</v>
      </c>
      <c r="G37" s="127">
        <v>20</v>
      </c>
      <c r="H37" s="128">
        <f t="shared" si="0"/>
        <v>12600</v>
      </c>
    </row>
    <row r="38" spans="1:8" s="129" customFormat="1" ht="16.5">
      <c r="A38" s="123">
        <v>32</v>
      </c>
      <c r="B38" s="124" t="s">
        <v>153</v>
      </c>
      <c r="C38" s="125" t="s">
        <v>243</v>
      </c>
      <c r="D38" s="148">
        <v>3</v>
      </c>
      <c r="E38" s="126">
        <v>3</v>
      </c>
      <c r="F38" s="126">
        <v>60</v>
      </c>
      <c r="G38" s="127">
        <v>20</v>
      </c>
      <c r="H38" s="128">
        <f t="shared" si="0"/>
        <v>10800</v>
      </c>
    </row>
    <row r="39" spans="1:8" s="129" customFormat="1" ht="16.5">
      <c r="A39" s="123">
        <v>33</v>
      </c>
      <c r="B39" s="124" t="s">
        <v>154</v>
      </c>
      <c r="C39" s="125" t="s">
        <v>244</v>
      </c>
      <c r="D39" s="148">
        <v>1.5</v>
      </c>
      <c r="E39" s="126">
        <v>3</v>
      </c>
      <c r="F39" s="126">
        <v>60</v>
      </c>
      <c r="G39" s="127">
        <v>20</v>
      </c>
      <c r="H39" s="128">
        <f t="shared" si="0"/>
        <v>5400</v>
      </c>
    </row>
    <row r="40" spans="1:8" s="129" customFormat="1" ht="25.5">
      <c r="A40" s="123">
        <v>34</v>
      </c>
      <c r="B40" s="124" t="s">
        <v>155</v>
      </c>
      <c r="C40" s="125" t="s">
        <v>245</v>
      </c>
      <c r="D40" s="148">
        <v>5.5</v>
      </c>
      <c r="E40" s="126">
        <v>3</v>
      </c>
      <c r="F40" s="126">
        <v>60</v>
      </c>
      <c r="G40" s="127">
        <v>20</v>
      </c>
      <c r="H40" s="128">
        <f t="shared" si="0"/>
        <v>19800</v>
      </c>
    </row>
    <row r="41" spans="1:8" s="129" customFormat="1" ht="16.5">
      <c r="A41" s="123">
        <v>35</v>
      </c>
      <c r="B41" s="124" t="s">
        <v>156</v>
      </c>
      <c r="C41" s="132" t="s">
        <v>246</v>
      </c>
      <c r="D41" s="148">
        <v>7.6</v>
      </c>
      <c r="E41" s="126">
        <v>3</v>
      </c>
      <c r="F41" s="126">
        <v>60</v>
      </c>
      <c r="G41" s="127">
        <v>20</v>
      </c>
      <c r="H41" s="128">
        <f t="shared" si="0"/>
        <v>27359.999999999996</v>
      </c>
    </row>
    <row r="42" spans="1:8" s="129" customFormat="1" ht="16.5">
      <c r="A42" s="123">
        <v>36</v>
      </c>
      <c r="B42" s="124" t="s">
        <v>157</v>
      </c>
      <c r="C42" s="132" t="s">
        <v>57</v>
      </c>
      <c r="D42" s="148">
        <v>14</v>
      </c>
      <c r="E42" s="126">
        <v>3</v>
      </c>
      <c r="F42" s="126">
        <v>60</v>
      </c>
      <c r="G42" s="127">
        <v>20</v>
      </c>
      <c r="H42" s="128">
        <f t="shared" si="0"/>
        <v>50400</v>
      </c>
    </row>
    <row r="43" spans="1:8" s="129" customFormat="1" ht="16.5">
      <c r="A43" s="123">
        <v>37</v>
      </c>
      <c r="B43" s="124" t="s">
        <v>158</v>
      </c>
      <c r="C43" s="132" t="s">
        <v>247</v>
      </c>
      <c r="D43" s="148">
        <v>5.5</v>
      </c>
      <c r="E43" s="126">
        <v>3</v>
      </c>
      <c r="F43" s="126">
        <v>60</v>
      </c>
      <c r="G43" s="127">
        <v>20</v>
      </c>
      <c r="H43" s="128">
        <f t="shared" si="0"/>
        <v>19800</v>
      </c>
    </row>
    <row r="44" spans="1:8" s="129" customFormat="1" ht="16.5">
      <c r="A44" s="123">
        <v>38</v>
      </c>
      <c r="B44" s="124" t="s">
        <v>159</v>
      </c>
      <c r="C44" s="132" t="s">
        <v>59</v>
      </c>
      <c r="D44" s="148">
        <v>1.4</v>
      </c>
      <c r="E44" s="126">
        <v>3</v>
      </c>
      <c r="F44" s="126">
        <v>50</v>
      </c>
      <c r="G44" s="127">
        <v>20</v>
      </c>
      <c r="H44" s="128">
        <f t="shared" si="0"/>
        <v>4199.999999999999</v>
      </c>
    </row>
    <row r="45" spans="1:8" s="129" customFormat="1" ht="16.5">
      <c r="A45" s="123">
        <v>39</v>
      </c>
      <c r="B45" s="124" t="s">
        <v>160</v>
      </c>
      <c r="C45" s="132" t="s">
        <v>60</v>
      </c>
      <c r="D45" s="148">
        <v>3</v>
      </c>
      <c r="E45" s="126">
        <v>3</v>
      </c>
      <c r="F45" s="126">
        <v>60</v>
      </c>
      <c r="G45" s="127">
        <v>20</v>
      </c>
      <c r="H45" s="128">
        <f t="shared" si="0"/>
        <v>10800</v>
      </c>
    </row>
    <row r="46" spans="1:8" s="129" customFormat="1" ht="16.5">
      <c r="A46" s="123">
        <v>40</v>
      </c>
      <c r="B46" s="124" t="s">
        <v>161</v>
      </c>
      <c r="C46" s="132" t="s">
        <v>248</v>
      </c>
      <c r="D46" s="138">
        <v>7.8</v>
      </c>
      <c r="E46" s="126">
        <v>3</v>
      </c>
      <c r="F46" s="126">
        <v>60</v>
      </c>
      <c r="G46" s="127">
        <v>20</v>
      </c>
      <c r="H46" s="128">
        <f t="shared" si="0"/>
        <v>28080</v>
      </c>
    </row>
    <row r="47" spans="1:8" s="129" customFormat="1" ht="16.5">
      <c r="A47" s="123">
        <v>41</v>
      </c>
      <c r="B47" s="124" t="s">
        <v>162</v>
      </c>
      <c r="C47" s="132" t="s">
        <v>249</v>
      </c>
      <c r="D47" s="138">
        <v>5</v>
      </c>
      <c r="E47" s="126">
        <v>3</v>
      </c>
      <c r="F47" s="126">
        <v>60</v>
      </c>
      <c r="G47" s="127">
        <v>20</v>
      </c>
      <c r="H47" s="128">
        <f t="shared" si="0"/>
        <v>18000</v>
      </c>
    </row>
    <row r="48" spans="1:8" s="129" customFormat="1" ht="16.5">
      <c r="A48" s="123">
        <v>42</v>
      </c>
      <c r="B48" s="124" t="s">
        <v>163</v>
      </c>
      <c r="C48" s="132" t="s">
        <v>250</v>
      </c>
      <c r="D48" s="148">
        <v>5</v>
      </c>
      <c r="E48" s="126">
        <v>3</v>
      </c>
      <c r="F48" s="126">
        <v>60</v>
      </c>
      <c r="G48" s="127">
        <v>20</v>
      </c>
      <c r="H48" s="128">
        <f t="shared" si="0"/>
        <v>18000</v>
      </c>
    </row>
    <row r="49" spans="1:8" s="129" customFormat="1" ht="25.5">
      <c r="A49" s="123">
        <v>43</v>
      </c>
      <c r="B49" s="124" t="s">
        <v>164</v>
      </c>
      <c r="C49" s="132" t="s">
        <v>251</v>
      </c>
      <c r="D49" s="138">
        <v>24.6</v>
      </c>
      <c r="E49" s="126">
        <v>3</v>
      </c>
      <c r="F49" s="126">
        <v>60</v>
      </c>
      <c r="G49" s="127">
        <v>20</v>
      </c>
      <c r="H49" s="128">
        <f t="shared" si="0"/>
        <v>88560.00000000001</v>
      </c>
    </row>
    <row r="50" spans="1:8" s="129" customFormat="1" ht="16.5">
      <c r="A50" s="123">
        <v>44</v>
      </c>
      <c r="B50" s="124" t="s">
        <v>165</v>
      </c>
      <c r="C50" s="132" t="s">
        <v>252</v>
      </c>
      <c r="D50" s="148">
        <v>2</v>
      </c>
      <c r="E50" s="126">
        <v>3</v>
      </c>
      <c r="F50" s="126">
        <v>60</v>
      </c>
      <c r="G50" s="127">
        <v>20</v>
      </c>
      <c r="H50" s="128">
        <f t="shared" si="0"/>
        <v>7200</v>
      </c>
    </row>
    <row r="51" spans="1:8" s="129" customFormat="1" ht="16.5">
      <c r="A51" s="123">
        <v>45</v>
      </c>
      <c r="B51" s="124" t="s">
        <v>166</v>
      </c>
      <c r="C51" s="132" t="s">
        <v>66</v>
      </c>
      <c r="D51" s="148">
        <v>4.6</v>
      </c>
      <c r="E51" s="126">
        <v>3</v>
      </c>
      <c r="F51" s="126">
        <v>60</v>
      </c>
      <c r="G51" s="127">
        <v>20</v>
      </c>
      <c r="H51" s="128">
        <f t="shared" si="0"/>
        <v>16559.999999999996</v>
      </c>
    </row>
    <row r="52" spans="1:8" s="129" customFormat="1" ht="16.5">
      <c r="A52" s="123">
        <v>46</v>
      </c>
      <c r="B52" s="124" t="s">
        <v>167</v>
      </c>
      <c r="C52" s="132" t="s">
        <v>67</v>
      </c>
      <c r="D52" s="148">
        <v>4</v>
      </c>
      <c r="E52" s="126">
        <v>3</v>
      </c>
      <c r="F52" s="126">
        <v>60</v>
      </c>
      <c r="G52" s="127">
        <v>20</v>
      </c>
      <c r="H52" s="128">
        <f t="shared" si="0"/>
        <v>14400</v>
      </c>
    </row>
    <row r="53" spans="1:8" s="129" customFormat="1" ht="16.5">
      <c r="A53" s="123">
        <v>47</v>
      </c>
      <c r="B53" s="124" t="s">
        <v>168</v>
      </c>
      <c r="C53" s="132" t="s">
        <v>253</v>
      </c>
      <c r="D53" s="138">
        <v>18.7</v>
      </c>
      <c r="E53" s="126">
        <v>3</v>
      </c>
      <c r="F53" s="126">
        <v>60</v>
      </c>
      <c r="G53" s="127">
        <v>20</v>
      </c>
      <c r="H53" s="128">
        <f t="shared" si="0"/>
        <v>67319.99999999999</v>
      </c>
    </row>
    <row r="54" spans="1:8" s="129" customFormat="1" ht="16.5">
      <c r="A54" s="123">
        <v>48</v>
      </c>
      <c r="B54" s="124" t="s">
        <v>169</v>
      </c>
      <c r="C54" s="132" t="s">
        <v>254</v>
      </c>
      <c r="D54" s="148">
        <v>2.2</v>
      </c>
      <c r="E54" s="126">
        <v>3</v>
      </c>
      <c r="F54" s="126">
        <v>60</v>
      </c>
      <c r="G54" s="127">
        <v>20</v>
      </c>
      <c r="H54" s="128">
        <f t="shared" si="0"/>
        <v>7920.000000000001</v>
      </c>
    </row>
    <row r="55" spans="1:8" s="129" customFormat="1" ht="16.5">
      <c r="A55" s="123">
        <v>49</v>
      </c>
      <c r="B55" s="124" t="s">
        <v>170</v>
      </c>
      <c r="C55" s="132" t="s">
        <v>255</v>
      </c>
      <c r="D55" s="148">
        <v>3</v>
      </c>
      <c r="E55" s="126">
        <v>3</v>
      </c>
      <c r="F55" s="126">
        <v>60</v>
      </c>
      <c r="G55" s="127">
        <v>20</v>
      </c>
      <c r="H55" s="128">
        <f t="shared" si="0"/>
        <v>10800</v>
      </c>
    </row>
    <row r="56" spans="1:8" s="129" customFormat="1" ht="16.5">
      <c r="A56" s="123">
        <v>50</v>
      </c>
      <c r="B56" s="124" t="s">
        <v>171</v>
      </c>
      <c r="C56" s="133" t="s">
        <v>256</v>
      </c>
      <c r="D56" s="148">
        <v>0.5</v>
      </c>
      <c r="E56" s="126">
        <v>3</v>
      </c>
      <c r="F56" s="126">
        <v>60</v>
      </c>
      <c r="G56" s="127">
        <v>20</v>
      </c>
      <c r="H56" s="128">
        <f t="shared" si="0"/>
        <v>1800</v>
      </c>
    </row>
    <row r="57" spans="1:8" s="129" customFormat="1" ht="16.5">
      <c r="A57" s="123">
        <v>51</v>
      </c>
      <c r="B57" s="124" t="s">
        <v>172</v>
      </c>
      <c r="C57" s="123" t="s">
        <v>257</v>
      </c>
      <c r="D57" s="148">
        <v>2.6</v>
      </c>
      <c r="E57" s="126">
        <v>3</v>
      </c>
      <c r="F57" s="126">
        <v>50</v>
      </c>
      <c r="G57" s="127">
        <v>20</v>
      </c>
      <c r="H57" s="128">
        <f t="shared" si="0"/>
        <v>7800.000000000001</v>
      </c>
    </row>
    <row r="58" spans="1:8" s="129" customFormat="1" ht="16.5">
      <c r="A58" s="123">
        <v>52</v>
      </c>
      <c r="B58" s="124" t="s">
        <v>173</v>
      </c>
      <c r="C58" s="123" t="s">
        <v>258</v>
      </c>
      <c r="D58" s="148">
        <v>4.5</v>
      </c>
      <c r="E58" s="126">
        <v>3</v>
      </c>
      <c r="F58" s="126">
        <v>60</v>
      </c>
      <c r="G58" s="127">
        <v>20</v>
      </c>
      <c r="H58" s="128">
        <f t="shared" si="0"/>
        <v>16200</v>
      </c>
    </row>
    <row r="59" spans="1:8" s="129" customFormat="1" ht="16.5">
      <c r="A59" s="123">
        <v>53</v>
      </c>
      <c r="B59" s="124" t="s">
        <v>174</v>
      </c>
      <c r="C59" s="123" t="s">
        <v>74</v>
      </c>
      <c r="D59" s="138">
        <v>3.5</v>
      </c>
      <c r="E59" s="126">
        <v>3</v>
      </c>
      <c r="F59" s="126">
        <v>60</v>
      </c>
      <c r="G59" s="127">
        <v>20</v>
      </c>
      <c r="H59" s="128">
        <f t="shared" si="0"/>
        <v>12600</v>
      </c>
    </row>
    <row r="60" spans="1:8" ht="25.5">
      <c r="A60" s="123">
        <v>54</v>
      </c>
      <c r="B60" s="124" t="s">
        <v>175</v>
      </c>
      <c r="C60" s="125" t="s">
        <v>259</v>
      </c>
      <c r="D60" s="148">
        <v>4</v>
      </c>
      <c r="E60" s="126">
        <v>3</v>
      </c>
      <c r="F60" s="126">
        <v>60</v>
      </c>
      <c r="G60" s="127">
        <v>20</v>
      </c>
      <c r="H60" s="128">
        <f t="shared" si="0"/>
        <v>14400</v>
      </c>
    </row>
    <row r="61" spans="1:8" ht="25.5">
      <c r="A61" s="123">
        <v>55</v>
      </c>
      <c r="B61" s="124" t="s">
        <v>176</v>
      </c>
      <c r="C61" s="125" t="s">
        <v>260</v>
      </c>
      <c r="D61" s="148">
        <v>2</v>
      </c>
      <c r="E61" s="126">
        <v>3</v>
      </c>
      <c r="F61" s="126">
        <v>60</v>
      </c>
      <c r="G61" s="127">
        <v>20</v>
      </c>
      <c r="H61" s="128">
        <f t="shared" si="0"/>
        <v>7200</v>
      </c>
    </row>
    <row r="62" spans="1:8" ht="16.5">
      <c r="A62" s="123">
        <v>56</v>
      </c>
      <c r="B62" s="124" t="s">
        <v>177</v>
      </c>
      <c r="C62" s="125" t="s">
        <v>77</v>
      </c>
      <c r="D62" s="148">
        <v>1.4</v>
      </c>
      <c r="E62" s="126">
        <v>3</v>
      </c>
      <c r="F62" s="126">
        <v>55</v>
      </c>
      <c r="G62" s="127">
        <v>20</v>
      </c>
      <c r="H62" s="128">
        <f t="shared" si="0"/>
        <v>4619.999999999999</v>
      </c>
    </row>
    <row r="63" spans="1:8" ht="16.5">
      <c r="A63" s="123">
        <v>57</v>
      </c>
      <c r="B63" s="124" t="s">
        <v>178</v>
      </c>
      <c r="C63" s="125" t="s">
        <v>78</v>
      </c>
      <c r="D63" s="148">
        <v>6</v>
      </c>
      <c r="E63" s="126">
        <v>3</v>
      </c>
      <c r="F63" s="126">
        <v>229.1667</v>
      </c>
      <c r="G63" s="127">
        <v>20</v>
      </c>
      <c r="H63" s="128">
        <f t="shared" si="0"/>
        <v>82500.01199999999</v>
      </c>
    </row>
    <row r="64" spans="1:8" ht="16.5">
      <c r="A64" s="123">
        <v>58</v>
      </c>
      <c r="B64" s="124" t="s">
        <v>179</v>
      </c>
      <c r="C64" s="125" t="s">
        <v>261</v>
      </c>
      <c r="D64" s="148">
        <v>2</v>
      </c>
      <c r="E64" s="126">
        <v>3</v>
      </c>
      <c r="F64" s="126">
        <v>60</v>
      </c>
      <c r="G64" s="127">
        <v>20</v>
      </c>
      <c r="H64" s="128">
        <f t="shared" si="0"/>
        <v>7200</v>
      </c>
    </row>
    <row r="65" spans="1:8" ht="16.5">
      <c r="A65" s="123">
        <v>59</v>
      </c>
      <c r="B65" s="124" t="s">
        <v>180</v>
      </c>
      <c r="C65" s="125" t="s">
        <v>80</v>
      </c>
      <c r="D65" s="148">
        <v>13.9</v>
      </c>
      <c r="E65" s="126">
        <v>3</v>
      </c>
      <c r="F65" s="126">
        <v>127.5</v>
      </c>
      <c r="G65" s="127">
        <v>20</v>
      </c>
      <c r="H65" s="128">
        <f t="shared" si="0"/>
        <v>106335</v>
      </c>
    </row>
    <row r="66" spans="1:8" ht="16.5">
      <c r="A66" s="123">
        <v>60</v>
      </c>
      <c r="B66" s="124" t="s">
        <v>181</v>
      </c>
      <c r="C66" s="125" t="s">
        <v>262</v>
      </c>
      <c r="D66" s="148">
        <v>16.5</v>
      </c>
      <c r="E66" s="126">
        <v>3</v>
      </c>
      <c r="F66" s="126">
        <v>60</v>
      </c>
      <c r="G66" s="127">
        <v>20</v>
      </c>
      <c r="H66" s="128">
        <f t="shared" si="0"/>
        <v>59400</v>
      </c>
    </row>
    <row r="67" spans="1:8" ht="16.5">
      <c r="A67" s="123">
        <v>61</v>
      </c>
      <c r="B67" s="124" t="s">
        <v>182</v>
      </c>
      <c r="C67" s="125" t="s">
        <v>82</v>
      </c>
      <c r="D67" s="148">
        <v>3</v>
      </c>
      <c r="E67" s="126">
        <v>3</v>
      </c>
      <c r="F67" s="126">
        <v>50</v>
      </c>
      <c r="G67" s="127">
        <v>20</v>
      </c>
      <c r="H67" s="128">
        <f t="shared" si="0"/>
        <v>9000</v>
      </c>
    </row>
    <row r="68" spans="1:8" ht="16.5">
      <c r="A68" s="123">
        <v>62</v>
      </c>
      <c r="B68" s="124" t="s">
        <v>183</v>
      </c>
      <c r="C68" s="125" t="s">
        <v>83</v>
      </c>
      <c r="D68" s="148">
        <v>6.7</v>
      </c>
      <c r="E68" s="126">
        <v>3</v>
      </c>
      <c r="F68" s="126">
        <v>60</v>
      </c>
      <c r="G68" s="127">
        <v>20</v>
      </c>
      <c r="H68" s="128">
        <f t="shared" si="0"/>
        <v>24120</v>
      </c>
    </row>
    <row r="69" spans="1:8" ht="25.5">
      <c r="A69" s="123">
        <v>63</v>
      </c>
      <c r="B69" s="124" t="s">
        <v>184</v>
      </c>
      <c r="C69" s="125" t="s">
        <v>84</v>
      </c>
      <c r="D69" s="148">
        <v>2.35</v>
      </c>
      <c r="E69" s="126">
        <v>3</v>
      </c>
      <c r="F69" s="126">
        <v>60</v>
      </c>
      <c r="G69" s="127">
        <v>20</v>
      </c>
      <c r="H69" s="128">
        <f t="shared" si="0"/>
        <v>8460.000000000002</v>
      </c>
    </row>
    <row r="70" spans="1:8" ht="16.5">
      <c r="A70" s="123">
        <v>64</v>
      </c>
      <c r="B70" s="124" t="s">
        <v>185</v>
      </c>
      <c r="C70" s="125" t="s">
        <v>85</v>
      </c>
      <c r="D70" s="148">
        <v>8</v>
      </c>
      <c r="E70" s="126">
        <v>3</v>
      </c>
      <c r="F70" s="126">
        <v>60</v>
      </c>
      <c r="G70" s="127">
        <v>20</v>
      </c>
      <c r="H70" s="128">
        <f t="shared" si="0"/>
        <v>28800</v>
      </c>
    </row>
    <row r="71" spans="1:8" ht="16.5">
      <c r="A71" s="123">
        <v>65</v>
      </c>
      <c r="B71" s="124" t="s">
        <v>186</v>
      </c>
      <c r="C71" s="125" t="s">
        <v>263</v>
      </c>
      <c r="D71" s="148">
        <v>1</v>
      </c>
      <c r="E71" s="126">
        <v>3</v>
      </c>
      <c r="F71" s="126">
        <v>60</v>
      </c>
      <c r="G71" s="127">
        <v>20</v>
      </c>
      <c r="H71" s="128">
        <f t="shared" si="0"/>
        <v>3600</v>
      </c>
    </row>
    <row r="72" spans="1:8" ht="16.5">
      <c r="A72" s="123">
        <v>66</v>
      </c>
      <c r="B72" s="124" t="s">
        <v>187</v>
      </c>
      <c r="C72" s="125" t="s">
        <v>264</v>
      </c>
      <c r="D72" s="148">
        <v>3</v>
      </c>
      <c r="E72" s="126">
        <v>3</v>
      </c>
      <c r="F72" s="126">
        <v>60</v>
      </c>
      <c r="G72" s="127">
        <v>20</v>
      </c>
      <c r="H72" s="128">
        <f aca="true" t="shared" si="1" ref="H72:H92">D72*E72*F72*G72</f>
        <v>10800</v>
      </c>
    </row>
    <row r="73" spans="1:8" ht="16.5">
      <c r="A73" s="123">
        <v>67</v>
      </c>
      <c r="B73" s="124" t="s">
        <v>188</v>
      </c>
      <c r="C73" s="125" t="s">
        <v>265</v>
      </c>
      <c r="D73" s="148">
        <v>2</v>
      </c>
      <c r="E73" s="126">
        <v>3</v>
      </c>
      <c r="F73" s="126">
        <v>60</v>
      </c>
      <c r="G73" s="127">
        <v>20</v>
      </c>
      <c r="H73" s="128">
        <f t="shared" si="1"/>
        <v>7200</v>
      </c>
    </row>
    <row r="74" spans="1:8" ht="16.5">
      <c r="A74" s="123">
        <v>68</v>
      </c>
      <c r="B74" s="124" t="s">
        <v>189</v>
      </c>
      <c r="C74" s="125" t="s">
        <v>266</v>
      </c>
      <c r="D74" s="148">
        <v>3</v>
      </c>
      <c r="E74" s="126">
        <v>3</v>
      </c>
      <c r="F74" s="126">
        <v>60</v>
      </c>
      <c r="G74" s="127">
        <v>20</v>
      </c>
      <c r="H74" s="128">
        <f t="shared" si="1"/>
        <v>10800</v>
      </c>
    </row>
    <row r="75" spans="1:8" ht="16.5">
      <c r="A75" s="123">
        <v>69</v>
      </c>
      <c r="B75" s="124" t="s">
        <v>190</v>
      </c>
      <c r="C75" s="125" t="s">
        <v>90</v>
      </c>
      <c r="D75" s="148">
        <v>1.5</v>
      </c>
      <c r="E75" s="126">
        <v>3</v>
      </c>
      <c r="F75" s="126">
        <v>55</v>
      </c>
      <c r="G75" s="127">
        <v>20</v>
      </c>
      <c r="H75" s="128">
        <f t="shared" si="1"/>
        <v>4950</v>
      </c>
    </row>
    <row r="76" spans="1:8" ht="16.5">
      <c r="A76" s="123">
        <v>70</v>
      </c>
      <c r="B76" s="124" t="s">
        <v>191</v>
      </c>
      <c r="C76" s="125" t="s">
        <v>91</v>
      </c>
      <c r="D76" s="148">
        <v>2</v>
      </c>
      <c r="E76" s="126">
        <v>3</v>
      </c>
      <c r="F76" s="126">
        <v>60</v>
      </c>
      <c r="G76" s="127">
        <v>20</v>
      </c>
      <c r="H76" s="128">
        <f t="shared" si="1"/>
        <v>7200</v>
      </c>
    </row>
    <row r="77" spans="1:8" ht="16.5">
      <c r="A77" s="123">
        <v>71</v>
      </c>
      <c r="B77" s="124" t="s">
        <v>192</v>
      </c>
      <c r="C77" s="125" t="s">
        <v>92</v>
      </c>
      <c r="D77" s="148">
        <v>3.2</v>
      </c>
      <c r="E77" s="126">
        <v>3</v>
      </c>
      <c r="F77" s="126">
        <v>60</v>
      </c>
      <c r="G77" s="127">
        <v>20</v>
      </c>
      <c r="H77" s="128">
        <f t="shared" si="1"/>
        <v>11520.000000000002</v>
      </c>
    </row>
    <row r="78" spans="1:8" ht="16.5">
      <c r="A78" s="123">
        <v>72</v>
      </c>
      <c r="B78" s="124" t="s">
        <v>193</v>
      </c>
      <c r="C78" s="125" t="s">
        <v>93</v>
      </c>
      <c r="D78" s="148">
        <v>2.2</v>
      </c>
      <c r="E78" s="126">
        <v>3</v>
      </c>
      <c r="F78" s="126">
        <v>25</v>
      </c>
      <c r="G78" s="127">
        <v>20</v>
      </c>
      <c r="H78" s="128">
        <f t="shared" si="1"/>
        <v>3300</v>
      </c>
    </row>
    <row r="79" spans="1:8" ht="16.5">
      <c r="A79" s="123">
        <v>73</v>
      </c>
      <c r="B79" s="124" t="s">
        <v>194</v>
      </c>
      <c r="C79" s="125" t="s">
        <v>267</v>
      </c>
      <c r="D79" s="148">
        <v>18</v>
      </c>
      <c r="E79" s="126">
        <v>3</v>
      </c>
      <c r="F79" s="126">
        <v>190.2174</v>
      </c>
      <c r="G79" s="127">
        <v>20</v>
      </c>
      <c r="H79" s="128">
        <f t="shared" si="1"/>
        <v>205434.79200000002</v>
      </c>
    </row>
    <row r="80" spans="1:8" ht="16.5">
      <c r="A80" s="123">
        <v>74</v>
      </c>
      <c r="B80" s="124" t="s">
        <v>195</v>
      </c>
      <c r="C80" s="132" t="s">
        <v>95</v>
      </c>
      <c r="D80" s="138">
        <v>8.1</v>
      </c>
      <c r="E80" s="126">
        <v>3</v>
      </c>
      <c r="F80" s="126">
        <v>55</v>
      </c>
      <c r="G80" s="127">
        <v>20</v>
      </c>
      <c r="H80" s="128">
        <f t="shared" si="1"/>
        <v>26729.999999999996</v>
      </c>
    </row>
    <row r="81" spans="1:8" ht="16.5">
      <c r="A81" s="123">
        <v>75</v>
      </c>
      <c r="B81" s="124" t="s">
        <v>196</v>
      </c>
      <c r="C81" s="125" t="s">
        <v>96</v>
      </c>
      <c r="D81" s="148">
        <v>3</v>
      </c>
      <c r="E81" s="126">
        <v>3</v>
      </c>
      <c r="F81" s="126">
        <v>50</v>
      </c>
      <c r="G81" s="127">
        <v>20</v>
      </c>
      <c r="H81" s="128">
        <f t="shared" si="1"/>
        <v>9000</v>
      </c>
    </row>
    <row r="82" spans="1:8" ht="16.5">
      <c r="A82" s="123">
        <v>76</v>
      </c>
      <c r="B82" s="124" t="s">
        <v>197</v>
      </c>
      <c r="C82" s="132" t="s">
        <v>268</v>
      </c>
      <c r="D82" s="148">
        <v>2</v>
      </c>
      <c r="E82" s="126">
        <v>3</v>
      </c>
      <c r="F82" s="126">
        <v>60</v>
      </c>
      <c r="G82" s="127">
        <v>20</v>
      </c>
      <c r="H82" s="128">
        <f t="shared" si="1"/>
        <v>7200</v>
      </c>
    </row>
    <row r="83" spans="1:8" ht="16.5">
      <c r="A83" s="123">
        <v>77</v>
      </c>
      <c r="B83" s="124" t="s">
        <v>198</v>
      </c>
      <c r="C83" s="125" t="s">
        <v>98</v>
      </c>
      <c r="D83" s="148">
        <v>2</v>
      </c>
      <c r="E83" s="126">
        <v>3</v>
      </c>
      <c r="F83" s="126">
        <v>60</v>
      </c>
      <c r="G83" s="127">
        <v>20</v>
      </c>
      <c r="H83" s="128">
        <f t="shared" si="1"/>
        <v>7200</v>
      </c>
    </row>
    <row r="84" spans="1:8" ht="16.5">
      <c r="A84" s="123">
        <v>78</v>
      </c>
      <c r="B84" s="134" t="s">
        <v>199</v>
      </c>
      <c r="C84" s="135" t="s">
        <v>99</v>
      </c>
      <c r="D84" s="148">
        <v>6</v>
      </c>
      <c r="E84" s="126">
        <v>3</v>
      </c>
      <c r="F84" s="126">
        <v>60</v>
      </c>
      <c r="G84" s="127">
        <v>20</v>
      </c>
      <c r="H84" s="128">
        <f t="shared" si="1"/>
        <v>21600</v>
      </c>
    </row>
    <row r="85" spans="1:8" ht="16.5">
      <c r="A85" s="123">
        <v>79</v>
      </c>
      <c r="B85" s="134" t="s">
        <v>200</v>
      </c>
      <c r="C85" s="135" t="s">
        <v>100</v>
      </c>
      <c r="D85" s="148">
        <v>3.5</v>
      </c>
      <c r="E85" s="126">
        <v>3</v>
      </c>
      <c r="F85" s="126">
        <v>60</v>
      </c>
      <c r="G85" s="127">
        <v>20</v>
      </c>
      <c r="H85" s="128">
        <f t="shared" si="1"/>
        <v>12600</v>
      </c>
    </row>
    <row r="86" spans="1:8" ht="16.5">
      <c r="A86" s="123">
        <v>80</v>
      </c>
      <c r="B86" s="124" t="s">
        <v>201</v>
      </c>
      <c r="C86" s="125" t="s">
        <v>269</v>
      </c>
      <c r="D86" s="148">
        <v>2</v>
      </c>
      <c r="E86" s="126">
        <v>3</v>
      </c>
      <c r="F86" s="126">
        <v>60</v>
      </c>
      <c r="G86" s="127">
        <v>20</v>
      </c>
      <c r="H86" s="128">
        <f t="shared" si="1"/>
        <v>7200</v>
      </c>
    </row>
    <row r="87" spans="1:8" ht="16.5">
      <c r="A87" s="123">
        <v>81</v>
      </c>
      <c r="B87" s="124" t="s">
        <v>202</v>
      </c>
      <c r="C87" s="125" t="s">
        <v>102</v>
      </c>
      <c r="D87" s="148">
        <v>2</v>
      </c>
      <c r="E87" s="126">
        <v>3</v>
      </c>
      <c r="F87" s="126">
        <v>60</v>
      </c>
      <c r="G87" s="127">
        <v>20</v>
      </c>
      <c r="H87" s="128">
        <f t="shared" si="1"/>
        <v>7200</v>
      </c>
    </row>
    <row r="88" spans="1:8" ht="16.5">
      <c r="A88" s="123">
        <v>82</v>
      </c>
      <c r="B88" s="124" t="s">
        <v>203</v>
      </c>
      <c r="C88" s="132" t="s">
        <v>270</v>
      </c>
      <c r="D88" s="148">
        <v>3</v>
      </c>
      <c r="E88" s="126">
        <v>3</v>
      </c>
      <c r="F88" s="126">
        <v>55</v>
      </c>
      <c r="G88" s="127">
        <v>20</v>
      </c>
      <c r="H88" s="128">
        <f t="shared" si="1"/>
        <v>9900</v>
      </c>
    </row>
    <row r="89" spans="1:8" ht="16.5">
      <c r="A89" s="123">
        <v>83</v>
      </c>
      <c r="B89" s="124" t="s">
        <v>204</v>
      </c>
      <c r="C89" s="132" t="s">
        <v>104</v>
      </c>
      <c r="D89" s="148">
        <v>2</v>
      </c>
      <c r="E89" s="126">
        <v>3</v>
      </c>
      <c r="F89" s="126">
        <v>60</v>
      </c>
      <c r="G89" s="127">
        <v>20</v>
      </c>
      <c r="H89" s="128">
        <f t="shared" si="1"/>
        <v>7200</v>
      </c>
    </row>
    <row r="90" spans="1:8" ht="16.5">
      <c r="A90" s="123">
        <v>84</v>
      </c>
      <c r="B90" s="124" t="s">
        <v>205</v>
      </c>
      <c r="C90" s="132" t="s">
        <v>105</v>
      </c>
      <c r="D90" s="148">
        <v>3</v>
      </c>
      <c r="E90" s="126">
        <v>3</v>
      </c>
      <c r="F90" s="126">
        <v>60</v>
      </c>
      <c r="G90" s="127">
        <v>20</v>
      </c>
      <c r="H90" s="128">
        <f t="shared" si="1"/>
        <v>10800</v>
      </c>
    </row>
    <row r="91" spans="1:8" ht="16.5">
      <c r="A91" s="123">
        <v>85</v>
      </c>
      <c r="B91" s="124" t="s">
        <v>206</v>
      </c>
      <c r="C91" s="132" t="s">
        <v>106</v>
      </c>
      <c r="D91" s="148">
        <v>2</v>
      </c>
      <c r="E91" s="126">
        <v>3</v>
      </c>
      <c r="F91" s="126">
        <v>60</v>
      </c>
      <c r="G91" s="127">
        <v>20</v>
      </c>
      <c r="H91" s="128">
        <f t="shared" si="1"/>
        <v>7200</v>
      </c>
    </row>
    <row r="92" spans="1:8" ht="16.5">
      <c r="A92" s="123">
        <v>86</v>
      </c>
      <c r="B92" s="124" t="s">
        <v>207</v>
      </c>
      <c r="C92" s="132" t="s">
        <v>107</v>
      </c>
      <c r="D92" s="148">
        <v>2</v>
      </c>
      <c r="E92" s="126">
        <v>3</v>
      </c>
      <c r="F92" s="126">
        <v>60</v>
      </c>
      <c r="G92" s="127">
        <v>20</v>
      </c>
      <c r="H92" s="128">
        <f t="shared" si="1"/>
        <v>7200</v>
      </c>
    </row>
    <row r="93" spans="1:8" ht="23.25" customHeight="1">
      <c r="A93" s="163" t="s">
        <v>108</v>
      </c>
      <c r="B93" s="163"/>
      <c r="C93" s="163"/>
      <c r="D93" s="136"/>
      <c r="E93" s="137"/>
      <c r="F93" s="137"/>
      <c r="G93" s="137"/>
      <c r="H93" s="137">
        <f>SUM(H7:H92)</f>
        <v>1896265.2878099997</v>
      </c>
    </row>
    <row r="96" spans="7:8" ht="16.5">
      <c r="G96" s="112" t="s">
        <v>208</v>
      </c>
      <c r="H96" s="87"/>
    </row>
    <row r="97" spans="7:8" ht="16.5">
      <c r="G97" s="112" t="s">
        <v>209</v>
      </c>
      <c r="H97" s="87"/>
    </row>
    <row r="98" spans="7:8" ht="16.5">
      <c r="G98" s="87"/>
      <c r="H98" s="87"/>
    </row>
    <row r="99" spans="7:8" ht="16.5">
      <c r="G99" s="87" t="s">
        <v>210</v>
      </c>
      <c r="H99" s="87"/>
    </row>
    <row r="100" spans="7:8" ht="16.5">
      <c r="G100" s="87" t="s">
        <v>274</v>
      </c>
      <c r="H100" s="87"/>
    </row>
  </sheetData>
  <sheetProtection/>
  <mergeCells count="1">
    <mergeCell ref="A93:C9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4"/>
  <sheetViews>
    <sheetView tabSelected="1" zoomScalePageLayoutView="0" workbookViewId="0" topLeftCell="A85">
      <selection activeCell="Q11" sqref="Q11"/>
    </sheetView>
  </sheetViews>
  <sheetFormatPr defaultColWidth="9.140625" defaultRowHeight="15"/>
  <cols>
    <col min="1" max="1" width="8.00390625" style="113" customWidth="1"/>
    <col min="2" max="2" width="10.00390625" style="113" customWidth="1"/>
    <col min="3" max="3" width="39.7109375" style="113" customWidth="1"/>
    <col min="4" max="4" width="15.140625" style="113" customWidth="1"/>
    <col min="5" max="6" width="15.7109375" style="113" customWidth="1"/>
    <col min="7" max="7" width="17.140625" style="113" customWidth="1"/>
    <col min="8" max="9" width="15.7109375" style="113" customWidth="1"/>
    <col min="10" max="10" width="12.28125" style="113" customWidth="1"/>
    <col min="11" max="16384" width="9.140625" style="113" customWidth="1"/>
  </cols>
  <sheetData>
    <row r="2" spans="3:4" ht="39">
      <c r="C2" s="139" t="s">
        <v>275</v>
      </c>
      <c r="D2" s="139"/>
    </row>
    <row r="3" spans="2:4" s="115" customFormat="1" ht="15.75">
      <c r="B3" s="116"/>
      <c r="C3" s="165" t="s">
        <v>284</v>
      </c>
      <c r="D3" s="118"/>
    </row>
    <row r="4" spans="2:4" s="115" customFormat="1" ht="15.75">
      <c r="B4" s="116"/>
      <c r="C4" s="165" t="s">
        <v>285</v>
      </c>
      <c r="D4" s="118"/>
    </row>
    <row r="5" spans="2:4" s="115" customFormat="1" ht="15.75">
      <c r="B5" s="116"/>
      <c r="C5" s="118"/>
      <c r="D5" s="118"/>
    </row>
    <row r="7" spans="1:10" ht="39.75" customHeight="1">
      <c r="A7" s="140" t="s">
        <v>18</v>
      </c>
      <c r="B7" s="140" t="s">
        <v>218</v>
      </c>
      <c r="C7" s="140" t="s">
        <v>20</v>
      </c>
      <c r="D7" s="167" t="s">
        <v>280</v>
      </c>
      <c r="E7" s="168" t="s">
        <v>281</v>
      </c>
      <c r="F7" s="168" t="s">
        <v>282</v>
      </c>
      <c r="G7" s="166" t="s">
        <v>283</v>
      </c>
      <c r="H7" s="168" t="s">
        <v>276</v>
      </c>
      <c r="I7" s="168" t="s">
        <v>277</v>
      </c>
      <c r="J7" s="169" t="s">
        <v>279</v>
      </c>
    </row>
    <row r="8" spans="1:10" s="129" customFormat="1" ht="29.25" customHeight="1">
      <c r="A8" s="123">
        <v>1</v>
      </c>
      <c r="B8" s="124" t="s">
        <v>122</v>
      </c>
      <c r="C8" s="125" t="s">
        <v>22</v>
      </c>
      <c r="D8" s="142">
        <v>1800</v>
      </c>
      <c r="E8" s="141">
        <v>2300</v>
      </c>
      <c r="F8" s="141">
        <v>2425</v>
      </c>
      <c r="G8" s="141">
        <v>6525</v>
      </c>
      <c r="H8" s="144">
        <v>2100</v>
      </c>
      <c r="I8" s="141">
        <v>2953.795</v>
      </c>
      <c r="J8" s="146">
        <v>3000</v>
      </c>
    </row>
    <row r="9" spans="1:10" s="129" customFormat="1" ht="14.25">
      <c r="A9" s="123">
        <v>2</v>
      </c>
      <c r="B9" s="124" t="s">
        <v>123</v>
      </c>
      <c r="C9" s="125" t="s">
        <v>23</v>
      </c>
      <c r="D9" s="142">
        <v>7380</v>
      </c>
      <c r="E9" s="141">
        <v>7260</v>
      </c>
      <c r="F9" s="141">
        <v>14700</v>
      </c>
      <c r="G9" s="141">
        <v>29340</v>
      </c>
      <c r="H9" s="144">
        <v>7260</v>
      </c>
      <c r="I9" s="141">
        <v>21600</v>
      </c>
      <c r="J9" s="146">
        <v>7634.98</v>
      </c>
    </row>
    <row r="10" spans="1:10" s="129" customFormat="1" ht="14.25">
      <c r="A10" s="123">
        <v>3</v>
      </c>
      <c r="B10" s="124" t="s">
        <v>124</v>
      </c>
      <c r="C10" s="125" t="s">
        <v>24</v>
      </c>
      <c r="D10" s="142">
        <v>0</v>
      </c>
      <c r="E10" s="141">
        <v>0</v>
      </c>
      <c r="F10" s="141">
        <v>0</v>
      </c>
      <c r="G10" s="141">
        <v>0</v>
      </c>
      <c r="H10" s="145">
        <v>0</v>
      </c>
      <c r="I10" s="141">
        <v>5038.795</v>
      </c>
      <c r="J10" s="146">
        <v>5288.31</v>
      </c>
    </row>
    <row r="11" spans="1:10" s="129" customFormat="1" ht="14.25">
      <c r="A11" s="123">
        <v>4</v>
      </c>
      <c r="B11" s="124" t="s">
        <v>125</v>
      </c>
      <c r="C11" s="125" t="s">
        <v>25</v>
      </c>
      <c r="D11" s="142">
        <v>895</v>
      </c>
      <c r="E11" s="141">
        <v>2815</v>
      </c>
      <c r="F11" s="141">
        <v>4270</v>
      </c>
      <c r="G11" s="141">
        <v>7980</v>
      </c>
      <c r="H11" s="144">
        <v>3410</v>
      </c>
      <c r="I11" s="141">
        <v>13312.8955</v>
      </c>
      <c r="J11" s="146">
        <v>14266.33</v>
      </c>
    </row>
    <row r="12" spans="1:10" s="129" customFormat="1" ht="14.25">
      <c r="A12" s="123">
        <v>5</v>
      </c>
      <c r="B12" s="124" t="s">
        <v>126</v>
      </c>
      <c r="C12" s="125" t="s">
        <v>26</v>
      </c>
      <c r="D12" s="142">
        <v>4110</v>
      </c>
      <c r="E12" s="141">
        <v>4630</v>
      </c>
      <c r="F12" s="141">
        <v>4060</v>
      </c>
      <c r="G12" s="141">
        <v>12800</v>
      </c>
      <c r="H12" s="144">
        <v>4330</v>
      </c>
      <c r="I12" s="141">
        <v>4031.795</v>
      </c>
      <c r="J12" s="146">
        <v>4231.45</v>
      </c>
    </row>
    <row r="13" spans="1:10" s="129" customFormat="1" ht="14.25">
      <c r="A13" s="123">
        <v>6</v>
      </c>
      <c r="B13" s="124" t="s">
        <v>127</v>
      </c>
      <c r="C13" s="125" t="s">
        <v>27</v>
      </c>
      <c r="D13" s="142">
        <v>2280</v>
      </c>
      <c r="E13" s="141">
        <v>3780</v>
      </c>
      <c r="F13" s="141">
        <v>4080</v>
      </c>
      <c r="G13" s="141">
        <v>10140</v>
      </c>
      <c r="H13" s="144">
        <v>3300</v>
      </c>
      <c r="I13" s="141">
        <v>4158.625</v>
      </c>
      <c r="J13" s="146">
        <v>4364.56</v>
      </c>
    </row>
    <row r="14" spans="1:10" s="129" customFormat="1" ht="14.25">
      <c r="A14" s="123">
        <v>7</v>
      </c>
      <c r="B14" s="124" t="s">
        <v>128</v>
      </c>
      <c r="C14" s="125" t="s">
        <v>28</v>
      </c>
      <c r="D14" s="142">
        <v>3275</v>
      </c>
      <c r="E14" s="141">
        <v>4020</v>
      </c>
      <c r="F14" s="141">
        <v>4120</v>
      </c>
      <c r="G14" s="141">
        <v>11415</v>
      </c>
      <c r="H14" s="144">
        <v>4100</v>
      </c>
      <c r="I14" s="141">
        <v>4158.625</v>
      </c>
      <c r="J14" s="146">
        <v>4364.56</v>
      </c>
    </row>
    <row r="15" spans="1:10" s="129" customFormat="1" ht="14.25">
      <c r="A15" s="123">
        <v>8</v>
      </c>
      <c r="B15" s="124" t="s">
        <v>129</v>
      </c>
      <c r="C15" s="125" t="s">
        <v>29</v>
      </c>
      <c r="D15" s="142">
        <v>7720</v>
      </c>
      <c r="E15" s="141">
        <v>9805</v>
      </c>
      <c r="F15" s="141">
        <v>8380</v>
      </c>
      <c r="G15" s="141">
        <v>25905</v>
      </c>
      <c r="H15" s="144">
        <v>9285</v>
      </c>
      <c r="I15" s="141">
        <v>8319.78</v>
      </c>
      <c r="J15" s="146">
        <v>8731.77</v>
      </c>
    </row>
    <row r="16" spans="1:10" s="129" customFormat="1" ht="14.25">
      <c r="A16" s="123">
        <v>9</v>
      </c>
      <c r="B16" s="124" t="s">
        <v>130</v>
      </c>
      <c r="C16" s="125" t="s">
        <v>30</v>
      </c>
      <c r="D16" s="142">
        <v>4905</v>
      </c>
      <c r="E16" s="141">
        <v>8100</v>
      </c>
      <c r="F16" s="141">
        <v>8085</v>
      </c>
      <c r="G16" s="141">
        <v>21090</v>
      </c>
      <c r="H16" s="144">
        <v>9225</v>
      </c>
      <c r="I16" s="141">
        <v>10581.09</v>
      </c>
      <c r="J16" s="146">
        <v>11105.06</v>
      </c>
    </row>
    <row r="17" spans="1:10" s="129" customFormat="1" ht="14.25">
      <c r="A17" s="123">
        <v>10</v>
      </c>
      <c r="B17" s="124" t="s">
        <v>131</v>
      </c>
      <c r="C17" s="125" t="s">
        <v>31</v>
      </c>
      <c r="D17" s="142">
        <v>2255</v>
      </c>
      <c r="E17" s="141">
        <v>1210</v>
      </c>
      <c r="F17" s="141">
        <v>2255</v>
      </c>
      <c r="G17" s="141">
        <v>5720</v>
      </c>
      <c r="H17" s="144">
        <v>1375</v>
      </c>
      <c r="I17" s="141">
        <v>2265.11</v>
      </c>
      <c r="J17" s="146">
        <v>2377.28</v>
      </c>
    </row>
    <row r="18" spans="1:10" s="129" customFormat="1" ht="22.5" customHeight="1">
      <c r="A18" s="123">
        <v>11</v>
      </c>
      <c r="B18" s="124" t="s">
        <v>132</v>
      </c>
      <c r="C18" s="125" t="s">
        <v>32</v>
      </c>
      <c r="D18" s="142">
        <v>3900</v>
      </c>
      <c r="E18" s="141">
        <v>3850</v>
      </c>
      <c r="F18" s="141">
        <v>3900</v>
      </c>
      <c r="G18" s="141">
        <v>11650</v>
      </c>
      <c r="H18" s="144">
        <v>3550</v>
      </c>
      <c r="I18" s="141">
        <v>3904.97</v>
      </c>
      <c r="J18" s="146">
        <v>4098.34</v>
      </c>
    </row>
    <row r="19" spans="1:10" s="129" customFormat="1" ht="25.5">
      <c r="A19" s="123">
        <v>12</v>
      </c>
      <c r="B19" s="124" t="s">
        <v>133</v>
      </c>
      <c r="C19" s="125" t="s">
        <v>33</v>
      </c>
      <c r="D19" s="142">
        <v>3540</v>
      </c>
      <c r="E19" s="141">
        <v>3600</v>
      </c>
      <c r="F19" s="141">
        <v>4140</v>
      </c>
      <c r="G19" s="141">
        <v>11280</v>
      </c>
      <c r="H19" s="144">
        <v>3780</v>
      </c>
      <c r="I19" s="141">
        <v>3600</v>
      </c>
      <c r="J19" s="146">
        <v>3600</v>
      </c>
    </row>
    <row r="20" spans="1:10" s="129" customFormat="1" ht="14.25">
      <c r="A20" s="123">
        <v>13</v>
      </c>
      <c r="B20" s="124" t="s">
        <v>134</v>
      </c>
      <c r="C20" s="125" t="s">
        <v>34</v>
      </c>
      <c r="D20" s="142">
        <v>13840</v>
      </c>
      <c r="E20" s="141">
        <v>13610</v>
      </c>
      <c r="F20" s="141">
        <v>13500</v>
      </c>
      <c r="G20" s="141">
        <v>40950</v>
      </c>
      <c r="H20" s="144">
        <v>13080</v>
      </c>
      <c r="I20" s="141">
        <v>13707.89</v>
      </c>
      <c r="J20" s="146">
        <v>14386.7</v>
      </c>
    </row>
    <row r="21" spans="1:10" s="129" customFormat="1" ht="14.25">
      <c r="A21" s="123">
        <v>14</v>
      </c>
      <c r="B21" s="124" t="s">
        <v>135</v>
      </c>
      <c r="C21" s="125" t="s">
        <v>35</v>
      </c>
      <c r="D21" s="142">
        <v>13650</v>
      </c>
      <c r="E21" s="141">
        <v>16460</v>
      </c>
      <c r="F21" s="141">
        <v>18380</v>
      </c>
      <c r="G21" s="141">
        <v>48490</v>
      </c>
      <c r="H21" s="145">
        <v>15160</v>
      </c>
      <c r="I21" s="141">
        <v>20746.19</v>
      </c>
      <c r="J21" s="146">
        <v>21773.53</v>
      </c>
    </row>
    <row r="22" spans="1:10" s="129" customFormat="1" ht="14.25">
      <c r="A22" s="123">
        <v>15</v>
      </c>
      <c r="B22" s="124" t="s">
        <v>136</v>
      </c>
      <c r="C22" s="125" t="s">
        <v>36</v>
      </c>
      <c r="D22" s="142">
        <v>3650</v>
      </c>
      <c r="E22" s="141">
        <v>2720</v>
      </c>
      <c r="F22" s="141">
        <v>2830</v>
      </c>
      <c r="G22" s="141">
        <v>9200</v>
      </c>
      <c r="H22" s="144">
        <v>2910</v>
      </c>
      <c r="I22" s="141">
        <v>2953.775</v>
      </c>
      <c r="J22" s="146">
        <v>3100.05</v>
      </c>
    </row>
    <row r="23" spans="1:10" s="129" customFormat="1" ht="14.25">
      <c r="A23" s="123">
        <v>16</v>
      </c>
      <c r="B23" s="124" t="s">
        <v>137</v>
      </c>
      <c r="C23" s="125" t="s">
        <v>37</v>
      </c>
      <c r="D23" s="142">
        <v>2800</v>
      </c>
      <c r="E23" s="141">
        <v>2850</v>
      </c>
      <c r="F23" s="141">
        <v>3230</v>
      </c>
      <c r="G23" s="141">
        <v>8880</v>
      </c>
      <c r="H23" s="144">
        <v>2760</v>
      </c>
      <c r="I23" s="141">
        <v>3000</v>
      </c>
      <c r="J23" s="146">
        <v>3000</v>
      </c>
    </row>
    <row r="24" spans="1:10" s="129" customFormat="1" ht="14.25">
      <c r="A24" s="123">
        <v>17</v>
      </c>
      <c r="B24" s="124" t="s">
        <v>138</v>
      </c>
      <c r="C24" s="125" t="s">
        <v>38</v>
      </c>
      <c r="D24" s="142">
        <v>14000</v>
      </c>
      <c r="E24" s="141">
        <v>15980</v>
      </c>
      <c r="F24" s="141">
        <v>16140</v>
      </c>
      <c r="G24" s="141">
        <v>46120</v>
      </c>
      <c r="H24" s="144">
        <v>10600</v>
      </c>
      <c r="I24" s="141">
        <v>16023.19</v>
      </c>
      <c r="J24" s="146">
        <v>16816.65</v>
      </c>
    </row>
    <row r="25" spans="1:10" s="129" customFormat="1" ht="14.25">
      <c r="A25" s="123">
        <v>18</v>
      </c>
      <c r="B25" s="124" t="s">
        <v>139</v>
      </c>
      <c r="C25" s="125" t="s">
        <v>39</v>
      </c>
      <c r="D25" s="142">
        <v>4100</v>
      </c>
      <c r="E25" s="141">
        <v>4450</v>
      </c>
      <c r="F25" s="141">
        <v>6000</v>
      </c>
      <c r="G25" s="141">
        <v>14550</v>
      </c>
      <c r="H25" s="144">
        <v>4760</v>
      </c>
      <c r="I25" s="141">
        <v>8742.115</v>
      </c>
      <c r="J25" s="146">
        <v>9175.02</v>
      </c>
    </row>
    <row r="26" spans="1:10" s="129" customFormat="1" ht="14.25">
      <c r="A26" s="123">
        <v>19</v>
      </c>
      <c r="B26" s="124" t="s">
        <v>140</v>
      </c>
      <c r="C26" s="125" t="s">
        <v>40</v>
      </c>
      <c r="D26" s="142">
        <v>4620</v>
      </c>
      <c r="E26" s="141">
        <v>4780</v>
      </c>
      <c r="F26" s="141">
        <v>7320</v>
      </c>
      <c r="G26" s="141">
        <v>16720</v>
      </c>
      <c r="H26" s="144">
        <v>4780</v>
      </c>
      <c r="I26" s="141">
        <v>7200</v>
      </c>
      <c r="J26" s="146">
        <v>5016.78</v>
      </c>
    </row>
    <row r="27" spans="1:10" s="129" customFormat="1" ht="14.25">
      <c r="A27" s="123">
        <v>20</v>
      </c>
      <c r="B27" s="124" t="s">
        <v>141</v>
      </c>
      <c r="C27" s="125" t="s">
        <v>41</v>
      </c>
      <c r="D27" s="142">
        <v>5600</v>
      </c>
      <c r="E27" s="141">
        <v>7140</v>
      </c>
      <c r="F27" s="141">
        <v>5520</v>
      </c>
      <c r="G27" s="141">
        <v>18260</v>
      </c>
      <c r="H27" s="144">
        <v>7500</v>
      </c>
      <c r="I27" s="141">
        <v>5490.295</v>
      </c>
      <c r="J27" s="146">
        <v>5762.17</v>
      </c>
    </row>
    <row r="28" spans="1:10" s="129" customFormat="1" ht="14.25">
      <c r="A28" s="123">
        <v>21</v>
      </c>
      <c r="B28" s="124" t="s">
        <v>142</v>
      </c>
      <c r="C28" s="125" t="s">
        <v>42</v>
      </c>
      <c r="D28" s="142">
        <v>3540</v>
      </c>
      <c r="E28" s="141">
        <v>3840</v>
      </c>
      <c r="F28" s="141">
        <v>2840</v>
      </c>
      <c r="G28" s="141">
        <v>10220</v>
      </c>
      <c r="H28" s="144">
        <v>3760</v>
      </c>
      <c r="I28" s="141">
        <v>4040.675</v>
      </c>
      <c r="J28" s="146">
        <v>4240.77</v>
      </c>
    </row>
    <row r="29" spans="1:10" s="129" customFormat="1" ht="14.25">
      <c r="A29" s="123">
        <v>22</v>
      </c>
      <c r="B29" s="124" t="s">
        <v>143</v>
      </c>
      <c r="C29" s="125" t="s">
        <v>43</v>
      </c>
      <c r="D29" s="142">
        <v>11820</v>
      </c>
      <c r="E29" s="141">
        <v>11700</v>
      </c>
      <c r="F29" s="141">
        <v>12150</v>
      </c>
      <c r="G29" s="141">
        <v>35670</v>
      </c>
      <c r="H29" s="144">
        <v>12120</v>
      </c>
      <c r="I29" s="141">
        <v>12655.96</v>
      </c>
      <c r="J29" s="146">
        <v>13282.68</v>
      </c>
    </row>
    <row r="30" spans="1:10" s="129" customFormat="1" ht="14.25">
      <c r="A30" s="123">
        <v>23</v>
      </c>
      <c r="B30" s="124" t="s">
        <v>144</v>
      </c>
      <c r="C30" s="125" t="s">
        <v>44</v>
      </c>
      <c r="D30" s="142">
        <v>5610</v>
      </c>
      <c r="E30" s="141">
        <v>5500</v>
      </c>
      <c r="F30" s="141">
        <v>5600</v>
      </c>
      <c r="G30" s="141">
        <v>16710</v>
      </c>
      <c r="H30" s="144">
        <v>7650</v>
      </c>
      <c r="I30" s="141">
        <v>5562.585</v>
      </c>
      <c r="J30" s="146">
        <v>5838.04</v>
      </c>
    </row>
    <row r="31" spans="1:10" s="129" customFormat="1" ht="14.25">
      <c r="A31" s="123">
        <v>24</v>
      </c>
      <c r="B31" s="124" t="s">
        <v>145</v>
      </c>
      <c r="C31" s="125" t="s">
        <v>45</v>
      </c>
      <c r="D31" s="142">
        <v>2340</v>
      </c>
      <c r="E31" s="141">
        <v>3480</v>
      </c>
      <c r="F31" s="141">
        <v>4380</v>
      </c>
      <c r="G31" s="141">
        <v>10200</v>
      </c>
      <c r="H31" s="144">
        <v>3420</v>
      </c>
      <c r="I31" s="141">
        <v>4366.615</v>
      </c>
      <c r="J31" s="146">
        <v>4582.85</v>
      </c>
    </row>
    <row r="32" spans="1:10" s="129" customFormat="1" ht="14.25">
      <c r="A32" s="123">
        <v>25</v>
      </c>
      <c r="B32" s="124" t="s">
        <v>146</v>
      </c>
      <c r="C32" s="125" t="s">
        <v>46</v>
      </c>
      <c r="D32" s="142">
        <v>19325</v>
      </c>
      <c r="E32" s="141">
        <v>21260</v>
      </c>
      <c r="F32" s="141">
        <v>19070</v>
      </c>
      <c r="G32" s="141">
        <v>59655</v>
      </c>
      <c r="H32" s="144">
        <v>22715</v>
      </c>
      <c r="I32" s="141">
        <v>18932.575</v>
      </c>
      <c r="J32" s="146">
        <v>19870.11</v>
      </c>
    </row>
    <row r="33" spans="1:10" s="129" customFormat="1" ht="14.25">
      <c r="A33" s="123">
        <v>26</v>
      </c>
      <c r="B33" s="124" t="s">
        <v>147</v>
      </c>
      <c r="C33" s="125" t="s">
        <v>47</v>
      </c>
      <c r="D33" s="142">
        <v>13565</v>
      </c>
      <c r="E33" s="141">
        <v>15335</v>
      </c>
      <c r="F33" s="141">
        <v>13380</v>
      </c>
      <c r="G33" s="141">
        <v>42280</v>
      </c>
      <c r="H33" s="144">
        <v>15275</v>
      </c>
      <c r="I33" s="141">
        <v>13290.09</v>
      </c>
      <c r="J33" s="146">
        <v>13948.21</v>
      </c>
    </row>
    <row r="34" spans="1:10" s="129" customFormat="1" ht="14.25">
      <c r="A34" s="123">
        <v>27</v>
      </c>
      <c r="B34" s="124" t="s">
        <v>148</v>
      </c>
      <c r="C34" s="125" t="s">
        <v>48</v>
      </c>
      <c r="D34" s="142">
        <v>4140</v>
      </c>
      <c r="E34" s="141">
        <v>4860</v>
      </c>
      <c r="F34" s="141">
        <v>4080</v>
      </c>
      <c r="G34" s="141">
        <v>13080</v>
      </c>
      <c r="H34" s="144">
        <v>9300</v>
      </c>
      <c r="I34" s="141">
        <v>19800</v>
      </c>
      <c r="J34" s="146">
        <v>4170.22</v>
      </c>
    </row>
    <row r="35" spans="1:10" s="129" customFormat="1" ht="14.25">
      <c r="A35" s="123">
        <v>28</v>
      </c>
      <c r="B35" s="124" t="s">
        <v>149</v>
      </c>
      <c r="C35" s="125" t="s">
        <v>49</v>
      </c>
      <c r="D35" s="142">
        <v>3300</v>
      </c>
      <c r="E35" s="141">
        <v>2700</v>
      </c>
      <c r="F35" s="141">
        <v>3900</v>
      </c>
      <c r="G35" s="141">
        <v>9900</v>
      </c>
      <c r="H35" s="144">
        <v>2700</v>
      </c>
      <c r="I35" s="141">
        <v>3600</v>
      </c>
      <c r="J35" s="146">
        <v>3600</v>
      </c>
    </row>
    <row r="36" spans="1:10" s="129" customFormat="1" ht="14.25">
      <c r="A36" s="123">
        <v>29</v>
      </c>
      <c r="B36" s="124" t="s">
        <v>150</v>
      </c>
      <c r="C36" s="125" t="s">
        <v>50</v>
      </c>
      <c r="D36" s="142">
        <v>10850</v>
      </c>
      <c r="E36" s="141">
        <v>10150</v>
      </c>
      <c r="F36" s="141">
        <v>10850</v>
      </c>
      <c r="G36" s="141">
        <v>31850</v>
      </c>
      <c r="H36" s="144">
        <v>10500</v>
      </c>
      <c r="I36" s="141">
        <v>10855.035</v>
      </c>
      <c r="J36" s="146">
        <v>11392.57</v>
      </c>
    </row>
    <row r="37" spans="1:10" s="129" customFormat="1" ht="14.25">
      <c r="A37" s="123">
        <v>30</v>
      </c>
      <c r="B37" s="124" t="s">
        <v>151</v>
      </c>
      <c r="C37" s="125" t="s">
        <v>51</v>
      </c>
      <c r="D37" s="142">
        <v>5640</v>
      </c>
      <c r="E37" s="141">
        <v>8700</v>
      </c>
      <c r="F37" s="141">
        <v>5580</v>
      </c>
      <c r="G37" s="141">
        <v>19920</v>
      </c>
      <c r="H37" s="144">
        <v>10020</v>
      </c>
      <c r="I37" s="141">
        <v>5580.34</v>
      </c>
      <c r="J37" s="146">
        <v>5856.68</v>
      </c>
    </row>
    <row r="38" spans="1:10" s="129" customFormat="1" ht="14.25">
      <c r="A38" s="123">
        <v>31</v>
      </c>
      <c r="B38" s="124" t="s">
        <v>152</v>
      </c>
      <c r="C38" s="125" t="s">
        <v>52</v>
      </c>
      <c r="D38" s="142">
        <v>3900</v>
      </c>
      <c r="E38" s="141">
        <v>3900</v>
      </c>
      <c r="F38" s="141">
        <v>9060</v>
      </c>
      <c r="G38" s="141">
        <v>16860</v>
      </c>
      <c r="H38" s="144">
        <v>3900</v>
      </c>
      <c r="I38" s="141">
        <v>12600</v>
      </c>
      <c r="J38" s="146">
        <v>4126.29</v>
      </c>
    </row>
    <row r="39" spans="1:10" s="129" customFormat="1" ht="14.25">
      <c r="A39" s="123">
        <v>32</v>
      </c>
      <c r="B39" s="124" t="s">
        <v>153</v>
      </c>
      <c r="C39" s="125" t="s">
        <v>53</v>
      </c>
      <c r="D39" s="142">
        <v>5540</v>
      </c>
      <c r="E39" s="141">
        <v>5980</v>
      </c>
      <c r="F39" s="141">
        <v>5480</v>
      </c>
      <c r="G39" s="141">
        <v>17000</v>
      </c>
      <c r="H39" s="144">
        <v>7000</v>
      </c>
      <c r="I39" s="141">
        <v>5444.64</v>
      </c>
      <c r="J39" s="146">
        <v>5714.25</v>
      </c>
    </row>
    <row r="40" spans="1:10" s="129" customFormat="1" ht="14.25">
      <c r="A40" s="123">
        <v>33</v>
      </c>
      <c r="B40" s="124" t="s">
        <v>154</v>
      </c>
      <c r="C40" s="125" t="s">
        <v>54</v>
      </c>
      <c r="D40" s="142">
        <v>1320</v>
      </c>
      <c r="E40" s="141">
        <v>1310</v>
      </c>
      <c r="F40" s="141">
        <v>1600</v>
      </c>
      <c r="G40" s="141">
        <v>4230</v>
      </c>
      <c r="H40" s="144">
        <v>1500</v>
      </c>
      <c r="I40" s="141">
        <v>5036.26</v>
      </c>
      <c r="J40" s="146">
        <v>5285.65</v>
      </c>
    </row>
    <row r="41" spans="1:10" s="129" customFormat="1" ht="25.5">
      <c r="A41" s="123">
        <v>34</v>
      </c>
      <c r="B41" s="124" t="s">
        <v>155</v>
      </c>
      <c r="C41" s="125" t="s">
        <v>55</v>
      </c>
      <c r="D41" s="142">
        <v>9655</v>
      </c>
      <c r="E41" s="141">
        <v>9505</v>
      </c>
      <c r="F41" s="141">
        <v>14130</v>
      </c>
      <c r="G41" s="141">
        <v>33290</v>
      </c>
      <c r="H41" s="144">
        <v>9440</v>
      </c>
      <c r="I41" s="141">
        <v>9489.115</v>
      </c>
      <c r="J41" s="146">
        <v>9959.01</v>
      </c>
    </row>
    <row r="42" spans="1:10" s="129" customFormat="1" ht="14.25">
      <c r="A42" s="123">
        <v>35</v>
      </c>
      <c r="B42" s="124" t="s">
        <v>156</v>
      </c>
      <c r="C42" s="132" t="s">
        <v>56</v>
      </c>
      <c r="D42" s="142">
        <v>7960</v>
      </c>
      <c r="E42" s="141">
        <v>9770</v>
      </c>
      <c r="F42" s="141">
        <v>8790</v>
      </c>
      <c r="G42" s="141">
        <v>26520</v>
      </c>
      <c r="H42" s="144">
        <v>9230</v>
      </c>
      <c r="I42" s="141">
        <v>10384.51</v>
      </c>
      <c r="J42" s="146">
        <v>10898.74</v>
      </c>
    </row>
    <row r="43" spans="1:10" s="129" customFormat="1" ht="14.25">
      <c r="A43" s="123">
        <v>36</v>
      </c>
      <c r="B43" s="124" t="s">
        <v>157</v>
      </c>
      <c r="C43" s="132" t="s">
        <v>57</v>
      </c>
      <c r="D43" s="142">
        <v>11190</v>
      </c>
      <c r="E43" s="141">
        <v>25910</v>
      </c>
      <c r="F43" s="141">
        <v>11360</v>
      </c>
      <c r="G43" s="141">
        <v>48460</v>
      </c>
      <c r="H43" s="144">
        <v>20160</v>
      </c>
      <c r="I43" s="141">
        <v>11281.17</v>
      </c>
      <c r="J43" s="146">
        <v>11839.8</v>
      </c>
    </row>
    <row r="44" spans="1:10" s="129" customFormat="1" ht="14.25">
      <c r="A44" s="123">
        <v>37</v>
      </c>
      <c r="B44" s="124" t="s">
        <v>158</v>
      </c>
      <c r="C44" s="132" t="s">
        <v>58</v>
      </c>
      <c r="D44" s="142">
        <v>4290</v>
      </c>
      <c r="E44" s="141">
        <v>4230</v>
      </c>
      <c r="F44" s="141">
        <v>4200</v>
      </c>
      <c r="G44" s="141">
        <v>12720</v>
      </c>
      <c r="H44" s="144">
        <v>3960</v>
      </c>
      <c r="I44" s="141">
        <v>16597.96646527082</v>
      </c>
      <c r="J44" s="146">
        <v>4302</v>
      </c>
    </row>
    <row r="45" spans="1:10" s="129" customFormat="1" ht="14.25">
      <c r="A45" s="123">
        <v>38</v>
      </c>
      <c r="B45" s="124" t="s">
        <v>159</v>
      </c>
      <c r="C45" s="132" t="s">
        <v>59</v>
      </c>
      <c r="D45" s="142">
        <v>1300</v>
      </c>
      <c r="E45" s="141">
        <v>1600</v>
      </c>
      <c r="F45" s="141">
        <v>1900</v>
      </c>
      <c r="G45" s="141">
        <v>4800</v>
      </c>
      <c r="H45" s="144">
        <v>1600</v>
      </c>
      <c r="I45" s="141">
        <v>4199.999999999999</v>
      </c>
      <c r="J45" s="146">
        <v>4199.999999999999</v>
      </c>
    </row>
    <row r="46" spans="1:10" s="129" customFormat="1" ht="14.25">
      <c r="A46" s="123">
        <v>39</v>
      </c>
      <c r="B46" s="124" t="s">
        <v>160</v>
      </c>
      <c r="C46" s="132" t="s">
        <v>60</v>
      </c>
      <c r="D46" s="142">
        <v>2370</v>
      </c>
      <c r="E46" s="141">
        <v>3895</v>
      </c>
      <c r="F46" s="141">
        <v>3515</v>
      </c>
      <c r="G46" s="141">
        <v>9780</v>
      </c>
      <c r="H46" s="145">
        <v>1810</v>
      </c>
      <c r="I46" s="141">
        <v>4747.095</v>
      </c>
      <c r="J46" s="146">
        <v>4982.17</v>
      </c>
    </row>
    <row r="47" spans="1:10" s="129" customFormat="1" ht="14.25">
      <c r="A47" s="123">
        <v>40</v>
      </c>
      <c r="B47" s="124" t="s">
        <v>161</v>
      </c>
      <c r="C47" s="132" t="s">
        <v>61</v>
      </c>
      <c r="D47" s="142">
        <v>16620</v>
      </c>
      <c r="E47" s="141">
        <v>17160</v>
      </c>
      <c r="F47" s="141">
        <v>18480</v>
      </c>
      <c r="G47" s="141">
        <v>52260</v>
      </c>
      <c r="H47" s="145">
        <v>17640</v>
      </c>
      <c r="I47" s="141">
        <v>18408.785</v>
      </c>
      <c r="J47" s="146">
        <v>19059.823458064515</v>
      </c>
    </row>
    <row r="48" spans="1:10" s="129" customFormat="1" ht="14.25">
      <c r="A48" s="123">
        <v>41</v>
      </c>
      <c r="B48" s="124" t="s">
        <v>162</v>
      </c>
      <c r="C48" s="132" t="s">
        <v>62</v>
      </c>
      <c r="D48" s="142">
        <v>5835</v>
      </c>
      <c r="E48" s="141">
        <v>6880</v>
      </c>
      <c r="F48" s="141">
        <v>6840</v>
      </c>
      <c r="G48" s="141">
        <v>19555</v>
      </c>
      <c r="H48" s="145">
        <v>4640</v>
      </c>
      <c r="I48" s="141">
        <v>25505.965</v>
      </c>
      <c r="J48" s="146">
        <v>17016.412893548386</v>
      </c>
    </row>
    <row r="49" spans="1:10" s="129" customFormat="1" ht="14.25">
      <c r="A49" s="123">
        <v>42</v>
      </c>
      <c r="B49" s="124" t="s">
        <v>163</v>
      </c>
      <c r="C49" s="132" t="s">
        <v>63</v>
      </c>
      <c r="D49" s="142">
        <v>1380</v>
      </c>
      <c r="E49" s="141">
        <v>1810</v>
      </c>
      <c r="F49" s="141">
        <v>1610</v>
      </c>
      <c r="G49" s="141">
        <v>4800</v>
      </c>
      <c r="H49" s="145">
        <v>580</v>
      </c>
      <c r="I49" s="141">
        <v>5251.86</v>
      </c>
      <c r="J49" s="146">
        <v>5511.93</v>
      </c>
    </row>
    <row r="50" spans="1:10" s="129" customFormat="1" ht="14.25">
      <c r="A50" s="123">
        <v>43</v>
      </c>
      <c r="B50" s="124" t="s">
        <v>164</v>
      </c>
      <c r="C50" s="132" t="s">
        <v>64</v>
      </c>
      <c r="D50" s="142">
        <v>17825</v>
      </c>
      <c r="E50" s="141">
        <v>22715</v>
      </c>
      <c r="F50" s="141">
        <v>24745</v>
      </c>
      <c r="G50" s="141">
        <v>65285</v>
      </c>
      <c r="H50" s="144">
        <v>36950</v>
      </c>
      <c r="I50" s="141">
        <v>24567.455</v>
      </c>
      <c r="J50" s="146">
        <v>25686.639677419353</v>
      </c>
    </row>
    <row r="51" spans="1:10" s="129" customFormat="1" ht="14.25">
      <c r="A51" s="123">
        <v>44</v>
      </c>
      <c r="B51" s="124" t="s">
        <v>165</v>
      </c>
      <c r="C51" s="132" t="s">
        <v>65</v>
      </c>
      <c r="D51" s="142">
        <v>2560</v>
      </c>
      <c r="E51" s="141">
        <v>3700</v>
      </c>
      <c r="F51" s="141">
        <v>3780</v>
      </c>
      <c r="G51" s="141">
        <v>10040</v>
      </c>
      <c r="H51" s="144">
        <v>3720</v>
      </c>
      <c r="I51" s="141">
        <v>3778.145</v>
      </c>
      <c r="J51" s="146">
        <v>3965.24</v>
      </c>
    </row>
    <row r="52" spans="1:10" s="129" customFormat="1" ht="14.25">
      <c r="A52" s="123">
        <v>45</v>
      </c>
      <c r="B52" s="124" t="s">
        <v>166</v>
      </c>
      <c r="C52" s="132" t="s">
        <v>66</v>
      </c>
      <c r="D52" s="142">
        <v>4920</v>
      </c>
      <c r="E52" s="141">
        <v>4700</v>
      </c>
      <c r="F52" s="141">
        <v>6310</v>
      </c>
      <c r="G52" s="141">
        <v>15930</v>
      </c>
      <c r="H52" s="145">
        <v>6610</v>
      </c>
      <c r="I52" s="141">
        <v>6673.58</v>
      </c>
      <c r="J52" s="146">
        <v>7004.05</v>
      </c>
    </row>
    <row r="53" spans="1:10" s="129" customFormat="1" ht="14.25">
      <c r="A53" s="123">
        <v>46</v>
      </c>
      <c r="B53" s="124" t="s">
        <v>167</v>
      </c>
      <c r="C53" s="132" t="s">
        <v>67</v>
      </c>
      <c r="D53" s="142">
        <v>6650</v>
      </c>
      <c r="E53" s="141">
        <v>7840</v>
      </c>
      <c r="F53" s="141">
        <v>6580</v>
      </c>
      <c r="G53" s="141">
        <v>21070</v>
      </c>
      <c r="H53" s="145">
        <v>8620</v>
      </c>
      <c r="I53" s="141">
        <v>6540.415</v>
      </c>
      <c r="J53" s="146">
        <v>6864.29</v>
      </c>
    </row>
    <row r="54" spans="1:10" s="129" customFormat="1" ht="14.25">
      <c r="A54" s="123">
        <v>47</v>
      </c>
      <c r="B54" s="124" t="s">
        <v>168</v>
      </c>
      <c r="C54" s="132" t="s">
        <v>68</v>
      </c>
      <c r="D54" s="142">
        <v>19325</v>
      </c>
      <c r="E54" s="141">
        <v>19470</v>
      </c>
      <c r="F54" s="141">
        <v>24855</v>
      </c>
      <c r="G54" s="141">
        <v>63650</v>
      </c>
      <c r="H54" s="144">
        <v>19525</v>
      </c>
      <c r="I54" s="141">
        <v>67319.99999999999</v>
      </c>
      <c r="J54" s="146">
        <v>19968.422912903225</v>
      </c>
    </row>
    <row r="55" spans="1:10" s="129" customFormat="1" ht="14.25">
      <c r="A55" s="123">
        <v>48</v>
      </c>
      <c r="B55" s="124" t="s">
        <v>169</v>
      </c>
      <c r="C55" s="132" t="s">
        <v>69</v>
      </c>
      <c r="D55" s="142"/>
      <c r="E55" s="141">
        <v>420</v>
      </c>
      <c r="F55" s="141">
        <v>420</v>
      </c>
      <c r="G55" s="141">
        <v>840</v>
      </c>
      <c r="H55" s="144">
        <v>540</v>
      </c>
      <c r="I55" s="141">
        <v>2150.9396000000006</v>
      </c>
      <c r="J55" s="146">
        <v>2883.08</v>
      </c>
    </row>
    <row r="56" spans="1:10" s="129" customFormat="1" ht="14.25">
      <c r="A56" s="123">
        <v>49</v>
      </c>
      <c r="B56" s="124" t="s">
        <v>170</v>
      </c>
      <c r="C56" s="132" t="s">
        <v>70</v>
      </c>
      <c r="D56" s="142">
        <v>4060</v>
      </c>
      <c r="E56" s="141">
        <v>10800</v>
      </c>
      <c r="F56" s="141">
        <v>12420</v>
      </c>
      <c r="G56" s="141">
        <v>27280</v>
      </c>
      <c r="H56" s="144">
        <v>11340</v>
      </c>
      <c r="I56" s="141">
        <v>10800</v>
      </c>
      <c r="J56" s="146">
        <v>4183.53</v>
      </c>
    </row>
    <row r="57" spans="1:10" s="129" customFormat="1" ht="14.25">
      <c r="A57" s="123">
        <v>50</v>
      </c>
      <c r="B57" s="124" t="s">
        <v>171</v>
      </c>
      <c r="C57" s="133" t="s">
        <v>71</v>
      </c>
      <c r="D57" s="142">
        <v>200</v>
      </c>
      <c r="E57" s="141">
        <v>180</v>
      </c>
      <c r="F57" s="141">
        <v>150</v>
      </c>
      <c r="G57" s="141">
        <v>530</v>
      </c>
      <c r="H57" s="144">
        <v>330</v>
      </c>
      <c r="I57" s="141">
        <v>1800</v>
      </c>
      <c r="J57" s="146">
        <v>1800</v>
      </c>
    </row>
    <row r="58" spans="1:10" s="129" customFormat="1" ht="14.25">
      <c r="A58" s="123">
        <v>51</v>
      </c>
      <c r="B58" s="124" t="s">
        <v>172</v>
      </c>
      <c r="C58" s="123" t="s">
        <v>72</v>
      </c>
      <c r="D58" s="143">
        <v>4540</v>
      </c>
      <c r="E58" s="141">
        <v>4450</v>
      </c>
      <c r="F58" s="141">
        <v>4480</v>
      </c>
      <c r="G58" s="141">
        <v>13470</v>
      </c>
      <c r="H58" s="144">
        <v>8100</v>
      </c>
      <c r="I58" s="141">
        <v>4449.055</v>
      </c>
      <c r="J58" s="146">
        <v>4669.37</v>
      </c>
    </row>
    <row r="59" spans="1:10" s="129" customFormat="1" ht="14.25">
      <c r="A59" s="123">
        <v>52</v>
      </c>
      <c r="B59" s="124" t="s">
        <v>173</v>
      </c>
      <c r="C59" s="123" t="s">
        <v>73</v>
      </c>
      <c r="D59" s="143">
        <v>5385</v>
      </c>
      <c r="E59" s="141">
        <v>5415</v>
      </c>
      <c r="F59" s="141">
        <v>5555</v>
      </c>
      <c r="G59" s="141">
        <v>16355</v>
      </c>
      <c r="H59" s="144">
        <v>5975</v>
      </c>
      <c r="I59" s="141">
        <v>5524.72</v>
      </c>
      <c r="J59" s="146">
        <v>5798.3</v>
      </c>
    </row>
    <row r="60" spans="1:10" s="129" customFormat="1" ht="14.25">
      <c r="A60" s="123">
        <v>53</v>
      </c>
      <c r="B60" s="124" t="s">
        <v>174</v>
      </c>
      <c r="C60" s="123" t="s">
        <v>74</v>
      </c>
      <c r="D60" s="143">
        <v>2560</v>
      </c>
      <c r="E60" s="141">
        <v>2300</v>
      </c>
      <c r="F60" s="141">
        <v>2520</v>
      </c>
      <c r="G60" s="141">
        <v>7380</v>
      </c>
      <c r="H60" s="144">
        <v>2880</v>
      </c>
      <c r="I60" s="141">
        <v>2516.225</v>
      </c>
      <c r="J60" s="146">
        <v>2925.68</v>
      </c>
    </row>
    <row r="61" spans="1:10" ht="26.25">
      <c r="A61" s="123">
        <v>54</v>
      </c>
      <c r="B61" s="124" t="s">
        <v>175</v>
      </c>
      <c r="C61" s="125" t="s">
        <v>75</v>
      </c>
      <c r="D61" s="142">
        <v>6030</v>
      </c>
      <c r="E61" s="141">
        <v>5880</v>
      </c>
      <c r="F61" s="141">
        <v>5940</v>
      </c>
      <c r="G61" s="141">
        <v>17850</v>
      </c>
      <c r="H61" s="144">
        <v>8905</v>
      </c>
      <c r="I61" s="141">
        <v>5916.43</v>
      </c>
      <c r="J61" s="147">
        <v>6209.41</v>
      </c>
    </row>
    <row r="62" spans="1:10" ht="15">
      <c r="A62" s="123">
        <v>55</v>
      </c>
      <c r="B62" s="124" t="s">
        <v>176</v>
      </c>
      <c r="C62" s="125" t="s">
        <v>76</v>
      </c>
      <c r="D62" s="142">
        <v>840</v>
      </c>
      <c r="E62" s="141">
        <v>960</v>
      </c>
      <c r="F62" s="141">
        <v>600</v>
      </c>
      <c r="G62" s="141">
        <v>2400</v>
      </c>
      <c r="H62" s="144">
        <v>1020</v>
      </c>
      <c r="I62" s="141">
        <v>2772.415</v>
      </c>
      <c r="J62" s="147">
        <v>2909.7</v>
      </c>
    </row>
    <row r="63" spans="1:10" ht="15">
      <c r="A63" s="123">
        <v>56</v>
      </c>
      <c r="B63" s="124" t="s">
        <v>177</v>
      </c>
      <c r="C63" s="125" t="s">
        <v>77</v>
      </c>
      <c r="D63" s="142">
        <v>3465</v>
      </c>
      <c r="E63" s="141">
        <v>3410</v>
      </c>
      <c r="F63" s="141">
        <v>4290</v>
      </c>
      <c r="G63" s="141">
        <v>11165</v>
      </c>
      <c r="H63" s="144">
        <v>3355</v>
      </c>
      <c r="I63" s="141">
        <v>3453.29</v>
      </c>
      <c r="J63" s="147">
        <v>3624.29</v>
      </c>
    </row>
    <row r="64" spans="1:10" ht="15">
      <c r="A64" s="123">
        <v>57</v>
      </c>
      <c r="B64" s="124" t="s">
        <v>178</v>
      </c>
      <c r="C64" s="125" t="s">
        <v>78</v>
      </c>
      <c r="D64" s="142">
        <v>3880</v>
      </c>
      <c r="E64" s="141">
        <v>3850</v>
      </c>
      <c r="F64" s="141">
        <v>5070</v>
      </c>
      <c r="G64" s="141">
        <v>12800</v>
      </c>
      <c r="H64" s="144">
        <v>3150</v>
      </c>
      <c r="I64" s="141">
        <v>10849.96</v>
      </c>
      <c r="J64" s="147">
        <v>11387.24</v>
      </c>
    </row>
    <row r="65" spans="1:10" ht="15">
      <c r="A65" s="123">
        <v>58</v>
      </c>
      <c r="B65" s="124" t="s">
        <v>179</v>
      </c>
      <c r="C65" s="125" t="s">
        <v>79</v>
      </c>
      <c r="D65" s="142">
        <v>1750</v>
      </c>
      <c r="E65" s="141">
        <v>2250</v>
      </c>
      <c r="F65" s="141">
        <v>2800</v>
      </c>
      <c r="G65" s="141">
        <v>6800</v>
      </c>
      <c r="H65" s="144">
        <v>2450</v>
      </c>
      <c r="I65" s="141">
        <v>4085.065</v>
      </c>
      <c r="J65" s="147">
        <v>4287.35</v>
      </c>
    </row>
    <row r="66" spans="1:10" ht="15">
      <c r="A66" s="123">
        <v>59</v>
      </c>
      <c r="B66" s="124" t="s">
        <v>180</v>
      </c>
      <c r="C66" s="125" t="s">
        <v>80</v>
      </c>
      <c r="D66" s="142">
        <v>3040</v>
      </c>
      <c r="E66" s="141">
        <v>3490</v>
      </c>
      <c r="F66" s="141">
        <v>3430</v>
      </c>
      <c r="G66" s="141">
        <v>9960</v>
      </c>
      <c r="H66" s="144">
        <v>4330</v>
      </c>
      <c r="I66" s="141">
        <v>14120.8</v>
      </c>
      <c r="J66" s="147">
        <v>15675.93</v>
      </c>
    </row>
    <row r="67" spans="1:10" ht="15">
      <c r="A67" s="123">
        <v>60</v>
      </c>
      <c r="B67" s="124" t="s">
        <v>181</v>
      </c>
      <c r="C67" s="125" t="s">
        <v>81</v>
      </c>
      <c r="D67" s="142">
        <v>13720</v>
      </c>
      <c r="E67" s="141">
        <v>14320</v>
      </c>
      <c r="F67" s="141">
        <v>19920</v>
      </c>
      <c r="G67" s="141">
        <v>47960</v>
      </c>
      <c r="H67" s="144">
        <v>14290</v>
      </c>
      <c r="I67" s="141">
        <v>59400</v>
      </c>
      <c r="J67" s="147">
        <v>15011.35</v>
      </c>
    </row>
    <row r="68" spans="1:10" ht="15">
      <c r="A68" s="123">
        <v>61</v>
      </c>
      <c r="B68" s="124" t="s">
        <v>182</v>
      </c>
      <c r="C68" s="125" t="s">
        <v>82</v>
      </c>
      <c r="D68" s="142">
        <v>0</v>
      </c>
      <c r="E68" s="141">
        <v>0</v>
      </c>
      <c r="F68" s="141">
        <v>4250</v>
      </c>
      <c r="G68" s="141">
        <v>4250</v>
      </c>
      <c r="H68" s="144">
        <v>2750</v>
      </c>
      <c r="I68" s="141">
        <v>5190.985</v>
      </c>
      <c r="J68" s="147">
        <v>5448.04</v>
      </c>
    </row>
    <row r="69" spans="1:10" ht="15">
      <c r="A69" s="123">
        <v>62</v>
      </c>
      <c r="B69" s="124" t="s">
        <v>183</v>
      </c>
      <c r="C69" s="125" t="s">
        <v>83</v>
      </c>
      <c r="D69" s="142">
        <v>5300</v>
      </c>
      <c r="E69" s="141">
        <v>6380</v>
      </c>
      <c r="F69" s="141">
        <v>7260</v>
      </c>
      <c r="G69" s="141">
        <v>18940</v>
      </c>
      <c r="H69" s="144">
        <v>5390</v>
      </c>
      <c r="I69" s="141">
        <v>7211.325</v>
      </c>
      <c r="J69" s="147">
        <v>7568.42</v>
      </c>
    </row>
    <row r="70" spans="1:10" ht="26.25">
      <c r="A70" s="123">
        <v>63</v>
      </c>
      <c r="B70" s="124" t="s">
        <v>184</v>
      </c>
      <c r="C70" s="125" t="s">
        <v>84</v>
      </c>
      <c r="D70" s="142">
        <v>1260</v>
      </c>
      <c r="E70" s="141">
        <v>1830</v>
      </c>
      <c r="F70" s="141">
        <v>2670</v>
      </c>
      <c r="G70" s="141">
        <v>5760</v>
      </c>
      <c r="H70" s="144">
        <v>1980</v>
      </c>
      <c r="I70" s="141">
        <v>5634.875</v>
      </c>
      <c r="J70" s="147">
        <v>5913.91</v>
      </c>
    </row>
    <row r="71" spans="1:10" ht="15">
      <c r="A71" s="123">
        <v>64</v>
      </c>
      <c r="B71" s="124" t="s">
        <v>185</v>
      </c>
      <c r="C71" s="125" t="s">
        <v>85</v>
      </c>
      <c r="D71" s="142">
        <v>8270</v>
      </c>
      <c r="E71" s="141">
        <v>8640</v>
      </c>
      <c r="F71" s="141">
        <v>10300</v>
      </c>
      <c r="G71" s="141">
        <v>27210</v>
      </c>
      <c r="H71" s="144">
        <v>9940</v>
      </c>
      <c r="I71" s="141">
        <v>15590.715</v>
      </c>
      <c r="J71" s="147">
        <v>16362.76</v>
      </c>
    </row>
    <row r="72" spans="1:10" ht="15">
      <c r="A72" s="123">
        <v>65</v>
      </c>
      <c r="B72" s="124" t="s">
        <v>186</v>
      </c>
      <c r="C72" s="125" t="s">
        <v>86</v>
      </c>
      <c r="D72" s="142">
        <v>3360</v>
      </c>
      <c r="E72" s="141">
        <v>3300</v>
      </c>
      <c r="F72" s="141">
        <v>3320</v>
      </c>
      <c r="G72" s="141">
        <v>9980</v>
      </c>
      <c r="H72" s="144">
        <v>3180</v>
      </c>
      <c r="I72" s="141">
        <v>3315.23</v>
      </c>
      <c r="J72" s="147">
        <v>3479.4</v>
      </c>
    </row>
    <row r="73" spans="1:10" ht="15">
      <c r="A73" s="123">
        <v>66</v>
      </c>
      <c r="B73" s="124" t="s">
        <v>187</v>
      </c>
      <c r="C73" s="125" t="s">
        <v>87</v>
      </c>
      <c r="D73" s="142">
        <v>3280</v>
      </c>
      <c r="E73" s="141">
        <v>3720</v>
      </c>
      <c r="F73" s="141">
        <v>3740</v>
      </c>
      <c r="G73" s="141">
        <v>10740</v>
      </c>
      <c r="H73" s="144">
        <v>6430</v>
      </c>
      <c r="I73" s="141">
        <v>3714.73</v>
      </c>
      <c r="J73" s="147">
        <v>3898.68</v>
      </c>
    </row>
    <row r="74" spans="1:10" ht="15">
      <c r="A74" s="123">
        <v>67</v>
      </c>
      <c r="B74" s="124" t="s">
        <v>188</v>
      </c>
      <c r="C74" s="125" t="s">
        <v>88</v>
      </c>
      <c r="D74" s="142">
        <v>3960</v>
      </c>
      <c r="E74" s="141">
        <v>3900</v>
      </c>
      <c r="F74" s="141">
        <v>3690</v>
      </c>
      <c r="G74" s="141">
        <v>11550</v>
      </c>
      <c r="H74" s="144">
        <v>3900</v>
      </c>
      <c r="I74" s="141">
        <v>7200</v>
      </c>
      <c r="J74" s="147">
        <v>4098.34</v>
      </c>
    </row>
    <row r="75" spans="1:10" ht="15">
      <c r="A75" s="123">
        <v>68</v>
      </c>
      <c r="B75" s="124" t="s">
        <v>189</v>
      </c>
      <c r="C75" s="125" t="s">
        <v>89</v>
      </c>
      <c r="D75" s="142">
        <v>960</v>
      </c>
      <c r="E75" s="141">
        <v>1380</v>
      </c>
      <c r="F75" s="141">
        <v>840</v>
      </c>
      <c r="G75" s="141">
        <v>3180</v>
      </c>
      <c r="H75" s="144">
        <v>1520</v>
      </c>
      <c r="I75" s="141">
        <v>4419.885</v>
      </c>
      <c r="J75" s="147">
        <v>4638.75</v>
      </c>
    </row>
    <row r="76" spans="1:10" ht="15">
      <c r="A76" s="123">
        <v>69</v>
      </c>
      <c r="B76" s="124" t="s">
        <v>190</v>
      </c>
      <c r="C76" s="125" t="s">
        <v>90</v>
      </c>
      <c r="D76" s="142">
        <v>1650</v>
      </c>
      <c r="E76" s="141">
        <v>1375</v>
      </c>
      <c r="F76" s="141">
        <v>3025</v>
      </c>
      <c r="G76" s="141">
        <v>6050</v>
      </c>
      <c r="H76" s="144">
        <v>1650</v>
      </c>
      <c r="I76" s="141">
        <v>4950</v>
      </c>
      <c r="J76" s="147">
        <v>4950</v>
      </c>
    </row>
    <row r="77" spans="1:10" ht="15">
      <c r="A77" s="123">
        <v>70</v>
      </c>
      <c r="B77" s="124" t="s">
        <v>191</v>
      </c>
      <c r="C77" s="125" t="s">
        <v>91</v>
      </c>
      <c r="D77" s="142">
        <v>1620</v>
      </c>
      <c r="E77" s="141">
        <v>3600</v>
      </c>
      <c r="F77" s="141">
        <v>3900</v>
      </c>
      <c r="G77" s="141">
        <v>9120</v>
      </c>
      <c r="H77" s="144">
        <v>3600</v>
      </c>
      <c r="I77" s="141">
        <v>7200</v>
      </c>
      <c r="J77" s="147">
        <v>3832.13</v>
      </c>
    </row>
    <row r="78" spans="1:10" ht="15">
      <c r="A78" s="123">
        <v>71</v>
      </c>
      <c r="B78" s="124" t="s">
        <v>192</v>
      </c>
      <c r="C78" s="125" t="s">
        <v>92</v>
      </c>
      <c r="D78" s="142">
        <v>6300</v>
      </c>
      <c r="E78" s="141">
        <v>10260</v>
      </c>
      <c r="F78" s="141">
        <v>10320</v>
      </c>
      <c r="G78" s="141">
        <v>26880</v>
      </c>
      <c r="H78" s="144">
        <v>10200</v>
      </c>
      <c r="I78" s="141">
        <v>10280.51</v>
      </c>
      <c r="J78" s="147">
        <v>10789.6</v>
      </c>
    </row>
    <row r="79" spans="1:10" ht="15">
      <c r="A79" s="123">
        <v>72</v>
      </c>
      <c r="B79" s="124" t="s">
        <v>193</v>
      </c>
      <c r="C79" s="125" t="s">
        <v>93</v>
      </c>
      <c r="D79" s="142">
        <v>475</v>
      </c>
      <c r="E79" s="141">
        <v>125</v>
      </c>
      <c r="F79" s="141">
        <v>400</v>
      </c>
      <c r="G79" s="141">
        <v>1000</v>
      </c>
      <c r="H79" s="144">
        <v>450</v>
      </c>
      <c r="I79" s="141">
        <v>3300</v>
      </c>
      <c r="J79" s="147">
        <v>3300</v>
      </c>
    </row>
    <row r="80" spans="1:10" ht="15">
      <c r="A80" s="123">
        <v>73</v>
      </c>
      <c r="B80" s="124" t="s">
        <v>194</v>
      </c>
      <c r="C80" s="125" t="s">
        <v>94</v>
      </c>
      <c r="D80" s="142">
        <v>16060</v>
      </c>
      <c r="E80" s="141">
        <v>18100</v>
      </c>
      <c r="F80" s="141">
        <v>18460</v>
      </c>
      <c r="G80" s="141">
        <v>52620</v>
      </c>
      <c r="H80" s="144">
        <v>16030</v>
      </c>
      <c r="I80" s="141">
        <v>28152.825</v>
      </c>
      <c r="J80" s="147">
        <v>29546.93</v>
      </c>
    </row>
    <row r="81" spans="1:10" ht="15">
      <c r="A81" s="123">
        <v>74</v>
      </c>
      <c r="B81" s="124" t="s">
        <v>195</v>
      </c>
      <c r="C81" s="132" t="s">
        <v>95</v>
      </c>
      <c r="D81" s="142">
        <v>6410</v>
      </c>
      <c r="E81" s="141">
        <v>6390</v>
      </c>
      <c r="F81" s="141">
        <v>8560</v>
      </c>
      <c r="G81" s="141">
        <v>21360</v>
      </c>
      <c r="H81" s="144">
        <v>6565</v>
      </c>
      <c r="I81" s="141">
        <v>6688.8</v>
      </c>
      <c r="J81" s="147">
        <v>7086.58</v>
      </c>
    </row>
    <row r="82" spans="1:10" ht="15">
      <c r="A82" s="123">
        <v>75</v>
      </c>
      <c r="B82" s="124" t="s">
        <v>196</v>
      </c>
      <c r="C82" s="125" t="s">
        <v>96</v>
      </c>
      <c r="D82" s="142">
        <v>2760</v>
      </c>
      <c r="E82" s="141">
        <v>2810</v>
      </c>
      <c r="F82" s="141">
        <v>2730</v>
      </c>
      <c r="G82" s="141">
        <v>8300</v>
      </c>
      <c r="H82" s="144">
        <v>4620</v>
      </c>
      <c r="I82" s="141">
        <v>2717.88</v>
      </c>
      <c r="J82" s="147">
        <v>2852.47</v>
      </c>
    </row>
    <row r="83" spans="1:10" ht="15">
      <c r="A83" s="123">
        <v>76</v>
      </c>
      <c r="B83" s="124" t="s">
        <v>197</v>
      </c>
      <c r="C83" s="132" t="s">
        <v>97</v>
      </c>
      <c r="D83" s="142">
        <v>5860</v>
      </c>
      <c r="E83" s="141">
        <v>6630</v>
      </c>
      <c r="F83" s="141">
        <v>5780</v>
      </c>
      <c r="G83" s="141">
        <v>18270</v>
      </c>
      <c r="H83" s="144">
        <v>7560</v>
      </c>
      <c r="I83" s="141">
        <v>7200</v>
      </c>
      <c r="J83" s="147">
        <v>6028.38</v>
      </c>
    </row>
    <row r="84" spans="1:10" ht="15">
      <c r="A84" s="123">
        <v>77</v>
      </c>
      <c r="B84" s="124" t="s">
        <v>198</v>
      </c>
      <c r="C84" s="125" t="s">
        <v>98</v>
      </c>
      <c r="D84" s="142">
        <v>3000</v>
      </c>
      <c r="E84" s="141">
        <v>2940</v>
      </c>
      <c r="F84" s="141">
        <v>2980</v>
      </c>
      <c r="G84" s="141">
        <v>8920</v>
      </c>
      <c r="H84" s="144">
        <v>2940</v>
      </c>
      <c r="I84" s="141">
        <v>2963.92</v>
      </c>
      <c r="J84" s="147">
        <v>3110.69</v>
      </c>
    </row>
    <row r="85" spans="1:10" ht="15">
      <c r="A85" s="123">
        <v>78</v>
      </c>
      <c r="B85" s="124" t="s">
        <v>199</v>
      </c>
      <c r="C85" s="125" t="s">
        <v>99</v>
      </c>
      <c r="D85" s="142">
        <v>4900</v>
      </c>
      <c r="E85" s="141">
        <v>4880</v>
      </c>
      <c r="F85" s="141">
        <v>3260</v>
      </c>
      <c r="G85" s="141">
        <v>13040</v>
      </c>
      <c r="H85" s="144">
        <v>3300</v>
      </c>
      <c r="I85" s="141">
        <v>6078.77</v>
      </c>
      <c r="J85" s="147">
        <v>6379.78</v>
      </c>
    </row>
    <row r="86" spans="1:10" ht="15">
      <c r="A86" s="123">
        <v>79</v>
      </c>
      <c r="B86" s="124" t="s">
        <v>200</v>
      </c>
      <c r="C86" s="125" t="s">
        <v>100</v>
      </c>
      <c r="D86" s="142">
        <v>660</v>
      </c>
      <c r="E86" s="141">
        <v>1320</v>
      </c>
      <c r="F86" s="141">
        <v>840</v>
      </c>
      <c r="G86" s="141">
        <v>2820</v>
      </c>
      <c r="H86" s="144">
        <v>1080</v>
      </c>
      <c r="I86" s="141">
        <v>5199.865</v>
      </c>
      <c r="J86" s="147">
        <v>5457.36</v>
      </c>
    </row>
    <row r="87" spans="1:10" ht="15">
      <c r="A87" s="123">
        <v>80</v>
      </c>
      <c r="B87" s="124" t="s">
        <v>201</v>
      </c>
      <c r="C87" s="125" t="s">
        <v>101</v>
      </c>
      <c r="D87" s="142">
        <v>5200</v>
      </c>
      <c r="E87" s="141">
        <v>5040</v>
      </c>
      <c r="F87" s="141">
        <v>5100</v>
      </c>
      <c r="G87" s="141">
        <v>15340</v>
      </c>
      <c r="H87" s="144">
        <v>5070</v>
      </c>
      <c r="I87" s="141">
        <v>7200</v>
      </c>
      <c r="J87" s="147">
        <v>5349.54</v>
      </c>
    </row>
    <row r="88" spans="1:10" ht="15">
      <c r="A88" s="123">
        <v>81</v>
      </c>
      <c r="B88" s="124" t="s">
        <v>202</v>
      </c>
      <c r="C88" s="125" t="s">
        <v>102</v>
      </c>
      <c r="D88" s="142">
        <v>1020</v>
      </c>
      <c r="E88" s="141">
        <v>780</v>
      </c>
      <c r="F88" s="141">
        <v>1260</v>
      </c>
      <c r="G88" s="141">
        <v>3060</v>
      </c>
      <c r="H88" s="144">
        <v>960</v>
      </c>
      <c r="I88" s="141">
        <v>3524.495</v>
      </c>
      <c r="J88" s="147">
        <v>3699.02</v>
      </c>
    </row>
    <row r="89" spans="1:10" ht="15">
      <c r="A89" s="123">
        <v>82</v>
      </c>
      <c r="B89" s="124" t="s">
        <v>203</v>
      </c>
      <c r="C89" s="132" t="s">
        <v>103</v>
      </c>
      <c r="D89" s="142">
        <v>1455</v>
      </c>
      <c r="E89" s="141">
        <v>1650</v>
      </c>
      <c r="F89" s="141">
        <v>1760</v>
      </c>
      <c r="G89" s="141">
        <v>4865</v>
      </c>
      <c r="H89" s="144">
        <v>1155</v>
      </c>
      <c r="I89" s="141">
        <v>3968.385</v>
      </c>
      <c r="J89" s="147">
        <v>4164.9</v>
      </c>
    </row>
    <row r="90" spans="1:10" ht="15">
      <c r="A90" s="123">
        <v>83</v>
      </c>
      <c r="B90" s="124" t="s">
        <v>204</v>
      </c>
      <c r="C90" s="132" t="s">
        <v>104</v>
      </c>
      <c r="D90" s="142">
        <v>720</v>
      </c>
      <c r="E90" s="141">
        <v>760</v>
      </c>
      <c r="F90" s="141">
        <v>1140</v>
      </c>
      <c r="G90" s="141">
        <v>2620</v>
      </c>
      <c r="H90" s="144">
        <v>660</v>
      </c>
      <c r="I90" s="141">
        <v>759.685</v>
      </c>
      <c r="J90" s="147">
        <v>797.31</v>
      </c>
    </row>
    <row r="91" spans="1:10" ht="15">
      <c r="A91" s="123">
        <v>84</v>
      </c>
      <c r="B91" s="124" t="s">
        <v>205</v>
      </c>
      <c r="C91" s="125" t="s">
        <v>105</v>
      </c>
      <c r="D91" s="142">
        <v>5040</v>
      </c>
      <c r="E91" s="141">
        <v>4760</v>
      </c>
      <c r="F91" s="141">
        <v>5140</v>
      </c>
      <c r="G91" s="141">
        <v>14940</v>
      </c>
      <c r="H91" s="144">
        <v>5040</v>
      </c>
      <c r="I91" s="141">
        <v>5190.985</v>
      </c>
      <c r="J91" s="147">
        <v>5448.04</v>
      </c>
    </row>
    <row r="92" spans="1:10" ht="15">
      <c r="A92" s="123">
        <v>85</v>
      </c>
      <c r="B92" s="124" t="s">
        <v>206</v>
      </c>
      <c r="C92" s="132" t="s">
        <v>106</v>
      </c>
      <c r="D92" s="142">
        <v>3855</v>
      </c>
      <c r="E92" s="141">
        <v>3635</v>
      </c>
      <c r="F92" s="141">
        <v>3800</v>
      </c>
      <c r="G92" s="141">
        <v>11290</v>
      </c>
      <c r="H92" s="144">
        <v>3760</v>
      </c>
      <c r="I92" s="141">
        <v>3778.145</v>
      </c>
      <c r="J92" s="147">
        <v>3965.24</v>
      </c>
    </row>
    <row r="93" spans="1:10" ht="15">
      <c r="A93" s="123">
        <v>86</v>
      </c>
      <c r="B93" s="124" t="s">
        <v>207</v>
      </c>
      <c r="C93" s="132" t="s">
        <v>107</v>
      </c>
      <c r="D93" s="142">
        <v>1440</v>
      </c>
      <c r="E93" s="141">
        <v>3480</v>
      </c>
      <c r="F93" s="141">
        <v>3420</v>
      </c>
      <c r="G93" s="141">
        <v>8340</v>
      </c>
      <c r="H93" s="144">
        <v>1260</v>
      </c>
      <c r="I93" s="141">
        <v>4067.2999999999997</v>
      </c>
      <c r="J93" s="147">
        <v>4268.72</v>
      </c>
    </row>
    <row r="94" spans="1:10" ht="41.25" customHeight="1">
      <c r="A94" s="164" t="s">
        <v>278</v>
      </c>
      <c r="B94" s="164"/>
      <c r="C94" s="164"/>
      <c r="D94" s="137">
        <f aca="true" t="shared" si="0" ref="D94:J94">SUM(D8:D93)</f>
        <v>451375</v>
      </c>
      <c r="E94" s="137">
        <f t="shared" si="0"/>
        <v>522670</v>
      </c>
      <c r="F94" s="137">
        <f t="shared" si="0"/>
        <v>553940</v>
      </c>
      <c r="G94" s="137">
        <f t="shared" si="0"/>
        <v>1527985</v>
      </c>
      <c r="H94" s="137">
        <f t="shared" si="0"/>
        <v>545265</v>
      </c>
      <c r="I94" s="137">
        <f t="shared" si="0"/>
        <v>791637.9815652709</v>
      </c>
      <c r="J94" s="137">
        <v>649060.6089419354</v>
      </c>
    </row>
  </sheetData>
  <sheetProtection/>
  <mergeCells count="1">
    <mergeCell ref="A94:C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cp:lastPrinted>2021-04-01T12:52:09Z</cp:lastPrinted>
  <dcterms:created xsi:type="dcterms:W3CDTF">2020-12-30T14:22:05Z</dcterms:created>
  <dcterms:modified xsi:type="dcterms:W3CDTF">2021-06-04T07:21:37Z</dcterms:modified>
  <cp:category/>
  <cp:version/>
  <cp:contentType/>
  <cp:contentStatus/>
</cp:coreProperties>
</file>