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NS MAI 2021" sheetId="1" r:id="rId1"/>
  </sheets>
  <definedNames>
    <definedName name="_xlnm._FilterDatabase" localSheetId="0" hidden="1">'PNS MAI 2021'!$B$1:$B$202</definedName>
  </definedNames>
  <calcPr fullCalcOnLoad="1"/>
</workbook>
</file>

<file path=xl/sharedStrings.xml><?xml version="1.0" encoding="utf-8"?>
<sst xmlns="http://schemas.openxmlformats.org/spreadsheetml/2006/main" count="526" uniqueCount="168">
  <si>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</si>
  <si>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</si>
  <si>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</si>
  <si>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</si>
  <si>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</si>
  <si>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</si>
  <si>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</si>
  <si>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</si>
  <si>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</si>
  <si>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</si>
  <si>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</si>
  <si>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</si>
  <si>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</si>
  <si>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</si>
  <si>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</si>
  <si>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</si>
  <si>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</si>
  <si>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Total plati trimestrul 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</si>
  <si>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</si>
  <si>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</si>
  <si>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</si>
  <si>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</si>
  <si>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</si>
  <si>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</si>
  <si>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</si>
  <si>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</si>
  <si>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</si>
  <si>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</si>
  <si>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</si>
  <si>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</si>
  <si>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</si>
  <si>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</si>
  <si>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</si>
  <si>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</si>
  <si>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</si>
  <si>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</si>
  <si>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</si>
  <si>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</si>
  <si>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</si>
  <si>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</si>
  <si>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</si>
  <si>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</si>
  <si>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</si>
  <si>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</si>
  <si>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</si>
  <si>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</si>
  <si>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</si>
  <si>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</si>
  <si>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</si>
  <si>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+/- trim. 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</si>
  <si>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</si>
  <si>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</si>
  <si>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</si>
  <si>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</si>
  <si>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</si>
  <si>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</si>
  <si>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</si>
  <si>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</si>
  <si>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</si>
  <si>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</si>
  <si>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</si>
  <si>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</si>
  <si>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</si>
  <si>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</si>
  <si>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</si>
  <si>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</si>
  <si>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</si>
  <si>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</si>
  <si>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</si>
  <si>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</si>
  <si>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r>
      <t xml:space="preserve">hemofilie congenitală </t>
    </r>
    <r>
      <rPr>
        <b/>
        <sz val="12"/>
        <rFont val="Arial"/>
        <family val="2"/>
      </rPr>
      <t>fără inhibitori</t>
    </r>
    <r>
      <rPr>
        <sz val="12"/>
        <rFont val="Arial"/>
        <family val="2"/>
      </rPr>
      <t xml:space="preserve"> cu substituţie </t>
    </r>
    <r>
      <rPr>
        <b/>
        <sz val="12"/>
        <rFont val="Arial"/>
        <family val="2"/>
      </rPr>
      <t>profilactică continuă</t>
    </r>
  </si>
  <si>
    <r>
      <t xml:space="preserve">hemofilie  congenitală </t>
    </r>
    <r>
      <rPr>
        <b/>
        <sz val="12"/>
        <rFont val="Arial"/>
        <family val="2"/>
      </rPr>
      <t xml:space="preserve">fără </t>
    </r>
    <r>
      <rPr>
        <sz val="12"/>
        <rFont val="Arial"/>
        <family val="2"/>
      </rPr>
      <t xml:space="preserve">inhibitori cu substituţie </t>
    </r>
    <r>
      <rPr>
        <b/>
        <sz val="12"/>
        <rFont val="Arial"/>
        <family val="2"/>
      </rPr>
      <t>profilactică intermitentă</t>
    </r>
    <r>
      <rPr>
        <sz val="12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</si>
  <si>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2"/>
        <rFont val="Arial"/>
        <family val="2"/>
      </rPr>
      <t>„on demand”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</si>
  <si>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titru mare cu profilaxie secundară pe termen lung (profilaxie</t>
    </r>
    <r>
      <rPr>
        <b/>
        <sz val="12"/>
        <rFont val="Arial"/>
        <family val="2"/>
      </rPr>
      <t xml:space="preserve"> continuuă</t>
    </r>
    <r>
      <rPr>
        <sz val="12"/>
        <rFont val="Arial"/>
        <family val="2"/>
      </rPr>
      <t>)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</si>
  <si>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profilaxie secundară pe termen scurt/</t>
    </r>
    <r>
      <rPr>
        <b/>
        <sz val="12"/>
        <rFont val="Arial"/>
        <family val="2"/>
      </rPr>
      <t>intermitentă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</si>
  <si>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 xml:space="preserve">inhibitori cu tratament de oprire a </t>
    </r>
    <r>
      <rPr>
        <b/>
        <sz val="12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</si>
  <si>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2"/>
        <rFont val="Arial"/>
        <family val="2"/>
      </rPr>
      <t xml:space="preserve">hirurgicale </t>
    </r>
    <r>
      <rPr>
        <sz val="12"/>
        <rFont val="Arial"/>
        <family val="2"/>
      </rPr>
      <t>şi ortopedice</t>
    </r>
  </si>
  <si>
    <r>
      <t xml:space="preserve">hemofilie </t>
    </r>
    <r>
      <rPr>
        <b/>
        <sz val="12"/>
        <rFont val="Arial"/>
        <family val="2"/>
      </rPr>
      <t>dobândită</t>
    </r>
    <r>
      <rPr>
        <sz val="12"/>
        <rFont val="Arial"/>
        <family val="2"/>
      </rPr>
      <t xml:space="preserve"> simptomatică cu tratament de substituţie</t>
    </r>
  </si>
  <si>
    <r>
      <t>hemofilie congenitală</t>
    </r>
    <r>
      <rPr>
        <b/>
        <sz val="12"/>
        <rFont val="Arial"/>
        <family val="2"/>
      </rPr>
      <t xml:space="preserve"> cu </t>
    </r>
    <r>
      <rPr>
        <sz val="12"/>
        <rFont val="Arial"/>
        <family val="2"/>
      </rPr>
      <t>inhibitori cu tratament de oprire a</t>
    </r>
    <r>
      <rPr>
        <b/>
        <sz val="12"/>
        <rFont val="Arial"/>
        <family val="2"/>
      </rPr>
      <t xml:space="preserve"> sângerărilor</t>
    </r>
  </si>
  <si>
    <t>Talasemie</t>
  </si>
  <si>
    <t>INSMC</t>
  </si>
  <si>
    <t>Plati ianuarie 2021</t>
  </si>
  <si>
    <t>Plati februarie 2021</t>
  </si>
  <si>
    <t>Plati martie 2021</t>
  </si>
  <si>
    <t>Plati mai 2021</t>
  </si>
  <si>
    <t>Mucopolizaharidoza (Sindrom MORQUIO)</t>
  </si>
  <si>
    <t>TPP1</t>
  </si>
  <si>
    <t>SC Focus Lab Plus</t>
  </si>
  <si>
    <t>SC Medeuropa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</si>
  <si>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</si>
  <si>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</si>
  <si>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</si>
  <si>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</si>
  <si>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</si>
  <si>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</si>
  <si>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</si>
  <si>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proteze auditive Baha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</si>
  <si>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</si>
  <si>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</si>
  <si>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</si>
  <si>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</si>
  <si>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</si>
  <si>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</si>
  <si>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</si>
  <si>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</si>
  <si>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</si>
  <si>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</si>
  <si>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</si>
  <si>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</si>
  <si>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</si>
  <si>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</si>
  <si>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</si>
  <si>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</si>
  <si>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</si>
  <si>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</si>
  <si>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</si>
  <si>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</si>
  <si>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</si>
  <si>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</si>
  <si>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</si>
  <si>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</si>
  <si>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</si>
  <si>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</si>
  <si>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</si>
  <si>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</si>
  <si>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</si>
  <si>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</si>
  <si>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</si>
  <si>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</si>
  <si>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</si>
  <si>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</si>
  <si>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</si>
  <si>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</si>
  <si>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</si>
  <si>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</si>
  <si>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</si>
  <si>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</si>
  <si>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</si>
  <si>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</si>
  <si>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</si>
  <si>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</si>
  <si>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</si>
  <si>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</si>
  <si>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</si>
  <si>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</si>
  <si>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</si>
  <si>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</si>
  <si>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</si>
  <si>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</si>
  <si>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</si>
  <si>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</si>
  <si>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</si>
  <si>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</si>
  <si>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</si>
  <si>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</si>
  <si>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</si>
  <si>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</si>
  <si>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</si>
  <si>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</si>
  <si>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</si>
  <si>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</si>
  <si>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</si>
  <si>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</si>
  <si>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</si>
  <si>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</si>
  <si>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</si>
  <si>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</si>
  <si>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2021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</si>
</sst>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8" applyFont="1" applyFill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8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8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58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8" applyFont="1" applyFill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1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" fontId="3" fillId="0" borderId="11" xfId="58" applyNumberFormat="1" applyFont="1" applyFill="1" applyBorder="1" applyAlignment="1">
      <alignment horizontal="center" vertical="center" wrapText="1"/>
      <protection/>
    </xf>
    <xf numFmtId="4" fontId="3" fillId="0" borderId="12" xfId="58" applyNumberFormat="1" applyFont="1" applyFill="1" applyBorder="1" applyAlignment="1">
      <alignment horizontal="center" vertical="center" wrapText="1"/>
      <protection/>
    </xf>
    <xf numFmtId="4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1" xfId="58" applyNumberFormat="1" applyFont="1" applyFill="1" applyBorder="1" applyAlignment="1">
      <alignment horizontal="center" vertical="center" wrapText="1"/>
      <protection/>
    </xf>
    <xf numFmtId="4" fontId="4" fillId="0" borderId="12" xfId="58" applyNumberFormat="1" applyFont="1" applyFill="1" applyBorder="1" applyAlignment="1">
      <alignment horizontal="center" vertical="center" wrapText="1"/>
      <protection/>
    </xf>
    <xf numFmtId="4" fontId="4" fillId="0" borderId="13" xfId="58" applyNumberFormat="1" applyFont="1" applyFill="1" applyBorder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1" sqref="N11"/>
    </sheetView>
  </sheetViews>
  <sheetFormatPr defaultColWidth="9.140625" defaultRowHeight="15"/>
  <cols>
    <col min="1" max="1" width="50.28125" style="23" customWidth="1"/>
    <col min="2" max="2" width="50.00390625" style="5" customWidth="1"/>
    <col min="3" max="3" width="17.140625" style="6" hidden="1" customWidth="1"/>
    <col min="4" max="4" width="17.7109375" style="6" hidden="1" customWidth="1"/>
    <col min="5" max="5" width="16.7109375" style="6" hidden="1" customWidth="1"/>
    <col min="6" max="6" width="17.57421875" style="6" hidden="1" customWidth="1"/>
    <col min="7" max="7" width="18.421875" style="6" hidden="1" customWidth="1"/>
    <col min="8" max="8" width="31.8515625" style="6" customWidth="1"/>
    <col min="9" max="16384" width="9.140625" style="7" customWidth="1"/>
  </cols>
  <sheetData>
    <row r="1" spans="1:2" ht="15.75">
      <c r="A1" s="21"/>
      <c r="B1" s="1"/>
    </row>
    <row r="2" spans="1:2" ht="15.75">
      <c r="A2" s="21"/>
      <c r="B2" s="1"/>
    </row>
    <row r="3" spans="1:8" ht="33" customHeight="1">
      <c r="A3" s="16" t="s">
        <v>167</v>
      </c>
      <c r="B3" s="16"/>
      <c r="C3" s="16"/>
      <c r="D3" s="16"/>
      <c r="H3" s="16"/>
    </row>
    <row r="5" spans="1:8" s="9" customFormat="1" ht="36" customHeight="1">
      <c r="A5" s="22" t="s">
        <v>9</v>
      </c>
      <c r="B5" s="2" t="s">
        <v>0</v>
      </c>
      <c r="C5" s="2" t="s">
        <v>81</v>
      </c>
      <c r="D5" s="2" t="s">
        <v>82</v>
      </c>
      <c r="E5" s="2" t="s">
        <v>83</v>
      </c>
      <c r="F5" s="8" t="s">
        <v>17</v>
      </c>
      <c r="G5" s="15" t="s">
        <v>49</v>
      </c>
      <c r="H5" s="2" t="s">
        <v>84</v>
      </c>
    </row>
    <row r="6" spans="1:8" ht="36.75" customHeight="1">
      <c r="A6" s="24" t="s">
        <v>60</v>
      </c>
      <c r="B6" s="2" t="s">
        <v>16</v>
      </c>
      <c r="C6" s="11">
        <f aca="true" t="shared" si="0" ref="C6:H6">C7+C8+C9+C10+C11+C12+C13+C14+C15</f>
        <v>1832750.98</v>
      </c>
      <c r="D6" s="11">
        <f>D7+D8+D9+D10+D11+D12+D13+D14+D15</f>
        <v>5482324.45</v>
      </c>
      <c r="E6" s="11">
        <f t="shared" si="0"/>
        <v>5879453.700000001</v>
      </c>
      <c r="F6" s="11">
        <f t="shared" si="0"/>
        <v>13194529.129999999</v>
      </c>
      <c r="G6" s="11" t="e">
        <f t="shared" si="0"/>
        <v>#REF!</v>
      </c>
      <c r="H6" s="11">
        <f t="shared" si="0"/>
        <v>3555293.5399999996</v>
      </c>
    </row>
    <row r="7" spans="1:8" ht="66" customHeight="1">
      <c r="A7" s="27"/>
      <c r="B7" s="18" t="s">
        <v>70</v>
      </c>
      <c r="C7" s="12">
        <v>1325417.02</v>
      </c>
      <c r="D7" s="12">
        <v>793457.36</v>
      </c>
      <c r="E7" s="12">
        <v>1064427.05</v>
      </c>
      <c r="F7" s="12">
        <f aca="true" t="shared" si="1" ref="F7:F93">C7+D7+E7</f>
        <v>3183301.4299999997</v>
      </c>
      <c r="G7" s="12" t="e">
        <f>#REF!-F7</f>
        <v>#REF!</v>
      </c>
      <c r="H7" s="12">
        <v>1947512.82</v>
      </c>
    </row>
    <row r="8" spans="1:8" ht="81" customHeight="1">
      <c r="A8" s="27"/>
      <c r="B8" s="18" t="s">
        <v>71</v>
      </c>
      <c r="C8" s="12">
        <v>451252.37</v>
      </c>
      <c r="D8" s="12">
        <v>1342071.77</v>
      </c>
      <c r="E8" s="12">
        <v>886557.49</v>
      </c>
      <c r="F8" s="12">
        <f t="shared" si="1"/>
        <v>2679881.63</v>
      </c>
      <c r="G8" s="12" t="e">
        <f>#REF!-F8</f>
        <v>#REF!</v>
      </c>
      <c r="H8" s="12">
        <v>1062018.19</v>
      </c>
    </row>
    <row r="9" spans="1:8" ht="53.25" customHeight="1">
      <c r="A9" s="27"/>
      <c r="B9" s="18" t="s">
        <v>72</v>
      </c>
      <c r="C9" s="12">
        <v>0</v>
      </c>
      <c r="D9" s="12">
        <v>654387.75</v>
      </c>
      <c r="E9" s="12">
        <v>328092.94</v>
      </c>
      <c r="F9" s="12">
        <f t="shared" si="1"/>
        <v>982480.69</v>
      </c>
      <c r="G9" s="12" t="e">
        <f>#REF!-F9</f>
        <v>#REF!</v>
      </c>
      <c r="H9" s="12">
        <v>95059.88</v>
      </c>
    </row>
    <row r="10" spans="1:8" ht="79.5" customHeight="1">
      <c r="A10" s="27"/>
      <c r="B10" s="18" t="s">
        <v>73</v>
      </c>
      <c r="C10" s="12">
        <v>0</v>
      </c>
      <c r="D10" s="12">
        <v>1114811.67</v>
      </c>
      <c r="E10" s="12">
        <v>1235814.53</v>
      </c>
      <c r="F10" s="12">
        <f aca="true" t="shared" si="2" ref="F10:F15">C10+D10+E10</f>
        <v>2350626.2</v>
      </c>
      <c r="G10" s="12" t="e">
        <f>#REF!-F10</f>
        <v>#REF!</v>
      </c>
      <c r="H10" s="12">
        <v>436339.27</v>
      </c>
    </row>
    <row r="11" spans="1:8" ht="70.5" customHeight="1">
      <c r="A11" s="27"/>
      <c r="B11" s="18" t="s">
        <v>74</v>
      </c>
      <c r="C11" s="12">
        <v>0</v>
      </c>
      <c r="D11" s="12">
        <v>243384.96</v>
      </c>
      <c r="E11" s="12">
        <v>124218.47</v>
      </c>
      <c r="F11" s="12">
        <f>C11+D11+E11</f>
        <v>367603.43</v>
      </c>
      <c r="G11" s="12" t="e">
        <f>#REF!-F11</f>
        <v>#REF!</v>
      </c>
      <c r="H11" s="12">
        <v>0</v>
      </c>
    </row>
    <row r="12" spans="1:8" ht="57.75" customHeight="1">
      <c r="A12" s="27"/>
      <c r="B12" s="18" t="s">
        <v>75</v>
      </c>
      <c r="C12" s="12">
        <v>0</v>
      </c>
      <c r="D12" s="12">
        <v>384292.04</v>
      </c>
      <c r="E12" s="12">
        <v>718032.59</v>
      </c>
      <c r="F12" s="12">
        <f t="shared" si="2"/>
        <v>1102324.63</v>
      </c>
      <c r="G12" s="12" t="e">
        <f>#REF!-F12</f>
        <v>#REF!</v>
      </c>
      <c r="H12" s="12">
        <v>0</v>
      </c>
    </row>
    <row r="13" spans="1:8" ht="81" customHeight="1">
      <c r="A13" s="27"/>
      <c r="B13" s="18" t="s">
        <v>76</v>
      </c>
      <c r="C13" s="12">
        <v>50990.2</v>
      </c>
      <c r="D13" s="12">
        <v>516998.69</v>
      </c>
      <c r="E13" s="12">
        <v>283748.69</v>
      </c>
      <c r="F13" s="12">
        <f>C13+D13+E13</f>
        <v>851737.5800000001</v>
      </c>
      <c r="G13" s="12" t="e">
        <f>#REF!-F13</f>
        <v>#REF!</v>
      </c>
      <c r="H13" s="12">
        <v>0</v>
      </c>
    </row>
    <row r="14" spans="1:8" ht="51.75" customHeight="1">
      <c r="A14" s="27"/>
      <c r="B14" s="18" t="s">
        <v>77</v>
      </c>
      <c r="C14" s="12">
        <v>0</v>
      </c>
      <c r="D14" s="12">
        <v>0</v>
      </c>
      <c r="E14" s="12">
        <v>374247.96</v>
      </c>
      <c r="F14" s="12">
        <f t="shared" si="2"/>
        <v>374247.96</v>
      </c>
      <c r="G14" s="12" t="e">
        <f>#REF!-F14</f>
        <v>#REF!</v>
      </c>
      <c r="H14" s="12">
        <v>0</v>
      </c>
    </row>
    <row r="15" spans="1:8" ht="26.25" customHeight="1">
      <c r="A15" s="27"/>
      <c r="B15" s="18" t="s">
        <v>79</v>
      </c>
      <c r="C15" s="12">
        <v>5091.39</v>
      </c>
      <c r="D15" s="12">
        <v>432920.21</v>
      </c>
      <c r="E15" s="12">
        <v>864313.98</v>
      </c>
      <c r="F15" s="12">
        <f t="shared" si="2"/>
        <v>1302325.58</v>
      </c>
      <c r="G15" s="12" t="e">
        <f>#REF!-F15</f>
        <v>#REF!</v>
      </c>
      <c r="H15" s="12">
        <v>14363.38</v>
      </c>
    </row>
    <row r="16" spans="1:8" ht="30" customHeight="1">
      <c r="A16" s="27"/>
      <c r="B16" s="2" t="s">
        <v>1</v>
      </c>
      <c r="C16" s="11">
        <f aca="true" t="shared" si="3" ref="C16:H16">C17+C18+C19+C20+C21+C22+C23</f>
        <v>161318.18</v>
      </c>
      <c r="D16" s="11">
        <f t="shared" si="3"/>
        <v>239100.02000000002</v>
      </c>
      <c r="E16" s="11">
        <f t="shared" si="3"/>
        <v>213868.38999999998</v>
      </c>
      <c r="F16" s="11">
        <f t="shared" si="3"/>
        <v>614286.5900000001</v>
      </c>
      <c r="G16" s="11" t="e">
        <f t="shared" si="3"/>
        <v>#REF!</v>
      </c>
      <c r="H16" s="11">
        <f t="shared" si="3"/>
        <v>138522.97999999998</v>
      </c>
    </row>
    <row r="17" spans="1:8" ht="63.75" customHeight="1">
      <c r="A17" s="27"/>
      <c r="B17" s="18" t="s">
        <v>70</v>
      </c>
      <c r="C17" s="12">
        <v>148878.74</v>
      </c>
      <c r="D17" s="12">
        <v>168973.64</v>
      </c>
      <c r="E17" s="12">
        <v>186282.34</v>
      </c>
      <c r="F17" s="12">
        <f t="shared" si="1"/>
        <v>504134.72</v>
      </c>
      <c r="G17" s="12" t="e">
        <f>#REF!-F17</f>
        <v>#REF!</v>
      </c>
      <c r="H17" s="12">
        <v>87624.78</v>
      </c>
    </row>
    <row r="18" spans="1:8" ht="81.75" customHeight="1">
      <c r="A18" s="27"/>
      <c r="B18" s="18" t="s">
        <v>71</v>
      </c>
      <c r="C18" s="12">
        <v>0</v>
      </c>
      <c r="D18" s="12">
        <v>0</v>
      </c>
      <c r="E18" s="12">
        <v>0</v>
      </c>
      <c r="F18" s="12">
        <f t="shared" si="1"/>
        <v>0</v>
      </c>
      <c r="G18" s="12" t="e">
        <f>#REF!-F18</f>
        <v>#REF!</v>
      </c>
      <c r="H18" s="12">
        <v>0</v>
      </c>
    </row>
    <row r="19" spans="1:8" ht="47.25" customHeight="1">
      <c r="A19" s="27"/>
      <c r="B19" s="18" t="s">
        <v>72</v>
      </c>
      <c r="C19" s="12">
        <v>12439.44</v>
      </c>
      <c r="D19" s="12">
        <v>14531.12</v>
      </c>
      <c r="E19" s="12">
        <v>0</v>
      </c>
      <c r="F19" s="12">
        <f>C19+D19+E19</f>
        <v>26970.56</v>
      </c>
      <c r="G19" s="12" t="e">
        <f>#REF!-F19</f>
        <v>#REF!</v>
      </c>
      <c r="H19" s="12">
        <v>0</v>
      </c>
    </row>
    <row r="20" spans="1:8" ht="79.5" customHeight="1">
      <c r="A20" s="27"/>
      <c r="B20" s="18" t="s">
        <v>73</v>
      </c>
      <c r="C20" s="12">
        <v>0</v>
      </c>
      <c r="D20" s="12">
        <v>0</v>
      </c>
      <c r="E20" s="12">
        <v>0</v>
      </c>
      <c r="F20" s="12">
        <f>C20+D20+E20</f>
        <v>0</v>
      </c>
      <c r="G20" s="12" t="e">
        <f>#REF!-F20</f>
        <v>#REF!</v>
      </c>
      <c r="H20" s="12">
        <v>0</v>
      </c>
    </row>
    <row r="21" spans="1:8" ht="55.5" customHeight="1">
      <c r="A21" s="27"/>
      <c r="B21" s="18" t="s">
        <v>75</v>
      </c>
      <c r="C21" s="12">
        <v>0</v>
      </c>
      <c r="D21" s="12">
        <v>0</v>
      </c>
      <c r="E21" s="12">
        <v>0</v>
      </c>
      <c r="F21" s="12">
        <v>0</v>
      </c>
      <c r="G21" s="12" t="e">
        <f>#REF!-F21</f>
        <v>#REF!</v>
      </c>
      <c r="H21" s="12">
        <v>0</v>
      </c>
    </row>
    <row r="22" spans="1:8" ht="51" customHeight="1">
      <c r="A22" s="27"/>
      <c r="B22" s="18" t="s">
        <v>77</v>
      </c>
      <c r="C22" s="12">
        <v>0</v>
      </c>
      <c r="D22" s="12">
        <v>0</v>
      </c>
      <c r="E22" s="12">
        <v>0</v>
      </c>
      <c r="F22" s="12">
        <f>C22+D22+E22</f>
        <v>0</v>
      </c>
      <c r="G22" s="12" t="e">
        <f>#REF!-F22</f>
        <v>#REF!</v>
      </c>
      <c r="H22" s="12">
        <v>0</v>
      </c>
    </row>
    <row r="23" spans="1:8" ht="33" customHeight="1">
      <c r="A23" s="27"/>
      <c r="B23" s="18" t="s">
        <v>79</v>
      </c>
      <c r="C23" s="12">
        <v>0</v>
      </c>
      <c r="D23" s="12">
        <v>55595.26</v>
      </c>
      <c r="E23" s="12">
        <v>27586.05</v>
      </c>
      <c r="F23" s="12">
        <f>C23+D23+E23</f>
        <v>83181.31</v>
      </c>
      <c r="G23" s="12" t="e">
        <f>#REF!-F23</f>
        <v>#REF!</v>
      </c>
      <c r="H23" s="12">
        <v>50898.2</v>
      </c>
    </row>
    <row r="24" spans="1:8" ht="36.75" customHeight="1">
      <c r="A24" s="27"/>
      <c r="B24" s="2" t="s">
        <v>23</v>
      </c>
      <c r="C24" s="11">
        <f aca="true" t="shared" si="4" ref="C24:H24">C25+C26+C27+C28+C29+C30+C31+C32</f>
        <v>0</v>
      </c>
      <c r="D24" s="11">
        <f t="shared" si="4"/>
        <v>0</v>
      </c>
      <c r="E24" s="11">
        <f t="shared" si="4"/>
        <v>0</v>
      </c>
      <c r="F24" s="11">
        <f t="shared" si="4"/>
        <v>0</v>
      </c>
      <c r="G24" s="11" t="e">
        <f t="shared" si="4"/>
        <v>#REF!</v>
      </c>
      <c r="H24" s="11">
        <f t="shared" si="4"/>
        <v>0</v>
      </c>
    </row>
    <row r="25" spans="1:8" ht="60.75" customHeight="1">
      <c r="A25" s="27"/>
      <c r="B25" s="18" t="s">
        <v>70</v>
      </c>
      <c r="C25" s="12">
        <v>0</v>
      </c>
      <c r="D25" s="12">
        <v>0</v>
      </c>
      <c r="E25" s="12">
        <v>0</v>
      </c>
      <c r="F25" s="12">
        <f aca="true" t="shared" si="5" ref="F25:F32">C25+D25+E25</f>
        <v>0</v>
      </c>
      <c r="G25" s="12" t="e">
        <f>#REF!-F25</f>
        <v>#REF!</v>
      </c>
      <c r="H25" s="12">
        <v>0</v>
      </c>
    </row>
    <row r="26" spans="1:8" ht="81" customHeight="1">
      <c r="A26" s="27"/>
      <c r="B26" s="18" t="s">
        <v>71</v>
      </c>
      <c r="C26" s="12">
        <v>0</v>
      </c>
      <c r="D26" s="12">
        <v>0</v>
      </c>
      <c r="E26" s="12">
        <v>0</v>
      </c>
      <c r="F26" s="12">
        <f t="shared" si="5"/>
        <v>0</v>
      </c>
      <c r="G26" s="12" t="e">
        <f>#REF!-F26</f>
        <v>#REF!</v>
      </c>
      <c r="H26" s="12">
        <v>0</v>
      </c>
    </row>
    <row r="27" spans="1:8" ht="58.5" customHeight="1">
      <c r="A27" s="27"/>
      <c r="B27" s="18" t="s">
        <v>72</v>
      </c>
      <c r="C27" s="12">
        <v>0</v>
      </c>
      <c r="D27" s="12">
        <v>0</v>
      </c>
      <c r="E27" s="12">
        <v>0</v>
      </c>
      <c r="F27" s="12">
        <f t="shared" si="5"/>
        <v>0</v>
      </c>
      <c r="G27" s="12" t="e">
        <f>#REF!-F27</f>
        <v>#REF!</v>
      </c>
      <c r="H27" s="12">
        <v>0</v>
      </c>
    </row>
    <row r="28" spans="1:8" ht="85.5" customHeight="1">
      <c r="A28" s="27"/>
      <c r="B28" s="18" t="s">
        <v>73</v>
      </c>
      <c r="C28" s="12">
        <v>0</v>
      </c>
      <c r="D28" s="12">
        <v>0</v>
      </c>
      <c r="E28" s="12">
        <v>0</v>
      </c>
      <c r="F28" s="12">
        <f t="shared" si="5"/>
        <v>0</v>
      </c>
      <c r="G28" s="12" t="e">
        <f>#REF!-F28</f>
        <v>#REF!</v>
      </c>
      <c r="H28" s="12">
        <v>0</v>
      </c>
    </row>
    <row r="29" spans="1:8" ht="67.5" customHeight="1">
      <c r="A29" s="27"/>
      <c r="B29" s="18" t="s">
        <v>74</v>
      </c>
      <c r="C29" s="12">
        <v>0</v>
      </c>
      <c r="D29" s="12">
        <v>0</v>
      </c>
      <c r="E29" s="12">
        <v>0</v>
      </c>
      <c r="F29" s="12">
        <f t="shared" si="5"/>
        <v>0</v>
      </c>
      <c r="G29" s="12" t="e">
        <f>#REF!-F29</f>
        <v>#REF!</v>
      </c>
      <c r="H29" s="12">
        <v>0</v>
      </c>
    </row>
    <row r="30" spans="1:8" ht="57" customHeight="1">
      <c r="A30" s="27"/>
      <c r="B30" s="18" t="s">
        <v>75</v>
      </c>
      <c r="C30" s="12">
        <v>0</v>
      </c>
      <c r="D30" s="12">
        <v>0</v>
      </c>
      <c r="E30" s="12">
        <v>0</v>
      </c>
      <c r="F30" s="12">
        <f t="shared" si="5"/>
        <v>0</v>
      </c>
      <c r="G30" s="12" t="e">
        <f>#REF!-F30</f>
        <v>#REF!</v>
      </c>
      <c r="H30" s="12">
        <v>0</v>
      </c>
    </row>
    <row r="31" spans="1:8" ht="51.75" customHeight="1">
      <c r="A31" s="27"/>
      <c r="B31" s="18" t="s">
        <v>77</v>
      </c>
      <c r="C31" s="12">
        <v>0</v>
      </c>
      <c r="D31" s="12">
        <v>0</v>
      </c>
      <c r="E31" s="12">
        <v>0</v>
      </c>
      <c r="F31" s="12">
        <f t="shared" si="5"/>
        <v>0</v>
      </c>
      <c r="G31" s="12" t="e">
        <f>#REF!-F31</f>
        <v>#REF!</v>
      </c>
      <c r="H31" s="12">
        <v>0</v>
      </c>
    </row>
    <row r="32" spans="1:8" ht="30.75" customHeight="1">
      <c r="A32" s="27"/>
      <c r="B32" s="18" t="s">
        <v>79</v>
      </c>
      <c r="C32" s="12">
        <v>0</v>
      </c>
      <c r="D32" s="12">
        <v>0</v>
      </c>
      <c r="E32" s="12">
        <v>0</v>
      </c>
      <c r="F32" s="12">
        <f t="shared" si="5"/>
        <v>0</v>
      </c>
      <c r="G32" s="12" t="e">
        <f>#REF!-F32</f>
        <v>#REF!</v>
      </c>
      <c r="H32" s="12">
        <v>0</v>
      </c>
    </row>
    <row r="33" spans="1:8" ht="36" customHeight="1">
      <c r="A33" s="27"/>
      <c r="B33" s="2" t="s">
        <v>18</v>
      </c>
      <c r="C33" s="11">
        <f aca="true" t="shared" si="6" ref="C33:H33">C34+C35</f>
        <v>0</v>
      </c>
      <c r="D33" s="11">
        <f t="shared" si="6"/>
        <v>0</v>
      </c>
      <c r="E33" s="11">
        <f t="shared" si="6"/>
        <v>0</v>
      </c>
      <c r="F33" s="11">
        <f t="shared" si="6"/>
        <v>0</v>
      </c>
      <c r="G33" s="11" t="e">
        <f t="shared" si="6"/>
        <v>#REF!</v>
      </c>
      <c r="H33" s="11">
        <f t="shared" si="6"/>
        <v>0</v>
      </c>
    </row>
    <row r="34" spans="1:8" ht="55.5" customHeight="1">
      <c r="A34" s="27"/>
      <c r="B34" s="18" t="s">
        <v>72</v>
      </c>
      <c r="C34" s="12">
        <v>0</v>
      </c>
      <c r="D34" s="12">
        <v>0</v>
      </c>
      <c r="E34" s="12">
        <v>0</v>
      </c>
      <c r="F34" s="12">
        <f t="shared" si="1"/>
        <v>0</v>
      </c>
      <c r="G34" s="12" t="e">
        <f>#REF!-F34</f>
        <v>#REF!</v>
      </c>
      <c r="H34" s="12">
        <v>0</v>
      </c>
    </row>
    <row r="35" spans="1:8" ht="54" customHeight="1">
      <c r="A35" s="27"/>
      <c r="B35" s="18" t="s">
        <v>78</v>
      </c>
      <c r="C35" s="12">
        <v>0</v>
      </c>
      <c r="D35" s="12">
        <v>0</v>
      </c>
      <c r="E35" s="12">
        <v>0</v>
      </c>
      <c r="F35" s="12">
        <f t="shared" si="1"/>
        <v>0</v>
      </c>
      <c r="G35" s="12" t="e">
        <f>#REF!-F35</f>
        <v>#REF!</v>
      </c>
      <c r="H35" s="12">
        <v>0</v>
      </c>
    </row>
    <row r="36" spans="1:8" ht="45.75" customHeight="1">
      <c r="A36" s="28"/>
      <c r="B36" s="2" t="s">
        <v>7</v>
      </c>
      <c r="C36" s="11">
        <f aca="true" t="shared" si="7" ref="C36:H36">C33+C24+C16+C6</f>
        <v>1994069.16</v>
      </c>
      <c r="D36" s="11">
        <f t="shared" si="7"/>
        <v>5721424.470000001</v>
      </c>
      <c r="E36" s="11">
        <f t="shared" si="7"/>
        <v>6093322.090000001</v>
      </c>
      <c r="F36" s="11">
        <f t="shared" si="7"/>
        <v>13808815.719999999</v>
      </c>
      <c r="G36" s="11" t="e">
        <f t="shared" si="7"/>
        <v>#REF!</v>
      </c>
      <c r="H36" s="11">
        <f t="shared" si="7"/>
        <v>3693816.5199999996</v>
      </c>
    </row>
    <row r="37" spans="1:8" ht="52.5" customHeight="1">
      <c r="A37" s="24" t="s">
        <v>10</v>
      </c>
      <c r="B37" s="2" t="s">
        <v>19</v>
      </c>
      <c r="C37" s="11">
        <f aca="true" t="shared" si="8" ref="C37:H37">C38+C39+C40</f>
        <v>28660.35</v>
      </c>
      <c r="D37" s="11">
        <f t="shared" si="8"/>
        <v>46035.909999999996</v>
      </c>
      <c r="E37" s="11">
        <f t="shared" si="8"/>
        <v>43672.89</v>
      </c>
      <c r="F37" s="11">
        <f t="shared" si="8"/>
        <v>118369.15</v>
      </c>
      <c r="G37" s="11" t="e">
        <f t="shared" si="8"/>
        <v>#REF!</v>
      </c>
      <c r="H37" s="11">
        <f t="shared" si="8"/>
        <v>43850.39</v>
      </c>
    </row>
    <row r="38" spans="1:8" ht="28.5" customHeight="1">
      <c r="A38" s="27"/>
      <c r="B38" s="3" t="s">
        <v>2</v>
      </c>
      <c r="C38" s="12">
        <v>0</v>
      </c>
      <c r="D38" s="12">
        <v>5092.57</v>
      </c>
      <c r="E38" s="12">
        <v>0</v>
      </c>
      <c r="F38" s="12">
        <f t="shared" si="1"/>
        <v>5092.57</v>
      </c>
      <c r="G38" s="12" t="e">
        <f>#REF!-F38</f>
        <v>#REF!</v>
      </c>
      <c r="H38" s="12">
        <v>0</v>
      </c>
    </row>
    <row r="39" spans="1:8" ht="33.75" customHeight="1">
      <c r="A39" s="27"/>
      <c r="B39" s="3" t="s">
        <v>20</v>
      </c>
      <c r="C39" s="12">
        <v>0</v>
      </c>
      <c r="D39" s="12">
        <v>0</v>
      </c>
      <c r="E39" s="12">
        <v>0</v>
      </c>
      <c r="F39" s="12">
        <f t="shared" si="1"/>
        <v>0</v>
      </c>
      <c r="G39" s="12" t="e">
        <f>#REF!-F39</f>
        <v>#REF!</v>
      </c>
      <c r="H39" s="12">
        <v>0</v>
      </c>
    </row>
    <row r="40" spans="1:8" ht="33.75" customHeight="1">
      <c r="A40" s="27"/>
      <c r="B40" s="3" t="s">
        <v>21</v>
      </c>
      <c r="C40" s="12">
        <v>28660.35</v>
      </c>
      <c r="D40" s="12">
        <v>40943.34</v>
      </c>
      <c r="E40" s="12">
        <v>43672.89</v>
      </c>
      <c r="F40" s="12">
        <f t="shared" si="1"/>
        <v>113276.58</v>
      </c>
      <c r="G40" s="12" t="e">
        <f>#REF!-F40</f>
        <v>#REF!</v>
      </c>
      <c r="H40" s="12">
        <v>43850.39</v>
      </c>
    </row>
    <row r="41" spans="1:8" ht="37.5" customHeight="1">
      <c r="A41" s="27"/>
      <c r="B41" s="2" t="s">
        <v>24</v>
      </c>
      <c r="C41" s="11">
        <f aca="true" t="shared" si="9" ref="C41:H41">C42+C43</f>
        <v>9103.79</v>
      </c>
      <c r="D41" s="11">
        <f t="shared" si="9"/>
        <v>9103.79</v>
      </c>
      <c r="E41" s="11">
        <f t="shared" si="9"/>
        <v>0</v>
      </c>
      <c r="F41" s="11">
        <f t="shared" si="9"/>
        <v>18207.58</v>
      </c>
      <c r="G41" s="11" t="e">
        <f t="shared" si="9"/>
        <v>#REF!</v>
      </c>
      <c r="H41" s="11">
        <f t="shared" si="9"/>
        <v>8757.61</v>
      </c>
    </row>
    <row r="42" spans="1:8" ht="28.5" customHeight="1">
      <c r="A42" s="27"/>
      <c r="B42" s="3" t="s">
        <v>2</v>
      </c>
      <c r="C42" s="12">
        <v>9103.79</v>
      </c>
      <c r="D42" s="12">
        <v>9103.79</v>
      </c>
      <c r="E42" s="12">
        <v>0</v>
      </c>
      <c r="F42" s="12">
        <f t="shared" si="1"/>
        <v>18207.58</v>
      </c>
      <c r="G42" s="12" t="e">
        <f>#REF!-F42</f>
        <v>#REF!</v>
      </c>
      <c r="H42" s="12">
        <v>8757.61</v>
      </c>
    </row>
    <row r="43" spans="1:8" ht="32.25" customHeight="1">
      <c r="A43" s="27"/>
      <c r="B43" s="3" t="s">
        <v>20</v>
      </c>
      <c r="C43" s="12">
        <v>0</v>
      </c>
      <c r="D43" s="12">
        <v>0</v>
      </c>
      <c r="E43" s="12">
        <v>0</v>
      </c>
      <c r="F43" s="12">
        <f t="shared" si="1"/>
        <v>0</v>
      </c>
      <c r="G43" s="12" t="e">
        <f>#REF!-F43</f>
        <v>#REF!</v>
      </c>
      <c r="H43" s="12">
        <v>0</v>
      </c>
    </row>
    <row r="44" spans="1:8" ht="40.5" customHeight="1">
      <c r="A44" s="27"/>
      <c r="B44" s="2" t="s">
        <v>26</v>
      </c>
      <c r="C44" s="11">
        <f>C45</f>
        <v>0</v>
      </c>
      <c r="D44" s="11">
        <f>D45</f>
        <v>0</v>
      </c>
      <c r="E44" s="11">
        <f>E45</f>
        <v>0</v>
      </c>
      <c r="F44" s="11">
        <f t="shared" si="1"/>
        <v>0</v>
      </c>
      <c r="G44" s="11" t="e">
        <f>#REF!-F44</f>
        <v>#REF!</v>
      </c>
      <c r="H44" s="11">
        <f>H45</f>
        <v>0</v>
      </c>
    </row>
    <row r="45" spans="1:8" ht="42.75" customHeight="1">
      <c r="A45" s="27"/>
      <c r="B45" s="3" t="s">
        <v>21</v>
      </c>
      <c r="C45" s="12">
        <v>0</v>
      </c>
      <c r="D45" s="12">
        <v>0</v>
      </c>
      <c r="E45" s="12">
        <v>0</v>
      </c>
      <c r="F45" s="12">
        <f t="shared" si="1"/>
        <v>0</v>
      </c>
      <c r="G45" s="12" t="e">
        <f>#REF!-F45</f>
        <v>#REF!</v>
      </c>
      <c r="H45" s="12">
        <v>0</v>
      </c>
    </row>
    <row r="46" spans="1:8" ht="40.5" customHeight="1">
      <c r="A46" s="27"/>
      <c r="B46" s="2" t="s">
        <v>48</v>
      </c>
      <c r="C46" s="11">
        <f aca="true" t="shared" si="10" ref="C46:H46">C47+C48+C49</f>
        <v>0</v>
      </c>
      <c r="D46" s="11">
        <f t="shared" si="10"/>
        <v>0</v>
      </c>
      <c r="E46" s="11">
        <f t="shared" si="10"/>
        <v>0</v>
      </c>
      <c r="F46" s="11">
        <f t="shared" si="10"/>
        <v>0</v>
      </c>
      <c r="G46" s="11" t="e">
        <f t="shared" si="10"/>
        <v>#REF!</v>
      </c>
      <c r="H46" s="11">
        <f t="shared" si="10"/>
        <v>0</v>
      </c>
    </row>
    <row r="47" spans="1:8" ht="42.75" customHeight="1">
      <c r="A47" s="27"/>
      <c r="B47" s="3" t="s">
        <v>2</v>
      </c>
      <c r="C47" s="12">
        <v>0</v>
      </c>
      <c r="D47" s="12">
        <v>0</v>
      </c>
      <c r="E47" s="12">
        <v>0</v>
      </c>
      <c r="F47" s="12">
        <f>C47+D47+E47</f>
        <v>0</v>
      </c>
      <c r="G47" s="12" t="e">
        <f>#REF!-F47</f>
        <v>#REF!</v>
      </c>
      <c r="H47" s="12">
        <v>0</v>
      </c>
    </row>
    <row r="48" spans="1:8" ht="42.75" customHeight="1">
      <c r="A48" s="27"/>
      <c r="B48" s="3" t="s">
        <v>20</v>
      </c>
      <c r="C48" s="12">
        <v>0</v>
      </c>
      <c r="D48" s="12">
        <v>0</v>
      </c>
      <c r="E48" s="12">
        <v>0</v>
      </c>
      <c r="F48" s="12">
        <f>C48+D48+E48</f>
        <v>0</v>
      </c>
      <c r="G48" s="12" t="e">
        <f>#REF!-F48</f>
        <v>#REF!</v>
      </c>
      <c r="H48" s="12">
        <v>0</v>
      </c>
    </row>
    <row r="49" spans="1:8" ht="42.75" customHeight="1">
      <c r="A49" s="27"/>
      <c r="B49" s="3" t="s">
        <v>21</v>
      </c>
      <c r="C49" s="12">
        <v>0</v>
      </c>
      <c r="D49" s="12">
        <v>0</v>
      </c>
      <c r="E49" s="12">
        <v>0</v>
      </c>
      <c r="F49" s="12">
        <f>C49+D49+E49</f>
        <v>0</v>
      </c>
      <c r="G49" s="12" t="e">
        <f>#REF!-F49</f>
        <v>#REF!</v>
      </c>
      <c r="H49" s="12">
        <v>0</v>
      </c>
    </row>
    <row r="50" spans="1:8" ht="28.5" customHeight="1">
      <c r="A50" s="28"/>
      <c r="B50" s="2" t="s">
        <v>7</v>
      </c>
      <c r="C50" s="11">
        <f aca="true" t="shared" si="11" ref="C50:H50">C41+C37+C44+C46</f>
        <v>37764.14</v>
      </c>
      <c r="D50" s="11">
        <f t="shared" si="11"/>
        <v>55139.7</v>
      </c>
      <c r="E50" s="11">
        <f t="shared" si="11"/>
        <v>43672.89</v>
      </c>
      <c r="F50" s="11">
        <f t="shared" si="11"/>
        <v>136576.72999999998</v>
      </c>
      <c r="G50" s="11" t="e">
        <f t="shared" si="11"/>
        <v>#REF!</v>
      </c>
      <c r="H50" s="11">
        <f t="shared" si="11"/>
        <v>52608</v>
      </c>
    </row>
    <row r="51" spans="1:8" ht="28.5" customHeight="1">
      <c r="A51" s="24" t="s">
        <v>11</v>
      </c>
      <c r="B51" s="3" t="s">
        <v>22</v>
      </c>
      <c r="C51" s="12">
        <v>2516733.18</v>
      </c>
      <c r="D51" s="12">
        <v>1347915.84</v>
      </c>
      <c r="E51" s="12">
        <v>3763573.54</v>
      </c>
      <c r="F51" s="12">
        <f t="shared" si="1"/>
        <v>7628222.5600000005</v>
      </c>
      <c r="G51" s="12" t="e">
        <f>#REF!-F51</f>
        <v>#REF!</v>
      </c>
      <c r="H51" s="12">
        <v>735038.21</v>
      </c>
    </row>
    <row r="52" spans="1:8" ht="28.5" customHeight="1">
      <c r="A52" s="27"/>
      <c r="B52" s="3" t="s">
        <v>23</v>
      </c>
      <c r="C52" s="12">
        <v>2220363.55</v>
      </c>
      <c r="D52" s="12">
        <v>2315916.13</v>
      </c>
      <c r="E52" s="12">
        <v>2260349.06</v>
      </c>
      <c r="F52" s="12">
        <f t="shared" si="1"/>
        <v>6796628.74</v>
      </c>
      <c r="G52" s="12" t="e">
        <f>#REF!-F52</f>
        <v>#REF!</v>
      </c>
      <c r="H52" s="12">
        <v>643873.99</v>
      </c>
    </row>
    <row r="53" spans="1:8" ht="28.5" customHeight="1">
      <c r="A53" s="27"/>
      <c r="B53" s="3" t="s">
        <v>24</v>
      </c>
      <c r="C53" s="12">
        <v>241212.34</v>
      </c>
      <c r="D53" s="12">
        <v>1025509.32</v>
      </c>
      <c r="E53" s="12">
        <v>613992.05</v>
      </c>
      <c r="F53" s="12">
        <f t="shared" si="1"/>
        <v>1880713.71</v>
      </c>
      <c r="G53" s="12" t="e">
        <f>#REF!-F53</f>
        <v>#REF!</v>
      </c>
      <c r="H53" s="12">
        <v>755028.48</v>
      </c>
    </row>
    <row r="54" spans="1:8" ht="28.5" customHeight="1">
      <c r="A54" s="27"/>
      <c r="B54" s="3" t="s">
        <v>16</v>
      </c>
      <c r="C54" s="12">
        <v>0</v>
      </c>
      <c r="D54" s="12">
        <v>0</v>
      </c>
      <c r="E54" s="12">
        <v>0</v>
      </c>
      <c r="F54" s="12">
        <f t="shared" si="1"/>
        <v>0</v>
      </c>
      <c r="G54" s="12" t="e">
        <f>#REF!-F54</f>
        <v>#REF!</v>
      </c>
      <c r="H54" s="12">
        <v>493656.95</v>
      </c>
    </row>
    <row r="55" spans="1:8" ht="28.5" customHeight="1">
      <c r="A55" s="27"/>
      <c r="B55" s="3" t="s">
        <v>25</v>
      </c>
      <c r="C55" s="12">
        <v>0</v>
      </c>
      <c r="D55" s="12">
        <v>64042.55</v>
      </c>
      <c r="E55" s="12">
        <v>129527.41</v>
      </c>
      <c r="F55" s="12">
        <f t="shared" si="1"/>
        <v>193569.96000000002</v>
      </c>
      <c r="G55" s="12" t="e">
        <f>#REF!-F55</f>
        <v>#REF!</v>
      </c>
      <c r="H55" s="12">
        <v>0</v>
      </c>
    </row>
    <row r="56" spans="1:8" ht="32.25" customHeight="1">
      <c r="A56" s="27"/>
      <c r="B56" s="3" t="s">
        <v>57</v>
      </c>
      <c r="C56" s="12">
        <v>0</v>
      </c>
      <c r="D56" s="12">
        <v>0</v>
      </c>
      <c r="E56" s="12">
        <v>3061.15</v>
      </c>
      <c r="F56" s="12">
        <f>C56+D56+E56</f>
        <v>3061.15</v>
      </c>
      <c r="G56" s="12" t="e">
        <f>#REF!-F56</f>
        <v>#REF!</v>
      </c>
      <c r="H56" s="12">
        <v>0</v>
      </c>
    </row>
    <row r="57" spans="1:8" ht="46.5" customHeight="1">
      <c r="A57" s="28"/>
      <c r="B57" s="2" t="s">
        <v>7</v>
      </c>
      <c r="C57" s="10">
        <f aca="true" t="shared" si="12" ref="C57:H57">C56+C55+C54+C53+C52+C51</f>
        <v>4978309.07</v>
      </c>
      <c r="D57" s="10">
        <f t="shared" si="12"/>
        <v>4753383.84</v>
      </c>
      <c r="E57" s="10">
        <f t="shared" si="12"/>
        <v>6770503.21</v>
      </c>
      <c r="F57" s="10">
        <f t="shared" si="12"/>
        <v>16502196.120000001</v>
      </c>
      <c r="G57" s="10" t="e">
        <f t="shared" si="12"/>
        <v>#REF!</v>
      </c>
      <c r="H57" s="10">
        <f t="shared" si="12"/>
        <v>2627597.63</v>
      </c>
    </row>
    <row r="58" spans="1:8" ht="32.25" customHeight="1">
      <c r="A58" s="24" t="s">
        <v>12</v>
      </c>
      <c r="B58" s="3" t="s">
        <v>26</v>
      </c>
      <c r="C58" s="12">
        <v>3464466.83</v>
      </c>
      <c r="D58" s="12">
        <v>5391636.71</v>
      </c>
      <c r="E58" s="12">
        <v>5102103.59</v>
      </c>
      <c r="F58" s="12">
        <f t="shared" si="1"/>
        <v>13958207.129999999</v>
      </c>
      <c r="G58" s="12" t="e">
        <f>#REF!-F58</f>
        <v>#REF!</v>
      </c>
      <c r="H58" s="12">
        <v>3969401.94</v>
      </c>
    </row>
    <row r="59" spans="1:8" ht="28.5" customHeight="1">
      <c r="A59" s="27"/>
      <c r="B59" s="3" t="s">
        <v>23</v>
      </c>
      <c r="C59" s="12">
        <v>193260.53</v>
      </c>
      <c r="D59" s="12">
        <v>852746.52</v>
      </c>
      <c r="E59" s="12">
        <v>301509.21</v>
      </c>
      <c r="F59" s="12">
        <f t="shared" si="1"/>
        <v>1347516.26</v>
      </c>
      <c r="G59" s="12" t="e">
        <f>#REF!-F59</f>
        <v>#REF!</v>
      </c>
      <c r="H59" s="12">
        <v>351534.16</v>
      </c>
    </row>
    <row r="60" spans="1:8" ht="28.5" customHeight="1">
      <c r="A60" s="27"/>
      <c r="B60" s="3" t="s">
        <v>27</v>
      </c>
      <c r="C60" s="12">
        <v>0</v>
      </c>
      <c r="D60" s="12">
        <v>0</v>
      </c>
      <c r="E60" s="12">
        <v>0</v>
      </c>
      <c r="F60" s="12">
        <f t="shared" si="1"/>
        <v>0</v>
      </c>
      <c r="G60" s="12" t="e">
        <f>#REF!-F60</f>
        <v>#REF!</v>
      </c>
      <c r="H60" s="12">
        <v>0</v>
      </c>
    </row>
    <row r="61" spans="1:8" ht="28.5" customHeight="1">
      <c r="A61" s="27"/>
      <c r="B61" s="3" t="s">
        <v>22</v>
      </c>
      <c r="C61" s="17">
        <v>1535253.89</v>
      </c>
      <c r="D61" s="12">
        <v>1304520.99</v>
      </c>
      <c r="E61" s="12">
        <v>1250917.96</v>
      </c>
      <c r="F61" s="12">
        <f t="shared" si="1"/>
        <v>4090692.84</v>
      </c>
      <c r="G61" s="12" t="e">
        <f>#REF!-F61</f>
        <v>#REF!</v>
      </c>
      <c r="H61" s="12">
        <v>227247.03</v>
      </c>
    </row>
    <row r="62" spans="1:8" ht="28.5" customHeight="1">
      <c r="A62" s="27"/>
      <c r="B62" s="3" t="s">
        <v>28</v>
      </c>
      <c r="C62" s="12">
        <v>79729.14</v>
      </c>
      <c r="D62" s="12">
        <v>103823.65</v>
      </c>
      <c r="E62" s="12">
        <v>133994.87</v>
      </c>
      <c r="F62" s="12">
        <f t="shared" si="1"/>
        <v>317547.66</v>
      </c>
      <c r="G62" s="12" t="e">
        <f>#REF!-F62</f>
        <v>#REF!</v>
      </c>
      <c r="H62" s="12">
        <v>161234.86</v>
      </c>
    </row>
    <row r="63" spans="1:8" ht="28.5" customHeight="1">
      <c r="A63" s="27"/>
      <c r="B63" s="3" t="s">
        <v>18</v>
      </c>
      <c r="C63" s="12">
        <v>944840.43</v>
      </c>
      <c r="D63" s="12">
        <v>1991858.26</v>
      </c>
      <c r="E63" s="12">
        <v>3055521.26</v>
      </c>
      <c r="F63" s="12">
        <f t="shared" si="1"/>
        <v>5992219.949999999</v>
      </c>
      <c r="G63" s="12" t="e">
        <f>#REF!-F63</f>
        <v>#REF!</v>
      </c>
      <c r="H63" s="12">
        <v>2539664.08</v>
      </c>
    </row>
    <row r="64" spans="1:8" ht="28.5" customHeight="1">
      <c r="A64" s="27"/>
      <c r="B64" s="3" t="s">
        <v>41</v>
      </c>
      <c r="C64" s="12">
        <v>10377.54</v>
      </c>
      <c r="D64" s="12">
        <v>11655.37</v>
      </c>
      <c r="E64" s="12">
        <v>37879.3</v>
      </c>
      <c r="F64" s="12">
        <f t="shared" si="1"/>
        <v>59912.21000000001</v>
      </c>
      <c r="G64" s="12" t="e">
        <f>#REF!-F64</f>
        <v>#REF!</v>
      </c>
      <c r="H64" s="12">
        <v>27327.03</v>
      </c>
    </row>
    <row r="65" spans="1:8" ht="28.5" customHeight="1">
      <c r="A65" s="27"/>
      <c r="B65" s="3" t="s">
        <v>30</v>
      </c>
      <c r="C65" s="12">
        <v>0</v>
      </c>
      <c r="D65" s="12">
        <v>0</v>
      </c>
      <c r="E65" s="12">
        <v>0</v>
      </c>
      <c r="F65" s="12">
        <f t="shared" si="1"/>
        <v>0</v>
      </c>
      <c r="G65" s="12" t="e">
        <f>#REF!-F65</f>
        <v>#REF!</v>
      </c>
      <c r="H65" s="12">
        <v>153678.89</v>
      </c>
    </row>
    <row r="66" spans="1:8" ht="28.5" customHeight="1">
      <c r="A66" s="27"/>
      <c r="B66" s="3" t="s">
        <v>16</v>
      </c>
      <c r="C66" s="12">
        <v>4254704.55</v>
      </c>
      <c r="D66" s="12">
        <v>6234745.43</v>
      </c>
      <c r="E66" s="12">
        <v>5563868.64</v>
      </c>
      <c r="F66" s="12">
        <f t="shared" si="1"/>
        <v>16053318.620000001</v>
      </c>
      <c r="G66" s="12" t="e">
        <f>#REF!-F66</f>
        <v>#REF!</v>
      </c>
      <c r="H66" s="12">
        <v>4674247.82</v>
      </c>
    </row>
    <row r="67" spans="1:8" ht="28.5" customHeight="1">
      <c r="A67" s="27"/>
      <c r="B67" s="3" t="s">
        <v>31</v>
      </c>
      <c r="C67" s="12">
        <v>0</v>
      </c>
      <c r="D67" s="12">
        <v>579988.26</v>
      </c>
      <c r="E67" s="12">
        <v>291960.23</v>
      </c>
      <c r="F67" s="12">
        <f t="shared" si="1"/>
        <v>871948.49</v>
      </c>
      <c r="G67" s="12" t="e">
        <f>#REF!-F67</f>
        <v>#REF!</v>
      </c>
      <c r="H67" s="12">
        <v>0</v>
      </c>
    </row>
    <row r="68" spans="1:8" ht="28.5" customHeight="1">
      <c r="A68" s="27"/>
      <c r="B68" s="3" t="s">
        <v>32</v>
      </c>
      <c r="C68" s="12">
        <v>340162.25</v>
      </c>
      <c r="D68" s="12">
        <v>461485.37</v>
      </c>
      <c r="E68" s="12">
        <v>450935.36</v>
      </c>
      <c r="F68" s="12">
        <f t="shared" si="1"/>
        <v>1252582.98</v>
      </c>
      <c r="G68" s="12" t="e">
        <f>#REF!-F68</f>
        <v>#REF!</v>
      </c>
      <c r="H68" s="12">
        <v>348826.33</v>
      </c>
    </row>
    <row r="69" spans="1:8" ht="28.5" customHeight="1">
      <c r="A69" s="27"/>
      <c r="B69" s="3" t="s">
        <v>33</v>
      </c>
      <c r="C69" s="12">
        <v>643390.76</v>
      </c>
      <c r="D69" s="12">
        <v>783557.11</v>
      </c>
      <c r="E69" s="12">
        <v>1263216.76</v>
      </c>
      <c r="F69" s="12">
        <f t="shared" si="1"/>
        <v>2690164.63</v>
      </c>
      <c r="G69" s="12" t="e">
        <f>#REF!-F69</f>
        <v>#REF!</v>
      </c>
      <c r="H69" s="12">
        <v>342118.57</v>
      </c>
    </row>
    <row r="70" spans="1:8" ht="28.5" customHeight="1">
      <c r="A70" s="27"/>
      <c r="B70" s="3" t="s">
        <v>24</v>
      </c>
      <c r="C70" s="12">
        <v>903420.89</v>
      </c>
      <c r="D70" s="12">
        <v>734035.89</v>
      </c>
      <c r="E70" s="12">
        <v>678658.17</v>
      </c>
      <c r="F70" s="12">
        <f t="shared" si="1"/>
        <v>2316114.95</v>
      </c>
      <c r="G70" s="12" t="e">
        <f>#REF!-F70</f>
        <v>#REF!</v>
      </c>
      <c r="H70" s="12">
        <v>443236.96</v>
      </c>
    </row>
    <row r="71" spans="1:8" ht="28.5" customHeight="1">
      <c r="A71" s="27"/>
      <c r="B71" s="3" t="s">
        <v>34</v>
      </c>
      <c r="C71" s="12">
        <v>288392.49</v>
      </c>
      <c r="D71" s="12">
        <v>249419.76</v>
      </c>
      <c r="E71" s="12">
        <v>462032.91</v>
      </c>
      <c r="F71" s="12">
        <f t="shared" si="1"/>
        <v>999845.1599999999</v>
      </c>
      <c r="G71" s="12" t="e">
        <f>#REF!-F71</f>
        <v>#REF!</v>
      </c>
      <c r="H71" s="12">
        <v>263018.56</v>
      </c>
    </row>
    <row r="72" spans="1:8" ht="28.5" customHeight="1">
      <c r="A72" s="27"/>
      <c r="B72" s="3" t="s">
        <v>35</v>
      </c>
      <c r="C72" s="12">
        <v>1272971.49</v>
      </c>
      <c r="D72" s="12">
        <v>1082267.23</v>
      </c>
      <c r="E72" s="12">
        <v>1273148.44</v>
      </c>
      <c r="F72" s="12">
        <f t="shared" si="1"/>
        <v>3628387.1599999997</v>
      </c>
      <c r="G72" s="12" t="e">
        <f>#REF!-F72</f>
        <v>#REF!</v>
      </c>
      <c r="H72" s="12">
        <v>1721911.1</v>
      </c>
    </row>
    <row r="73" spans="1:8" ht="21.75" customHeight="1">
      <c r="A73" s="27"/>
      <c r="B73" s="3" t="s">
        <v>36</v>
      </c>
      <c r="C73" s="12">
        <v>0</v>
      </c>
      <c r="D73" s="12">
        <v>25871.58</v>
      </c>
      <c r="E73" s="12">
        <v>112021.12</v>
      </c>
      <c r="F73" s="12">
        <f t="shared" si="1"/>
        <v>137892.7</v>
      </c>
      <c r="G73" s="12" t="e">
        <f>#REF!-F73</f>
        <v>#REF!</v>
      </c>
      <c r="H73" s="12">
        <v>20332.81</v>
      </c>
    </row>
    <row r="74" spans="1:8" ht="43.5" customHeight="1">
      <c r="A74" s="27"/>
      <c r="B74" s="3" t="s">
        <v>37</v>
      </c>
      <c r="C74" s="12">
        <v>2613.06</v>
      </c>
      <c r="D74" s="12">
        <v>1929.3</v>
      </c>
      <c r="E74" s="12">
        <v>196382.32</v>
      </c>
      <c r="F74" s="12">
        <f t="shared" si="1"/>
        <v>200924.68</v>
      </c>
      <c r="G74" s="12" t="e">
        <f>#REF!-F74</f>
        <v>#REF!</v>
      </c>
      <c r="H74" s="12">
        <v>136466.71</v>
      </c>
    </row>
    <row r="75" spans="1:8" ht="33.75" customHeight="1">
      <c r="A75" s="27"/>
      <c r="B75" s="3" t="s">
        <v>38</v>
      </c>
      <c r="C75" s="12">
        <v>0</v>
      </c>
      <c r="D75" s="12">
        <v>398372.28</v>
      </c>
      <c r="E75" s="12">
        <v>29847.47</v>
      </c>
      <c r="F75" s="12">
        <f t="shared" si="1"/>
        <v>428219.75</v>
      </c>
      <c r="G75" s="12" t="e">
        <f>#REF!-F75</f>
        <v>#REF!</v>
      </c>
      <c r="H75" s="12">
        <v>629140.74</v>
      </c>
    </row>
    <row r="76" spans="1:8" ht="21.75" customHeight="1">
      <c r="A76" s="27"/>
      <c r="B76" s="3" t="s">
        <v>48</v>
      </c>
      <c r="C76" s="12">
        <v>65851</v>
      </c>
      <c r="D76" s="12">
        <v>1108012.3</v>
      </c>
      <c r="E76" s="12">
        <v>1018301.86</v>
      </c>
      <c r="F76" s="12">
        <f t="shared" si="1"/>
        <v>2192165.16</v>
      </c>
      <c r="G76" s="12" t="e">
        <f>#REF!-F76</f>
        <v>#REF!</v>
      </c>
      <c r="H76" s="12">
        <v>583074.36</v>
      </c>
    </row>
    <row r="77" spans="1:8" ht="30" customHeight="1">
      <c r="A77" s="27"/>
      <c r="B77" s="3" t="s">
        <v>51</v>
      </c>
      <c r="C77" s="12">
        <v>1070821.08</v>
      </c>
      <c r="D77" s="12">
        <v>864393.22</v>
      </c>
      <c r="E77" s="12">
        <v>1181038.34</v>
      </c>
      <c r="F77" s="12">
        <f aca="true" t="shared" si="13" ref="F77:F83">C77+D77+E77</f>
        <v>3116252.64</v>
      </c>
      <c r="G77" s="12" t="e">
        <f>#REF!-F77</f>
        <v>#REF!</v>
      </c>
      <c r="H77" s="12">
        <v>945343.44</v>
      </c>
    </row>
    <row r="78" spans="1:8" ht="30" customHeight="1">
      <c r="A78" s="27"/>
      <c r="B78" s="3" t="s">
        <v>80</v>
      </c>
      <c r="C78" s="12">
        <v>54093.04</v>
      </c>
      <c r="D78" s="12">
        <v>151642.94</v>
      </c>
      <c r="E78" s="12">
        <v>2060.1</v>
      </c>
      <c r="F78" s="12">
        <f t="shared" si="13"/>
        <v>207796.08000000002</v>
      </c>
      <c r="G78" s="12" t="e">
        <f>#REF!-F78</f>
        <v>#REF!</v>
      </c>
      <c r="H78" s="12">
        <v>124184.2</v>
      </c>
    </row>
    <row r="79" spans="1:8" ht="30" customHeight="1">
      <c r="A79" s="27"/>
      <c r="B79" s="3" t="s">
        <v>59</v>
      </c>
      <c r="C79" s="12">
        <v>36692.67</v>
      </c>
      <c r="D79" s="12">
        <v>120181.77</v>
      </c>
      <c r="E79" s="12">
        <v>1123320.43</v>
      </c>
      <c r="F79" s="12">
        <f t="shared" si="13"/>
        <v>1280194.8699999999</v>
      </c>
      <c r="G79" s="12" t="e">
        <f>#REF!-F79</f>
        <v>#REF!</v>
      </c>
      <c r="H79" s="12">
        <v>443355.46</v>
      </c>
    </row>
    <row r="80" spans="1:8" ht="30" customHeight="1">
      <c r="A80" s="27"/>
      <c r="B80" s="3" t="s">
        <v>53</v>
      </c>
      <c r="C80" s="12">
        <v>54609.16</v>
      </c>
      <c r="D80" s="12">
        <v>38687.9</v>
      </c>
      <c r="E80" s="12">
        <v>169205.19</v>
      </c>
      <c r="F80" s="12">
        <f t="shared" si="13"/>
        <v>262502.25</v>
      </c>
      <c r="G80" s="12" t="e">
        <f>#REF!-F80</f>
        <v>#REF!</v>
      </c>
      <c r="H80" s="12">
        <v>76173.12</v>
      </c>
    </row>
    <row r="81" spans="1:8" ht="30" customHeight="1">
      <c r="A81" s="27"/>
      <c r="B81" s="3" t="s">
        <v>64</v>
      </c>
      <c r="C81" s="12">
        <v>263939.82</v>
      </c>
      <c r="D81" s="12">
        <v>560411.73</v>
      </c>
      <c r="E81" s="12">
        <v>445861.99</v>
      </c>
      <c r="F81" s="12">
        <f t="shared" si="13"/>
        <v>1270213.54</v>
      </c>
      <c r="G81" s="12" t="e">
        <f>#REF!-F81</f>
        <v>#REF!</v>
      </c>
      <c r="H81" s="12">
        <v>1008343.22</v>
      </c>
    </row>
    <row r="82" spans="1:8" ht="30" customHeight="1">
      <c r="A82" s="27"/>
      <c r="B82" s="3" t="s">
        <v>65</v>
      </c>
      <c r="C82" s="12">
        <v>61635.7</v>
      </c>
      <c r="D82" s="12">
        <v>65954.79</v>
      </c>
      <c r="E82" s="12">
        <v>39431.35</v>
      </c>
      <c r="F82" s="12">
        <f t="shared" si="13"/>
        <v>167021.84</v>
      </c>
      <c r="G82" s="12" t="e">
        <f>#REF!-F82</f>
        <v>#REF!</v>
      </c>
      <c r="H82" s="12">
        <v>83391.9</v>
      </c>
    </row>
    <row r="83" spans="1:8" ht="30" customHeight="1">
      <c r="A83" s="27"/>
      <c r="B83" s="3" t="s">
        <v>66</v>
      </c>
      <c r="C83" s="12">
        <v>147964.96</v>
      </c>
      <c r="D83" s="12">
        <v>124358.82</v>
      </c>
      <c r="E83" s="12">
        <v>149564.95</v>
      </c>
      <c r="F83" s="12">
        <f t="shared" si="13"/>
        <v>421888.73000000004</v>
      </c>
      <c r="G83" s="12" t="e">
        <f>#REF!-F83</f>
        <v>#REF!</v>
      </c>
      <c r="H83" s="12">
        <v>182986.46</v>
      </c>
    </row>
    <row r="84" spans="1:8" ht="32.25" customHeight="1">
      <c r="A84" s="27"/>
      <c r="B84" s="3" t="s">
        <v>69</v>
      </c>
      <c r="C84" s="12">
        <v>87542.3</v>
      </c>
      <c r="D84" s="12">
        <v>139740.26</v>
      </c>
      <c r="E84" s="12">
        <v>305568.22</v>
      </c>
      <c r="F84" s="12">
        <f>C84+D84+E84</f>
        <v>532850.78</v>
      </c>
      <c r="G84" s="12" t="e">
        <f>#REF!-F84</f>
        <v>#REF!</v>
      </c>
      <c r="H84" s="12">
        <v>101190</v>
      </c>
    </row>
    <row r="85" spans="1:8" ht="28.5" customHeight="1">
      <c r="A85" s="27"/>
      <c r="B85" s="3" t="s">
        <v>87</v>
      </c>
      <c r="C85" s="12">
        <v>0</v>
      </c>
      <c r="D85" s="12">
        <v>0</v>
      </c>
      <c r="E85" s="12">
        <v>0</v>
      </c>
      <c r="F85" s="12">
        <f>C85+D85+E85</f>
        <v>0</v>
      </c>
      <c r="G85" s="12" t="e">
        <f>#REF!-F85</f>
        <v>#REF!</v>
      </c>
      <c r="H85" s="12">
        <v>500903.85</v>
      </c>
    </row>
    <row r="86" spans="1:8" ht="28.5" customHeight="1">
      <c r="A86" s="27"/>
      <c r="B86" s="3" t="s">
        <v>88</v>
      </c>
      <c r="C86" s="12">
        <v>0</v>
      </c>
      <c r="D86" s="12">
        <v>0</v>
      </c>
      <c r="E86" s="12">
        <v>0</v>
      </c>
      <c r="F86" s="12">
        <f>C86+D86+E86</f>
        <v>0</v>
      </c>
      <c r="G86" s="12" t="e">
        <f>#REF!-F86</f>
        <v>#REF!</v>
      </c>
      <c r="H86" s="12">
        <v>282104.39</v>
      </c>
    </row>
    <row r="87" spans="1:8" ht="33" customHeight="1">
      <c r="A87" s="28"/>
      <c r="B87" s="2" t="s">
        <v>7</v>
      </c>
      <c r="C87" s="10">
        <f aca="true" t="shared" si="14" ref="C87:H87">C58+C59+C60+C61+C62+C63+C64+C65+C66+C67+C68+C69+C70+C71+C72+C73+C74+C75+C76+C77+C78+C79+C80+C81+C82+C83+C84+C85+C86</f>
        <v>15776733.580000002</v>
      </c>
      <c r="D87" s="10">
        <f t="shared" si="14"/>
        <v>23381297.44</v>
      </c>
      <c r="E87" s="10">
        <f t="shared" si="14"/>
        <v>24638350.040000007</v>
      </c>
      <c r="F87" s="10">
        <f t="shared" si="14"/>
        <v>63796381.059999995</v>
      </c>
      <c r="G87" s="10" t="e">
        <f t="shared" si="14"/>
        <v>#REF!</v>
      </c>
      <c r="H87" s="10">
        <f t="shared" si="14"/>
        <v>20340437.990000006</v>
      </c>
    </row>
    <row r="88" spans="1:8" ht="28.5" customHeight="1">
      <c r="A88" s="24" t="s">
        <v>13</v>
      </c>
      <c r="B88" s="3" t="s">
        <v>39</v>
      </c>
      <c r="C88" s="12">
        <v>6906.49</v>
      </c>
      <c r="D88" s="12">
        <v>5773.4</v>
      </c>
      <c r="E88" s="12">
        <v>3941.89</v>
      </c>
      <c r="F88" s="12">
        <f t="shared" si="1"/>
        <v>16621.78</v>
      </c>
      <c r="G88" s="12" t="e">
        <f>#REF!-F88</f>
        <v>#REF!</v>
      </c>
      <c r="H88" s="12">
        <v>16289.19</v>
      </c>
    </row>
    <row r="89" spans="1:8" ht="28.5" customHeight="1">
      <c r="A89" s="27"/>
      <c r="B89" s="3" t="s">
        <v>22</v>
      </c>
      <c r="C89" s="12">
        <v>0</v>
      </c>
      <c r="D89" s="12">
        <v>2097.65</v>
      </c>
      <c r="E89" s="12">
        <v>3209.83</v>
      </c>
      <c r="F89" s="12">
        <f t="shared" si="1"/>
        <v>5307.48</v>
      </c>
      <c r="G89" s="12" t="e">
        <f>#REF!-F89</f>
        <v>#REF!</v>
      </c>
      <c r="H89" s="12">
        <v>902.94</v>
      </c>
    </row>
    <row r="90" spans="1:8" ht="31.5" customHeight="1">
      <c r="A90" s="27"/>
      <c r="B90" s="3" t="s">
        <v>40</v>
      </c>
      <c r="C90" s="12">
        <v>0</v>
      </c>
      <c r="D90" s="12">
        <v>0</v>
      </c>
      <c r="E90" s="12">
        <v>0</v>
      </c>
      <c r="F90" s="12">
        <f t="shared" si="1"/>
        <v>0</v>
      </c>
      <c r="G90" s="12" t="e">
        <f>#REF!-F90</f>
        <v>#REF!</v>
      </c>
      <c r="H90" s="12">
        <v>0</v>
      </c>
    </row>
    <row r="91" spans="1:8" ht="28.5" customHeight="1">
      <c r="A91" s="27"/>
      <c r="B91" s="3" t="s">
        <v>41</v>
      </c>
      <c r="C91" s="12">
        <v>0</v>
      </c>
      <c r="D91" s="12">
        <v>995.85</v>
      </c>
      <c r="E91" s="12">
        <v>1394.01</v>
      </c>
      <c r="F91" s="12">
        <f t="shared" si="1"/>
        <v>2389.86</v>
      </c>
      <c r="G91" s="12" t="e">
        <f>#REF!-F91</f>
        <v>#REF!</v>
      </c>
      <c r="H91" s="12">
        <v>295.39</v>
      </c>
    </row>
    <row r="92" spans="1:8" ht="28.5" customHeight="1">
      <c r="A92" s="27"/>
      <c r="B92" s="3" t="s">
        <v>24</v>
      </c>
      <c r="C92" s="12">
        <v>1280.65</v>
      </c>
      <c r="D92" s="12">
        <v>0</v>
      </c>
      <c r="E92" s="12">
        <v>0</v>
      </c>
      <c r="F92" s="12">
        <f t="shared" si="1"/>
        <v>1280.65</v>
      </c>
      <c r="G92" s="12" t="e">
        <f>#REF!-F92</f>
        <v>#REF!</v>
      </c>
      <c r="H92" s="12">
        <v>144.48</v>
      </c>
    </row>
    <row r="93" spans="1:8" ht="28.5" customHeight="1">
      <c r="A93" s="27"/>
      <c r="B93" s="3" t="s">
        <v>36</v>
      </c>
      <c r="C93" s="12">
        <v>0</v>
      </c>
      <c r="D93" s="12">
        <v>0</v>
      </c>
      <c r="E93" s="12">
        <v>0</v>
      </c>
      <c r="F93" s="12">
        <f t="shared" si="1"/>
        <v>0</v>
      </c>
      <c r="G93" s="12" t="e">
        <f>#REF!-F93</f>
        <v>#REF!</v>
      </c>
      <c r="H93" s="12">
        <v>0</v>
      </c>
    </row>
    <row r="94" spans="1:8" ht="28.5" customHeight="1">
      <c r="A94" s="28"/>
      <c r="B94" s="2" t="s">
        <v>7</v>
      </c>
      <c r="C94" s="10">
        <f aca="true" t="shared" si="15" ref="C94:H94">C93+C92+C91+C90+C89+C88</f>
        <v>8187.139999999999</v>
      </c>
      <c r="D94" s="10">
        <f t="shared" si="15"/>
        <v>8866.9</v>
      </c>
      <c r="E94" s="10">
        <f t="shared" si="15"/>
        <v>8545.73</v>
      </c>
      <c r="F94" s="10">
        <f t="shared" si="15"/>
        <v>25599.769999999997</v>
      </c>
      <c r="G94" s="10" t="e">
        <f t="shared" si="15"/>
        <v>#REF!</v>
      </c>
      <c r="H94" s="10">
        <f t="shared" si="15"/>
        <v>17632</v>
      </c>
    </row>
    <row r="95" spans="1:8" ht="33" customHeight="1">
      <c r="A95" s="24" t="s">
        <v>14</v>
      </c>
      <c r="B95" s="2" t="s">
        <v>16</v>
      </c>
      <c r="C95" s="13">
        <v>571739.23</v>
      </c>
      <c r="D95" s="13">
        <v>909329.89</v>
      </c>
      <c r="E95" s="13">
        <v>744090.46</v>
      </c>
      <c r="F95" s="13">
        <f>C95+D95+E95</f>
        <v>2225159.58</v>
      </c>
      <c r="G95" s="13" t="e">
        <f>#REF!-F95</f>
        <v>#REF!</v>
      </c>
      <c r="H95" s="13">
        <v>967136.62</v>
      </c>
    </row>
    <row r="96" spans="1:8" ht="33" customHeight="1">
      <c r="A96" s="27"/>
      <c r="B96" s="2" t="s">
        <v>28</v>
      </c>
      <c r="C96" s="13">
        <v>0</v>
      </c>
      <c r="D96" s="13">
        <v>0</v>
      </c>
      <c r="E96" s="13">
        <v>0</v>
      </c>
      <c r="F96" s="13">
        <f>C96+D96+E96</f>
        <v>0</v>
      </c>
      <c r="G96" s="13" t="e">
        <f>#REF!-F96</f>
        <v>#REF!</v>
      </c>
      <c r="H96" s="13">
        <v>0</v>
      </c>
    </row>
    <row r="97" spans="1:8" s="14" customFormat="1" ht="36" customHeight="1">
      <c r="A97" s="28"/>
      <c r="B97" s="2" t="s">
        <v>7</v>
      </c>
      <c r="C97" s="8">
        <f aca="true" t="shared" si="16" ref="C97:H97">C95+C96</f>
        <v>571739.23</v>
      </c>
      <c r="D97" s="8">
        <f t="shared" si="16"/>
        <v>909329.89</v>
      </c>
      <c r="E97" s="8">
        <f t="shared" si="16"/>
        <v>744090.46</v>
      </c>
      <c r="F97" s="8">
        <f t="shared" si="16"/>
        <v>2225159.58</v>
      </c>
      <c r="G97" s="8" t="e">
        <f t="shared" si="16"/>
        <v>#REF!</v>
      </c>
      <c r="H97" s="8">
        <f t="shared" si="16"/>
        <v>967136.62</v>
      </c>
    </row>
    <row r="98" spans="1:8" ht="32.25" customHeight="1">
      <c r="A98" s="24" t="s">
        <v>61</v>
      </c>
      <c r="B98" s="2" t="s">
        <v>23</v>
      </c>
      <c r="C98" s="11">
        <f aca="true" t="shared" si="17" ref="C98:H98">C99+C100+C101+C102+C103</f>
        <v>0</v>
      </c>
      <c r="D98" s="11">
        <f t="shared" si="17"/>
        <v>1985.22</v>
      </c>
      <c r="E98" s="11">
        <f t="shared" si="17"/>
        <v>2014.12</v>
      </c>
      <c r="F98" s="11">
        <f t="shared" si="17"/>
        <v>3999.34</v>
      </c>
      <c r="G98" s="11" t="e">
        <f t="shared" si="17"/>
        <v>#REF!</v>
      </c>
      <c r="H98" s="11">
        <f t="shared" si="17"/>
        <v>243518.54</v>
      </c>
    </row>
    <row r="99" spans="1:8" ht="46.5" customHeight="1">
      <c r="A99" s="27"/>
      <c r="B99" s="3" t="s">
        <v>42</v>
      </c>
      <c r="C99" s="12">
        <v>0</v>
      </c>
      <c r="D99" s="12">
        <v>0</v>
      </c>
      <c r="E99" s="12">
        <v>0</v>
      </c>
      <c r="F99" s="12">
        <f>C99+D99+E99</f>
        <v>0</v>
      </c>
      <c r="G99" s="12" t="e">
        <f>#REF!-F99</f>
        <v>#REF!</v>
      </c>
      <c r="H99" s="12">
        <v>0</v>
      </c>
    </row>
    <row r="100" spans="1:8" ht="49.5" customHeight="1">
      <c r="A100" s="27"/>
      <c r="B100" s="3" t="s">
        <v>4</v>
      </c>
      <c r="C100" s="12">
        <v>0</v>
      </c>
      <c r="D100" s="12">
        <v>0</v>
      </c>
      <c r="E100" s="12">
        <v>0</v>
      </c>
      <c r="F100" s="12">
        <f>C100+D100+E100</f>
        <v>0</v>
      </c>
      <c r="G100" s="12" t="e">
        <f>#REF!-F100</f>
        <v>#REF!</v>
      </c>
      <c r="H100" s="12">
        <v>243518.54</v>
      </c>
    </row>
    <row r="101" spans="1:8" ht="42.75" customHeight="1">
      <c r="A101" s="27"/>
      <c r="B101" s="3" t="s">
        <v>50</v>
      </c>
      <c r="C101" s="12">
        <v>0</v>
      </c>
      <c r="D101" s="12">
        <v>1985.22</v>
      </c>
      <c r="E101" s="12">
        <v>2014.12</v>
      </c>
      <c r="F101" s="12">
        <f>C101+D101+E101</f>
        <v>3999.34</v>
      </c>
      <c r="G101" s="12" t="e">
        <f>#REF!-F101</f>
        <v>#REF!</v>
      </c>
      <c r="H101" s="12">
        <v>0</v>
      </c>
    </row>
    <row r="102" spans="1:8" ht="49.5" customHeight="1">
      <c r="A102" s="27"/>
      <c r="B102" s="3" t="s">
        <v>52</v>
      </c>
      <c r="C102" s="12">
        <v>0</v>
      </c>
      <c r="D102" s="12">
        <v>0</v>
      </c>
      <c r="E102" s="12">
        <v>0</v>
      </c>
      <c r="F102" s="12">
        <f>C102+D102+E102</f>
        <v>0</v>
      </c>
      <c r="G102" s="12" t="e">
        <f>#REF!-F102</f>
        <v>#REF!</v>
      </c>
      <c r="H102" s="12">
        <v>0</v>
      </c>
    </row>
    <row r="103" spans="1:8" ht="48" customHeight="1">
      <c r="A103" s="27"/>
      <c r="B103" s="3" t="s">
        <v>56</v>
      </c>
      <c r="C103" s="12">
        <v>0</v>
      </c>
      <c r="D103" s="12">
        <v>0</v>
      </c>
      <c r="E103" s="12">
        <v>0</v>
      </c>
      <c r="F103" s="12">
        <f>C103+D103+E103</f>
        <v>0</v>
      </c>
      <c r="G103" s="12" t="e">
        <f>#REF!-F103</f>
        <v>#REF!</v>
      </c>
      <c r="H103" s="12">
        <v>0</v>
      </c>
    </row>
    <row r="104" spans="1:8" ht="38.25" customHeight="1">
      <c r="A104" s="27"/>
      <c r="B104" s="2" t="s">
        <v>16</v>
      </c>
      <c r="C104" s="11">
        <f aca="true" t="shared" si="18" ref="C104:H104">C105+C106+C107+C108+C109+C110+C111</f>
        <v>517620.53</v>
      </c>
      <c r="D104" s="11">
        <f t="shared" si="18"/>
        <v>1333550.71</v>
      </c>
      <c r="E104" s="11">
        <f t="shared" si="18"/>
        <v>2239268.9</v>
      </c>
      <c r="F104" s="11">
        <f t="shared" si="18"/>
        <v>4090440.1399999997</v>
      </c>
      <c r="G104" s="11" t="e">
        <f t="shared" si="18"/>
        <v>#REF!</v>
      </c>
      <c r="H104" s="11">
        <f t="shared" si="18"/>
        <v>623523.76</v>
      </c>
    </row>
    <row r="105" spans="1:8" ht="48.75" customHeight="1">
      <c r="A105" s="27"/>
      <c r="B105" s="3" t="s">
        <v>42</v>
      </c>
      <c r="C105" s="12">
        <v>12219.63</v>
      </c>
      <c r="D105" s="12">
        <v>205018.24</v>
      </c>
      <c r="E105" s="12">
        <v>95041.57</v>
      </c>
      <c r="F105" s="12">
        <f aca="true" t="shared" si="19" ref="F105:F110">C105+D105+E105</f>
        <v>312279.44</v>
      </c>
      <c r="G105" s="12" t="e">
        <f>#REF!-F105</f>
        <v>#REF!</v>
      </c>
      <c r="H105" s="12">
        <v>0</v>
      </c>
    </row>
    <row r="106" spans="1:8" ht="43.5" customHeight="1">
      <c r="A106" s="27"/>
      <c r="B106" s="3" t="s">
        <v>4</v>
      </c>
      <c r="C106" s="12">
        <v>126269.51</v>
      </c>
      <c r="D106" s="12">
        <v>97757.04</v>
      </c>
      <c r="E106" s="12">
        <v>97757.04</v>
      </c>
      <c r="F106" s="12">
        <f t="shared" si="19"/>
        <v>321783.58999999997</v>
      </c>
      <c r="G106" s="12" t="e">
        <f>#REF!-F106</f>
        <v>#REF!</v>
      </c>
      <c r="H106" s="12">
        <v>0</v>
      </c>
    </row>
    <row r="107" spans="1:8" ht="49.5" customHeight="1">
      <c r="A107" s="27"/>
      <c r="B107" s="3" t="s">
        <v>44</v>
      </c>
      <c r="C107" s="12">
        <v>379131.39</v>
      </c>
      <c r="D107" s="12">
        <v>497637.89</v>
      </c>
      <c r="E107" s="12">
        <v>661457.12</v>
      </c>
      <c r="F107" s="12">
        <f t="shared" si="19"/>
        <v>1538226.4</v>
      </c>
      <c r="G107" s="12" t="e">
        <f>#REF!-F107</f>
        <v>#REF!</v>
      </c>
      <c r="H107" s="12">
        <v>102722.3</v>
      </c>
    </row>
    <row r="108" spans="1:8" ht="48" customHeight="1">
      <c r="A108" s="27"/>
      <c r="B108" s="3" t="s">
        <v>54</v>
      </c>
      <c r="C108" s="12">
        <v>0</v>
      </c>
      <c r="D108" s="12">
        <v>0</v>
      </c>
      <c r="E108" s="12">
        <v>0</v>
      </c>
      <c r="F108" s="12">
        <f t="shared" si="19"/>
        <v>0</v>
      </c>
      <c r="G108" s="12" t="e">
        <f>#REF!-F108</f>
        <v>#REF!</v>
      </c>
      <c r="H108" s="12">
        <v>0</v>
      </c>
    </row>
    <row r="109" spans="1:8" ht="48" customHeight="1">
      <c r="A109" s="27"/>
      <c r="B109" s="3" t="s">
        <v>56</v>
      </c>
      <c r="C109" s="12">
        <v>0</v>
      </c>
      <c r="D109" s="12">
        <v>266869.94</v>
      </c>
      <c r="E109" s="12">
        <v>304977.2</v>
      </c>
      <c r="F109" s="12">
        <f t="shared" si="19"/>
        <v>571847.14</v>
      </c>
      <c r="G109" s="12" t="e">
        <f>#REF!-F109</f>
        <v>#REF!</v>
      </c>
      <c r="H109" s="12">
        <v>0</v>
      </c>
    </row>
    <row r="110" spans="1:8" ht="48" customHeight="1">
      <c r="A110" s="27"/>
      <c r="B110" s="3" t="s">
        <v>58</v>
      </c>
      <c r="C110" s="12">
        <v>0</v>
      </c>
      <c r="D110" s="12">
        <v>266267.6</v>
      </c>
      <c r="E110" s="12">
        <v>0</v>
      </c>
      <c r="F110" s="12">
        <f t="shared" si="19"/>
        <v>266267.6</v>
      </c>
      <c r="G110" s="12" t="e">
        <f>#REF!-F110</f>
        <v>#REF!</v>
      </c>
      <c r="H110" s="12">
        <v>520801.46</v>
      </c>
    </row>
    <row r="111" spans="1:8" ht="51" customHeight="1">
      <c r="A111" s="27"/>
      <c r="B111" s="3" t="s">
        <v>63</v>
      </c>
      <c r="C111" s="12">
        <v>0</v>
      </c>
      <c r="D111" s="12">
        <v>0</v>
      </c>
      <c r="E111" s="12">
        <v>1080035.97</v>
      </c>
      <c r="F111" s="12">
        <f>C111+D111+E111</f>
        <v>1080035.97</v>
      </c>
      <c r="G111" s="12" t="e">
        <f>#REF!-F111</f>
        <v>#REF!</v>
      </c>
      <c r="H111" s="12">
        <v>0</v>
      </c>
    </row>
    <row r="112" spans="1:8" ht="28.5" customHeight="1">
      <c r="A112" s="27"/>
      <c r="B112" s="2" t="s">
        <v>22</v>
      </c>
      <c r="C112" s="11">
        <f aca="true" t="shared" si="20" ref="C112:H112">C113+C114+C115+C116+C117+C118</f>
        <v>329219.59</v>
      </c>
      <c r="D112" s="11">
        <f t="shared" si="20"/>
        <v>278971.83</v>
      </c>
      <c r="E112" s="11">
        <f t="shared" si="20"/>
        <v>147513.4</v>
      </c>
      <c r="F112" s="11">
        <f t="shared" si="20"/>
        <v>755704.8200000001</v>
      </c>
      <c r="G112" s="11" t="e">
        <f t="shared" si="20"/>
        <v>#REF!</v>
      </c>
      <c r="H112" s="11">
        <f t="shared" si="20"/>
        <v>483692.57999999996</v>
      </c>
    </row>
    <row r="113" spans="1:8" ht="45.75" customHeight="1">
      <c r="A113" s="27"/>
      <c r="B113" s="3" t="s">
        <v>42</v>
      </c>
      <c r="C113" s="12">
        <v>93853.74</v>
      </c>
      <c r="D113" s="12">
        <v>0</v>
      </c>
      <c r="E113" s="12">
        <v>0</v>
      </c>
      <c r="F113" s="12">
        <f>C113+D113+E113</f>
        <v>93853.74</v>
      </c>
      <c r="G113" s="12" t="e">
        <f>#REF!-F113</f>
        <v>#REF!</v>
      </c>
      <c r="H113" s="12">
        <v>242313.56</v>
      </c>
    </row>
    <row r="114" spans="1:8" ht="46.5" customHeight="1">
      <c r="A114" s="27"/>
      <c r="B114" s="3" t="s">
        <v>4</v>
      </c>
      <c r="C114" s="17">
        <v>40322.35</v>
      </c>
      <c r="D114" s="12">
        <v>0</v>
      </c>
      <c r="E114" s="12">
        <v>0</v>
      </c>
      <c r="F114" s="12">
        <f aca="true" t="shared" si="21" ref="F114:F121">C114+D114+E114</f>
        <v>40322.35</v>
      </c>
      <c r="G114" s="12" t="e">
        <f>#REF!-F114</f>
        <v>#REF!</v>
      </c>
      <c r="H114" s="12">
        <v>22912.17</v>
      </c>
    </row>
    <row r="115" spans="1:8" ht="24.75" customHeight="1">
      <c r="A115" s="27"/>
      <c r="B115" s="3" t="s">
        <v>44</v>
      </c>
      <c r="C115" s="12">
        <v>167006.2</v>
      </c>
      <c r="D115" s="12">
        <v>0</v>
      </c>
      <c r="E115" s="12">
        <v>0</v>
      </c>
      <c r="F115" s="12">
        <f t="shared" si="21"/>
        <v>167006.2</v>
      </c>
      <c r="G115" s="12" t="e">
        <f>#REF!-F115</f>
        <v>#REF!</v>
      </c>
      <c r="H115" s="12">
        <v>218466.85</v>
      </c>
    </row>
    <row r="116" spans="1:8" ht="40.5" customHeight="1">
      <c r="A116" s="27"/>
      <c r="B116" s="3" t="s">
        <v>54</v>
      </c>
      <c r="C116" s="12">
        <v>0</v>
      </c>
      <c r="D116" s="12">
        <v>243288</v>
      </c>
      <c r="E116" s="12">
        <v>0</v>
      </c>
      <c r="F116" s="12">
        <f>C116+D116+E116</f>
        <v>243288</v>
      </c>
      <c r="G116" s="12" t="e">
        <f>#REF!-F116</f>
        <v>#REF!</v>
      </c>
      <c r="H116" s="12">
        <v>0</v>
      </c>
    </row>
    <row r="117" spans="1:8" ht="62.25" customHeight="1">
      <c r="A117" s="27"/>
      <c r="B117" s="3" t="s">
        <v>56</v>
      </c>
      <c r="C117" s="12">
        <v>28037.3</v>
      </c>
      <c r="D117" s="12">
        <v>35683.83</v>
      </c>
      <c r="E117" s="12">
        <v>53525.75</v>
      </c>
      <c r="F117" s="12">
        <f t="shared" si="21"/>
        <v>117246.88</v>
      </c>
      <c r="G117" s="12" t="e">
        <f>#REF!-F117</f>
        <v>#REF!</v>
      </c>
      <c r="H117" s="12">
        <v>0</v>
      </c>
    </row>
    <row r="118" spans="1:8" ht="62.25" customHeight="1">
      <c r="A118" s="27"/>
      <c r="B118" s="3" t="s">
        <v>58</v>
      </c>
      <c r="C118" s="12">
        <v>0</v>
      </c>
      <c r="D118" s="12">
        <v>0</v>
      </c>
      <c r="E118" s="12">
        <v>93987.65</v>
      </c>
      <c r="F118" s="12">
        <f>C118+D118+E118</f>
        <v>93987.65</v>
      </c>
      <c r="G118" s="12" t="e">
        <f>#REF!-F118</f>
        <v>#REF!</v>
      </c>
      <c r="H118" s="12">
        <v>0</v>
      </c>
    </row>
    <row r="119" spans="1:8" ht="28.5" customHeight="1">
      <c r="A119" s="27"/>
      <c r="B119" s="2" t="s">
        <v>24</v>
      </c>
      <c r="C119" s="11">
        <f>C120+C121</f>
        <v>38236.71</v>
      </c>
      <c r="D119" s="11">
        <f>D120+D121</f>
        <v>29198.94</v>
      </c>
      <c r="E119" s="11">
        <f>E120+E121</f>
        <v>31284.58</v>
      </c>
      <c r="F119" s="11">
        <f t="shared" si="21"/>
        <v>98720.23</v>
      </c>
      <c r="G119" s="11" t="e">
        <f>#REF!-F119</f>
        <v>#REF!</v>
      </c>
      <c r="H119" s="11">
        <f>H120+H121</f>
        <v>34915.369999999995</v>
      </c>
    </row>
    <row r="120" spans="1:8" ht="48.75" customHeight="1">
      <c r="A120" s="27"/>
      <c r="B120" s="3" t="s">
        <v>42</v>
      </c>
      <c r="C120" s="12">
        <v>19465.96</v>
      </c>
      <c r="D120" s="12">
        <v>14599.47</v>
      </c>
      <c r="E120" s="12">
        <v>15989.9</v>
      </c>
      <c r="F120" s="12">
        <f t="shared" si="21"/>
        <v>50055.33</v>
      </c>
      <c r="G120" s="12" t="e">
        <f>#REF!-F120</f>
        <v>#REF!</v>
      </c>
      <c r="H120" s="12">
        <v>25791.17</v>
      </c>
    </row>
    <row r="121" spans="1:8" ht="43.5" customHeight="1">
      <c r="A121" s="27"/>
      <c r="B121" s="3" t="s">
        <v>4</v>
      </c>
      <c r="C121" s="12">
        <v>18770.75</v>
      </c>
      <c r="D121" s="12">
        <v>14599.47</v>
      </c>
      <c r="E121" s="12">
        <v>15294.68</v>
      </c>
      <c r="F121" s="12">
        <f t="shared" si="21"/>
        <v>48664.9</v>
      </c>
      <c r="G121" s="12" t="e">
        <f>#REF!-F121</f>
        <v>#REF!</v>
      </c>
      <c r="H121" s="12">
        <v>9124.2</v>
      </c>
    </row>
    <row r="122" spans="1:8" ht="35.25" customHeight="1">
      <c r="A122" s="27"/>
      <c r="B122" s="2" t="s">
        <v>25</v>
      </c>
      <c r="C122" s="11">
        <f aca="true" t="shared" si="22" ref="C122:H122">C123+C124+C125+C126+C127</f>
        <v>0</v>
      </c>
      <c r="D122" s="11">
        <f t="shared" si="22"/>
        <v>109645.39</v>
      </c>
      <c r="E122" s="11">
        <f t="shared" si="22"/>
        <v>1587756</v>
      </c>
      <c r="F122" s="11">
        <f t="shared" si="22"/>
        <v>1697401.39</v>
      </c>
      <c r="G122" s="11" t="e">
        <f t="shared" si="22"/>
        <v>#REF!</v>
      </c>
      <c r="H122" s="11">
        <f t="shared" si="22"/>
        <v>1236573.91</v>
      </c>
    </row>
    <row r="123" spans="1:8" ht="44.25" customHeight="1">
      <c r="A123" s="27"/>
      <c r="B123" s="3" t="s">
        <v>42</v>
      </c>
      <c r="C123" s="12">
        <v>0</v>
      </c>
      <c r="D123" s="12">
        <v>0</v>
      </c>
      <c r="E123" s="12">
        <v>278085.16</v>
      </c>
      <c r="F123" s="12">
        <f>C123+D123+E123</f>
        <v>278085.16</v>
      </c>
      <c r="G123" s="12" t="e">
        <f>#REF!-F123</f>
        <v>#REF!</v>
      </c>
      <c r="H123" s="12">
        <v>0</v>
      </c>
    </row>
    <row r="124" spans="1:8" ht="43.5" customHeight="1">
      <c r="A124" s="27"/>
      <c r="B124" s="3" t="s">
        <v>4</v>
      </c>
      <c r="C124" s="12">
        <v>0</v>
      </c>
      <c r="D124" s="12">
        <v>0</v>
      </c>
      <c r="E124" s="12">
        <v>0</v>
      </c>
      <c r="F124" s="12">
        <f>C124+D124+E124</f>
        <v>0</v>
      </c>
      <c r="G124" s="12" t="e">
        <f>#REF!-F124</f>
        <v>#REF!</v>
      </c>
      <c r="H124" s="12">
        <v>0</v>
      </c>
    </row>
    <row r="125" spans="1:8" ht="43.5" customHeight="1">
      <c r="A125" s="27"/>
      <c r="B125" s="3" t="s">
        <v>58</v>
      </c>
      <c r="C125" s="12">
        <v>0</v>
      </c>
      <c r="D125" s="12">
        <v>109645.39</v>
      </c>
      <c r="E125" s="12">
        <v>229733.2</v>
      </c>
      <c r="F125" s="12">
        <f>C125+D125+E125</f>
        <v>339378.59</v>
      </c>
      <c r="G125" s="12" t="e">
        <f>#REF!-F125</f>
        <v>#REF!</v>
      </c>
      <c r="H125" s="12">
        <v>156636.27</v>
      </c>
    </row>
    <row r="126" spans="1:8" ht="43.5" customHeight="1">
      <c r="A126" s="27"/>
      <c r="B126" s="3" t="s">
        <v>63</v>
      </c>
      <c r="C126" s="12">
        <v>0</v>
      </c>
      <c r="D126" s="12">
        <v>0</v>
      </c>
      <c r="E126" s="12">
        <v>1079937.64</v>
      </c>
      <c r="F126" s="12">
        <f>C126+D126+E126</f>
        <v>1079937.64</v>
      </c>
      <c r="G126" s="12" t="e">
        <f>#REF!-F126</f>
        <v>#REF!</v>
      </c>
      <c r="H126" s="12">
        <v>1079937.64</v>
      </c>
    </row>
    <row r="127" spans="1:8" ht="43.5" customHeight="1">
      <c r="A127" s="27"/>
      <c r="B127" s="3" t="s">
        <v>86</v>
      </c>
      <c r="C127" s="12">
        <v>0</v>
      </c>
      <c r="D127" s="12">
        <v>0</v>
      </c>
      <c r="E127" s="12">
        <v>0</v>
      </c>
      <c r="F127" s="12">
        <f>C127+D127+E127</f>
        <v>0</v>
      </c>
      <c r="G127" s="12" t="e">
        <f>#REF!-F127</f>
        <v>#REF!</v>
      </c>
      <c r="H127" s="12">
        <v>0</v>
      </c>
    </row>
    <row r="128" spans="1:8" ht="34.5" customHeight="1">
      <c r="A128" s="27"/>
      <c r="B128" s="2" t="s">
        <v>43</v>
      </c>
      <c r="C128" s="11">
        <f aca="true" t="shared" si="23" ref="C128:H128">C129+C130</f>
        <v>0</v>
      </c>
      <c r="D128" s="11">
        <f t="shared" si="23"/>
        <v>0</v>
      </c>
      <c r="E128" s="11">
        <f t="shared" si="23"/>
        <v>0</v>
      </c>
      <c r="F128" s="11">
        <f t="shared" si="23"/>
        <v>0</v>
      </c>
      <c r="G128" s="11" t="e">
        <f t="shared" si="23"/>
        <v>#REF!</v>
      </c>
      <c r="H128" s="11">
        <f t="shared" si="23"/>
        <v>73171.09</v>
      </c>
    </row>
    <row r="129" spans="1:8" ht="48.75" customHeight="1">
      <c r="A129" s="27"/>
      <c r="B129" s="3" t="s">
        <v>42</v>
      </c>
      <c r="C129" s="12">
        <v>0</v>
      </c>
      <c r="D129" s="12">
        <v>0</v>
      </c>
      <c r="E129" s="12">
        <v>0</v>
      </c>
      <c r="F129" s="12">
        <f>C129+D129+E129</f>
        <v>0</v>
      </c>
      <c r="G129" s="12" t="e">
        <f>#REF!-F129</f>
        <v>#REF!</v>
      </c>
      <c r="H129" s="12">
        <v>54745.23</v>
      </c>
    </row>
    <row r="130" spans="1:8" ht="48" customHeight="1">
      <c r="A130" s="27"/>
      <c r="B130" s="3" t="s">
        <v>4</v>
      </c>
      <c r="C130" s="12">
        <v>0</v>
      </c>
      <c r="D130" s="12">
        <v>0</v>
      </c>
      <c r="E130" s="12">
        <v>0</v>
      </c>
      <c r="F130" s="12">
        <f>C130+D130+E130</f>
        <v>0</v>
      </c>
      <c r="G130" s="12" t="e">
        <f>#REF!-F130</f>
        <v>#REF!</v>
      </c>
      <c r="H130" s="12">
        <v>18425.86</v>
      </c>
    </row>
    <row r="131" spans="1:8" ht="43.5" customHeight="1">
      <c r="A131" s="27"/>
      <c r="B131" s="2" t="s">
        <v>29</v>
      </c>
      <c r="C131" s="10">
        <f aca="true" t="shared" si="24" ref="C131:H131">C132+C133</f>
        <v>49977.07</v>
      </c>
      <c r="D131" s="10">
        <f t="shared" si="24"/>
        <v>0</v>
      </c>
      <c r="E131" s="10">
        <f t="shared" si="24"/>
        <v>0</v>
      </c>
      <c r="F131" s="10">
        <f t="shared" si="24"/>
        <v>49977.07</v>
      </c>
      <c r="G131" s="10" t="e">
        <f t="shared" si="24"/>
        <v>#REF!</v>
      </c>
      <c r="H131" s="10">
        <f t="shared" si="24"/>
        <v>0</v>
      </c>
    </row>
    <row r="132" spans="1:8" ht="43.5" customHeight="1">
      <c r="A132" s="27"/>
      <c r="B132" s="3" t="s">
        <v>5</v>
      </c>
      <c r="C132" s="12">
        <v>1886.27</v>
      </c>
      <c r="D132" s="12">
        <v>0</v>
      </c>
      <c r="E132" s="12">
        <v>0</v>
      </c>
      <c r="F132" s="12">
        <f>C132+D132+E132</f>
        <v>1886.27</v>
      </c>
      <c r="G132" s="12" t="e">
        <f>#REF!-F132</f>
        <v>#REF!</v>
      </c>
      <c r="H132" s="12">
        <v>0</v>
      </c>
    </row>
    <row r="133" spans="1:8" ht="43.5" customHeight="1">
      <c r="A133" s="27"/>
      <c r="B133" s="3" t="s">
        <v>67</v>
      </c>
      <c r="C133" s="12">
        <v>48090.8</v>
      </c>
      <c r="D133" s="12">
        <v>0</v>
      </c>
      <c r="E133" s="12">
        <v>0</v>
      </c>
      <c r="F133" s="12">
        <f>C133+D133+E133</f>
        <v>48090.8</v>
      </c>
      <c r="G133" s="12" t="e">
        <f>#REF!-F133</f>
        <v>#REF!</v>
      </c>
      <c r="H133" s="12">
        <v>0</v>
      </c>
    </row>
    <row r="134" spans="1:8" ht="43.5" customHeight="1">
      <c r="A134" s="27"/>
      <c r="B134" s="2" t="s">
        <v>41</v>
      </c>
      <c r="C134" s="10">
        <f aca="true" t="shared" si="25" ref="C134:H134">C135+C136</f>
        <v>0</v>
      </c>
      <c r="D134" s="10">
        <f t="shared" si="25"/>
        <v>0</v>
      </c>
      <c r="E134" s="10">
        <f t="shared" si="25"/>
        <v>0</v>
      </c>
      <c r="F134" s="10">
        <f t="shared" si="25"/>
        <v>0</v>
      </c>
      <c r="G134" s="10" t="e">
        <f t="shared" si="25"/>
        <v>#REF!</v>
      </c>
      <c r="H134" s="10">
        <f t="shared" si="25"/>
        <v>0</v>
      </c>
    </row>
    <row r="135" spans="1:8" ht="43.5" customHeight="1">
      <c r="A135" s="27"/>
      <c r="B135" s="3" t="s">
        <v>5</v>
      </c>
      <c r="C135" s="12">
        <v>0</v>
      </c>
      <c r="D135" s="12">
        <v>0</v>
      </c>
      <c r="E135" s="12">
        <v>0</v>
      </c>
      <c r="F135" s="12">
        <f>C135+D135+E135</f>
        <v>0</v>
      </c>
      <c r="G135" s="12" t="e">
        <f>#REF!-F135</f>
        <v>#REF!</v>
      </c>
      <c r="H135" s="12">
        <v>0</v>
      </c>
    </row>
    <row r="136" spans="1:8" ht="51" customHeight="1">
      <c r="A136" s="27"/>
      <c r="B136" s="3" t="s">
        <v>56</v>
      </c>
      <c r="C136" s="12">
        <v>0</v>
      </c>
      <c r="D136" s="12">
        <v>0</v>
      </c>
      <c r="E136" s="12">
        <v>0</v>
      </c>
      <c r="F136" s="12">
        <f>C136+D136+E136</f>
        <v>0</v>
      </c>
      <c r="G136" s="12" t="e">
        <f>#REF!-F136</f>
        <v>#REF!</v>
      </c>
      <c r="H136" s="12">
        <v>0</v>
      </c>
    </row>
    <row r="137" spans="1:8" ht="43.5" customHeight="1">
      <c r="A137" s="27"/>
      <c r="B137" s="2" t="s">
        <v>45</v>
      </c>
      <c r="C137" s="10">
        <f aca="true" t="shared" si="26" ref="C137:H137">C138</f>
        <v>212176.43</v>
      </c>
      <c r="D137" s="10">
        <f t="shared" si="26"/>
        <v>604099.28</v>
      </c>
      <c r="E137" s="10">
        <f t="shared" si="26"/>
        <v>741809.18</v>
      </c>
      <c r="F137" s="10">
        <f t="shared" si="26"/>
        <v>1558084.8900000001</v>
      </c>
      <c r="G137" s="10" t="e">
        <f t="shared" si="26"/>
        <v>#REF!</v>
      </c>
      <c r="H137" s="10">
        <f t="shared" si="26"/>
        <v>20663.26</v>
      </c>
    </row>
    <row r="138" spans="1:8" ht="43.5" customHeight="1">
      <c r="A138" s="27"/>
      <c r="B138" s="3" t="s">
        <v>6</v>
      </c>
      <c r="C138" s="12">
        <v>212176.43</v>
      </c>
      <c r="D138" s="12">
        <v>604099.28</v>
      </c>
      <c r="E138" s="12">
        <v>741809.18</v>
      </c>
      <c r="F138" s="12">
        <f>C138+D138+E138</f>
        <v>1558084.8900000001</v>
      </c>
      <c r="G138" s="12" t="e">
        <f>#REF!-F138</f>
        <v>#REF!</v>
      </c>
      <c r="H138" s="12">
        <v>20663.26</v>
      </c>
    </row>
    <row r="139" spans="1:8" ht="43.5" customHeight="1">
      <c r="A139" s="27"/>
      <c r="B139" s="2" t="s">
        <v>37</v>
      </c>
      <c r="C139" s="10">
        <f aca="true" t="shared" si="27" ref="C139:H139">C140</f>
        <v>0</v>
      </c>
      <c r="D139" s="10">
        <f t="shared" si="27"/>
        <v>243096.71</v>
      </c>
      <c r="E139" s="10">
        <f t="shared" si="27"/>
        <v>148851.05</v>
      </c>
      <c r="F139" s="10">
        <f t="shared" si="27"/>
        <v>391947.76</v>
      </c>
      <c r="G139" s="10" t="e">
        <f t="shared" si="27"/>
        <v>#REF!</v>
      </c>
      <c r="H139" s="10">
        <f t="shared" si="27"/>
        <v>425398.88</v>
      </c>
    </row>
    <row r="140" spans="1:8" ht="43.5" customHeight="1">
      <c r="A140" s="27"/>
      <c r="B140" s="3" t="s">
        <v>6</v>
      </c>
      <c r="C140" s="12">
        <v>0</v>
      </c>
      <c r="D140" s="12">
        <v>243096.71</v>
      </c>
      <c r="E140" s="12">
        <v>148851.05</v>
      </c>
      <c r="F140" s="12">
        <f>C140+D140+E140</f>
        <v>391947.76</v>
      </c>
      <c r="G140" s="12" t="e">
        <f>#REF!-F140</f>
        <v>#REF!</v>
      </c>
      <c r="H140" s="12">
        <v>425398.88</v>
      </c>
    </row>
    <row r="141" spans="1:8" ht="43.5" customHeight="1">
      <c r="A141" s="27"/>
      <c r="B141" s="2" t="s">
        <v>1</v>
      </c>
      <c r="C141" s="10">
        <f aca="true" t="shared" si="28" ref="C141:H141">C142+C143+C144</f>
        <v>166006.47</v>
      </c>
      <c r="D141" s="10">
        <f t="shared" si="28"/>
        <v>142795.33</v>
      </c>
      <c r="E141" s="10">
        <f t="shared" si="28"/>
        <v>167662.01</v>
      </c>
      <c r="F141" s="10">
        <f t="shared" si="28"/>
        <v>476463.81</v>
      </c>
      <c r="G141" s="10" t="e">
        <f t="shared" si="28"/>
        <v>#REF!</v>
      </c>
      <c r="H141" s="10">
        <f t="shared" si="28"/>
        <v>204282.13</v>
      </c>
    </row>
    <row r="142" spans="1:8" ht="33" customHeight="1">
      <c r="A142" s="27"/>
      <c r="B142" s="4" t="s">
        <v>8</v>
      </c>
      <c r="C142" s="12">
        <v>45836.04</v>
      </c>
      <c r="D142" s="12">
        <v>22624.9</v>
      </c>
      <c r="E142" s="12">
        <v>23462.86</v>
      </c>
      <c r="F142" s="12">
        <f>C142+D142+E142</f>
        <v>91923.8</v>
      </c>
      <c r="G142" s="12" t="e">
        <f>#REF!-F142</f>
        <v>#REF!</v>
      </c>
      <c r="H142" s="12">
        <v>0</v>
      </c>
    </row>
    <row r="143" spans="1:8" ht="33" customHeight="1">
      <c r="A143" s="27"/>
      <c r="B143" s="3" t="s">
        <v>55</v>
      </c>
      <c r="C143" s="12">
        <v>120170.43</v>
      </c>
      <c r="D143" s="12">
        <v>120170.43</v>
      </c>
      <c r="E143" s="12">
        <v>144199.15</v>
      </c>
      <c r="F143" s="12">
        <f>C143+D143+E143</f>
        <v>384540.01</v>
      </c>
      <c r="G143" s="12" t="e">
        <f>#REF!-F143</f>
        <v>#REF!</v>
      </c>
      <c r="H143" s="12">
        <v>204282.13</v>
      </c>
    </row>
    <row r="144" spans="1:8" ht="51" customHeight="1">
      <c r="A144" s="27"/>
      <c r="B144" s="3" t="s">
        <v>56</v>
      </c>
      <c r="C144" s="12">
        <v>0</v>
      </c>
      <c r="D144" s="12">
        <v>0</v>
      </c>
      <c r="E144" s="12">
        <v>0</v>
      </c>
      <c r="F144" s="12">
        <f>C144+D144+E144</f>
        <v>0</v>
      </c>
      <c r="G144" s="12" t="e">
        <f>#REF!-F144</f>
        <v>#REF!</v>
      </c>
      <c r="H144" s="12">
        <v>0</v>
      </c>
    </row>
    <row r="145" spans="1:8" ht="43.5" customHeight="1">
      <c r="A145" s="27"/>
      <c r="B145" s="2" t="s">
        <v>53</v>
      </c>
      <c r="C145" s="10">
        <f aca="true" t="shared" si="29" ref="C145:H145">C146+C147</f>
        <v>0</v>
      </c>
      <c r="D145" s="10">
        <f t="shared" si="29"/>
        <v>62016.64</v>
      </c>
      <c r="E145" s="10">
        <f t="shared" si="29"/>
        <v>0</v>
      </c>
      <c r="F145" s="10">
        <f t="shared" si="29"/>
        <v>62016.64</v>
      </c>
      <c r="G145" s="10" t="e">
        <f t="shared" si="29"/>
        <v>#REF!</v>
      </c>
      <c r="H145" s="10">
        <f t="shared" si="29"/>
        <v>62016.64</v>
      </c>
    </row>
    <row r="146" spans="1:8" ht="33" customHeight="1">
      <c r="A146" s="27"/>
      <c r="B146" s="3" t="s">
        <v>52</v>
      </c>
      <c r="C146" s="12">
        <v>0</v>
      </c>
      <c r="D146" s="12">
        <v>62016.64</v>
      </c>
      <c r="E146" s="12">
        <v>0</v>
      </c>
      <c r="F146" s="12">
        <f>C146+D146+E146</f>
        <v>62016.64</v>
      </c>
      <c r="G146" s="12" t="e">
        <f>#REF!-F146</f>
        <v>#REF!</v>
      </c>
      <c r="H146" s="12">
        <v>62016.64</v>
      </c>
    </row>
    <row r="147" spans="1:8" ht="50.25" customHeight="1">
      <c r="A147" s="27"/>
      <c r="B147" s="3" t="s">
        <v>85</v>
      </c>
      <c r="C147" s="12">
        <v>0</v>
      </c>
      <c r="D147" s="12">
        <v>0</v>
      </c>
      <c r="E147" s="12">
        <v>0</v>
      </c>
      <c r="F147" s="12">
        <f>C147+D147+E147</f>
        <v>0</v>
      </c>
      <c r="G147" s="12" t="e">
        <f>#REF!-F147</f>
        <v>#REF!</v>
      </c>
      <c r="H147" s="12">
        <v>0</v>
      </c>
    </row>
    <row r="148" spans="1:8" ht="43.5" customHeight="1">
      <c r="A148" s="27"/>
      <c r="B148" s="2" t="s">
        <v>28</v>
      </c>
      <c r="C148" s="10">
        <f aca="true" t="shared" si="30" ref="C148:H148">C149</f>
        <v>0</v>
      </c>
      <c r="D148" s="10">
        <f t="shared" si="30"/>
        <v>9915.95</v>
      </c>
      <c r="E148" s="10">
        <f t="shared" si="30"/>
        <v>36056.33</v>
      </c>
      <c r="F148" s="10">
        <f t="shared" si="30"/>
        <v>45972.28</v>
      </c>
      <c r="G148" s="10" t="e">
        <f t="shared" si="30"/>
        <v>#REF!</v>
      </c>
      <c r="H148" s="10">
        <f t="shared" si="30"/>
        <v>10926.16</v>
      </c>
    </row>
    <row r="149" spans="1:8" ht="33" customHeight="1">
      <c r="A149" s="27"/>
      <c r="B149" s="3" t="s">
        <v>52</v>
      </c>
      <c r="C149" s="12">
        <v>0</v>
      </c>
      <c r="D149" s="12">
        <v>9915.95</v>
      </c>
      <c r="E149" s="12">
        <v>36056.33</v>
      </c>
      <c r="F149" s="12">
        <f>C149+D149+E149</f>
        <v>45972.28</v>
      </c>
      <c r="G149" s="12" t="e">
        <f>#REF!-F149</f>
        <v>#REF!</v>
      </c>
      <c r="H149" s="12">
        <v>10926.16</v>
      </c>
    </row>
    <row r="150" spans="1:8" ht="43.5" customHeight="1">
      <c r="A150" s="27"/>
      <c r="B150" s="2" t="s">
        <v>18</v>
      </c>
      <c r="C150" s="10">
        <f aca="true" t="shared" si="31" ref="C150:H150">C151</f>
        <v>127179.02</v>
      </c>
      <c r="D150" s="10">
        <f t="shared" si="31"/>
        <v>129722.6</v>
      </c>
      <c r="E150" s="10">
        <f t="shared" si="31"/>
        <v>127179.02</v>
      </c>
      <c r="F150" s="10">
        <f t="shared" si="31"/>
        <v>384080.64</v>
      </c>
      <c r="G150" s="10" t="e">
        <f t="shared" si="31"/>
        <v>#REF!</v>
      </c>
      <c r="H150" s="10">
        <f t="shared" si="31"/>
        <v>127179.02</v>
      </c>
    </row>
    <row r="151" spans="1:8" ht="51" customHeight="1">
      <c r="A151" s="27"/>
      <c r="B151" s="3" t="s">
        <v>56</v>
      </c>
      <c r="C151" s="12">
        <v>127179.02</v>
      </c>
      <c r="D151" s="12">
        <v>129722.6</v>
      </c>
      <c r="E151" s="12">
        <v>127179.02</v>
      </c>
      <c r="F151" s="12">
        <f>C151+D151+E151</f>
        <v>384080.64</v>
      </c>
      <c r="G151" s="12" t="e">
        <f>#REF!-F151</f>
        <v>#REF!</v>
      </c>
      <c r="H151" s="12">
        <v>127179.02</v>
      </c>
    </row>
    <row r="152" spans="1:8" ht="43.5" customHeight="1">
      <c r="A152" s="27"/>
      <c r="B152" s="2" t="s">
        <v>39</v>
      </c>
      <c r="C152" s="10">
        <f aca="true" t="shared" si="32" ref="C152:H152">C153</f>
        <v>0</v>
      </c>
      <c r="D152" s="10">
        <f t="shared" si="32"/>
        <v>35912.45</v>
      </c>
      <c r="E152" s="10">
        <f t="shared" si="32"/>
        <v>0</v>
      </c>
      <c r="F152" s="10">
        <f t="shared" si="32"/>
        <v>35912.45</v>
      </c>
      <c r="G152" s="10" t="e">
        <f t="shared" si="32"/>
        <v>#REF!</v>
      </c>
      <c r="H152" s="10">
        <f t="shared" si="32"/>
        <v>71824.89</v>
      </c>
    </row>
    <row r="153" spans="1:8" ht="51" customHeight="1">
      <c r="A153" s="27"/>
      <c r="B153" s="3" t="s">
        <v>55</v>
      </c>
      <c r="C153" s="12">
        <v>0</v>
      </c>
      <c r="D153" s="12">
        <v>35912.45</v>
      </c>
      <c r="E153" s="12">
        <v>0</v>
      </c>
      <c r="F153" s="12">
        <f>C153+D153+E153</f>
        <v>35912.45</v>
      </c>
      <c r="G153" s="12" t="e">
        <f>#REF!-F153</f>
        <v>#REF!</v>
      </c>
      <c r="H153" s="12">
        <v>71824.89</v>
      </c>
    </row>
    <row r="154" spans="1:8" ht="55.5" customHeight="1">
      <c r="A154" s="27"/>
      <c r="B154" s="2" t="s">
        <v>57</v>
      </c>
      <c r="C154" s="10">
        <f aca="true" t="shared" si="33" ref="C154:H154">C155+C156+C157+C158+C159</f>
        <v>0</v>
      </c>
      <c r="D154" s="10">
        <f t="shared" si="33"/>
        <v>0</v>
      </c>
      <c r="E154" s="10">
        <f t="shared" si="33"/>
        <v>16673.13</v>
      </c>
      <c r="F154" s="10">
        <f t="shared" si="33"/>
        <v>16673.13</v>
      </c>
      <c r="G154" s="10" t="e">
        <f t="shared" si="33"/>
        <v>#REF!</v>
      </c>
      <c r="H154" s="10">
        <f t="shared" si="33"/>
        <v>785.13</v>
      </c>
    </row>
    <row r="155" spans="1:8" ht="50.25" customHeight="1">
      <c r="A155" s="27"/>
      <c r="B155" s="3" t="s">
        <v>42</v>
      </c>
      <c r="C155" s="12">
        <v>0</v>
      </c>
      <c r="D155" s="12">
        <v>0</v>
      </c>
      <c r="E155" s="12">
        <v>0</v>
      </c>
      <c r="F155" s="12">
        <f>C155+D155+E155</f>
        <v>0</v>
      </c>
      <c r="G155" s="12" t="e">
        <f>#REF!-F155</f>
        <v>#REF!</v>
      </c>
      <c r="H155" s="12">
        <v>0</v>
      </c>
    </row>
    <row r="156" spans="1:8" ht="48" customHeight="1">
      <c r="A156" s="27"/>
      <c r="B156" s="3" t="s">
        <v>4</v>
      </c>
      <c r="C156" s="12">
        <v>0</v>
      </c>
      <c r="D156" s="12">
        <v>0</v>
      </c>
      <c r="E156" s="12">
        <v>0</v>
      </c>
      <c r="F156" s="12">
        <f>C156+D156+E156</f>
        <v>0</v>
      </c>
      <c r="G156" s="12" t="e">
        <f>#REF!-F156</f>
        <v>#REF!</v>
      </c>
      <c r="H156" s="12">
        <v>0</v>
      </c>
    </row>
    <row r="157" spans="1:8" ht="51" customHeight="1">
      <c r="A157" s="27"/>
      <c r="B157" s="3" t="s">
        <v>6</v>
      </c>
      <c r="C157" s="12">
        <v>0</v>
      </c>
      <c r="D157" s="12">
        <v>0</v>
      </c>
      <c r="E157" s="12">
        <v>16673.13</v>
      </c>
      <c r="F157" s="12">
        <f>C157+D157+E157</f>
        <v>16673.13</v>
      </c>
      <c r="G157" s="12" t="e">
        <f>#REF!-F157</f>
        <v>#REF!</v>
      </c>
      <c r="H157" s="12">
        <v>785.13</v>
      </c>
    </row>
    <row r="158" spans="1:8" ht="32.25" customHeight="1">
      <c r="A158" s="27"/>
      <c r="B158" s="3" t="s">
        <v>58</v>
      </c>
      <c r="C158" s="12">
        <v>0</v>
      </c>
      <c r="D158" s="12">
        <v>0</v>
      </c>
      <c r="E158" s="12">
        <v>0</v>
      </c>
      <c r="F158" s="12">
        <f>C158+D158+E158</f>
        <v>0</v>
      </c>
      <c r="G158" s="12" t="e">
        <f>#REF!-F158</f>
        <v>#REF!</v>
      </c>
      <c r="H158" s="12">
        <v>0</v>
      </c>
    </row>
    <row r="159" spans="1:8" ht="51" customHeight="1">
      <c r="A159" s="27"/>
      <c r="B159" s="3" t="s">
        <v>63</v>
      </c>
      <c r="C159" s="12">
        <v>0</v>
      </c>
      <c r="D159" s="12">
        <v>0</v>
      </c>
      <c r="E159" s="12">
        <v>0</v>
      </c>
      <c r="F159" s="12">
        <f>C159+D159+E159</f>
        <v>0</v>
      </c>
      <c r="G159" s="12" t="e">
        <f>#REF!-F159</f>
        <v>#REF!</v>
      </c>
      <c r="H159" s="12">
        <v>0</v>
      </c>
    </row>
    <row r="160" spans="1:8" ht="55.5" customHeight="1">
      <c r="A160" s="27"/>
      <c r="B160" s="2" t="s">
        <v>47</v>
      </c>
      <c r="C160" s="10">
        <f aca="true" t="shared" si="34" ref="C160:H160">C161</f>
        <v>0</v>
      </c>
      <c r="D160" s="10">
        <f t="shared" si="34"/>
        <v>20051.67</v>
      </c>
      <c r="E160" s="10">
        <f t="shared" si="34"/>
        <v>8582.27</v>
      </c>
      <c r="F160" s="10">
        <f t="shared" si="34"/>
        <v>28633.94</v>
      </c>
      <c r="G160" s="10" t="e">
        <f t="shared" si="34"/>
        <v>#REF!</v>
      </c>
      <c r="H160" s="10">
        <f t="shared" si="34"/>
        <v>0</v>
      </c>
    </row>
    <row r="161" spans="1:8" ht="51" customHeight="1">
      <c r="A161" s="27"/>
      <c r="B161" s="3" t="s">
        <v>4</v>
      </c>
      <c r="C161" s="12">
        <v>0</v>
      </c>
      <c r="D161" s="12">
        <v>20051.67</v>
      </c>
      <c r="E161" s="12">
        <v>8582.27</v>
      </c>
      <c r="F161" s="12">
        <f>C161+D161+E161</f>
        <v>28633.94</v>
      </c>
      <c r="G161" s="12" t="e">
        <f>#REF!-F161</f>
        <v>#REF!</v>
      </c>
      <c r="H161" s="12">
        <v>0</v>
      </c>
    </row>
    <row r="162" spans="1:8" ht="55.5" customHeight="1">
      <c r="A162" s="27"/>
      <c r="B162" s="2" t="s">
        <v>62</v>
      </c>
      <c r="C162" s="10">
        <f aca="true" t="shared" si="35" ref="C162:H164">C163</f>
        <v>0</v>
      </c>
      <c r="D162" s="10">
        <f t="shared" si="35"/>
        <v>1076677.58</v>
      </c>
      <c r="E162" s="10">
        <f t="shared" si="35"/>
        <v>5383387.91</v>
      </c>
      <c r="F162" s="10">
        <f t="shared" si="35"/>
        <v>6460065.49</v>
      </c>
      <c r="G162" s="10" t="e">
        <f t="shared" si="35"/>
        <v>#REF!</v>
      </c>
      <c r="H162" s="10">
        <f t="shared" si="35"/>
        <v>2153355.17</v>
      </c>
    </row>
    <row r="163" spans="1:8" ht="51" customHeight="1">
      <c r="A163" s="27"/>
      <c r="B163" s="3" t="s">
        <v>63</v>
      </c>
      <c r="C163" s="12">
        <v>0</v>
      </c>
      <c r="D163" s="12">
        <v>1076677.58</v>
      </c>
      <c r="E163" s="12">
        <v>5383387.91</v>
      </c>
      <c r="F163" s="12">
        <f>C163+D163+E163</f>
        <v>6460065.49</v>
      </c>
      <c r="G163" s="12" t="e">
        <f>#REF!-F163</f>
        <v>#REF!</v>
      </c>
      <c r="H163" s="12">
        <v>2153355.17</v>
      </c>
    </row>
    <row r="164" spans="1:8" ht="55.5" customHeight="1">
      <c r="A164" s="27"/>
      <c r="B164" s="2" t="s">
        <v>68</v>
      </c>
      <c r="C164" s="10">
        <f t="shared" si="35"/>
        <v>0</v>
      </c>
      <c r="D164" s="10">
        <f t="shared" si="35"/>
        <v>0</v>
      </c>
      <c r="E164" s="10">
        <f t="shared" si="35"/>
        <v>0</v>
      </c>
      <c r="F164" s="10">
        <f t="shared" si="35"/>
        <v>0</v>
      </c>
      <c r="G164" s="10" t="e">
        <f t="shared" si="35"/>
        <v>#REF!</v>
      </c>
      <c r="H164" s="10">
        <f t="shared" si="35"/>
        <v>0</v>
      </c>
    </row>
    <row r="165" spans="1:8" ht="51" customHeight="1">
      <c r="A165" s="27"/>
      <c r="B165" s="3" t="s">
        <v>52</v>
      </c>
      <c r="C165" s="12">
        <v>0</v>
      </c>
      <c r="D165" s="12">
        <v>0</v>
      </c>
      <c r="E165" s="12">
        <v>0</v>
      </c>
      <c r="F165" s="12">
        <f>C165+D165+E165</f>
        <v>0</v>
      </c>
      <c r="G165" s="12" t="e">
        <f>#REF!-F165</f>
        <v>#REF!</v>
      </c>
      <c r="H165" s="12">
        <v>0</v>
      </c>
    </row>
    <row r="166" spans="1:8" ht="54.75" customHeight="1">
      <c r="A166" s="28"/>
      <c r="B166" s="2" t="s">
        <v>7</v>
      </c>
      <c r="C166" s="10">
        <f aca="true" t="shared" si="36" ref="C166:H166">C98+C104+C112+C119+C122+C128+C131+C134+C137+C139+C141+C145+C148+C150+C152+C154+C160+C162+C164</f>
        <v>1440415.82</v>
      </c>
      <c r="D166" s="10">
        <f t="shared" si="36"/>
        <v>4077640.3000000007</v>
      </c>
      <c r="E166" s="10">
        <f t="shared" si="36"/>
        <v>10638037.899999999</v>
      </c>
      <c r="F166" s="10">
        <f t="shared" si="36"/>
        <v>16156094.020000001</v>
      </c>
      <c r="G166" s="10" t="e">
        <f t="shared" si="36"/>
        <v>#REF!</v>
      </c>
      <c r="H166" s="10">
        <f t="shared" si="36"/>
        <v>5771826.529999999</v>
      </c>
    </row>
    <row r="167" spans="1:8" ht="28.5" customHeight="1">
      <c r="A167" s="29" t="s">
        <v>15</v>
      </c>
      <c r="B167" s="3" t="s">
        <v>25</v>
      </c>
      <c r="C167" s="12">
        <v>0</v>
      </c>
      <c r="D167" s="12">
        <v>10231.83</v>
      </c>
      <c r="E167" s="12">
        <v>10231.83</v>
      </c>
      <c r="F167" s="12">
        <f>C167+D167+E167</f>
        <v>20463.66</v>
      </c>
      <c r="G167" s="12" t="e">
        <f>#REF!-F167</f>
        <v>#REF!</v>
      </c>
      <c r="H167" s="12">
        <v>9500.99</v>
      </c>
    </row>
    <row r="168" spans="1:8" ht="28.5" customHeight="1">
      <c r="A168" s="30"/>
      <c r="B168" s="3" t="s">
        <v>3</v>
      </c>
      <c r="C168" s="12">
        <v>31837.27</v>
      </c>
      <c r="D168" s="12">
        <v>31859.07</v>
      </c>
      <c r="E168" s="12">
        <v>31859.07</v>
      </c>
      <c r="F168" s="12">
        <f>C168+D168+E168</f>
        <v>95555.41</v>
      </c>
      <c r="G168" s="12" t="e">
        <f>#REF!-F168</f>
        <v>#REF!</v>
      </c>
      <c r="H168" s="12">
        <v>37970.15</v>
      </c>
    </row>
    <row r="169" spans="1:8" ht="28.5" customHeight="1">
      <c r="A169" s="30"/>
      <c r="B169" s="3" t="s">
        <v>46</v>
      </c>
      <c r="C169" s="12">
        <v>104835.66</v>
      </c>
      <c r="D169" s="12">
        <v>104837.84</v>
      </c>
      <c r="E169" s="12">
        <v>104850.92</v>
      </c>
      <c r="F169" s="12">
        <f>C169+D169+E169</f>
        <v>314524.42</v>
      </c>
      <c r="G169" s="12" t="e">
        <f>#REF!-F169</f>
        <v>#REF!</v>
      </c>
      <c r="H169" s="12">
        <v>104377.31</v>
      </c>
    </row>
    <row r="170" spans="1:8" ht="43.5" customHeight="1">
      <c r="A170" s="31"/>
      <c r="B170" s="2" t="s">
        <v>7</v>
      </c>
      <c r="C170" s="10">
        <f aca="true" t="shared" si="37" ref="C170:H170">C169+C168+C167</f>
        <v>136672.93</v>
      </c>
      <c r="D170" s="10">
        <f t="shared" si="37"/>
        <v>146928.74</v>
      </c>
      <c r="E170" s="10">
        <f t="shared" si="37"/>
        <v>146941.81999999998</v>
      </c>
      <c r="F170" s="10">
        <f t="shared" si="37"/>
        <v>430543.48999999993</v>
      </c>
      <c r="G170" s="10" t="e">
        <f t="shared" si="37"/>
        <v>#REF!</v>
      </c>
      <c r="H170" s="10">
        <f t="shared" si="37"/>
        <v>151848.44999999998</v>
      </c>
    </row>
    <row r="171" spans="1:8" ht="28.5" customHeight="1">
      <c r="A171" s="38" t="s">
        <v>89</v>
      </c>
      <c r="B171" s="3" t="s">
        <v>25</v>
      </c>
      <c r="C171" s="12">
        <v>0</v>
      </c>
      <c r="D171" s="12">
        <v>2595.62</v>
      </c>
      <c r="E171" s="12">
        <v>0</v>
      </c>
      <c r="F171" s="12">
        <f>C171+D171+E171</f>
        <v>2595.62</v>
      </c>
      <c r="G171" s="12" t="e">
        <f>#REF!-F171</f>
        <v>#REF!</v>
      </c>
      <c r="H171" s="12">
        <v>1297.81</v>
      </c>
    </row>
    <row r="172" spans="1:8" ht="28.5" customHeight="1">
      <c r="A172" s="38"/>
      <c r="B172" s="3" t="s">
        <v>3</v>
      </c>
      <c r="C172" s="12">
        <v>2277.66</v>
      </c>
      <c r="D172" s="12">
        <v>2318.12</v>
      </c>
      <c r="E172" s="12">
        <v>2472.82</v>
      </c>
      <c r="F172" s="12">
        <f>C172+D172+E172</f>
        <v>7068.6</v>
      </c>
      <c r="G172" s="12" t="e">
        <f>#REF!-F172</f>
        <v>#REF!</v>
      </c>
      <c r="H172" s="12">
        <v>1827.84</v>
      </c>
    </row>
    <row r="173" spans="1:8" ht="28.5" customHeight="1">
      <c r="A173" s="38"/>
      <c r="B173" s="3" t="s">
        <v>46</v>
      </c>
      <c r="C173" s="12">
        <v>6307</v>
      </c>
      <c r="D173" s="12">
        <v>6247.5</v>
      </c>
      <c r="E173" s="12">
        <v>6366.5</v>
      </c>
      <c r="F173" s="12">
        <f>C173+D173+E173</f>
        <v>18921</v>
      </c>
      <c r="G173" s="12" t="e">
        <f>#REF!-F173</f>
        <v>#REF!</v>
      </c>
      <c r="H173" s="12">
        <v>0</v>
      </c>
    </row>
    <row r="174" spans="1:8" ht="52.5" customHeight="1">
      <c r="A174" s="38"/>
      <c r="B174" s="2" t="s">
        <v>7</v>
      </c>
      <c r="C174" s="10">
        <f aca="true" t="shared" si="38" ref="C174:H174">C173+C172+C171</f>
        <v>8584.66</v>
      </c>
      <c r="D174" s="10">
        <f t="shared" si="38"/>
        <v>11161.239999999998</v>
      </c>
      <c r="E174" s="10">
        <f t="shared" si="38"/>
        <v>8839.32</v>
      </c>
      <c r="F174" s="10">
        <f t="shared" si="38"/>
        <v>28585.219999999998</v>
      </c>
      <c r="G174" s="10" t="e">
        <f t="shared" si="38"/>
        <v>#REF!</v>
      </c>
      <c r="H174" s="10">
        <f t="shared" si="38"/>
        <v>3125.6499999999996</v>
      </c>
    </row>
    <row r="175" spans="1:8" ht="35.25" customHeight="1">
      <c r="A175" s="24" t="s">
        <v>90</v>
      </c>
      <c r="B175" s="2" t="s">
        <v>91</v>
      </c>
      <c r="C175" s="11">
        <f aca="true" t="shared" si="39" ref="C175:H175">C176+C177+C178+C179</f>
        <v>0</v>
      </c>
      <c r="D175" s="11">
        <f t="shared" si="39"/>
        <v>0</v>
      </c>
      <c r="E175" s="11">
        <f t="shared" si="39"/>
        <v>0</v>
      </c>
      <c r="F175" s="11">
        <f t="shared" si="39"/>
        <v>0</v>
      </c>
      <c r="G175" s="11" t="e">
        <f t="shared" si="39"/>
        <v>#REF!</v>
      </c>
      <c r="H175" s="11">
        <f t="shared" si="39"/>
        <v>0</v>
      </c>
    </row>
    <row r="176" spans="1:8" ht="28.5" customHeight="1">
      <c r="A176" s="27"/>
      <c r="B176" s="3" t="s">
        <v>92</v>
      </c>
      <c r="C176" s="12">
        <v>0</v>
      </c>
      <c r="D176" s="12">
        <v>0</v>
      </c>
      <c r="E176" s="12">
        <v>0</v>
      </c>
      <c r="F176" s="12">
        <f>C176+D176+E176</f>
        <v>0</v>
      </c>
      <c r="G176" s="12" t="e">
        <f>#REF!-F176</f>
        <v>#REF!</v>
      </c>
      <c r="H176" s="12">
        <v>0</v>
      </c>
    </row>
    <row r="177" spans="1:8" ht="34.5" customHeight="1">
      <c r="A177" s="27"/>
      <c r="B177" s="3" t="s">
        <v>93</v>
      </c>
      <c r="C177" s="12">
        <v>0</v>
      </c>
      <c r="D177" s="12">
        <v>0</v>
      </c>
      <c r="E177" s="12">
        <v>0</v>
      </c>
      <c r="F177" s="12">
        <f>C177+D177+E177</f>
        <v>0</v>
      </c>
      <c r="G177" s="12" t="e">
        <f>#REF!-F177</f>
        <v>#REF!</v>
      </c>
      <c r="H177" s="12">
        <v>0</v>
      </c>
    </row>
    <row r="178" spans="1:8" ht="48.75" customHeight="1">
      <c r="A178" s="27"/>
      <c r="B178" s="3" t="s">
        <v>94</v>
      </c>
      <c r="C178" s="12">
        <v>0</v>
      </c>
      <c r="D178" s="12">
        <v>0</v>
      </c>
      <c r="E178" s="12">
        <v>0</v>
      </c>
      <c r="F178" s="12">
        <f>C178+D178+E178</f>
        <v>0</v>
      </c>
      <c r="G178" s="12" t="e">
        <f>#REF!-F178</f>
        <v>#REF!</v>
      </c>
      <c r="H178" s="12">
        <v>0</v>
      </c>
    </row>
    <row r="179" spans="1:8" ht="34.5" customHeight="1">
      <c r="A179" s="27"/>
      <c r="B179" s="3" t="s">
        <v>95</v>
      </c>
      <c r="C179" s="12">
        <v>0</v>
      </c>
      <c r="D179" s="12">
        <v>0</v>
      </c>
      <c r="E179" s="12">
        <v>0</v>
      </c>
      <c r="F179" s="12">
        <f>C179+D179+E179</f>
        <v>0</v>
      </c>
      <c r="G179" s="12" t="e">
        <f>#REF!-F179</f>
        <v>#REF!</v>
      </c>
      <c r="H179" s="12">
        <v>0</v>
      </c>
    </row>
    <row r="180" spans="1:8" ht="40.5" customHeight="1">
      <c r="A180" s="27"/>
      <c r="B180" s="2" t="s">
        <v>29</v>
      </c>
      <c r="C180" s="11">
        <f aca="true" t="shared" si="40" ref="C180:H180">C181+C182+C183+C184</f>
        <v>0</v>
      </c>
      <c r="D180" s="11">
        <f t="shared" si="40"/>
        <v>0</v>
      </c>
      <c r="E180" s="11">
        <f t="shared" si="40"/>
        <v>0</v>
      </c>
      <c r="F180" s="11">
        <f t="shared" si="40"/>
        <v>0</v>
      </c>
      <c r="G180" s="11" t="e">
        <f t="shared" si="40"/>
        <v>#REF!</v>
      </c>
      <c r="H180" s="11">
        <f t="shared" si="40"/>
        <v>96356</v>
      </c>
    </row>
    <row r="181" spans="1:8" ht="28.5" customHeight="1">
      <c r="A181" s="27"/>
      <c r="B181" s="3" t="s">
        <v>92</v>
      </c>
      <c r="C181" s="12">
        <v>0</v>
      </c>
      <c r="D181" s="12">
        <v>0</v>
      </c>
      <c r="E181" s="12">
        <v>0</v>
      </c>
      <c r="F181" s="12">
        <f>C181+D181+E181</f>
        <v>0</v>
      </c>
      <c r="G181" s="12" t="e">
        <f>#REF!-F181</f>
        <v>#REF!</v>
      </c>
      <c r="H181" s="12">
        <v>96356</v>
      </c>
    </row>
    <row r="182" spans="1:8" ht="39.75" customHeight="1">
      <c r="A182" s="27"/>
      <c r="B182" s="3" t="s">
        <v>93</v>
      </c>
      <c r="C182" s="12">
        <v>0</v>
      </c>
      <c r="D182" s="12">
        <v>0</v>
      </c>
      <c r="E182" s="12">
        <v>0</v>
      </c>
      <c r="F182" s="12">
        <f>C182+D182+E182</f>
        <v>0</v>
      </c>
      <c r="G182" s="12" t="e">
        <f>#REF!-F182</f>
        <v>#REF!</v>
      </c>
      <c r="H182" s="12">
        <v>0</v>
      </c>
    </row>
    <row r="183" spans="1:8" ht="34.5" customHeight="1">
      <c r="A183" s="27"/>
      <c r="B183" s="3" t="s">
        <v>94</v>
      </c>
      <c r="C183" s="12">
        <v>0</v>
      </c>
      <c r="D183" s="12">
        <v>0</v>
      </c>
      <c r="E183" s="12">
        <v>0</v>
      </c>
      <c r="F183" s="12">
        <f>C183+D183+E183</f>
        <v>0</v>
      </c>
      <c r="G183" s="12" t="e">
        <f>#REF!-F183</f>
        <v>#REF!</v>
      </c>
      <c r="H183" s="12">
        <v>0</v>
      </c>
    </row>
    <row r="184" spans="1:8" ht="38.25" customHeight="1">
      <c r="A184" s="27"/>
      <c r="B184" s="3" t="s">
        <v>95</v>
      </c>
      <c r="C184" s="12">
        <v>0</v>
      </c>
      <c r="D184" s="12">
        <v>0</v>
      </c>
      <c r="E184" s="12">
        <v>0</v>
      </c>
      <c r="F184" s="12">
        <f>C184+D184+E184</f>
        <v>0</v>
      </c>
      <c r="G184" s="12" t="e">
        <f>#REF!-F184</f>
        <v>#REF!</v>
      </c>
      <c r="H184" s="12">
        <v>0</v>
      </c>
    </row>
    <row r="185" spans="1:8" ht="33" customHeight="1">
      <c r="A185" s="27"/>
      <c r="B185" s="2" t="s">
        <v>41</v>
      </c>
      <c r="C185" s="11">
        <f aca="true" t="shared" si="41" ref="C185:H185">C186+C187+C188+C189</f>
        <v>0</v>
      </c>
      <c r="D185" s="11">
        <f t="shared" si="41"/>
        <v>0</v>
      </c>
      <c r="E185" s="11">
        <f t="shared" si="41"/>
        <v>0</v>
      </c>
      <c r="F185" s="11">
        <f t="shared" si="41"/>
        <v>0</v>
      </c>
      <c r="G185" s="11" t="e">
        <f t="shared" si="41"/>
        <v>#REF!</v>
      </c>
      <c r="H185" s="11">
        <f t="shared" si="41"/>
        <v>128783.5</v>
      </c>
    </row>
    <row r="186" spans="1:8" ht="21" customHeight="1">
      <c r="A186" s="27"/>
      <c r="B186" s="3" t="s">
        <v>92</v>
      </c>
      <c r="C186" s="12">
        <v>0</v>
      </c>
      <c r="D186" s="12">
        <v>0</v>
      </c>
      <c r="E186" s="12">
        <v>0</v>
      </c>
      <c r="F186" s="12">
        <f>C186+D186+E186</f>
        <v>0</v>
      </c>
      <c r="G186" s="12" t="e">
        <f>#REF!-F186</f>
        <v>#REF!</v>
      </c>
      <c r="H186" s="12">
        <v>0</v>
      </c>
    </row>
    <row r="187" spans="1:8" ht="33" customHeight="1">
      <c r="A187" s="27"/>
      <c r="B187" s="3" t="s">
        <v>96</v>
      </c>
      <c r="C187" s="12">
        <v>0</v>
      </c>
      <c r="D187" s="12">
        <v>0</v>
      </c>
      <c r="E187" s="12">
        <v>0</v>
      </c>
      <c r="F187" s="12">
        <f>C187+D187+E187</f>
        <v>0</v>
      </c>
      <c r="G187" s="12" t="e">
        <f>#REF!-F187</f>
        <v>#REF!</v>
      </c>
      <c r="H187" s="12">
        <v>0</v>
      </c>
    </row>
    <row r="188" spans="1:8" ht="44.25" customHeight="1">
      <c r="A188" s="27"/>
      <c r="B188" s="3" t="s">
        <v>94</v>
      </c>
      <c r="C188" s="12">
        <v>0</v>
      </c>
      <c r="D188" s="12">
        <v>0</v>
      </c>
      <c r="E188" s="12">
        <v>0</v>
      </c>
      <c r="F188" s="12">
        <f>C188+D188+E188</f>
        <v>0</v>
      </c>
      <c r="G188" s="12" t="e">
        <f>#REF!-F188</f>
        <v>#REF!</v>
      </c>
      <c r="H188" s="12">
        <v>0</v>
      </c>
    </row>
    <row r="189" spans="1:8" ht="33" customHeight="1">
      <c r="A189" s="27"/>
      <c r="B189" s="3" t="s">
        <v>95</v>
      </c>
      <c r="C189" s="12">
        <v>0</v>
      </c>
      <c r="D189" s="12">
        <v>0</v>
      </c>
      <c r="E189" s="12">
        <v>0</v>
      </c>
      <c r="F189" s="12">
        <f>C189+D189+E189</f>
        <v>0</v>
      </c>
      <c r="G189" s="12" t="e">
        <f>#REF!-F189</f>
        <v>#REF!</v>
      </c>
      <c r="H189" s="12">
        <v>128783.5</v>
      </c>
    </row>
    <row r="190" spans="1:8" ht="40.5" customHeight="1">
      <c r="A190" s="27"/>
      <c r="B190" s="2" t="s">
        <v>97</v>
      </c>
      <c r="C190" s="11">
        <f aca="true" t="shared" si="42" ref="C190:H190">C191+C192+C193+C194</f>
        <v>0</v>
      </c>
      <c r="D190" s="11">
        <f t="shared" si="42"/>
        <v>0</v>
      </c>
      <c r="E190" s="11">
        <f t="shared" si="42"/>
        <v>0</v>
      </c>
      <c r="F190" s="11">
        <f t="shared" si="42"/>
        <v>0</v>
      </c>
      <c r="G190" s="11" t="e">
        <f t="shared" si="42"/>
        <v>#REF!</v>
      </c>
      <c r="H190" s="11">
        <f t="shared" si="42"/>
        <v>0</v>
      </c>
    </row>
    <row r="191" spans="1:8" ht="28.5" customHeight="1">
      <c r="A191" s="27"/>
      <c r="B191" s="3" t="s">
        <v>92</v>
      </c>
      <c r="C191" s="12">
        <v>0</v>
      </c>
      <c r="D191" s="12">
        <v>0</v>
      </c>
      <c r="E191" s="12">
        <v>0</v>
      </c>
      <c r="F191" s="12">
        <f>C191+D191+E191</f>
        <v>0</v>
      </c>
      <c r="G191" s="12" t="e">
        <f>#REF!-F191</f>
        <v>#REF!</v>
      </c>
      <c r="H191" s="12">
        <v>0</v>
      </c>
    </row>
    <row r="192" spans="1:8" ht="39.75" customHeight="1">
      <c r="A192" s="27"/>
      <c r="B192" s="3" t="s">
        <v>96</v>
      </c>
      <c r="C192" s="12">
        <v>0</v>
      </c>
      <c r="D192" s="12">
        <v>0</v>
      </c>
      <c r="E192" s="12">
        <v>0</v>
      </c>
      <c r="F192" s="12">
        <f>C192+D192+E192</f>
        <v>0</v>
      </c>
      <c r="G192" s="12" t="e">
        <f>#REF!-F192</f>
        <v>#REF!</v>
      </c>
      <c r="H192" s="12">
        <v>0</v>
      </c>
    </row>
    <row r="193" spans="1:8" ht="34.5" customHeight="1">
      <c r="A193" s="27"/>
      <c r="B193" s="3" t="s">
        <v>94</v>
      </c>
      <c r="C193" s="12">
        <v>0</v>
      </c>
      <c r="D193" s="12">
        <v>0</v>
      </c>
      <c r="E193" s="12">
        <v>0</v>
      </c>
      <c r="F193" s="12">
        <f>C193+D193+E193</f>
        <v>0</v>
      </c>
      <c r="G193" s="12" t="e">
        <f>#REF!-F193</f>
        <v>#REF!</v>
      </c>
      <c r="H193" s="12">
        <v>0</v>
      </c>
    </row>
    <row r="194" spans="1:8" ht="38.25" customHeight="1">
      <c r="A194" s="27"/>
      <c r="B194" s="3" t="s">
        <v>95</v>
      </c>
      <c r="C194" s="12">
        <v>0</v>
      </c>
      <c r="D194" s="12">
        <v>0</v>
      </c>
      <c r="E194" s="12">
        <v>0</v>
      </c>
      <c r="F194" s="12">
        <f>C194+D194+E194</f>
        <v>0</v>
      </c>
      <c r="G194" s="12" t="e">
        <f>#REF!-F194</f>
        <v>#REF!</v>
      </c>
      <c r="H194" s="12">
        <v>0</v>
      </c>
    </row>
    <row r="195" spans="1:8" ht="40.5" customHeight="1">
      <c r="A195" s="28"/>
      <c r="B195" s="2" t="s">
        <v>7</v>
      </c>
      <c r="C195" s="11">
        <f aca="true" t="shared" si="43" ref="C195:H195">C190+C185+C180+C175</f>
        <v>0</v>
      </c>
      <c r="D195" s="11">
        <f t="shared" si="43"/>
        <v>0</v>
      </c>
      <c r="E195" s="11">
        <f t="shared" si="43"/>
        <v>0</v>
      </c>
      <c r="F195" s="11">
        <f t="shared" si="43"/>
        <v>0</v>
      </c>
      <c r="G195" s="11" t="e">
        <f t="shared" si="43"/>
        <v>#REF!</v>
      </c>
      <c r="H195" s="11">
        <f t="shared" si="43"/>
        <v>225139.5</v>
      </c>
    </row>
    <row r="196" spans="1:8" ht="28.5" customHeight="1">
      <c r="A196" s="39" t="s">
        <v>98</v>
      </c>
      <c r="B196" s="2" t="s">
        <v>22</v>
      </c>
      <c r="C196" s="11">
        <f aca="true" t="shared" si="44" ref="C196:H196">C197+C198+C199+C200</f>
        <v>155880.9</v>
      </c>
      <c r="D196" s="11">
        <f t="shared" si="44"/>
        <v>155543</v>
      </c>
      <c r="E196" s="11">
        <f t="shared" si="44"/>
        <v>170871.41</v>
      </c>
      <c r="F196" s="11">
        <f t="shared" si="44"/>
        <v>482295.31000000006</v>
      </c>
      <c r="G196" s="11" t="e">
        <f t="shared" si="44"/>
        <v>#REF!</v>
      </c>
      <c r="H196" s="11">
        <f t="shared" si="44"/>
        <v>511070.49</v>
      </c>
    </row>
    <row r="197" spans="1:8" ht="28.5" customHeight="1">
      <c r="A197" s="38"/>
      <c r="B197" s="3" t="s">
        <v>99</v>
      </c>
      <c r="C197" s="12">
        <v>155880.9</v>
      </c>
      <c r="D197" s="12">
        <v>155543</v>
      </c>
      <c r="E197" s="12">
        <v>153643.13</v>
      </c>
      <c r="F197" s="12">
        <f>C197+D197+E197</f>
        <v>465067.03</v>
      </c>
      <c r="G197" s="12" t="e">
        <f>#REF!-F197</f>
        <v>#REF!</v>
      </c>
      <c r="H197" s="12">
        <v>511070.49</v>
      </c>
    </row>
    <row r="198" spans="1:8" ht="33.75" customHeight="1">
      <c r="A198" s="38"/>
      <c r="B198" s="3" t="s">
        <v>100</v>
      </c>
      <c r="C198" s="12">
        <v>0</v>
      </c>
      <c r="D198" s="12">
        <v>0</v>
      </c>
      <c r="E198" s="12">
        <v>0</v>
      </c>
      <c r="F198" s="12">
        <f>C198+D198+E198</f>
        <v>0</v>
      </c>
      <c r="G198" s="12" t="e">
        <f>#REF!-F198</f>
        <v>#REF!</v>
      </c>
      <c r="H198" s="12">
        <v>0</v>
      </c>
    </row>
    <row r="199" spans="1:8" ht="28.5" customHeight="1">
      <c r="A199" s="38"/>
      <c r="B199" s="3" t="s">
        <v>101</v>
      </c>
      <c r="C199" s="12">
        <v>0</v>
      </c>
      <c r="D199" s="12">
        <v>0</v>
      </c>
      <c r="E199" s="12">
        <v>0</v>
      </c>
      <c r="F199" s="12">
        <f>C199+D199+E199</f>
        <v>0</v>
      </c>
      <c r="G199" s="12" t="e">
        <f>#REF!-F199</f>
        <v>#REF!</v>
      </c>
      <c r="H199" s="12">
        <v>0</v>
      </c>
    </row>
    <row r="200" spans="1:8" ht="48" customHeight="1">
      <c r="A200" s="38"/>
      <c r="B200" s="3" t="s">
        <v>102</v>
      </c>
      <c r="C200" s="12">
        <v>0</v>
      </c>
      <c r="D200" s="12">
        <v>0</v>
      </c>
      <c r="E200" s="12">
        <v>17228.28</v>
      </c>
      <c r="F200" s="12">
        <f>C200+D200+E200</f>
        <v>17228.28</v>
      </c>
      <c r="G200" s="12" t="e">
        <f>#REF!-F200</f>
        <v>#REF!</v>
      </c>
      <c r="H200" s="12">
        <v>0</v>
      </c>
    </row>
    <row r="201" spans="1:8" ht="37.5" customHeight="1">
      <c r="A201" s="38"/>
      <c r="B201" s="2" t="s">
        <v>103</v>
      </c>
      <c r="C201" s="11">
        <f aca="true" t="shared" si="45" ref="C201:H201">C202+C203+C204</f>
        <v>48699.79</v>
      </c>
      <c r="D201" s="11">
        <f t="shared" si="45"/>
        <v>37484.14</v>
      </c>
      <c r="E201" s="11">
        <f t="shared" si="45"/>
        <v>56436.12</v>
      </c>
      <c r="F201" s="11">
        <f t="shared" si="45"/>
        <v>142620.05</v>
      </c>
      <c r="G201" s="11" t="e">
        <f t="shared" si="45"/>
        <v>#REF!</v>
      </c>
      <c r="H201" s="11">
        <f t="shared" si="45"/>
        <v>0</v>
      </c>
    </row>
    <row r="202" spans="1:8" ht="28.5" customHeight="1">
      <c r="A202" s="38"/>
      <c r="B202" s="3" t="s">
        <v>99</v>
      </c>
      <c r="C202" s="17">
        <v>45268.79</v>
      </c>
      <c r="D202" s="12">
        <v>34089.58</v>
      </c>
      <c r="E202" s="12">
        <v>56436.12</v>
      </c>
      <c r="F202" s="12">
        <f>C202+D202+E202</f>
        <v>135794.49</v>
      </c>
      <c r="G202" s="12" t="e">
        <f>#REF!-F202</f>
        <v>#REF!</v>
      </c>
      <c r="H202" s="12">
        <v>0</v>
      </c>
    </row>
    <row r="203" spans="1:8" ht="33.75" customHeight="1">
      <c r="A203" s="38"/>
      <c r="B203" s="3" t="s">
        <v>101</v>
      </c>
      <c r="C203" s="12">
        <v>0</v>
      </c>
      <c r="D203" s="12">
        <v>0</v>
      </c>
      <c r="E203" s="12">
        <v>0</v>
      </c>
      <c r="F203" s="12">
        <f>C203+D203+E203</f>
        <v>0</v>
      </c>
      <c r="G203" s="12" t="e">
        <f>#REF!-F203</f>
        <v>#REF!</v>
      </c>
      <c r="H203" s="12">
        <v>0</v>
      </c>
    </row>
    <row r="204" spans="1:8" ht="33.75" customHeight="1">
      <c r="A204" s="38"/>
      <c r="B204" s="3" t="s">
        <v>102</v>
      </c>
      <c r="C204" s="12">
        <v>3431</v>
      </c>
      <c r="D204" s="12">
        <v>3394.56</v>
      </c>
      <c r="E204" s="12">
        <v>0</v>
      </c>
      <c r="F204" s="12">
        <f>C204+D204+E204</f>
        <v>6825.5599999999995</v>
      </c>
      <c r="G204" s="12" t="e">
        <f>#REF!-F204</f>
        <v>#REF!</v>
      </c>
      <c r="H204" s="12">
        <v>0</v>
      </c>
    </row>
    <row r="205" spans="1:8" ht="34.5" customHeight="1">
      <c r="A205" s="38"/>
      <c r="B205" s="2" t="s">
        <v>47</v>
      </c>
      <c r="C205" s="11">
        <f aca="true" t="shared" si="46" ref="C205:H205">C206+C207</f>
        <v>0</v>
      </c>
      <c r="D205" s="11">
        <f t="shared" si="46"/>
        <v>198414.88</v>
      </c>
      <c r="E205" s="11">
        <f t="shared" si="46"/>
        <v>221949.07</v>
      </c>
      <c r="F205" s="11">
        <f t="shared" si="46"/>
        <v>420363.95</v>
      </c>
      <c r="G205" s="11" t="e">
        <f t="shared" si="46"/>
        <v>#REF!</v>
      </c>
      <c r="H205" s="11">
        <f t="shared" si="46"/>
        <v>204386.94</v>
      </c>
    </row>
    <row r="206" spans="1:8" ht="28.5" customHeight="1">
      <c r="A206" s="38"/>
      <c r="B206" s="3" t="s">
        <v>99</v>
      </c>
      <c r="C206" s="12">
        <v>0</v>
      </c>
      <c r="D206" s="12">
        <v>181646.32</v>
      </c>
      <c r="E206" s="12">
        <v>221949.07</v>
      </c>
      <c r="F206" s="12">
        <f>C206+D206+E206</f>
        <v>403595.39</v>
      </c>
      <c r="G206" s="12" t="e">
        <f>#REF!-F206</f>
        <v>#REF!</v>
      </c>
      <c r="H206" s="12">
        <v>93402.1</v>
      </c>
    </row>
    <row r="207" spans="1:8" ht="45.75" customHeight="1">
      <c r="A207" s="38"/>
      <c r="B207" s="3" t="s">
        <v>102</v>
      </c>
      <c r="C207" s="12">
        <v>0</v>
      </c>
      <c r="D207" s="12">
        <v>16768.56</v>
      </c>
      <c r="E207" s="12">
        <v>0</v>
      </c>
      <c r="F207" s="12">
        <f>C207+D207+E207</f>
        <v>16768.56</v>
      </c>
      <c r="G207" s="12" t="e">
        <f>#REF!-F207</f>
        <v>#REF!</v>
      </c>
      <c r="H207" s="12">
        <v>110984.84</v>
      </c>
    </row>
    <row r="208" spans="1:8" ht="35.25" customHeight="1">
      <c r="A208" s="38"/>
      <c r="B208" s="2" t="s">
        <v>104</v>
      </c>
      <c r="C208" s="11">
        <f aca="true" t="shared" si="47" ref="C208:H208">C209+C210+C211+C212+C213+C214</f>
        <v>1388598.96</v>
      </c>
      <c r="D208" s="11">
        <f t="shared" si="47"/>
        <v>1521086.5100000005</v>
      </c>
      <c r="E208" s="11">
        <f t="shared" si="47"/>
        <v>1381696.4600000002</v>
      </c>
      <c r="F208" s="11">
        <f t="shared" si="47"/>
        <v>4291381.930000001</v>
      </c>
      <c r="G208" s="11" t="e">
        <f t="shared" si="47"/>
        <v>#REF!</v>
      </c>
      <c r="H208" s="11">
        <f t="shared" si="47"/>
        <v>0</v>
      </c>
    </row>
    <row r="209" spans="1:8" ht="28.5" customHeight="1">
      <c r="A209" s="38"/>
      <c r="B209" s="3" t="s">
        <v>99</v>
      </c>
      <c r="C209" s="12">
        <v>1388598.96</v>
      </c>
      <c r="D209" s="12">
        <v>1451348.09</v>
      </c>
      <c r="E209" s="12">
        <v>1320008.31</v>
      </c>
      <c r="F209" s="12">
        <f aca="true" t="shared" si="48" ref="F209:F214">C209+D209+E209</f>
        <v>4159955.36</v>
      </c>
      <c r="G209" s="12" t="e">
        <f>#REF!-F209</f>
        <v>#REF!</v>
      </c>
      <c r="H209" s="12">
        <v>0</v>
      </c>
    </row>
    <row r="210" spans="1:8" ht="48.75" customHeight="1">
      <c r="A210" s="38"/>
      <c r="B210" s="3" t="s">
        <v>100</v>
      </c>
      <c r="C210" s="12">
        <v>0</v>
      </c>
      <c r="D210" s="12">
        <v>0</v>
      </c>
      <c r="E210" s="12">
        <v>36998.56</v>
      </c>
      <c r="F210" s="12">
        <f t="shared" si="48"/>
        <v>36998.56</v>
      </c>
      <c r="G210" s="12" t="e">
        <f>#REF!-F210</f>
        <v>#REF!</v>
      </c>
      <c r="H210" s="12">
        <v>0</v>
      </c>
    </row>
    <row r="211" spans="1:8" ht="34.5" customHeight="1">
      <c r="A211" s="38"/>
      <c r="B211" s="3" t="s">
        <v>105</v>
      </c>
      <c r="C211" s="12">
        <v>0</v>
      </c>
      <c r="D211" s="12">
        <v>6477.87</v>
      </c>
      <c r="E211" s="12">
        <v>12437.99</v>
      </c>
      <c r="F211" s="12">
        <f t="shared" si="48"/>
        <v>18915.86</v>
      </c>
      <c r="G211" s="12" t="e">
        <f>#REF!-F211</f>
        <v>#REF!</v>
      </c>
      <c r="H211" s="12">
        <v>0</v>
      </c>
    </row>
    <row r="212" spans="1:8" ht="33.75" customHeight="1">
      <c r="A212" s="38"/>
      <c r="B212" s="3" t="s">
        <v>101</v>
      </c>
      <c r="C212" s="12">
        <v>0</v>
      </c>
      <c r="D212" s="12">
        <v>12209.09</v>
      </c>
      <c r="E212" s="12">
        <v>6125.8</v>
      </c>
      <c r="F212" s="12">
        <f t="shared" si="48"/>
        <v>18334.89</v>
      </c>
      <c r="G212" s="12" t="e">
        <f>#REF!-F212</f>
        <v>#REF!</v>
      </c>
      <c r="H212" s="12">
        <v>0</v>
      </c>
    </row>
    <row r="213" spans="1:8" ht="28.5" customHeight="1">
      <c r="A213" s="38"/>
      <c r="B213" s="3" t="s">
        <v>106</v>
      </c>
      <c r="C213" s="12">
        <v>0</v>
      </c>
      <c r="D213" s="12">
        <v>5956.85</v>
      </c>
      <c r="E213" s="12">
        <v>6125.8</v>
      </c>
      <c r="F213" s="12">
        <f t="shared" si="48"/>
        <v>12082.650000000001</v>
      </c>
      <c r="G213" s="12" t="e">
        <f>#REF!-F213</f>
        <v>#REF!</v>
      </c>
      <c r="H213" s="12">
        <v>0</v>
      </c>
    </row>
    <row r="214" spans="1:8" ht="44.25" customHeight="1">
      <c r="A214" s="38"/>
      <c r="B214" s="3" t="s">
        <v>102</v>
      </c>
      <c r="C214" s="12">
        <v>0</v>
      </c>
      <c r="D214" s="12">
        <v>45094.61</v>
      </c>
      <c r="E214" s="12">
        <v>0</v>
      </c>
      <c r="F214" s="12">
        <f t="shared" si="48"/>
        <v>45094.61</v>
      </c>
      <c r="G214" s="12" t="e">
        <f>#REF!-F214</f>
        <v>#REF!</v>
      </c>
      <c r="H214" s="12">
        <v>0</v>
      </c>
    </row>
    <row r="215" spans="1:8" ht="34.5" customHeight="1">
      <c r="A215" s="38"/>
      <c r="B215" s="2" t="s">
        <v>27</v>
      </c>
      <c r="C215" s="11">
        <f aca="true" t="shared" si="49" ref="C215:H215">C216+C217</f>
        <v>16554.92</v>
      </c>
      <c r="D215" s="11">
        <f t="shared" si="49"/>
        <v>0</v>
      </c>
      <c r="E215" s="11">
        <f t="shared" si="49"/>
        <v>0</v>
      </c>
      <c r="F215" s="11">
        <f t="shared" si="49"/>
        <v>16554.92</v>
      </c>
      <c r="G215" s="11" t="e">
        <f t="shared" si="49"/>
        <v>#REF!</v>
      </c>
      <c r="H215" s="11">
        <f t="shared" si="49"/>
        <v>0</v>
      </c>
    </row>
    <row r="216" spans="1:8" ht="28.5" customHeight="1">
      <c r="A216" s="38"/>
      <c r="B216" s="3" t="s">
        <v>99</v>
      </c>
      <c r="C216" s="12">
        <v>15355.92</v>
      </c>
      <c r="D216" s="12">
        <v>0</v>
      </c>
      <c r="E216" s="12">
        <v>0</v>
      </c>
      <c r="F216" s="12">
        <f>C216+D216+E216</f>
        <v>15355.92</v>
      </c>
      <c r="G216" s="12" t="e">
        <f>#REF!-F216</f>
        <v>#REF!</v>
      </c>
      <c r="H216" s="12">
        <v>0</v>
      </c>
    </row>
    <row r="217" spans="1:8" ht="45" customHeight="1">
      <c r="A217" s="38"/>
      <c r="B217" s="3" t="s">
        <v>102</v>
      </c>
      <c r="C217" s="12">
        <v>1199</v>
      </c>
      <c r="D217" s="12">
        <v>0</v>
      </c>
      <c r="E217" s="12">
        <v>0</v>
      </c>
      <c r="F217" s="12">
        <f>C217+D217+E217</f>
        <v>1199</v>
      </c>
      <c r="G217" s="12" t="e">
        <f>#REF!-F217</f>
        <v>#REF!</v>
      </c>
      <c r="H217" s="12">
        <v>0</v>
      </c>
    </row>
    <row r="218" spans="1:8" ht="32.25" customHeight="1">
      <c r="A218" s="38"/>
      <c r="B218" s="2" t="s">
        <v>107</v>
      </c>
      <c r="C218" s="11">
        <f aca="true" t="shared" si="50" ref="C218:H218">C219+C220+C221+C222</f>
        <v>200697.45</v>
      </c>
      <c r="D218" s="11">
        <f t="shared" si="50"/>
        <v>200899.06</v>
      </c>
      <c r="E218" s="11">
        <f t="shared" si="50"/>
        <v>250428.36</v>
      </c>
      <c r="F218" s="11">
        <f t="shared" si="50"/>
        <v>652024.87</v>
      </c>
      <c r="G218" s="11" t="e">
        <f t="shared" si="50"/>
        <v>#REF!</v>
      </c>
      <c r="H218" s="11">
        <f t="shared" si="50"/>
        <v>289936.73</v>
      </c>
    </row>
    <row r="219" spans="1:8" ht="28.5" customHeight="1">
      <c r="A219" s="38"/>
      <c r="B219" s="3" t="s">
        <v>99</v>
      </c>
      <c r="C219" s="12">
        <v>200697.45</v>
      </c>
      <c r="D219" s="12">
        <v>200899.06</v>
      </c>
      <c r="E219" s="12">
        <v>200791.94</v>
      </c>
      <c r="F219" s="12">
        <f>C219+D219+E219</f>
        <v>602388.45</v>
      </c>
      <c r="G219" s="12" t="e">
        <f>#REF!-F219</f>
        <v>#REF!</v>
      </c>
      <c r="H219" s="12">
        <v>289936.73</v>
      </c>
    </row>
    <row r="220" spans="1:8" ht="36.75" customHeight="1">
      <c r="A220" s="38"/>
      <c r="B220" s="3" t="s">
        <v>101</v>
      </c>
      <c r="C220" s="12">
        <v>0</v>
      </c>
      <c r="D220" s="12">
        <v>0</v>
      </c>
      <c r="E220" s="12">
        <v>0</v>
      </c>
      <c r="F220" s="12">
        <f>C220+D220+E220</f>
        <v>0</v>
      </c>
      <c r="G220" s="12" t="e">
        <f>#REF!-F220</f>
        <v>#REF!</v>
      </c>
      <c r="H220" s="12">
        <v>0</v>
      </c>
    </row>
    <row r="221" spans="1:8" ht="28.5" customHeight="1">
      <c r="A221" s="38"/>
      <c r="B221" s="3" t="s">
        <v>106</v>
      </c>
      <c r="C221" s="12">
        <v>0</v>
      </c>
      <c r="D221" s="12">
        <v>0</v>
      </c>
      <c r="E221" s="12">
        <v>26552.4</v>
      </c>
      <c r="F221" s="12">
        <f>C221+D221+E221</f>
        <v>26552.4</v>
      </c>
      <c r="G221" s="12" t="e">
        <f>#REF!-F221</f>
        <v>#REF!</v>
      </c>
      <c r="H221" s="12">
        <v>0</v>
      </c>
    </row>
    <row r="222" spans="1:8" ht="32.25" customHeight="1">
      <c r="A222" s="38"/>
      <c r="B222" s="3" t="s">
        <v>102</v>
      </c>
      <c r="C222" s="12">
        <v>0</v>
      </c>
      <c r="D222" s="12">
        <v>0</v>
      </c>
      <c r="E222" s="12">
        <v>23084.02</v>
      </c>
      <c r="F222" s="12">
        <f>C222+D222+E222</f>
        <v>23084.02</v>
      </c>
      <c r="G222" s="12" t="e">
        <f>#REF!-F222</f>
        <v>#REF!</v>
      </c>
      <c r="H222" s="12">
        <v>0</v>
      </c>
    </row>
    <row r="223" spans="1:8" ht="33" customHeight="1">
      <c r="A223" s="38"/>
      <c r="B223" s="2" t="s">
        <v>23</v>
      </c>
      <c r="C223" s="11">
        <f aca="true" t="shared" si="51" ref="C223:H223">C224+C225+C226+C227+C228</f>
        <v>0</v>
      </c>
      <c r="D223" s="11">
        <f t="shared" si="51"/>
        <v>0</v>
      </c>
      <c r="E223" s="11">
        <f t="shared" si="51"/>
        <v>0</v>
      </c>
      <c r="F223" s="11">
        <f t="shared" si="51"/>
        <v>0</v>
      </c>
      <c r="G223" s="11" t="e">
        <f t="shared" si="51"/>
        <v>#REF!</v>
      </c>
      <c r="H223" s="11">
        <f t="shared" si="51"/>
        <v>0</v>
      </c>
    </row>
    <row r="224" spans="1:8" ht="28.5" customHeight="1">
      <c r="A224" s="38"/>
      <c r="B224" s="3" t="s">
        <v>99</v>
      </c>
      <c r="C224" s="12">
        <v>0</v>
      </c>
      <c r="D224" s="12">
        <v>0</v>
      </c>
      <c r="E224" s="12">
        <v>0</v>
      </c>
      <c r="F224" s="12">
        <f>C224+D224+E224</f>
        <v>0</v>
      </c>
      <c r="G224" s="12" t="e">
        <f>#REF!-F224</f>
        <v>#REF!</v>
      </c>
      <c r="H224" s="12">
        <v>0</v>
      </c>
    </row>
    <row r="225" spans="1:8" ht="32.25" customHeight="1">
      <c r="A225" s="38"/>
      <c r="B225" s="3" t="s">
        <v>100</v>
      </c>
      <c r="C225" s="12">
        <v>0</v>
      </c>
      <c r="D225" s="12">
        <v>0</v>
      </c>
      <c r="E225" s="12">
        <v>0</v>
      </c>
      <c r="F225" s="12">
        <f>C225+D225+E225</f>
        <v>0</v>
      </c>
      <c r="G225" s="12" t="e">
        <f>#REF!-F225</f>
        <v>#REF!</v>
      </c>
      <c r="H225" s="12">
        <v>0</v>
      </c>
    </row>
    <row r="226" spans="1:8" ht="37.5" customHeight="1">
      <c r="A226" s="38"/>
      <c r="B226" s="3" t="s">
        <v>101</v>
      </c>
      <c r="C226" s="12">
        <v>0</v>
      </c>
      <c r="D226" s="12">
        <v>0</v>
      </c>
      <c r="E226" s="12">
        <v>0</v>
      </c>
      <c r="F226" s="12">
        <f>C226+D226+E226</f>
        <v>0</v>
      </c>
      <c r="G226" s="12" t="e">
        <f>#REF!-F226</f>
        <v>#REF!</v>
      </c>
      <c r="H226" s="12">
        <v>0</v>
      </c>
    </row>
    <row r="227" spans="1:8" ht="28.5" customHeight="1">
      <c r="A227" s="38"/>
      <c r="B227" s="3" t="s">
        <v>106</v>
      </c>
      <c r="C227" s="12">
        <v>0</v>
      </c>
      <c r="D227" s="12">
        <v>0</v>
      </c>
      <c r="E227" s="12">
        <v>0</v>
      </c>
      <c r="F227" s="12">
        <f>C227+D227+E227</f>
        <v>0</v>
      </c>
      <c r="G227" s="12" t="e">
        <f>#REF!-F227</f>
        <v>#REF!</v>
      </c>
      <c r="H227" s="12">
        <v>0</v>
      </c>
    </row>
    <row r="228" spans="1:8" ht="52.5" customHeight="1">
      <c r="A228" s="38"/>
      <c r="B228" s="3" t="s">
        <v>102</v>
      </c>
      <c r="C228" s="12">
        <v>0</v>
      </c>
      <c r="D228" s="12">
        <v>0</v>
      </c>
      <c r="E228" s="12">
        <v>0</v>
      </c>
      <c r="F228" s="12">
        <f>C228+D228+E228</f>
        <v>0</v>
      </c>
      <c r="G228" s="12" t="e">
        <f>#REF!-F228</f>
        <v>#REF!</v>
      </c>
      <c r="H228" s="12">
        <v>0</v>
      </c>
    </row>
    <row r="229" spans="1:8" ht="32.25" customHeight="1">
      <c r="A229" s="38"/>
      <c r="B229" s="2" t="s">
        <v>24</v>
      </c>
      <c r="C229" s="11">
        <f aca="true" t="shared" si="52" ref="C229:H229">C230+C231+C232</f>
        <v>203412.09</v>
      </c>
      <c r="D229" s="11">
        <f t="shared" si="52"/>
        <v>203412.09</v>
      </c>
      <c r="E229" s="11">
        <f t="shared" si="52"/>
        <v>202770.52</v>
      </c>
      <c r="F229" s="11">
        <f t="shared" si="52"/>
        <v>609594.7</v>
      </c>
      <c r="G229" s="11" t="e">
        <f t="shared" si="52"/>
        <v>#REF!</v>
      </c>
      <c r="H229" s="11">
        <f t="shared" si="52"/>
        <v>0</v>
      </c>
    </row>
    <row r="230" spans="1:8" ht="28.5" customHeight="1">
      <c r="A230" s="38"/>
      <c r="B230" s="3" t="s">
        <v>99</v>
      </c>
      <c r="C230" s="12">
        <v>203412.09</v>
      </c>
      <c r="D230" s="12">
        <v>203412.09</v>
      </c>
      <c r="E230" s="12">
        <v>202770.52</v>
      </c>
      <c r="F230" s="12">
        <f>C230+D230+E230</f>
        <v>609594.7</v>
      </c>
      <c r="G230" s="12" t="e">
        <f>#REF!-F230</f>
        <v>#REF!</v>
      </c>
      <c r="H230" s="12">
        <v>0</v>
      </c>
    </row>
    <row r="231" spans="1:8" ht="49.5" customHeight="1">
      <c r="A231" s="38"/>
      <c r="B231" s="3" t="s">
        <v>100</v>
      </c>
      <c r="C231" s="12">
        <v>0</v>
      </c>
      <c r="D231" s="12">
        <v>0</v>
      </c>
      <c r="E231" s="12">
        <v>0</v>
      </c>
      <c r="F231" s="12">
        <f>C231+D231+E231</f>
        <v>0</v>
      </c>
      <c r="G231" s="12" t="e">
        <f>#REF!-F231</f>
        <v>#REF!</v>
      </c>
      <c r="H231" s="12">
        <v>0</v>
      </c>
    </row>
    <row r="232" spans="1:8" ht="49.5" customHeight="1">
      <c r="A232" s="38"/>
      <c r="B232" s="3" t="s">
        <v>102</v>
      </c>
      <c r="C232" s="12">
        <v>0</v>
      </c>
      <c r="D232" s="12">
        <v>0</v>
      </c>
      <c r="E232" s="12">
        <v>0</v>
      </c>
      <c r="F232" s="12">
        <f>C232+D232+E232</f>
        <v>0</v>
      </c>
      <c r="G232" s="12" t="e">
        <f>#REF!-F232</f>
        <v>#REF!</v>
      </c>
      <c r="H232" s="12">
        <v>0</v>
      </c>
    </row>
    <row r="233" spans="1:8" ht="31.5" customHeight="1">
      <c r="A233" s="38"/>
      <c r="B233" s="2" t="s">
        <v>29</v>
      </c>
      <c r="C233" s="11">
        <f aca="true" t="shared" si="53" ref="C233:H233">C234+C235+C236+C237</f>
        <v>0</v>
      </c>
      <c r="D233" s="11">
        <f t="shared" si="53"/>
        <v>0</v>
      </c>
      <c r="E233" s="11">
        <f t="shared" si="53"/>
        <v>0</v>
      </c>
      <c r="F233" s="11">
        <f t="shared" si="53"/>
        <v>0</v>
      </c>
      <c r="G233" s="11" t="e">
        <f t="shared" si="53"/>
        <v>#REF!</v>
      </c>
      <c r="H233" s="11">
        <f t="shared" si="53"/>
        <v>0</v>
      </c>
    </row>
    <row r="234" spans="1:8" ht="28.5" customHeight="1">
      <c r="A234" s="38"/>
      <c r="B234" s="3" t="s">
        <v>108</v>
      </c>
      <c r="C234" s="12">
        <v>0</v>
      </c>
      <c r="D234" s="12">
        <v>0</v>
      </c>
      <c r="E234" s="12">
        <v>0</v>
      </c>
      <c r="F234" s="12">
        <f>C234+D234+E234</f>
        <v>0</v>
      </c>
      <c r="G234" s="12" t="e">
        <f>#REF!-F234</f>
        <v>#REF!</v>
      </c>
      <c r="H234" s="12">
        <v>0</v>
      </c>
    </row>
    <row r="235" spans="1:8" ht="46.5" customHeight="1">
      <c r="A235" s="38"/>
      <c r="B235" s="3" t="s">
        <v>109</v>
      </c>
      <c r="C235" s="12">
        <v>0</v>
      </c>
      <c r="D235" s="12">
        <v>0</v>
      </c>
      <c r="E235" s="12">
        <v>0</v>
      </c>
      <c r="F235" s="12">
        <f>C235+D235+E235</f>
        <v>0</v>
      </c>
      <c r="G235" s="12" t="e">
        <f>#REF!-F235</f>
        <v>#REF!</v>
      </c>
      <c r="H235" s="12">
        <v>0</v>
      </c>
    </row>
    <row r="236" spans="1:8" ht="32.25" customHeight="1">
      <c r="A236" s="38"/>
      <c r="B236" s="3" t="s">
        <v>105</v>
      </c>
      <c r="C236" s="12">
        <v>0</v>
      </c>
      <c r="D236" s="12">
        <v>0</v>
      </c>
      <c r="E236" s="12">
        <v>0</v>
      </c>
      <c r="F236" s="12">
        <f>C236+D236+E236</f>
        <v>0</v>
      </c>
      <c r="G236" s="12" t="e">
        <f>#REF!-F236</f>
        <v>#REF!</v>
      </c>
      <c r="H236" s="12">
        <v>0</v>
      </c>
    </row>
    <row r="237" spans="1:8" ht="32.25" customHeight="1">
      <c r="A237" s="38"/>
      <c r="B237" s="3" t="s">
        <v>110</v>
      </c>
      <c r="C237" s="12">
        <v>0</v>
      </c>
      <c r="D237" s="12">
        <v>0</v>
      </c>
      <c r="E237" s="12">
        <v>0</v>
      </c>
      <c r="F237" s="12">
        <f>C237+D237+E237</f>
        <v>0</v>
      </c>
      <c r="G237" s="12" t="e">
        <f>#REF!-F237</f>
        <v>#REF!</v>
      </c>
      <c r="H237" s="12">
        <v>0</v>
      </c>
    </row>
    <row r="238" spans="1:8" ht="33.75" customHeight="1">
      <c r="A238" s="38"/>
      <c r="B238" s="2" t="s">
        <v>41</v>
      </c>
      <c r="C238" s="11">
        <f aca="true" t="shared" si="54" ref="C238:H238">C239+C240+C241+C242</f>
        <v>0</v>
      </c>
      <c r="D238" s="11">
        <f t="shared" si="54"/>
        <v>67685.73</v>
      </c>
      <c r="E238" s="11">
        <f t="shared" si="54"/>
        <v>0</v>
      </c>
      <c r="F238" s="11">
        <f t="shared" si="54"/>
        <v>67685.73</v>
      </c>
      <c r="G238" s="11" t="e">
        <f t="shared" si="54"/>
        <v>#REF!</v>
      </c>
      <c r="H238" s="11">
        <f t="shared" si="54"/>
        <v>0</v>
      </c>
    </row>
    <row r="239" spans="1:8" ht="35.25" customHeight="1">
      <c r="A239" s="38"/>
      <c r="B239" s="3" t="s">
        <v>108</v>
      </c>
      <c r="C239" s="12">
        <v>0</v>
      </c>
      <c r="D239" s="12">
        <v>0</v>
      </c>
      <c r="E239" s="12">
        <v>0</v>
      </c>
      <c r="F239" s="12">
        <f>C239+D239+E239</f>
        <v>0</v>
      </c>
      <c r="G239" s="12" t="e">
        <f>#REF!-F239</f>
        <v>#REF!</v>
      </c>
      <c r="H239" s="12">
        <v>0</v>
      </c>
    </row>
    <row r="240" spans="1:8" ht="53.25" customHeight="1">
      <c r="A240" s="38"/>
      <c r="B240" s="3" t="s">
        <v>109</v>
      </c>
      <c r="C240" s="12">
        <v>0</v>
      </c>
      <c r="D240" s="12">
        <v>0</v>
      </c>
      <c r="E240" s="12">
        <v>0</v>
      </c>
      <c r="F240" s="12">
        <f>C240+D240+E240</f>
        <v>0</v>
      </c>
      <c r="G240" s="12" t="e">
        <f>#REF!-F240</f>
        <v>#REF!</v>
      </c>
      <c r="H240" s="12">
        <v>0</v>
      </c>
    </row>
    <row r="241" spans="1:8" ht="33" customHeight="1">
      <c r="A241" s="38"/>
      <c r="B241" s="3" t="s">
        <v>105</v>
      </c>
      <c r="C241" s="12">
        <v>0</v>
      </c>
      <c r="D241" s="12">
        <v>60023.03</v>
      </c>
      <c r="E241" s="12">
        <v>0</v>
      </c>
      <c r="F241" s="12">
        <f>C241+D241+E241</f>
        <v>60023.03</v>
      </c>
      <c r="G241" s="12" t="e">
        <f>#REF!-F241</f>
        <v>#REF!</v>
      </c>
      <c r="H241" s="12">
        <v>0</v>
      </c>
    </row>
    <row r="242" spans="1:8" ht="45" customHeight="1">
      <c r="A242" s="38"/>
      <c r="B242" s="3" t="s">
        <v>110</v>
      </c>
      <c r="C242" s="12">
        <v>0</v>
      </c>
      <c r="D242" s="12">
        <v>7662.7</v>
      </c>
      <c r="E242" s="12">
        <v>0</v>
      </c>
      <c r="F242" s="12">
        <f>C242+D242+E242</f>
        <v>7662.7</v>
      </c>
      <c r="G242" s="12" t="e">
        <f>#REF!-F242</f>
        <v>#REF!</v>
      </c>
      <c r="H242" s="12">
        <v>0</v>
      </c>
    </row>
    <row r="243" spans="1:8" ht="28.5" customHeight="1">
      <c r="A243" s="38"/>
      <c r="B243" s="2" t="s">
        <v>48</v>
      </c>
      <c r="C243" s="11">
        <f aca="true" t="shared" si="55" ref="C243:H243">C244+C245+C246</f>
        <v>5987.37</v>
      </c>
      <c r="D243" s="11">
        <f t="shared" si="55"/>
        <v>13227.150000000001</v>
      </c>
      <c r="E243" s="11">
        <f t="shared" si="55"/>
        <v>13424.99</v>
      </c>
      <c r="F243" s="11">
        <f t="shared" si="55"/>
        <v>32639.51</v>
      </c>
      <c r="G243" s="11" t="e">
        <f t="shared" si="55"/>
        <v>#REF!</v>
      </c>
      <c r="H243" s="11">
        <f t="shared" si="55"/>
        <v>69134.4</v>
      </c>
    </row>
    <row r="244" spans="1:8" ht="28.5" customHeight="1">
      <c r="A244" s="38"/>
      <c r="B244" s="3" t="s">
        <v>99</v>
      </c>
      <c r="C244" s="12">
        <v>4670.65</v>
      </c>
      <c r="D244" s="12">
        <v>10153.35</v>
      </c>
      <c r="E244" s="12">
        <v>5390.05</v>
      </c>
      <c r="F244" s="12">
        <f>C244+D244+E244</f>
        <v>20214.05</v>
      </c>
      <c r="G244" s="12" t="e">
        <f>#REF!-F244</f>
        <v>#REF!</v>
      </c>
      <c r="H244" s="12">
        <v>69134.4</v>
      </c>
    </row>
    <row r="245" spans="1:8" ht="31.5" customHeight="1">
      <c r="A245" s="38"/>
      <c r="B245" s="3" t="s">
        <v>101</v>
      </c>
      <c r="C245" s="12">
        <v>0</v>
      </c>
      <c r="D245" s="12">
        <v>0</v>
      </c>
      <c r="E245" s="12">
        <v>4849.96</v>
      </c>
      <c r="F245" s="12">
        <f>C245+D245+E245</f>
        <v>4849.96</v>
      </c>
      <c r="G245" s="12" t="e">
        <f>#REF!-F245</f>
        <v>#REF!</v>
      </c>
      <c r="H245" s="12">
        <v>0</v>
      </c>
    </row>
    <row r="246" spans="1:8" ht="31.5" customHeight="1">
      <c r="A246" s="38"/>
      <c r="B246" s="3" t="s">
        <v>102</v>
      </c>
      <c r="C246" s="12">
        <v>1316.72</v>
      </c>
      <c r="D246" s="12">
        <v>3073.8</v>
      </c>
      <c r="E246" s="12">
        <v>3184.98</v>
      </c>
      <c r="F246" s="12">
        <f>C246+D246+E246</f>
        <v>7575.5</v>
      </c>
      <c r="G246" s="12" t="e">
        <f>#REF!-F246</f>
        <v>#REF!</v>
      </c>
      <c r="H246" s="12">
        <v>0</v>
      </c>
    </row>
    <row r="247" spans="1:8" ht="28.5" customHeight="1">
      <c r="A247" s="38"/>
      <c r="B247" s="2" t="s">
        <v>34</v>
      </c>
      <c r="C247" s="10">
        <f aca="true" t="shared" si="56" ref="C247:H247">C248</f>
        <v>0</v>
      </c>
      <c r="D247" s="10">
        <f t="shared" si="56"/>
        <v>84969.86</v>
      </c>
      <c r="E247" s="10">
        <f t="shared" si="56"/>
        <v>46085.14</v>
      </c>
      <c r="F247" s="10">
        <f t="shared" si="56"/>
        <v>131055</v>
      </c>
      <c r="G247" s="10" t="e">
        <f t="shared" si="56"/>
        <v>#REF!</v>
      </c>
      <c r="H247" s="10">
        <f t="shared" si="56"/>
        <v>0</v>
      </c>
    </row>
    <row r="248" spans="1:8" ht="28.5" customHeight="1">
      <c r="A248" s="38"/>
      <c r="B248" s="3" t="s">
        <v>99</v>
      </c>
      <c r="C248" s="12">
        <v>0</v>
      </c>
      <c r="D248" s="12">
        <v>84969.86</v>
      </c>
      <c r="E248" s="12">
        <v>46085.14</v>
      </c>
      <c r="F248" s="12">
        <f>C248+D248+E248</f>
        <v>131055</v>
      </c>
      <c r="G248" s="12" t="e">
        <f>#REF!-F248</f>
        <v>#REF!</v>
      </c>
      <c r="H248" s="12">
        <v>0</v>
      </c>
    </row>
    <row r="249" spans="1:8" ht="28.5" customHeight="1">
      <c r="A249" s="38"/>
      <c r="B249" s="2" t="s">
        <v>36</v>
      </c>
      <c r="C249" s="11">
        <f aca="true" t="shared" si="57" ref="C249:H249">C250+C251</f>
        <v>0</v>
      </c>
      <c r="D249" s="11">
        <f t="shared" si="57"/>
        <v>0</v>
      </c>
      <c r="E249" s="11">
        <f t="shared" si="57"/>
        <v>0</v>
      </c>
      <c r="F249" s="11">
        <f t="shared" si="57"/>
        <v>0</v>
      </c>
      <c r="G249" s="11" t="e">
        <f t="shared" si="57"/>
        <v>#REF!</v>
      </c>
      <c r="H249" s="11">
        <f t="shared" si="57"/>
        <v>0</v>
      </c>
    </row>
    <row r="250" spans="1:8" ht="28.5" customHeight="1">
      <c r="A250" s="38"/>
      <c r="B250" s="3" t="s">
        <v>99</v>
      </c>
      <c r="C250" s="12">
        <v>0</v>
      </c>
      <c r="D250" s="12">
        <v>0</v>
      </c>
      <c r="E250" s="12">
        <v>0</v>
      </c>
      <c r="F250" s="12">
        <f>C250+D250+E250</f>
        <v>0</v>
      </c>
      <c r="G250" s="12" t="e">
        <f>#REF!-F250</f>
        <v>#REF!</v>
      </c>
      <c r="H250" s="12">
        <v>0</v>
      </c>
    </row>
    <row r="251" spans="1:8" ht="31.5" customHeight="1">
      <c r="A251" s="38"/>
      <c r="B251" s="3" t="s">
        <v>102</v>
      </c>
      <c r="C251" s="12">
        <v>0</v>
      </c>
      <c r="D251" s="12">
        <v>0</v>
      </c>
      <c r="E251" s="12">
        <v>0</v>
      </c>
      <c r="F251" s="12">
        <f>C251+D251+E251</f>
        <v>0</v>
      </c>
      <c r="G251" s="12" t="e">
        <f>#REF!-F251</f>
        <v>#REF!</v>
      </c>
      <c r="H251" s="12">
        <v>0</v>
      </c>
    </row>
    <row r="252" spans="1:8" ht="28.5" customHeight="1">
      <c r="A252" s="38"/>
      <c r="B252" s="2" t="s">
        <v>33</v>
      </c>
      <c r="C252" s="11">
        <f aca="true" t="shared" si="58" ref="C252:H252">C253</f>
        <v>58172.22</v>
      </c>
      <c r="D252" s="11">
        <f t="shared" si="58"/>
        <v>54444.64</v>
      </c>
      <c r="E252" s="11">
        <f t="shared" si="58"/>
        <v>312249.01</v>
      </c>
      <c r="F252" s="11">
        <f t="shared" si="58"/>
        <v>424865.87</v>
      </c>
      <c r="G252" s="11" t="e">
        <f t="shared" si="58"/>
        <v>#REF!</v>
      </c>
      <c r="H252" s="11">
        <f t="shared" si="58"/>
        <v>245719.98</v>
      </c>
    </row>
    <row r="253" spans="1:8" ht="28.5" customHeight="1">
      <c r="A253" s="38"/>
      <c r="B253" s="3" t="s">
        <v>99</v>
      </c>
      <c r="C253" s="12">
        <v>58172.22</v>
      </c>
      <c r="D253" s="12">
        <v>54444.64</v>
      </c>
      <c r="E253" s="12">
        <v>312249.01</v>
      </c>
      <c r="F253" s="12">
        <f>C253+D253+E253</f>
        <v>424865.87</v>
      </c>
      <c r="G253" s="12" t="e">
        <f>#REF!-F253</f>
        <v>#REF!</v>
      </c>
      <c r="H253" s="12">
        <v>245719.98</v>
      </c>
    </row>
    <row r="254" spans="1:8" ht="33.75" customHeight="1">
      <c r="A254" s="38"/>
      <c r="B254" s="2" t="s">
        <v>111</v>
      </c>
      <c r="C254" s="11">
        <f aca="true" t="shared" si="59" ref="C254:H254">C255+C256</f>
        <v>95582.47</v>
      </c>
      <c r="D254" s="11">
        <f t="shared" si="59"/>
        <v>273475.06</v>
      </c>
      <c r="E254" s="11">
        <f t="shared" si="59"/>
        <v>393160.6</v>
      </c>
      <c r="F254" s="11">
        <f t="shared" si="59"/>
        <v>762218.13</v>
      </c>
      <c r="G254" s="11" t="e">
        <f t="shared" si="59"/>
        <v>#REF!</v>
      </c>
      <c r="H254" s="11">
        <f t="shared" si="59"/>
        <v>313082.35</v>
      </c>
    </row>
    <row r="255" spans="1:8" ht="28.5" customHeight="1">
      <c r="A255" s="38"/>
      <c r="B255" s="3" t="s">
        <v>99</v>
      </c>
      <c r="C255" s="12">
        <v>94412.61</v>
      </c>
      <c r="D255" s="12">
        <v>247662.3</v>
      </c>
      <c r="E255" s="12">
        <v>344789.1</v>
      </c>
      <c r="F255" s="12">
        <f>C255+D255+E255</f>
        <v>686864.01</v>
      </c>
      <c r="G255" s="12" t="e">
        <f>#REF!-F255</f>
        <v>#REF!</v>
      </c>
      <c r="H255" s="12">
        <v>313082.35</v>
      </c>
    </row>
    <row r="256" spans="1:8" ht="48.75" customHeight="1">
      <c r="A256" s="38"/>
      <c r="B256" s="3" t="s">
        <v>102</v>
      </c>
      <c r="C256" s="12">
        <v>1169.86</v>
      </c>
      <c r="D256" s="12">
        <v>25812.76</v>
      </c>
      <c r="E256" s="12">
        <v>48371.5</v>
      </c>
      <c r="F256" s="12">
        <f>C256+D256+E256</f>
        <v>75354.12</v>
      </c>
      <c r="G256" s="12" t="e">
        <f>#REF!-F256</f>
        <v>#REF!</v>
      </c>
      <c r="H256" s="12">
        <v>0</v>
      </c>
    </row>
    <row r="257" spans="1:8" ht="38.25" customHeight="1">
      <c r="A257" s="38"/>
      <c r="B257" s="2" t="s">
        <v>97</v>
      </c>
      <c r="C257" s="11">
        <f aca="true" t="shared" si="60" ref="C257:H257">C258</f>
        <v>0</v>
      </c>
      <c r="D257" s="11">
        <f t="shared" si="60"/>
        <v>0</v>
      </c>
      <c r="E257" s="11">
        <f t="shared" si="60"/>
        <v>0</v>
      </c>
      <c r="F257" s="11">
        <f t="shared" si="60"/>
        <v>0</v>
      </c>
      <c r="G257" s="11" t="e">
        <f t="shared" si="60"/>
        <v>#REF!</v>
      </c>
      <c r="H257" s="11">
        <f t="shared" si="60"/>
        <v>0</v>
      </c>
    </row>
    <row r="258" spans="1:8" ht="35.25" customHeight="1">
      <c r="A258" s="38"/>
      <c r="B258" s="3" t="s">
        <v>109</v>
      </c>
      <c r="C258" s="12">
        <v>0</v>
      </c>
      <c r="D258" s="12">
        <v>0</v>
      </c>
      <c r="E258" s="12">
        <v>0</v>
      </c>
      <c r="F258" s="12">
        <f>C258+D258+E258</f>
        <v>0</v>
      </c>
      <c r="G258" s="12" t="e">
        <f>#REF!-F258</f>
        <v>#REF!</v>
      </c>
      <c r="H258" s="12">
        <v>0</v>
      </c>
    </row>
    <row r="259" spans="1:8" ht="48" customHeight="1">
      <c r="A259" s="38"/>
      <c r="B259" s="2" t="s">
        <v>7</v>
      </c>
      <c r="C259" s="11">
        <f aca="true" t="shared" si="61" ref="C259:H259">C196+C201+C205+C208+C215+C218+C223+C229+C233+C238+C243+C247+C252+C249+C254+C257</f>
        <v>2173586.17</v>
      </c>
      <c r="D259" s="11">
        <f t="shared" si="61"/>
        <v>2810642.12</v>
      </c>
      <c r="E259" s="11">
        <f t="shared" si="61"/>
        <v>3049071.68</v>
      </c>
      <c r="F259" s="11">
        <f t="shared" si="61"/>
        <v>8033299.970000001</v>
      </c>
      <c r="G259" s="11" t="e">
        <f t="shared" si="61"/>
        <v>#REF!</v>
      </c>
      <c r="H259" s="11">
        <f t="shared" si="61"/>
        <v>1633330.8899999997</v>
      </c>
    </row>
    <row r="260" spans="1:8" ht="35.25" customHeight="1">
      <c r="A260" s="40" t="s">
        <v>112</v>
      </c>
      <c r="B260" s="3" t="s">
        <v>16</v>
      </c>
      <c r="C260" s="12">
        <v>0</v>
      </c>
      <c r="D260" s="12">
        <v>0</v>
      </c>
      <c r="E260" s="12">
        <v>0</v>
      </c>
      <c r="F260" s="12">
        <f>C260+D260+E260</f>
        <v>0</v>
      </c>
      <c r="G260" s="12" t="e">
        <f>#REF!-F260</f>
        <v>#REF!</v>
      </c>
      <c r="H260" s="12">
        <v>30761.5</v>
      </c>
    </row>
    <row r="261" spans="1:8" ht="28.5" customHeight="1">
      <c r="A261" s="41"/>
      <c r="B261" s="3" t="s">
        <v>46</v>
      </c>
      <c r="C261" s="12">
        <v>0</v>
      </c>
      <c r="D261" s="12">
        <v>0</v>
      </c>
      <c r="E261" s="12">
        <v>0</v>
      </c>
      <c r="F261" s="12">
        <f>C261+D261+E261</f>
        <v>0</v>
      </c>
      <c r="G261" s="12" t="e">
        <f>#REF!-F261</f>
        <v>#REF!</v>
      </c>
      <c r="H261" s="12">
        <v>0</v>
      </c>
    </row>
    <row r="262" spans="1:8" ht="43.5" customHeight="1">
      <c r="A262" s="41"/>
      <c r="B262" s="2" t="s">
        <v>7</v>
      </c>
      <c r="C262" s="11">
        <f aca="true" t="shared" si="62" ref="C262:H262">C261+C260</f>
        <v>0</v>
      </c>
      <c r="D262" s="11">
        <f t="shared" si="62"/>
        <v>0</v>
      </c>
      <c r="E262" s="11">
        <f t="shared" si="62"/>
        <v>0</v>
      </c>
      <c r="F262" s="11">
        <f t="shared" si="62"/>
        <v>0</v>
      </c>
      <c r="G262" s="11" t="e">
        <f t="shared" si="62"/>
        <v>#REF!</v>
      </c>
      <c r="H262" s="11">
        <f t="shared" si="62"/>
        <v>30761.5</v>
      </c>
    </row>
    <row r="263" spans="1:8" ht="34.5" customHeight="1">
      <c r="A263" s="40" t="s">
        <v>113</v>
      </c>
      <c r="B263" s="2" t="s">
        <v>23</v>
      </c>
      <c r="C263" s="12">
        <v>0</v>
      </c>
      <c r="D263" s="12">
        <v>43224.68</v>
      </c>
      <c r="E263" s="12">
        <v>0</v>
      </c>
      <c r="F263" s="12">
        <f>C263+D263+E263</f>
        <v>43224.68</v>
      </c>
      <c r="G263" s="12" t="e">
        <f>#REF!-F263</f>
        <v>#REF!</v>
      </c>
      <c r="H263" s="12">
        <v>458.15</v>
      </c>
    </row>
    <row r="264" spans="1:8" ht="51.75" customHeight="1">
      <c r="A264" s="41"/>
      <c r="B264" s="2" t="s">
        <v>7</v>
      </c>
      <c r="C264" s="11">
        <f aca="true" t="shared" si="63" ref="C264:H264">C263</f>
        <v>0</v>
      </c>
      <c r="D264" s="11">
        <f t="shared" si="63"/>
        <v>43224.68</v>
      </c>
      <c r="E264" s="11">
        <f t="shared" si="63"/>
        <v>0</v>
      </c>
      <c r="F264" s="11">
        <f t="shared" si="63"/>
        <v>43224.68</v>
      </c>
      <c r="G264" s="11" t="e">
        <f t="shared" si="63"/>
        <v>#REF!</v>
      </c>
      <c r="H264" s="11">
        <f t="shared" si="63"/>
        <v>458.15</v>
      </c>
    </row>
    <row r="265" spans="1:8" ht="42" customHeight="1">
      <c r="A265" s="24" t="s">
        <v>114</v>
      </c>
      <c r="B265" s="3" t="s">
        <v>29</v>
      </c>
      <c r="C265" s="12">
        <v>0</v>
      </c>
      <c r="D265" s="12">
        <v>0</v>
      </c>
      <c r="E265" s="12">
        <v>0</v>
      </c>
      <c r="F265" s="12">
        <f>C265+D265+E265</f>
        <v>0</v>
      </c>
      <c r="G265" s="12" t="e">
        <f>#REF!-F265</f>
        <v>#REF!</v>
      </c>
      <c r="H265" s="12">
        <v>0</v>
      </c>
    </row>
    <row r="266" spans="1:8" ht="36" customHeight="1">
      <c r="A266" s="25"/>
      <c r="B266" s="3" t="s">
        <v>41</v>
      </c>
      <c r="C266" s="12">
        <v>0</v>
      </c>
      <c r="D266" s="12">
        <v>0</v>
      </c>
      <c r="E266" s="12">
        <v>0</v>
      </c>
      <c r="F266" s="12">
        <f>C266+D266+E266</f>
        <v>0</v>
      </c>
      <c r="G266" s="12" t="e">
        <f>#REF!-F266</f>
        <v>#REF!</v>
      </c>
      <c r="H266" s="12">
        <v>0</v>
      </c>
    </row>
    <row r="267" spans="1:8" ht="42" customHeight="1">
      <c r="A267" s="26"/>
      <c r="B267" s="2" t="s">
        <v>7</v>
      </c>
      <c r="C267" s="11">
        <f aca="true" t="shared" si="64" ref="C267:H267">C266+C265</f>
        <v>0</v>
      </c>
      <c r="D267" s="11">
        <f t="shared" si="64"/>
        <v>0</v>
      </c>
      <c r="E267" s="11">
        <f t="shared" si="64"/>
        <v>0</v>
      </c>
      <c r="F267" s="11">
        <f t="shared" si="64"/>
        <v>0</v>
      </c>
      <c r="G267" s="11" t="e">
        <f t="shared" si="64"/>
        <v>#REF!</v>
      </c>
      <c r="H267" s="11">
        <f t="shared" si="64"/>
        <v>0</v>
      </c>
    </row>
    <row r="268" spans="1:8" ht="37.5" customHeight="1">
      <c r="A268" s="29" t="s">
        <v>115</v>
      </c>
      <c r="B268" s="2" t="s">
        <v>45</v>
      </c>
      <c r="C268" s="11">
        <f aca="true" t="shared" si="65" ref="C268:H268">C269+C270+C271+C272+C273+C274+C275+C276+C277+C278+C279</f>
        <v>1431780.7399999998</v>
      </c>
      <c r="D268" s="11">
        <f t="shared" si="65"/>
        <v>2147651.7199999997</v>
      </c>
      <c r="E268" s="11">
        <f t="shared" si="65"/>
        <v>1677790.24</v>
      </c>
      <c r="F268" s="11">
        <f t="shared" si="65"/>
        <v>5257222.699999999</v>
      </c>
      <c r="G268" s="11" t="e">
        <f t="shared" si="65"/>
        <v>#REF!</v>
      </c>
      <c r="H268" s="11">
        <f t="shared" si="65"/>
        <v>3102821.45</v>
      </c>
    </row>
    <row r="269" spans="1:8" ht="38.25" customHeight="1">
      <c r="A269" s="30"/>
      <c r="B269" s="3" t="s">
        <v>116</v>
      </c>
      <c r="C269" s="12">
        <v>20889.26</v>
      </c>
      <c r="D269" s="12">
        <v>41482.91</v>
      </c>
      <c r="E269" s="12">
        <v>149630.36</v>
      </c>
      <c r="F269" s="12">
        <f aca="true" t="shared" si="66" ref="F269:F278">C269+D269+E269</f>
        <v>212002.52999999997</v>
      </c>
      <c r="G269" s="12" t="e">
        <f>#REF!-F269</f>
        <v>#REF!</v>
      </c>
      <c r="H269" s="12">
        <v>52163.65</v>
      </c>
    </row>
    <row r="270" spans="1:8" ht="30.75" customHeight="1">
      <c r="A270" s="30"/>
      <c r="B270" s="3" t="s">
        <v>117</v>
      </c>
      <c r="C270" s="12">
        <v>0</v>
      </c>
      <c r="D270" s="12">
        <v>0</v>
      </c>
      <c r="E270" s="12">
        <v>0</v>
      </c>
      <c r="F270" s="12">
        <f t="shared" si="66"/>
        <v>0</v>
      </c>
      <c r="G270" s="12" t="e">
        <f>#REF!-F270</f>
        <v>#REF!</v>
      </c>
      <c r="H270" s="12">
        <v>0</v>
      </c>
    </row>
    <row r="271" spans="1:8" ht="30.75" customHeight="1">
      <c r="A271" s="30"/>
      <c r="B271" s="3" t="s">
        <v>118</v>
      </c>
      <c r="C271" s="12">
        <v>99141.99</v>
      </c>
      <c r="D271" s="12">
        <v>99258.77</v>
      </c>
      <c r="E271" s="12">
        <v>99190</v>
      </c>
      <c r="F271" s="12">
        <f t="shared" si="66"/>
        <v>297590.76</v>
      </c>
      <c r="G271" s="12" t="e">
        <f>#REF!-F271</f>
        <v>#REF!</v>
      </c>
      <c r="H271" s="12">
        <v>383652.83</v>
      </c>
    </row>
    <row r="272" spans="1:8" ht="30.75" customHeight="1">
      <c r="A272" s="30"/>
      <c r="B272" s="3" t="s">
        <v>119</v>
      </c>
      <c r="C272" s="12">
        <v>30476.4</v>
      </c>
      <c r="D272" s="12">
        <v>0</v>
      </c>
      <c r="E272" s="12">
        <v>0</v>
      </c>
      <c r="F272" s="12">
        <f t="shared" si="66"/>
        <v>30476.4</v>
      </c>
      <c r="G272" s="12" t="e">
        <f>#REF!-F272</f>
        <v>#REF!</v>
      </c>
      <c r="H272" s="12">
        <v>60952.8</v>
      </c>
    </row>
    <row r="273" spans="1:8" ht="30.75" customHeight="1">
      <c r="A273" s="30"/>
      <c r="B273" s="3" t="s">
        <v>120</v>
      </c>
      <c r="C273" s="12">
        <v>0</v>
      </c>
      <c r="D273" s="12">
        <v>0</v>
      </c>
      <c r="E273" s="12">
        <v>15521.6</v>
      </c>
      <c r="F273" s="12">
        <f t="shared" si="66"/>
        <v>15521.6</v>
      </c>
      <c r="G273" s="12" t="e">
        <f>#REF!-F273</f>
        <v>#REF!</v>
      </c>
      <c r="H273" s="12">
        <v>0</v>
      </c>
    </row>
    <row r="274" spans="1:8" ht="51.75" customHeight="1">
      <c r="A274" s="30"/>
      <c r="B274" s="3" t="s">
        <v>121</v>
      </c>
      <c r="C274" s="12">
        <v>0</v>
      </c>
      <c r="D274" s="12">
        <v>758276.99</v>
      </c>
      <c r="E274" s="12">
        <v>848.23</v>
      </c>
      <c r="F274" s="12">
        <f t="shared" si="66"/>
        <v>759125.22</v>
      </c>
      <c r="G274" s="12" t="e">
        <f>#REF!-F274</f>
        <v>#REF!</v>
      </c>
      <c r="H274" s="12">
        <v>15992.17</v>
      </c>
    </row>
    <row r="275" spans="1:8" ht="30.75" customHeight="1">
      <c r="A275" s="30"/>
      <c r="B275" s="3" t="s">
        <v>122</v>
      </c>
      <c r="C275" s="12">
        <v>21831.96</v>
      </c>
      <c r="D275" s="12">
        <v>25558</v>
      </c>
      <c r="E275" s="12">
        <v>17163.23</v>
      </c>
      <c r="F275" s="12">
        <f t="shared" si="66"/>
        <v>64553.19</v>
      </c>
      <c r="G275" s="12" t="e">
        <f>#REF!-F275</f>
        <v>#REF!</v>
      </c>
      <c r="H275" s="12">
        <v>0</v>
      </c>
    </row>
    <row r="276" spans="1:8" ht="63.75" customHeight="1">
      <c r="A276" s="30"/>
      <c r="B276" s="3" t="s">
        <v>123</v>
      </c>
      <c r="C276" s="12">
        <v>0</v>
      </c>
      <c r="D276" s="12">
        <v>0</v>
      </c>
      <c r="E276" s="12">
        <v>0</v>
      </c>
      <c r="F276" s="12">
        <f t="shared" si="66"/>
        <v>0</v>
      </c>
      <c r="G276" s="12" t="e">
        <f>#REF!-F276</f>
        <v>#REF!</v>
      </c>
      <c r="H276" s="12">
        <v>357956</v>
      </c>
    </row>
    <row r="277" spans="1:8" ht="101.25" customHeight="1">
      <c r="A277" s="30"/>
      <c r="B277" s="3" t="s">
        <v>124</v>
      </c>
      <c r="C277" s="12">
        <v>1249086.13</v>
      </c>
      <c r="D277" s="12">
        <v>1223075.05</v>
      </c>
      <c r="E277" s="12">
        <v>1386171.82</v>
      </c>
      <c r="F277" s="12">
        <f t="shared" si="66"/>
        <v>3858333</v>
      </c>
      <c r="G277" s="12" t="e">
        <f>#REF!-F277</f>
        <v>#REF!</v>
      </c>
      <c r="H277" s="12">
        <v>2232104</v>
      </c>
    </row>
    <row r="278" spans="1:8" ht="63.75" customHeight="1">
      <c r="A278" s="30"/>
      <c r="B278" s="3" t="s">
        <v>125</v>
      </c>
      <c r="C278" s="12">
        <v>0</v>
      </c>
      <c r="D278" s="12">
        <v>0</v>
      </c>
      <c r="E278" s="12">
        <v>0</v>
      </c>
      <c r="F278" s="12">
        <f t="shared" si="66"/>
        <v>0</v>
      </c>
      <c r="G278" s="12" t="e">
        <f>#REF!-F278</f>
        <v>#REF!</v>
      </c>
      <c r="H278" s="12">
        <v>0</v>
      </c>
    </row>
    <row r="279" spans="1:8" ht="63.75" customHeight="1">
      <c r="A279" s="30"/>
      <c r="B279" s="3" t="s">
        <v>126</v>
      </c>
      <c r="C279" s="12">
        <v>10355</v>
      </c>
      <c r="D279" s="12">
        <v>0</v>
      </c>
      <c r="E279" s="12">
        <v>9265</v>
      </c>
      <c r="F279" s="12">
        <f>C279+D279+E279</f>
        <v>19620</v>
      </c>
      <c r="G279" s="12" t="e">
        <f>#REF!-F279</f>
        <v>#REF!</v>
      </c>
      <c r="H279" s="12">
        <v>0</v>
      </c>
    </row>
    <row r="280" spans="1:8" ht="22.5" customHeight="1">
      <c r="A280" s="30"/>
      <c r="B280" s="2" t="s">
        <v>22</v>
      </c>
      <c r="C280" s="11">
        <f aca="true" t="shared" si="67" ref="C280:H280">C281+C282+C283+C284+C285+C286+C287+C288+C289+C290+C291</f>
        <v>420459.43</v>
      </c>
      <c r="D280" s="11">
        <f t="shared" si="67"/>
        <v>142865.64</v>
      </c>
      <c r="E280" s="11">
        <f t="shared" si="67"/>
        <v>1112182.2499999998</v>
      </c>
      <c r="F280" s="11">
        <f t="shared" si="67"/>
        <v>1675507.32</v>
      </c>
      <c r="G280" s="11" t="e">
        <f t="shared" si="67"/>
        <v>#REF!</v>
      </c>
      <c r="H280" s="11">
        <f t="shared" si="67"/>
        <v>372028.44999999995</v>
      </c>
    </row>
    <row r="281" spans="1:8" ht="30.75" customHeight="1">
      <c r="A281" s="30"/>
      <c r="B281" s="3" t="s">
        <v>116</v>
      </c>
      <c r="C281" s="12">
        <v>69406.75</v>
      </c>
      <c r="D281" s="12">
        <v>3891.3</v>
      </c>
      <c r="E281" s="12">
        <v>104259.51</v>
      </c>
      <c r="F281" s="12">
        <f aca="true" t="shared" si="68" ref="F281:F289">C281+D281+E281</f>
        <v>177557.56</v>
      </c>
      <c r="G281" s="12" t="e">
        <f>#REF!-F281</f>
        <v>#REF!</v>
      </c>
      <c r="H281" s="12">
        <v>0</v>
      </c>
    </row>
    <row r="282" spans="1:8" ht="38.25" customHeight="1">
      <c r="A282" s="30"/>
      <c r="B282" s="3" t="s">
        <v>117</v>
      </c>
      <c r="C282" s="12">
        <v>27717.48</v>
      </c>
      <c r="D282" s="12">
        <v>0</v>
      </c>
      <c r="E282" s="12">
        <v>52553.97</v>
      </c>
      <c r="F282" s="12">
        <f t="shared" si="68"/>
        <v>80271.45</v>
      </c>
      <c r="G282" s="12" t="e">
        <f>#REF!-F282</f>
        <v>#REF!</v>
      </c>
      <c r="H282" s="12">
        <v>62195.35</v>
      </c>
    </row>
    <row r="283" spans="1:8" ht="26.25" customHeight="1">
      <c r="A283" s="30"/>
      <c r="B283" s="3" t="s">
        <v>118</v>
      </c>
      <c r="C283" s="12">
        <v>0</v>
      </c>
      <c r="D283" s="12">
        <v>27818.52</v>
      </c>
      <c r="E283" s="12">
        <v>92668.1</v>
      </c>
      <c r="F283" s="12">
        <f t="shared" si="68"/>
        <v>120486.62000000001</v>
      </c>
      <c r="G283" s="12" t="e">
        <f>#REF!-F283</f>
        <v>#REF!</v>
      </c>
      <c r="H283" s="12">
        <v>56194.33</v>
      </c>
    </row>
    <row r="284" spans="1:8" ht="26.25" customHeight="1">
      <c r="A284" s="30"/>
      <c r="B284" s="3" t="s">
        <v>119</v>
      </c>
      <c r="C284" s="12">
        <v>0</v>
      </c>
      <c r="D284" s="12">
        <v>0</v>
      </c>
      <c r="E284" s="12">
        <v>488.85</v>
      </c>
      <c r="F284" s="12">
        <f t="shared" si="68"/>
        <v>488.85</v>
      </c>
      <c r="G284" s="12" t="e">
        <f>#REF!-F284</f>
        <v>#REF!</v>
      </c>
      <c r="H284" s="12">
        <v>0</v>
      </c>
    </row>
    <row r="285" spans="1:8" ht="15">
      <c r="A285" s="30"/>
      <c r="B285" s="3" t="s">
        <v>120</v>
      </c>
      <c r="C285" s="12">
        <v>0</v>
      </c>
      <c r="D285" s="12">
        <v>0</v>
      </c>
      <c r="E285" s="12">
        <v>0</v>
      </c>
      <c r="F285" s="12">
        <f t="shared" si="68"/>
        <v>0</v>
      </c>
      <c r="G285" s="12" t="e">
        <f>#REF!-F285</f>
        <v>#REF!</v>
      </c>
      <c r="H285" s="12">
        <v>0</v>
      </c>
    </row>
    <row r="286" spans="1:8" ht="45" customHeight="1">
      <c r="A286" s="30"/>
      <c r="B286" s="3" t="s">
        <v>121</v>
      </c>
      <c r="C286" s="12">
        <v>0</v>
      </c>
      <c r="D286" s="12">
        <v>108099.9</v>
      </c>
      <c r="E286" s="12">
        <v>144226.24</v>
      </c>
      <c r="F286" s="12">
        <f t="shared" si="68"/>
        <v>252326.13999999998</v>
      </c>
      <c r="G286" s="12" t="e">
        <f>#REF!-F286</f>
        <v>#REF!</v>
      </c>
      <c r="H286" s="12">
        <v>69730.22</v>
      </c>
    </row>
    <row r="287" spans="1:8" ht="26.25" customHeight="1">
      <c r="A287" s="30"/>
      <c r="B287" s="3" t="s">
        <v>122</v>
      </c>
      <c r="C287" s="12">
        <v>0</v>
      </c>
      <c r="D287" s="12">
        <v>0</v>
      </c>
      <c r="E287" s="12">
        <v>0</v>
      </c>
      <c r="F287" s="12">
        <f t="shared" si="68"/>
        <v>0</v>
      </c>
      <c r="G287" s="12" t="e">
        <f>#REF!-F287</f>
        <v>#REF!</v>
      </c>
      <c r="H287" s="12">
        <v>0</v>
      </c>
    </row>
    <row r="288" spans="1:8" ht="54" customHeight="1">
      <c r="A288" s="30"/>
      <c r="B288" s="3" t="s">
        <v>123</v>
      </c>
      <c r="C288" s="12">
        <v>0</v>
      </c>
      <c r="D288" s="12">
        <v>0</v>
      </c>
      <c r="E288" s="12">
        <v>0</v>
      </c>
      <c r="F288" s="12">
        <f t="shared" si="68"/>
        <v>0</v>
      </c>
      <c r="G288" s="12" t="e">
        <f>#REF!-F288</f>
        <v>#REF!</v>
      </c>
      <c r="H288" s="12">
        <v>0</v>
      </c>
    </row>
    <row r="289" spans="1:8" ht="79.5" customHeight="1">
      <c r="A289" s="30"/>
      <c r="B289" s="3" t="s">
        <v>124</v>
      </c>
      <c r="C289" s="12">
        <v>228900</v>
      </c>
      <c r="D289" s="12">
        <v>0</v>
      </c>
      <c r="E289" s="12">
        <v>572250</v>
      </c>
      <c r="F289" s="12">
        <f t="shared" si="68"/>
        <v>801150</v>
      </c>
      <c r="G289" s="12" t="e">
        <f>#REF!-F289</f>
        <v>#REF!</v>
      </c>
      <c r="H289" s="12">
        <v>0</v>
      </c>
    </row>
    <row r="290" spans="1:8" ht="53.25" customHeight="1">
      <c r="A290" s="30"/>
      <c r="B290" s="3" t="s">
        <v>125</v>
      </c>
      <c r="C290" s="12">
        <v>55227.9</v>
      </c>
      <c r="D290" s="12">
        <v>3055.92</v>
      </c>
      <c r="E290" s="12">
        <v>119597.38</v>
      </c>
      <c r="F290" s="12">
        <f>C290+D290+E290</f>
        <v>177881.2</v>
      </c>
      <c r="G290" s="12" t="e">
        <f>#REF!-F290</f>
        <v>#REF!</v>
      </c>
      <c r="H290" s="12">
        <v>183908.55</v>
      </c>
    </row>
    <row r="291" spans="1:8" ht="62.25" customHeight="1">
      <c r="A291" s="30"/>
      <c r="B291" s="3" t="s">
        <v>126</v>
      </c>
      <c r="C291" s="12">
        <v>39207.3</v>
      </c>
      <c r="D291" s="12">
        <v>0</v>
      </c>
      <c r="E291" s="12">
        <v>26138.2</v>
      </c>
      <c r="F291" s="12">
        <f>C291+D291+E291</f>
        <v>65345.5</v>
      </c>
      <c r="G291" s="12" t="e">
        <f>#REF!-F291</f>
        <v>#REF!</v>
      </c>
      <c r="H291" s="12">
        <v>0</v>
      </c>
    </row>
    <row r="292" spans="1:8" ht="25.5" customHeight="1">
      <c r="A292" s="30"/>
      <c r="B292" s="2" t="s">
        <v>47</v>
      </c>
      <c r="C292" s="11">
        <f aca="true" t="shared" si="69" ref="C292:H292">C293+C294+C295+C296+C297+C298+C299</f>
        <v>41490.73</v>
      </c>
      <c r="D292" s="11">
        <f t="shared" si="69"/>
        <v>273703.23</v>
      </c>
      <c r="E292" s="11">
        <f t="shared" si="69"/>
        <v>652310.1699999999</v>
      </c>
      <c r="F292" s="11">
        <f t="shared" si="69"/>
        <v>967504.1300000001</v>
      </c>
      <c r="G292" s="11" t="e">
        <f t="shared" si="69"/>
        <v>#REF!</v>
      </c>
      <c r="H292" s="11">
        <f t="shared" si="69"/>
        <v>343608.91000000003</v>
      </c>
    </row>
    <row r="293" spans="1:8" ht="34.5" customHeight="1">
      <c r="A293" s="30"/>
      <c r="B293" s="3" t="s">
        <v>116</v>
      </c>
      <c r="C293" s="12">
        <v>33510.4</v>
      </c>
      <c r="D293" s="12">
        <v>114745.63</v>
      </c>
      <c r="E293" s="12">
        <v>158241.97</v>
      </c>
      <c r="F293" s="12">
        <f aca="true" t="shared" si="70" ref="F293:F299">C293+D293+E293</f>
        <v>306498</v>
      </c>
      <c r="G293" s="12" t="e">
        <f>#REF!-F293</f>
        <v>#REF!</v>
      </c>
      <c r="H293" s="12">
        <v>95596.31</v>
      </c>
    </row>
    <row r="294" spans="1:8" ht="15">
      <c r="A294" s="30"/>
      <c r="B294" s="3" t="s">
        <v>117</v>
      </c>
      <c r="C294" s="12">
        <v>0</v>
      </c>
      <c r="D294" s="12">
        <v>0</v>
      </c>
      <c r="E294" s="12">
        <v>153224.4</v>
      </c>
      <c r="F294" s="12">
        <f t="shared" si="70"/>
        <v>153224.4</v>
      </c>
      <c r="G294" s="12" t="e">
        <f>#REF!-F294</f>
        <v>#REF!</v>
      </c>
      <c r="H294" s="12">
        <v>0</v>
      </c>
    </row>
    <row r="295" spans="1:8" ht="24" customHeight="1">
      <c r="A295" s="30"/>
      <c r="B295" s="3" t="s">
        <v>118</v>
      </c>
      <c r="C295" s="12">
        <v>0</v>
      </c>
      <c r="D295" s="12">
        <v>3639.97</v>
      </c>
      <c r="E295" s="12">
        <v>123818.22</v>
      </c>
      <c r="F295" s="12">
        <f t="shared" si="70"/>
        <v>127458.19</v>
      </c>
      <c r="G295" s="12" t="e">
        <f>#REF!-F295</f>
        <v>#REF!</v>
      </c>
      <c r="H295" s="12">
        <v>11888.09</v>
      </c>
    </row>
    <row r="296" spans="1:8" ht="24" customHeight="1">
      <c r="A296" s="30"/>
      <c r="B296" s="3" t="s">
        <v>119</v>
      </c>
      <c r="C296" s="12">
        <v>0</v>
      </c>
      <c r="D296" s="12">
        <v>145988.22</v>
      </c>
      <c r="E296" s="12">
        <v>72687.82</v>
      </c>
      <c r="F296" s="12">
        <f t="shared" si="70"/>
        <v>218676.04</v>
      </c>
      <c r="G296" s="12" t="e">
        <f>#REF!-F296</f>
        <v>#REF!</v>
      </c>
      <c r="H296" s="12">
        <v>0</v>
      </c>
    </row>
    <row r="297" spans="1:8" ht="15">
      <c r="A297" s="30"/>
      <c r="B297" s="3" t="s">
        <v>120</v>
      </c>
      <c r="C297" s="12">
        <v>7980.33</v>
      </c>
      <c r="D297" s="12">
        <v>4206.41</v>
      </c>
      <c r="E297" s="12">
        <v>17064.03</v>
      </c>
      <c r="F297" s="12">
        <f t="shared" si="70"/>
        <v>29250.769999999997</v>
      </c>
      <c r="G297" s="12" t="e">
        <f>#REF!-F297</f>
        <v>#REF!</v>
      </c>
      <c r="H297" s="12">
        <v>0</v>
      </c>
    </row>
    <row r="298" spans="1:8" ht="50.25" customHeight="1">
      <c r="A298" s="30"/>
      <c r="B298" s="3" t="s">
        <v>121</v>
      </c>
      <c r="C298" s="12">
        <v>0</v>
      </c>
      <c r="D298" s="12">
        <v>5123</v>
      </c>
      <c r="E298" s="12">
        <v>5094.24</v>
      </c>
      <c r="F298" s="12">
        <f t="shared" si="70"/>
        <v>10217.24</v>
      </c>
      <c r="G298" s="12" t="e">
        <f>#REF!-F298</f>
        <v>#REF!</v>
      </c>
      <c r="H298" s="12">
        <v>236124.51</v>
      </c>
    </row>
    <row r="299" spans="1:8" ht="61.5" customHeight="1">
      <c r="A299" s="30"/>
      <c r="B299" s="3" t="s">
        <v>125</v>
      </c>
      <c r="C299" s="12">
        <v>0</v>
      </c>
      <c r="D299" s="12">
        <v>0</v>
      </c>
      <c r="E299" s="12">
        <v>122179.49</v>
      </c>
      <c r="F299" s="12">
        <f t="shared" si="70"/>
        <v>122179.49</v>
      </c>
      <c r="G299" s="12" t="e">
        <f>#REF!-F299</f>
        <v>#REF!</v>
      </c>
      <c r="H299" s="12">
        <v>0</v>
      </c>
    </row>
    <row r="300" spans="1:8" ht="29.25" customHeight="1">
      <c r="A300" s="30"/>
      <c r="B300" s="2" t="s">
        <v>24</v>
      </c>
      <c r="C300" s="11">
        <f aca="true" t="shared" si="71" ref="C300:H300">C301+C302+C303+C304+C305</f>
        <v>78522.84</v>
      </c>
      <c r="D300" s="11">
        <f t="shared" si="71"/>
        <v>80267.33</v>
      </c>
      <c r="E300" s="11">
        <f t="shared" si="71"/>
        <v>91519.12000000001</v>
      </c>
      <c r="F300" s="11">
        <f t="shared" si="71"/>
        <v>250309.29</v>
      </c>
      <c r="G300" s="11" t="e">
        <f t="shared" si="71"/>
        <v>#REF!</v>
      </c>
      <c r="H300" s="11">
        <f t="shared" si="71"/>
        <v>0</v>
      </c>
    </row>
    <row r="301" spans="1:8" ht="33" customHeight="1">
      <c r="A301" s="30"/>
      <c r="B301" s="3" t="s">
        <v>116</v>
      </c>
      <c r="C301" s="12">
        <v>57616.49</v>
      </c>
      <c r="D301" s="12">
        <v>57621.71</v>
      </c>
      <c r="E301" s="12">
        <v>48407.66</v>
      </c>
      <c r="F301" s="12">
        <f>C301+D301+E301</f>
        <v>163645.86</v>
      </c>
      <c r="G301" s="12" t="e">
        <f>#REF!-F301</f>
        <v>#REF!</v>
      </c>
      <c r="H301" s="12">
        <v>0</v>
      </c>
    </row>
    <row r="302" spans="1:8" ht="33.75" customHeight="1">
      <c r="A302" s="30"/>
      <c r="B302" s="3" t="s">
        <v>118</v>
      </c>
      <c r="C302" s="12">
        <v>20906.35</v>
      </c>
      <c r="D302" s="12">
        <v>20940.86</v>
      </c>
      <c r="E302" s="12">
        <v>20940.86</v>
      </c>
      <c r="F302" s="12">
        <f>C302+D302+E302</f>
        <v>62788.07</v>
      </c>
      <c r="G302" s="12" t="e">
        <f>#REF!-F302</f>
        <v>#REF!</v>
      </c>
      <c r="H302" s="12">
        <v>0</v>
      </c>
    </row>
    <row r="303" spans="1:8" ht="33.75" customHeight="1">
      <c r="A303" s="30"/>
      <c r="B303" s="3" t="s">
        <v>119</v>
      </c>
      <c r="C303" s="12">
        <v>0</v>
      </c>
      <c r="D303" s="12">
        <v>0</v>
      </c>
      <c r="E303" s="12">
        <v>14104.6</v>
      </c>
      <c r="F303" s="12">
        <f>C303+D303+E303</f>
        <v>14104.6</v>
      </c>
      <c r="G303" s="12" t="e">
        <f>#REF!-F303</f>
        <v>#REF!</v>
      </c>
      <c r="H303" s="12">
        <v>0</v>
      </c>
    </row>
    <row r="304" spans="1:8" ht="33.75" customHeight="1">
      <c r="A304" s="30"/>
      <c r="B304" s="3" t="s">
        <v>120</v>
      </c>
      <c r="C304" s="12">
        <v>0</v>
      </c>
      <c r="D304" s="12">
        <v>0</v>
      </c>
      <c r="E304" s="12">
        <v>8066</v>
      </c>
      <c r="F304" s="12">
        <f>C304+D304+E304</f>
        <v>8066</v>
      </c>
      <c r="G304" s="12" t="e">
        <f>#REF!-F304</f>
        <v>#REF!</v>
      </c>
      <c r="H304" s="12">
        <v>0</v>
      </c>
    </row>
    <row r="305" spans="1:8" ht="33.75" customHeight="1">
      <c r="A305" s="30"/>
      <c r="B305" s="3" t="s">
        <v>122</v>
      </c>
      <c r="C305" s="12">
        <v>0</v>
      </c>
      <c r="D305" s="12">
        <v>1704.76</v>
      </c>
      <c r="E305" s="12">
        <v>0</v>
      </c>
      <c r="F305" s="12">
        <f>C305+D305+E305</f>
        <v>1704.76</v>
      </c>
      <c r="G305" s="12" t="e">
        <f>#REF!-F305</f>
        <v>#REF!</v>
      </c>
      <c r="H305" s="12">
        <v>0</v>
      </c>
    </row>
    <row r="306" spans="1:8" ht="36" customHeight="1">
      <c r="A306" s="30"/>
      <c r="B306" s="2" t="s">
        <v>27</v>
      </c>
      <c r="C306" s="11">
        <f aca="true" t="shared" si="72" ref="C306:H306">C307+C308</f>
        <v>0</v>
      </c>
      <c r="D306" s="11">
        <f t="shared" si="72"/>
        <v>0</v>
      </c>
      <c r="E306" s="11">
        <f t="shared" si="72"/>
        <v>0</v>
      </c>
      <c r="F306" s="11">
        <f t="shared" si="72"/>
        <v>0</v>
      </c>
      <c r="G306" s="11" t="e">
        <f t="shared" si="72"/>
        <v>#REF!</v>
      </c>
      <c r="H306" s="11">
        <f t="shared" si="72"/>
        <v>0</v>
      </c>
    </row>
    <row r="307" spans="1:8" ht="30.75" customHeight="1">
      <c r="A307" s="30"/>
      <c r="B307" s="3" t="s">
        <v>116</v>
      </c>
      <c r="C307" s="12">
        <v>0</v>
      </c>
      <c r="D307" s="12">
        <v>0</v>
      </c>
      <c r="E307" s="12">
        <v>0</v>
      </c>
      <c r="F307" s="12">
        <f>C307+D307+E307</f>
        <v>0</v>
      </c>
      <c r="G307" s="12" t="e">
        <f>#REF!-F307</f>
        <v>#REF!</v>
      </c>
      <c r="H307" s="12">
        <v>0</v>
      </c>
    </row>
    <row r="308" spans="1:8" ht="22.5" customHeight="1">
      <c r="A308" s="30"/>
      <c r="B308" s="3" t="s">
        <v>118</v>
      </c>
      <c r="C308" s="12">
        <v>0</v>
      </c>
      <c r="D308" s="12">
        <v>0</v>
      </c>
      <c r="E308" s="12">
        <v>0</v>
      </c>
      <c r="F308" s="12">
        <f>C308+D308+E308</f>
        <v>0</v>
      </c>
      <c r="G308" s="12" t="e">
        <f>#REF!-F308</f>
        <v>#REF!</v>
      </c>
      <c r="H308" s="12">
        <v>0</v>
      </c>
    </row>
    <row r="309" spans="1:8" ht="34.5" customHeight="1">
      <c r="A309" s="30"/>
      <c r="B309" s="2" t="s">
        <v>23</v>
      </c>
      <c r="C309" s="11">
        <f aca="true" t="shared" si="73" ref="C309:H309">C310+C311+C312+C313+C314</f>
        <v>0</v>
      </c>
      <c r="D309" s="11">
        <f t="shared" si="73"/>
        <v>0</v>
      </c>
      <c r="E309" s="11">
        <f t="shared" si="73"/>
        <v>0</v>
      </c>
      <c r="F309" s="11">
        <f t="shared" si="73"/>
        <v>0</v>
      </c>
      <c r="G309" s="11" t="e">
        <f t="shared" si="73"/>
        <v>#REF!</v>
      </c>
      <c r="H309" s="11">
        <f t="shared" si="73"/>
        <v>0</v>
      </c>
    </row>
    <row r="310" spans="1:8" ht="30.75" customHeight="1">
      <c r="A310" s="30"/>
      <c r="B310" s="3" t="s">
        <v>117</v>
      </c>
      <c r="C310" s="12">
        <v>0</v>
      </c>
      <c r="D310" s="12">
        <v>0</v>
      </c>
      <c r="E310" s="12">
        <v>0</v>
      </c>
      <c r="F310" s="12">
        <f>C310+D310+E310</f>
        <v>0</v>
      </c>
      <c r="G310" s="12" t="e">
        <f>#REF!-F310</f>
        <v>#REF!</v>
      </c>
      <c r="H310" s="12">
        <v>0</v>
      </c>
    </row>
    <row r="311" spans="1:8" ht="27.75" customHeight="1">
      <c r="A311" s="30"/>
      <c r="B311" s="3" t="s">
        <v>118</v>
      </c>
      <c r="C311" s="12">
        <v>0</v>
      </c>
      <c r="D311" s="12">
        <v>0</v>
      </c>
      <c r="E311" s="12">
        <v>0</v>
      </c>
      <c r="F311" s="12">
        <f>C311+D311+E311</f>
        <v>0</v>
      </c>
      <c r="G311" s="12" t="e">
        <f>#REF!-F311</f>
        <v>#REF!</v>
      </c>
      <c r="H311" s="12">
        <v>0</v>
      </c>
    </row>
    <row r="312" spans="1:8" ht="27.75" customHeight="1">
      <c r="A312" s="30"/>
      <c r="B312" s="3" t="s">
        <v>119</v>
      </c>
      <c r="C312" s="12">
        <v>0</v>
      </c>
      <c r="D312" s="12">
        <v>0</v>
      </c>
      <c r="E312" s="12">
        <v>0</v>
      </c>
      <c r="F312" s="12">
        <f>C312+D312+E312</f>
        <v>0</v>
      </c>
      <c r="G312" s="12" t="e">
        <f>#REF!-F312</f>
        <v>#REF!</v>
      </c>
      <c r="H312" s="12">
        <v>0</v>
      </c>
    </row>
    <row r="313" spans="1:8" ht="30.75" customHeight="1">
      <c r="A313" s="30"/>
      <c r="B313" s="3" t="s">
        <v>120</v>
      </c>
      <c r="C313" s="12">
        <v>0</v>
      </c>
      <c r="D313" s="12">
        <v>0</v>
      </c>
      <c r="E313" s="12">
        <v>0</v>
      </c>
      <c r="F313" s="12">
        <f>C313+D313+E313</f>
        <v>0</v>
      </c>
      <c r="G313" s="12" t="e">
        <f>#REF!-F313</f>
        <v>#REF!</v>
      </c>
      <c r="H313" s="12">
        <v>0</v>
      </c>
    </row>
    <row r="314" spans="1:8" ht="60.75" customHeight="1">
      <c r="A314" s="30"/>
      <c r="B314" s="3" t="s">
        <v>125</v>
      </c>
      <c r="C314" s="12">
        <v>0</v>
      </c>
      <c r="D314" s="12">
        <v>0</v>
      </c>
      <c r="E314" s="12">
        <v>0</v>
      </c>
      <c r="F314" s="12">
        <f>C314+D314+E314</f>
        <v>0</v>
      </c>
      <c r="G314" s="12" t="e">
        <f>#REF!-F314</f>
        <v>#REF!</v>
      </c>
      <c r="H314" s="12">
        <v>0</v>
      </c>
    </row>
    <row r="315" spans="1:8" ht="39" customHeight="1">
      <c r="A315" s="30"/>
      <c r="B315" s="2" t="s">
        <v>41</v>
      </c>
      <c r="C315" s="11">
        <f aca="true" t="shared" si="74" ref="C315:H315">C316+C317+C318</f>
        <v>0</v>
      </c>
      <c r="D315" s="11">
        <f t="shared" si="74"/>
        <v>98520.44</v>
      </c>
      <c r="E315" s="11">
        <f t="shared" si="74"/>
        <v>111127.06</v>
      </c>
      <c r="F315" s="11">
        <f t="shared" si="74"/>
        <v>209647.5</v>
      </c>
      <c r="G315" s="11" t="e">
        <f t="shared" si="74"/>
        <v>#REF!</v>
      </c>
      <c r="H315" s="11">
        <f t="shared" si="74"/>
        <v>59564.79</v>
      </c>
    </row>
    <row r="316" spans="1:8" ht="50.25" customHeight="1">
      <c r="A316" s="30"/>
      <c r="B316" s="3" t="s">
        <v>127</v>
      </c>
      <c r="C316" s="12">
        <v>0</v>
      </c>
      <c r="D316" s="12">
        <v>54240.44</v>
      </c>
      <c r="E316" s="12">
        <v>111127.06</v>
      </c>
      <c r="F316" s="12">
        <f>C316+D316+E316</f>
        <v>165367.5</v>
      </c>
      <c r="G316" s="12" t="e">
        <f>#REF!-F316</f>
        <v>#REF!</v>
      </c>
      <c r="H316" s="12">
        <v>59564.79</v>
      </c>
    </row>
    <row r="317" spans="1:8" ht="36" customHeight="1">
      <c r="A317" s="30"/>
      <c r="B317" s="3" t="s">
        <v>122</v>
      </c>
      <c r="C317" s="12">
        <v>0</v>
      </c>
      <c r="D317" s="12">
        <v>0</v>
      </c>
      <c r="E317" s="12">
        <v>0</v>
      </c>
      <c r="F317" s="12">
        <f>C317+D317+E317</f>
        <v>0</v>
      </c>
      <c r="G317" s="12" t="e">
        <f>#REF!-F317</f>
        <v>#REF!</v>
      </c>
      <c r="H317" s="12">
        <v>0</v>
      </c>
    </row>
    <row r="318" spans="1:8" ht="50.25" customHeight="1">
      <c r="A318" s="30"/>
      <c r="B318" s="3" t="s">
        <v>128</v>
      </c>
      <c r="C318" s="12">
        <v>0</v>
      </c>
      <c r="D318" s="12">
        <v>44280</v>
      </c>
      <c r="E318" s="12">
        <v>0</v>
      </c>
      <c r="F318" s="12">
        <f>C318+D318+E318</f>
        <v>44280</v>
      </c>
      <c r="G318" s="12" t="e">
        <f>#REF!-F318</f>
        <v>#REF!</v>
      </c>
      <c r="H318" s="12">
        <v>0</v>
      </c>
    </row>
    <row r="319" spans="1:8" ht="39" customHeight="1">
      <c r="A319" s="30"/>
      <c r="B319" s="2" t="s">
        <v>103</v>
      </c>
      <c r="C319" s="11">
        <f aca="true" t="shared" si="75" ref="C319:H319">C320</f>
        <v>0</v>
      </c>
      <c r="D319" s="11">
        <f t="shared" si="75"/>
        <v>0</v>
      </c>
      <c r="E319" s="11">
        <f t="shared" si="75"/>
        <v>0</v>
      </c>
      <c r="F319" s="11">
        <f t="shared" si="75"/>
        <v>0</v>
      </c>
      <c r="G319" s="11" t="e">
        <f t="shared" si="75"/>
        <v>#REF!</v>
      </c>
      <c r="H319" s="11">
        <f t="shared" si="75"/>
        <v>0</v>
      </c>
    </row>
    <row r="320" spans="1:8" ht="30.75" customHeight="1">
      <c r="A320" s="30"/>
      <c r="B320" s="3" t="s">
        <v>122</v>
      </c>
      <c r="C320" s="12">
        <v>0</v>
      </c>
      <c r="D320" s="12">
        <v>0</v>
      </c>
      <c r="E320" s="12">
        <v>0</v>
      </c>
      <c r="F320" s="12">
        <f>C320+D320+E320</f>
        <v>0</v>
      </c>
      <c r="G320" s="12" t="e">
        <f>#REF!-F320</f>
        <v>#REF!</v>
      </c>
      <c r="H320" s="12">
        <v>0</v>
      </c>
    </row>
    <row r="321" spans="1:8" ht="30.75" customHeight="1">
      <c r="A321" s="30"/>
      <c r="B321" s="2" t="s">
        <v>107</v>
      </c>
      <c r="C321" s="11">
        <f aca="true" t="shared" si="76" ref="C321:H321">C322+C323</f>
        <v>0</v>
      </c>
      <c r="D321" s="11">
        <f t="shared" si="76"/>
        <v>40746.06</v>
      </c>
      <c r="E321" s="11">
        <f t="shared" si="76"/>
        <v>72424.33</v>
      </c>
      <c r="F321" s="11">
        <f t="shared" si="76"/>
        <v>113170.39000000001</v>
      </c>
      <c r="G321" s="11" t="e">
        <f t="shared" si="76"/>
        <v>#REF!</v>
      </c>
      <c r="H321" s="11">
        <f t="shared" si="76"/>
        <v>4074.5</v>
      </c>
    </row>
    <row r="322" spans="1:8" ht="30.75" customHeight="1">
      <c r="A322" s="30"/>
      <c r="B322" s="3" t="s">
        <v>116</v>
      </c>
      <c r="C322" s="12">
        <v>0</v>
      </c>
      <c r="D322" s="12">
        <v>40746.06</v>
      </c>
      <c r="E322" s="12">
        <v>65513.73</v>
      </c>
      <c r="F322" s="12">
        <f>C322+D322+E322</f>
        <v>106259.79000000001</v>
      </c>
      <c r="G322" s="12" t="e">
        <f>#REF!-F322</f>
        <v>#REF!</v>
      </c>
      <c r="H322" s="12">
        <v>1142.4</v>
      </c>
    </row>
    <row r="323" spans="1:8" ht="30.75" customHeight="1">
      <c r="A323" s="30"/>
      <c r="B323" s="3" t="s">
        <v>118</v>
      </c>
      <c r="C323" s="12">
        <v>0</v>
      </c>
      <c r="D323" s="12">
        <v>0</v>
      </c>
      <c r="E323" s="12">
        <v>6910.6</v>
      </c>
      <c r="F323" s="12">
        <f>C323+D323+E323</f>
        <v>6910.6</v>
      </c>
      <c r="G323" s="12" t="e">
        <f>#REF!-F323</f>
        <v>#REF!</v>
      </c>
      <c r="H323" s="12">
        <v>2932.1</v>
      </c>
    </row>
    <row r="324" spans="1:8" ht="30.75" customHeight="1">
      <c r="A324" s="30"/>
      <c r="B324" s="2" t="s">
        <v>48</v>
      </c>
      <c r="C324" s="11">
        <f aca="true" t="shared" si="77" ref="C324:H324">C325+C326+C327+C328+C329+C330+C331+C332+C333+C334+C335+C336</f>
        <v>44738.82</v>
      </c>
      <c r="D324" s="11">
        <f t="shared" si="77"/>
        <v>33230.43</v>
      </c>
      <c r="E324" s="11">
        <f t="shared" si="77"/>
        <v>399182.85</v>
      </c>
      <c r="F324" s="11">
        <f t="shared" si="77"/>
        <v>477152.1</v>
      </c>
      <c r="G324" s="11" t="e">
        <f t="shared" si="77"/>
        <v>#REF!</v>
      </c>
      <c r="H324" s="11">
        <f t="shared" si="77"/>
        <v>14323.6</v>
      </c>
    </row>
    <row r="325" spans="1:8" ht="42" customHeight="1">
      <c r="A325" s="30"/>
      <c r="B325" s="3" t="s">
        <v>116</v>
      </c>
      <c r="C325" s="12">
        <v>0</v>
      </c>
      <c r="D325" s="12">
        <v>12481.63</v>
      </c>
      <c r="E325" s="12">
        <v>6055.58</v>
      </c>
      <c r="F325" s="12">
        <f aca="true" t="shared" si="78" ref="F325:F335">C325+D325+E325</f>
        <v>18537.21</v>
      </c>
      <c r="G325" s="12" t="e">
        <f>#REF!-F325</f>
        <v>#REF!</v>
      </c>
      <c r="H325" s="12">
        <v>0</v>
      </c>
    </row>
    <row r="326" spans="1:8" ht="45" customHeight="1">
      <c r="A326" s="30"/>
      <c r="B326" s="3" t="s">
        <v>117</v>
      </c>
      <c r="C326" s="12">
        <v>0</v>
      </c>
      <c r="D326" s="12">
        <v>0</v>
      </c>
      <c r="E326" s="12">
        <v>12750.85</v>
      </c>
      <c r="F326" s="12">
        <f t="shared" si="78"/>
        <v>12750.85</v>
      </c>
      <c r="G326" s="12" t="e">
        <f>#REF!-F326</f>
        <v>#REF!</v>
      </c>
      <c r="H326" s="12">
        <v>0</v>
      </c>
    </row>
    <row r="327" spans="1:8" ht="36.75" customHeight="1">
      <c r="A327" s="30"/>
      <c r="B327" s="3" t="s">
        <v>118</v>
      </c>
      <c r="C327" s="12">
        <v>0</v>
      </c>
      <c r="D327" s="12">
        <v>0</v>
      </c>
      <c r="E327" s="12">
        <v>12862.97</v>
      </c>
      <c r="F327" s="12">
        <f t="shared" si="78"/>
        <v>12862.97</v>
      </c>
      <c r="G327" s="12" t="e">
        <f>#REF!-F327</f>
        <v>#REF!</v>
      </c>
      <c r="H327" s="12">
        <v>0</v>
      </c>
    </row>
    <row r="328" spans="1:8" ht="32.25" customHeight="1">
      <c r="A328" s="30"/>
      <c r="B328" s="3" t="s">
        <v>119</v>
      </c>
      <c r="C328" s="12">
        <v>0</v>
      </c>
      <c r="D328" s="12">
        <v>0</v>
      </c>
      <c r="E328" s="12">
        <v>25276.88</v>
      </c>
      <c r="F328" s="12">
        <f t="shared" si="78"/>
        <v>25276.88</v>
      </c>
      <c r="G328" s="12" t="e">
        <f>#REF!-F328</f>
        <v>#REF!</v>
      </c>
      <c r="H328" s="12">
        <v>0</v>
      </c>
    </row>
    <row r="329" spans="1:8" ht="39.75" customHeight="1">
      <c r="A329" s="30"/>
      <c r="B329" s="3" t="s">
        <v>120</v>
      </c>
      <c r="C329" s="12">
        <v>0</v>
      </c>
      <c r="D329" s="12">
        <v>0</v>
      </c>
      <c r="E329" s="12">
        <v>9716.54</v>
      </c>
      <c r="F329" s="12">
        <f t="shared" si="78"/>
        <v>9716.54</v>
      </c>
      <c r="G329" s="12" t="e">
        <f>#REF!-F329</f>
        <v>#REF!</v>
      </c>
      <c r="H329" s="12">
        <v>0</v>
      </c>
    </row>
    <row r="330" spans="1:8" ht="46.5" customHeight="1">
      <c r="A330" s="30"/>
      <c r="B330" s="3" t="s">
        <v>121</v>
      </c>
      <c r="C330" s="12">
        <v>44738.82</v>
      </c>
      <c r="D330" s="12">
        <v>20748.8</v>
      </c>
      <c r="E330" s="12">
        <v>80632.98</v>
      </c>
      <c r="F330" s="12">
        <f t="shared" si="78"/>
        <v>146120.59999999998</v>
      </c>
      <c r="G330" s="12" t="e">
        <f>#REF!-F330</f>
        <v>#REF!</v>
      </c>
      <c r="H330" s="12">
        <v>14323.6</v>
      </c>
    </row>
    <row r="331" spans="1:8" ht="30.75" customHeight="1">
      <c r="A331" s="30"/>
      <c r="B331" s="3" t="s">
        <v>122</v>
      </c>
      <c r="C331" s="12">
        <v>0</v>
      </c>
      <c r="D331" s="12">
        <v>0</v>
      </c>
      <c r="E331" s="12">
        <v>0</v>
      </c>
      <c r="F331" s="12">
        <f t="shared" si="78"/>
        <v>0</v>
      </c>
      <c r="G331" s="12" t="e">
        <f>#REF!-F331</f>
        <v>#REF!</v>
      </c>
      <c r="H331" s="12">
        <v>0</v>
      </c>
    </row>
    <row r="332" spans="1:8" ht="33" customHeight="1">
      <c r="A332" s="30"/>
      <c r="B332" s="3" t="s">
        <v>128</v>
      </c>
      <c r="C332" s="12">
        <v>0</v>
      </c>
      <c r="D332" s="12">
        <v>0</v>
      </c>
      <c r="E332" s="12">
        <v>0</v>
      </c>
      <c r="F332" s="12">
        <f t="shared" si="78"/>
        <v>0</v>
      </c>
      <c r="G332" s="12" t="e">
        <f>#REF!-F332</f>
        <v>#REF!</v>
      </c>
      <c r="H332" s="12">
        <v>0</v>
      </c>
    </row>
    <row r="333" spans="1:8" ht="60.75" customHeight="1">
      <c r="A333" s="30"/>
      <c r="B333" s="3" t="s">
        <v>123</v>
      </c>
      <c r="C333" s="12">
        <v>0</v>
      </c>
      <c r="D333" s="12">
        <v>0</v>
      </c>
      <c r="E333" s="12">
        <v>0</v>
      </c>
      <c r="F333" s="12">
        <f t="shared" si="78"/>
        <v>0</v>
      </c>
      <c r="G333" s="12" t="e">
        <f>#REF!-F333</f>
        <v>#REF!</v>
      </c>
      <c r="H333" s="12">
        <v>0</v>
      </c>
    </row>
    <row r="334" spans="1:8" ht="75.75" customHeight="1">
      <c r="A334" s="30"/>
      <c r="B334" s="3" t="s">
        <v>124</v>
      </c>
      <c r="C334" s="12">
        <v>0</v>
      </c>
      <c r="D334" s="12">
        <v>0</v>
      </c>
      <c r="E334" s="12">
        <v>234558.27</v>
      </c>
      <c r="F334" s="12">
        <f t="shared" si="78"/>
        <v>234558.27</v>
      </c>
      <c r="G334" s="12" t="e">
        <f>#REF!-F334</f>
        <v>#REF!</v>
      </c>
      <c r="H334" s="12">
        <v>0</v>
      </c>
    </row>
    <row r="335" spans="1:8" ht="46.5" customHeight="1">
      <c r="A335" s="30"/>
      <c r="B335" s="3" t="s">
        <v>125</v>
      </c>
      <c r="C335" s="12">
        <v>0</v>
      </c>
      <c r="D335" s="12">
        <v>0</v>
      </c>
      <c r="E335" s="12">
        <v>17328.78</v>
      </c>
      <c r="F335" s="12">
        <f t="shared" si="78"/>
        <v>17328.78</v>
      </c>
      <c r="G335" s="12" t="e">
        <f>#REF!-F335</f>
        <v>#REF!</v>
      </c>
      <c r="H335" s="12">
        <v>0</v>
      </c>
    </row>
    <row r="336" spans="1:8" ht="42.75" customHeight="1">
      <c r="A336" s="30"/>
      <c r="B336" s="3" t="s">
        <v>126</v>
      </c>
      <c r="C336" s="12">
        <v>0</v>
      </c>
      <c r="D336" s="12">
        <v>0</v>
      </c>
      <c r="E336" s="12">
        <v>0</v>
      </c>
      <c r="F336" s="12">
        <f>C336+D336+E336</f>
        <v>0</v>
      </c>
      <c r="G336" s="12" t="e">
        <f>#REF!-F336</f>
        <v>#REF!</v>
      </c>
      <c r="H336" s="12">
        <v>0</v>
      </c>
    </row>
    <row r="337" spans="1:8" ht="30.75" customHeight="1">
      <c r="A337" s="30"/>
      <c r="B337" s="2" t="s">
        <v>64</v>
      </c>
      <c r="C337" s="11">
        <f aca="true" t="shared" si="79" ref="C337:H337">C338+C339+C340+C341+C342+C343+C344+C345+C346+C347+C348+C349</f>
        <v>74584.34999999999</v>
      </c>
      <c r="D337" s="11">
        <f t="shared" si="79"/>
        <v>151224.30000000002</v>
      </c>
      <c r="E337" s="11">
        <f t="shared" si="79"/>
        <v>1664561.27</v>
      </c>
      <c r="F337" s="11">
        <f t="shared" si="79"/>
        <v>1890369.92</v>
      </c>
      <c r="G337" s="11" t="e">
        <f t="shared" si="79"/>
        <v>#REF!</v>
      </c>
      <c r="H337" s="11">
        <f t="shared" si="79"/>
        <v>0</v>
      </c>
    </row>
    <row r="338" spans="1:8" ht="37.5" customHeight="1">
      <c r="A338" s="30"/>
      <c r="B338" s="3" t="s">
        <v>116</v>
      </c>
      <c r="C338" s="12">
        <v>0</v>
      </c>
      <c r="D338" s="12">
        <v>11905.67</v>
      </c>
      <c r="E338" s="12">
        <v>0</v>
      </c>
      <c r="F338" s="12">
        <f aca="true" t="shared" si="80" ref="F338:F349">C338+D338+E338</f>
        <v>11905.67</v>
      </c>
      <c r="G338" s="12" t="e">
        <f>#REF!-F338</f>
        <v>#REF!</v>
      </c>
      <c r="H338" s="12">
        <v>0</v>
      </c>
    </row>
    <row r="339" spans="1:8" ht="41.25" customHeight="1">
      <c r="A339" s="30"/>
      <c r="B339" s="3" t="s">
        <v>117</v>
      </c>
      <c r="C339" s="12">
        <v>0</v>
      </c>
      <c r="D339" s="12">
        <v>7623.58</v>
      </c>
      <c r="E339" s="12">
        <v>0</v>
      </c>
      <c r="F339" s="12">
        <f t="shared" si="80"/>
        <v>7623.58</v>
      </c>
      <c r="G339" s="12" t="e">
        <f>#REF!-F339</f>
        <v>#REF!</v>
      </c>
      <c r="H339" s="12">
        <v>0</v>
      </c>
    </row>
    <row r="340" spans="1:8" ht="33" customHeight="1">
      <c r="A340" s="30"/>
      <c r="B340" s="3" t="s">
        <v>118</v>
      </c>
      <c r="C340" s="12">
        <v>0</v>
      </c>
      <c r="D340" s="12">
        <v>8146.59</v>
      </c>
      <c r="E340" s="12">
        <v>0</v>
      </c>
      <c r="F340" s="12">
        <f t="shared" si="80"/>
        <v>8146.59</v>
      </c>
      <c r="G340" s="12" t="e">
        <f>#REF!-F340</f>
        <v>#REF!</v>
      </c>
      <c r="H340" s="12">
        <v>0</v>
      </c>
    </row>
    <row r="341" spans="1:8" ht="36.75" customHeight="1">
      <c r="A341" s="30"/>
      <c r="B341" s="3" t="s">
        <v>119</v>
      </c>
      <c r="C341" s="12">
        <v>0</v>
      </c>
      <c r="D341" s="12">
        <v>0</v>
      </c>
      <c r="E341" s="12">
        <v>0</v>
      </c>
      <c r="F341" s="12">
        <f t="shared" si="80"/>
        <v>0</v>
      </c>
      <c r="G341" s="12" t="e">
        <f>#REF!-F341</f>
        <v>#REF!</v>
      </c>
      <c r="H341" s="12">
        <v>0</v>
      </c>
    </row>
    <row r="342" spans="1:8" ht="46.5" customHeight="1">
      <c r="A342" s="30"/>
      <c r="B342" s="3" t="s">
        <v>120</v>
      </c>
      <c r="C342" s="12">
        <v>0</v>
      </c>
      <c r="D342" s="12">
        <v>0</v>
      </c>
      <c r="E342" s="12">
        <v>0</v>
      </c>
      <c r="F342" s="12">
        <f t="shared" si="80"/>
        <v>0</v>
      </c>
      <c r="G342" s="12" t="e">
        <f>#REF!-F342</f>
        <v>#REF!</v>
      </c>
      <c r="H342" s="12">
        <v>0</v>
      </c>
    </row>
    <row r="343" spans="1:8" ht="46.5" customHeight="1">
      <c r="A343" s="30"/>
      <c r="B343" s="3" t="s">
        <v>121</v>
      </c>
      <c r="C343" s="12">
        <v>73570.65</v>
      </c>
      <c r="D343" s="12">
        <v>72535.53</v>
      </c>
      <c r="E343" s="12">
        <v>68547.52</v>
      </c>
      <c r="F343" s="12">
        <f t="shared" si="80"/>
        <v>214653.7</v>
      </c>
      <c r="G343" s="12" t="e">
        <f>#REF!-F343</f>
        <v>#REF!</v>
      </c>
      <c r="H343" s="12">
        <v>0</v>
      </c>
    </row>
    <row r="344" spans="1:8" ht="46.5" customHeight="1">
      <c r="A344" s="30"/>
      <c r="B344" s="3" t="s">
        <v>127</v>
      </c>
      <c r="C344" s="12">
        <v>0</v>
      </c>
      <c r="D344" s="12">
        <v>0</v>
      </c>
      <c r="E344" s="12">
        <v>0</v>
      </c>
      <c r="F344" s="12">
        <f t="shared" si="80"/>
        <v>0</v>
      </c>
      <c r="G344" s="12" t="e">
        <f>#REF!-F344</f>
        <v>#REF!</v>
      </c>
      <c r="H344" s="12">
        <v>0</v>
      </c>
    </row>
    <row r="345" spans="1:8" ht="30.75" customHeight="1">
      <c r="A345" s="30"/>
      <c r="B345" s="3" t="s">
        <v>122</v>
      </c>
      <c r="C345" s="12">
        <v>1013.7</v>
      </c>
      <c r="D345" s="12">
        <v>1013.7</v>
      </c>
      <c r="E345" s="12">
        <v>1013.7</v>
      </c>
      <c r="F345" s="12">
        <f t="shared" si="80"/>
        <v>3041.1000000000004</v>
      </c>
      <c r="G345" s="12" t="e">
        <f>#REF!-F345</f>
        <v>#REF!</v>
      </c>
      <c r="H345" s="12">
        <v>0</v>
      </c>
    </row>
    <row r="346" spans="1:8" ht="46.5" customHeight="1">
      <c r="A346" s="30"/>
      <c r="B346" s="3" t="s">
        <v>123</v>
      </c>
      <c r="C346" s="12">
        <v>0</v>
      </c>
      <c r="D346" s="12">
        <v>32073.06</v>
      </c>
      <c r="E346" s="12">
        <v>0</v>
      </c>
      <c r="F346" s="12">
        <f t="shared" si="80"/>
        <v>32073.06</v>
      </c>
      <c r="G346" s="12" t="e">
        <f>#REF!-F346</f>
        <v>#REF!</v>
      </c>
      <c r="H346" s="12">
        <v>0</v>
      </c>
    </row>
    <row r="347" spans="1:8" ht="75.75" customHeight="1">
      <c r="A347" s="30"/>
      <c r="B347" s="3" t="s">
        <v>124</v>
      </c>
      <c r="C347" s="12">
        <v>0</v>
      </c>
      <c r="D347" s="12">
        <v>0</v>
      </c>
      <c r="E347" s="12">
        <v>1595000.05</v>
      </c>
      <c r="F347" s="12">
        <f t="shared" si="80"/>
        <v>1595000.05</v>
      </c>
      <c r="G347" s="12" t="e">
        <f>#REF!-F347</f>
        <v>#REF!</v>
      </c>
      <c r="H347" s="12">
        <v>0</v>
      </c>
    </row>
    <row r="348" spans="1:8" ht="46.5" customHeight="1">
      <c r="A348" s="30"/>
      <c r="B348" s="3" t="s">
        <v>125</v>
      </c>
      <c r="C348" s="12">
        <v>0</v>
      </c>
      <c r="D348" s="12">
        <v>13285.17</v>
      </c>
      <c r="E348" s="12">
        <v>0</v>
      </c>
      <c r="F348" s="12">
        <f t="shared" si="80"/>
        <v>13285.17</v>
      </c>
      <c r="G348" s="12" t="e">
        <f>#REF!-F348</f>
        <v>#REF!</v>
      </c>
      <c r="H348" s="12">
        <v>0</v>
      </c>
    </row>
    <row r="349" spans="1:8" ht="46.5" customHeight="1">
      <c r="A349" s="30"/>
      <c r="B349" s="3" t="s">
        <v>126</v>
      </c>
      <c r="C349" s="12">
        <v>0</v>
      </c>
      <c r="D349" s="12">
        <v>4641</v>
      </c>
      <c r="E349" s="12">
        <v>0</v>
      </c>
      <c r="F349" s="12">
        <f t="shared" si="80"/>
        <v>4641</v>
      </c>
      <c r="G349" s="12" t="e">
        <f>#REF!-F349</f>
        <v>#REF!</v>
      </c>
      <c r="H349" s="12">
        <v>0</v>
      </c>
    </row>
    <row r="350" spans="1:8" ht="40.5" customHeight="1">
      <c r="A350" s="31"/>
      <c r="B350" s="2" t="s">
        <v>7</v>
      </c>
      <c r="C350" s="10">
        <f aca="true" t="shared" si="81" ref="C350:H350">C268+C280+C292+C300+C306+C309+C315+C319+C321+C324+C337</f>
        <v>2091576.91</v>
      </c>
      <c r="D350" s="10">
        <f t="shared" si="81"/>
        <v>2968209.15</v>
      </c>
      <c r="E350" s="10">
        <f t="shared" si="81"/>
        <v>5781097.29</v>
      </c>
      <c r="F350" s="10">
        <f t="shared" si="81"/>
        <v>10840883.35</v>
      </c>
      <c r="G350" s="10" t="e">
        <f t="shared" si="81"/>
        <v>#REF!</v>
      </c>
      <c r="H350" s="10">
        <f t="shared" si="81"/>
        <v>3896421.7000000007</v>
      </c>
    </row>
    <row r="351" spans="1:8" ht="29.25" customHeight="1">
      <c r="A351" s="32" t="s">
        <v>129</v>
      </c>
      <c r="B351" s="19" t="s">
        <v>22</v>
      </c>
      <c r="C351" s="11">
        <f aca="true" t="shared" si="82" ref="C351:H351">C352+C353+C354+C355+C356+C357+C358</f>
        <v>28873.449999999997</v>
      </c>
      <c r="D351" s="11">
        <f t="shared" si="82"/>
        <v>62594</v>
      </c>
      <c r="E351" s="11">
        <f t="shared" si="82"/>
        <v>81767.05</v>
      </c>
      <c r="F351" s="11">
        <f t="shared" si="82"/>
        <v>173234.5</v>
      </c>
      <c r="G351" s="11" t="e">
        <f t="shared" si="82"/>
        <v>#REF!</v>
      </c>
      <c r="H351" s="11">
        <f t="shared" si="82"/>
        <v>14876.08</v>
      </c>
    </row>
    <row r="352" spans="1:8" ht="29.25" customHeight="1">
      <c r="A352" s="33"/>
      <c r="B352" s="20" t="s">
        <v>130</v>
      </c>
      <c r="C352" s="12">
        <v>12197.5</v>
      </c>
      <c r="D352" s="12">
        <v>61523</v>
      </c>
      <c r="E352" s="12">
        <v>59262</v>
      </c>
      <c r="F352" s="12">
        <f aca="true" t="shared" si="83" ref="F352:F358">C352+D352+E352</f>
        <v>132982.5</v>
      </c>
      <c r="G352" s="12" t="e">
        <f>#REF!-F352</f>
        <v>#REF!</v>
      </c>
      <c r="H352" s="12">
        <v>4465.48</v>
      </c>
    </row>
    <row r="353" spans="1:8" ht="29.25" customHeight="1">
      <c r="A353" s="33"/>
      <c r="B353" s="20" t="s">
        <v>131</v>
      </c>
      <c r="C353" s="12">
        <v>0</v>
      </c>
      <c r="D353" s="12">
        <v>0</v>
      </c>
      <c r="E353" s="12">
        <v>0</v>
      </c>
      <c r="F353" s="12">
        <f t="shared" si="83"/>
        <v>0</v>
      </c>
      <c r="G353" s="12" t="e">
        <f>#REF!-F353</f>
        <v>#REF!</v>
      </c>
      <c r="H353" s="12">
        <v>0</v>
      </c>
    </row>
    <row r="354" spans="1:8" ht="29.25" customHeight="1">
      <c r="A354" s="33"/>
      <c r="B354" s="20" t="s">
        <v>132</v>
      </c>
      <c r="C354" s="12">
        <v>2707.25</v>
      </c>
      <c r="D354" s="12">
        <v>1071</v>
      </c>
      <c r="E354" s="12">
        <v>4251</v>
      </c>
      <c r="F354" s="12">
        <f t="shared" si="83"/>
        <v>8029.25</v>
      </c>
      <c r="G354" s="12" t="e">
        <f>#REF!-F354</f>
        <v>#REF!</v>
      </c>
      <c r="H354" s="12">
        <v>0</v>
      </c>
    </row>
    <row r="355" spans="1:8" ht="29.25" customHeight="1">
      <c r="A355" s="33"/>
      <c r="B355" s="20" t="s">
        <v>133</v>
      </c>
      <c r="C355" s="12">
        <v>10410.6</v>
      </c>
      <c r="D355" s="12">
        <v>0</v>
      </c>
      <c r="E355" s="12">
        <v>13880.8</v>
      </c>
      <c r="F355" s="12">
        <f t="shared" si="83"/>
        <v>24291.4</v>
      </c>
      <c r="G355" s="12" t="e">
        <f>#REF!-F355</f>
        <v>#REF!</v>
      </c>
      <c r="H355" s="12">
        <v>10410.6</v>
      </c>
    </row>
    <row r="356" spans="1:8" ht="29.25" customHeight="1">
      <c r="A356" s="33"/>
      <c r="B356" s="20" t="s">
        <v>134</v>
      </c>
      <c r="C356" s="12">
        <v>1237.6</v>
      </c>
      <c r="D356" s="12">
        <v>0</v>
      </c>
      <c r="E356" s="12">
        <v>1428</v>
      </c>
      <c r="F356" s="12">
        <f t="shared" si="83"/>
        <v>2665.6</v>
      </c>
      <c r="G356" s="12" t="e">
        <f>#REF!-F356</f>
        <v>#REF!</v>
      </c>
      <c r="H356" s="12">
        <v>0</v>
      </c>
    </row>
    <row r="357" spans="1:8" ht="29.25" customHeight="1">
      <c r="A357" s="33"/>
      <c r="B357" s="20" t="s">
        <v>135</v>
      </c>
      <c r="C357" s="12">
        <v>2320.5</v>
      </c>
      <c r="D357" s="12">
        <v>0</v>
      </c>
      <c r="E357" s="12">
        <v>2945.25</v>
      </c>
      <c r="F357" s="12">
        <f t="shared" si="83"/>
        <v>5265.75</v>
      </c>
      <c r="G357" s="12" t="e">
        <f>#REF!-F357</f>
        <v>#REF!</v>
      </c>
      <c r="H357" s="12">
        <v>0</v>
      </c>
    </row>
    <row r="358" spans="1:8" ht="29.25" customHeight="1">
      <c r="A358" s="33"/>
      <c r="B358" s="20" t="s">
        <v>136</v>
      </c>
      <c r="C358" s="12">
        <v>0</v>
      </c>
      <c r="D358" s="12">
        <v>0</v>
      </c>
      <c r="E358" s="12">
        <v>0</v>
      </c>
      <c r="F358" s="12">
        <f t="shared" si="83"/>
        <v>0</v>
      </c>
      <c r="G358" s="12" t="e">
        <f>#REF!-F358</f>
        <v>#REF!</v>
      </c>
      <c r="H358" s="12">
        <v>0</v>
      </c>
    </row>
    <row r="359" spans="1:8" ht="29.25" customHeight="1">
      <c r="A359" s="33"/>
      <c r="B359" s="19" t="s">
        <v>47</v>
      </c>
      <c r="C359" s="11">
        <f aca="true" t="shared" si="84" ref="C359:H359">C360+C361+C362+C363</f>
        <v>0</v>
      </c>
      <c r="D359" s="11">
        <f t="shared" si="84"/>
        <v>0</v>
      </c>
      <c r="E359" s="11">
        <f t="shared" si="84"/>
        <v>0</v>
      </c>
      <c r="F359" s="11">
        <f t="shared" si="84"/>
        <v>0</v>
      </c>
      <c r="G359" s="11" t="e">
        <f t="shared" si="84"/>
        <v>#REF!</v>
      </c>
      <c r="H359" s="11">
        <f t="shared" si="84"/>
        <v>0</v>
      </c>
    </row>
    <row r="360" spans="1:8" ht="29.25" customHeight="1">
      <c r="A360" s="33"/>
      <c r="B360" s="20" t="s">
        <v>130</v>
      </c>
      <c r="C360" s="12">
        <v>0</v>
      </c>
      <c r="D360" s="12">
        <v>0</v>
      </c>
      <c r="E360" s="12">
        <v>0</v>
      </c>
      <c r="F360" s="12">
        <f>C360+D360+E360</f>
        <v>0</v>
      </c>
      <c r="G360" s="12" t="e">
        <f>#REF!-F360</f>
        <v>#REF!</v>
      </c>
      <c r="H360" s="12">
        <v>0</v>
      </c>
    </row>
    <row r="361" spans="1:8" ht="29.25" customHeight="1">
      <c r="A361" s="33"/>
      <c r="B361" s="20" t="s">
        <v>132</v>
      </c>
      <c r="C361" s="12">
        <v>0</v>
      </c>
      <c r="D361" s="12">
        <v>0</v>
      </c>
      <c r="E361" s="12">
        <v>0</v>
      </c>
      <c r="F361" s="12">
        <f>C361+D361+E361</f>
        <v>0</v>
      </c>
      <c r="G361" s="12" t="e">
        <f>#REF!-F361</f>
        <v>#REF!</v>
      </c>
      <c r="H361" s="12">
        <v>0</v>
      </c>
    </row>
    <row r="362" spans="1:8" ht="29.25" customHeight="1">
      <c r="A362" s="33"/>
      <c r="B362" s="20" t="s">
        <v>134</v>
      </c>
      <c r="C362" s="12">
        <v>0</v>
      </c>
      <c r="D362" s="12">
        <v>0</v>
      </c>
      <c r="E362" s="12">
        <v>0</v>
      </c>
      <c r="F362" s="12">
        <f>C362+D362+E362</f>
        <v>0</v>
      </c>
      <c r="G362" s="12" t="e">
        <f>#REF!-F362</f>
        <v>#REF!</v>
      </c>
      <c r="H362" s="12">
        <v>0</v>
      </c>
    </row>
    <row r="363" spans="1:8" ht="29.25" customHeight="1">
      <c r="A363" s="33"/>
      <c r="B363" s="20" t="s">
        <v>135</v>
      </c>
      <c r="C363" s="12">
        <v>0</v>
      </c>
      <c r="D363" s="12">
        <v>0</v>
      </c>
      <c r="E363" s="12">
        <v>0</v>
      </c>
      <c r="F363" s="12">
        <f>C363+D363+E363</f>
        <v>0</v>
      </c>
      <c r="G363" s="12" t="e">
        <f>#REF!-F363</f>
        <v>#REF!</v>
      </c>
      <c r="H363" s="12">
        <v>0</v>
      </c>
    </row>
    <row r="364" spans="1:8" ht="29.25" customHeight="1">
      <c r="A364" s="33"/>
      <c r="B364" s="2" t="s">
        <v>45</v>
      </c>
      <c r="C364" s="11">
        <f aca="true" t="shared" si="85" ref="C364:H364">C365+C366</f>
        <v>0</v>
      </c>
      <c r="D364" s="11">
        <f t="shared" si="85"/>
        <v>10028</v>
      </c>
      <c r="E364" s="11">
        <f t="shared" si="85"/>
        <v>0</v>
      </c>
      <c r="F364" s="11">
        <f t="shared" si="85"/>
        <v>10028</v>
      </c>
      <c r="G364" s="11" t="e">
        <f t="shared" si="85"/>
        <v>#REF!</v>
      </c>
      <c r="H364" s="11">
        <f t="shared" si="85"/>
        <v>0</v>
      </c>
    </row>
    <row r="365" spans="1:8" ht="29.25" customHeight="1">
      <c r="A365" s="33"/>
      <c r="B365" s="20" t="s">
        <v>130</v>
      </c>
      <c r="C365" s="12">
        <v>0</v>
      </c>
      <c r="D365" s="12">
        <v>0</v>
      </c>
      <c r="E365" s="12">
        <v>0</v>
      </c>
      <c r="F365" s="12">
        <f>C365+D365+E365</f>
        <v>0</v>
      </c>
      <c r="G365" s="12" t="e">
        <f>#REF!-F365</f>
        <v>#REF!</v>
      </c>
      <c r="H365" s="12">
        <v>0</v>
      </c>
    </row>
    <row r="366" spans="1:8" ht="29.25" customHeight="1">
      <c r="A366" s="33"/>
      <c r="B366" s="20" t="s">
        <v>132</v>
      </c>
      <c r="C366" s="12">
        <v>0</v>
      </c>
      <c r="D366" s="12">
        <v>10028</v>
      </c>
      <c r="E366" s="12">
        <v>0</v>
      </c>
      <c r="F366" s="12">
        <f>C366+D366+E366</f>
        <v>10028</v>
      </c>
      <c r="G366" s="12" t="e">
        <f>#REF!-F366</f>
        <v>#REF!</v>
      </c>
      <c r="H366" s="12">
        <v>0</v>
      </c>
    </row>
    <row r="367" spans="1:8" ht="33" customHeight="1">
      <c r="A367" s="33"/>
      <c r="B367" s="2" t="s">
        <v>107</v>
      </c>
      <c r="C367" s="11">
        <f aca="true" t="shared" si="86" ref="C367:H367">C368+C369+C370+C371+C372</f>
        <v>0</v>
      </c>
      <c r="D367" s="11">
        <f t="shared" si="86"/>
        <v>0</v>
      </c>
      <c r="E367" s="11">
        <f t="shared" si="86"/>
        <v>10472</v>
      </c>
      <c r="F367" s="11">
        <f t="shared" si="86"/>
        <v>10472</v>
      </c>
      <c r="G367" s="11" t="e">
        <f t="shared" si="86"/>
        <v>#REF!</v>
      </c>
      <c r="H367" s="11">
        <f t="shared" si="86"/>
        <v>0</v>
      </c>
    </row>
    <row r="368" spans="1:8" ht="29.25" customHeight="1">
      <c r="A368" s="33"/>
      <c r="B368" s="20" t="s">
        <v>130</v>
      </c>
      <c r="C368" s="12">
        <v>0</v>
      </c>
      <c r="D368" s="12">
        <v>0</v>
      </c>
      <c r="E368" s="12">
        <v>10472</v>
      </c>
      <c r="F368" s="12">
        <f>C368+D368+E368</f>
        <v>10472</v>
      </c>
      <c r="G368" s="12" t="e">
        <f>#REF!-F368</f>
        <v>#REF!</v>
      </c>
      <c r="H368" s="12">
        <v>0</v>
      </c>
    </row>
    <row r="369" spans="1:8" ht="29.25" customHeight="1">
      <c r="A369" s="33"/>
      <c r="B369" s="20" t="s">
        <v>131</v>
      </c>
      <c r="C369" s="12">
        <v>0</v>
      </c>
      <c r="D369" s="12">
        <v>0</v>
      </c>
      <c r="E369" s="12">
        <v>0</v>
      </c>
      <c r="F369" s="12">
        <f>C369+D369+E369</f>
        <v>0</v>
      </c>
      <c r="G369" s="12" t="e">
        <f>#REF!-F369</f>
        <v>#REF!</v>
      </c>
      <c r="H369" s="12">
        <v>0</v>
      </c>
    </row>
    <row r="370" spans="1:8" ht="29.25" customHeight="1">
      <c r="A370" s="33"/>
      <c r="B370" s="20" t="s">
        <v>137</v>
      </c>
      <c r="C370" s="12">
        <v>0</v>
      </c>
      <c r="D370" s="12">
        <v>0</v>
      </c>
      <c r="E370" s="12">
        <v>0</v>
      </c>
      <c r="F370" s="12">
        <f>C370+D370+E370</f>
        <v>0</v>
      </c>
      <c r="G370" s="12" t="e">
        <f>#REF!-F370</f>
        <v>#REF!</v>
      </c>
      <c r="H370" s="12">
        <v>0</v>
      </c>
    </row>
    <row r="371" spans="1:8" ht="29.25" customHeight="1">
      <c r="A371" s="33"/>
      <c r="B371" s="20" t="s">
        <v>133</v>
      </c>
      <c r="C371" s="12">
        <v>0</v>
      </c>
      <c r="D371" s="12">
        <v>0</v>
      </c>
      <c r="E371" s="12">
        <v>0</v>
      </c>
      <c r="F371" s="12">
        <f>C371+D371+E371</f>
        <v>0</v>
      </c>
      <c r="G371" s="12" t="e">
        <f>#REF!-F371</f>
        <v>#REF!</v>
      </c>
      <c r="H371" s="12">
        <v>0</v>
      </c>
    </row>
    <row r="372" spans="1:8" ht="29.25" customHeight="1">
      <c r="A372" s="33"/>
      <c r="B372" s="20" t="s">
        <v>136</v>
      </c>
      <c r="C372" s="12">
        <v>0</v>
      </c>
      <c r="D372" s="12">
        <v>0</v>
      </c>
      <c r="E372" s="12">
        <v>0</v>
      </c>
      <c r="F372" s="12">
        <f>C372+D372+E372</f>
        <v>0</v>
      </c>
      <c r="G372" s="12" t="e">
        <f>#REF!-F372</f>
        <v>#REF!</v>
      </c>
      <c r="H372" s="12">
        <v>0</v>
      </c>
    </row>
    <row r="373" spans="1:8" ht="33" customHeight="1">
      <c r="A373" s="33"/>
      <c r="B373" s="2" t="s">
        <v>16</v>
      </c>
      <c r="C373" s="11">
        <f aca="true" t="shared" si="87" ref="C373:H373">C374+C375</f>
        <v>0</v>
      </c>
      <c r="D373" s="11">
        <f t="shared" si="87"/>
        <v>0</v>
      </c>
      <c r="E373" s="11">
        <f t="shared" si="87"/>
        <v>0</v>
      </c>
      <c r="F373" s="11">
        <f t="shared" si="87"/>
        <v>0</v>
      </c>
      <c r="G373" s="11" t="e">
        <f t="shared" si="87"/>
        <v>#REF!</v>
      </c>
      <c r="H373" s="11">
        <f t="shared" si="87"/>
        <v>56406</v>
      </c>
    </row>
    <row r="374" spans="1:8" ht="29.25" customHeight="1">
      <c r="A374" s="33"/>
      <c r="B374" s="20" t="s">
        <v>134</v>
      </c>
      <c r="C374" s="12">
        <v>0</v>
      </c>
      <c r="D374" s="12">
        <v>0</v>
      </c>
      <c r="E374" s="12">
        <v>0</v>
      </c>
      <c r="F374" s="12">
        <f>C374+D374+E374</f>
        <v>0</v>
      </c>
      <c r="G374" s="12" t="e">
        <f>#REF!-F374</f>
        <v>#REF!</v>
      </c>
      <c r="H374" s="12">
        <v>56406</v>
      </c>
    </row>
    <row r="375" spans="1:8" ht="29.25" customHeight="1">
      <c r="A375" s="33"/>
      <c r="B375" s="20" t="s">
        <v>135</v>
      </c>
      <c r="C375" s="12">
        <v>0</v>
      </c>
      <c r="D375" s="12">
        <v>0</v>
      </c>
      <c r="E375" s="12">
        <v>0</v>
      </c>
      <c r="F375" s="12">
        <f>C375+D375+E375</f>
        <v>0</v>
      </c>
      <c r="G375" s="12" t="e">
        <f>#REF!-F375</f>
        <v>#REF!</v>
      </c>
      <c r="H375" s="12">
        <v>0</v>
      </c>
    </row>
    <row r="376" spans="1:8" ht="28.5" customHeight="1">
      <c r="A376" s="33"/>
      <c r="B376" s="2" t="s">
        <v>48</v>
      </c>
      <c r="C376" s="11">
        <f aca="true" t="shared" si="88" ref="C376:H376">C377+C378+C379+C380+C381+C382+C383</f>
        <v>22269.45</v>
      </c>
      <c r="D376" s="11">
        <f t="shared" si="88"/>
        <v>22229.97</v>
      </c>
      <c r="E376" s="11">
        <f t="shared" si="88"/>
        <v>24740.77</v>
      </c>
      <c r="F376" s="11">
        <f t="shared" si="88"/>
        <v>69240.19</v>
      </c>
      <c r="G376" s="11" t="e">
        <f t="shared" si="88"/>
        <v>#REF!</v>
      </c>
      <c r="H376" s="11">
        <f t="shared" si="88"/>
        <v>0</v>
      </c>
    </row>
    <row r="377" spans="1:8" ht="28.5" customHeight="1">
      <c r="A377" s="33"/>
      <c r="B377" s="20" t="s">
        <v>130</v>
      </c>
      <c r="C377" s="12">
        <v>0</v>
      </c>
      <c r="D377" s="12">
        <v>0</v>
      </c>
      <c r="E377" s="12">
        <v>0</v>
      </c>
      <c r="F377" s="12">
        <f aca="true" t="shared" si="89" ref="F377:F383">C377+D377+E377</f>
        <v>0</v>
      </c>
      <c r="G377" s="12" t="e">
        <f>#REF!-F377</f>
        <v>#REF!</v>
      </c>
      <c r="H377" s="12">
        <v>0</v>
      </c>
    </row>
    <row r="378" spans="1:8" ht="35.25" customHeight="1">
      <c r="A378" s="33"/>
      <c r="B378" s="20" t="s">
        <v>131</v>
      </c>
      <c r="C378" s="12">
        <v>0</v>
      </c>
      <c r="D378" s="12">
        <v>0</v>
      </c>
      <c r="E378" s="12">
        <v>0</v>
      </c>
      <c r="F378" s="12">
        <f t="shared" si="89"/>
        <v>0</v>
      </c>
      <c r="G378" s="12" t="e">
        <f>#REF!-F378</f>
        <v>#REF!</v>
      </c>
      <c r="H378" s="12">
        <v>0</v>
      </c>
    </row>
    <row r="379" spans="1:8" ht="28.5" customHeight="1">
      <c r="A379" s="33"/>
      <c r="B379" s="20" t="s">
        <v>137</v>
      </c>
      <c r="C379" s="12">
        <v>0</v>
      </c>
      <c r="D379" s="12">
        <v>0</v>
      </c>
      <c r="E379" s="12">
        <v>0</v>
      </c>
      <c r="F379" s="12">
        <f t="shared" si="89"/>
        <v>0</v>
      </c>
      <c r="G379" s="12" t="e">
        <f>#REF!-F379</f>
        <v>#REF!</v>
      </c>
      <c r="H379" s="12">
        <v>0</v>
      </c>
    </row>
    <row r="380" spans="1:8" ht="28.5" customHeight="1">
      <c r="A380" s="33"/>
      <c r="B380" s="20" t="s">
        <v>132</v>
      </c>
      <c r="C380" s="12">
        <v>0</v>
      </c>
      <c r="D380" s="12">
        <v>0</v>
      </c>
      <c r="E380" s="12">
        <v>0</v>
      </c>
      <c r="F380" s="12">
        <f t="shared" si="89"/>
        <v>0</v>
      </c>
      <c r="G380" s="12" t="e">
        <f>#REF!-F380</f>
        <v>#REF!</v>
      </c>
      <c r="H380" s="12">
        <v>0</v>
      </c>
    </row>
    <row r="381" spans="1:8" ht="30" customHeight="1">
      <c r="A381" s="33"/>
      <c r="B381" s="20" t="s">
        <v>133</v>
      </c>
      <c r="C381" s="12">
        <v>0</v>
      </c>
      <c r="D381" s="12">
        <v>0</v>
      </c>
      <c r="E381" s="12">
        <v>2499</v>
      </c>
      <c r="F381" s="12">
        <f t="shared" si="89"/>
        <v>2499</v>
      </c>
      <c r="G381" s="12" t="e">
        <f>#REF!-F381</f>
        <v>#REF!</v>
      </c>
      <c r="H381" s="12">
        <v>0</v>
      </c>
    </row>
    <row r="382" spans="1:8" ht="28.5" customHeight="1">
      <c r="A382" s="33"/>
      <c r="B382" s="20" t="s">
        <v>134</v>
      </c>
      <c r="C382" s="12">
        <v>22269.45</v>
      </c>
      <c r="D382" s="12">
        <v>22229.97</v>
      </c>
      <c r="E382" s="12">
        <v>22241.77</v>
      </c>
      <c r="F382" s="12">
        <f t="shared" si="89"/>
        <v>66741.19</v>
      </c>
      <c r="G382" s="12" t="e">
        <f>#REF!-F382</f>
        <v>#REF!</v>
      </c>
      <c r="H382" s="12">
        <v>0</v>
      </c>
    </row>
    <row r="383" spans="1:8" ht="28.5" customHeight="1">
      <c r="A383" s="33"/>
      <c r="B383" s="20" t="s">
        <v>136</v>
      </c>
      <c r="C383" s="12">
        <v>0</v>
      </c>
      <c r="D383" s="12">
        <v>0</v>
      </c>
      <c r="E383" s="12">
        <v>0</v>
      </c>
      <c r="F383" s="12">
        <f t="shared" si="89"/>
        <v>0</v>
      </c>
      <c r="G383" s="12" t="e">
        <f>#REF!-F383</f>
        <v>#REF!</v>
      </c>
      <c r="H383" s="12">
        <v>0</v>
      </c>
    </row>
    <row r="384" spans="1:8" ht="34.5" customHeight="1">
      <c r="A384" s="33"/>
      <c r="B384" s="2" t="s">
        <v>24</v>
      </c>
      <c r="C384" s="11">
        <f aca="true" t="shared" si="90" ref="C384:H384">C385+C386+C387+C388</f>
        <v>49049.19</v>
      </c>
      <c r="D384" s="11">
        <f t="shared" si="90"/>
        <v>48733.84</v>
      </c>
      <c r="E384" s="11">
        <f t="shared" si="90"/>
        <v>50588.020000000004</v>
      </c>
      <c r="F384" s="11">
        <f t="shared" si="90"/>
        <v>148371.05</v>
      </c>
      <c r="G384" s="11" t="e">
        <f t="shared" si="90"/>
        <v>#REF!</v>
      </c>
      <c r="H384" s="11">
        <f t="shared" si="90"/>
        <v>270048.99</v>
      </c>
    </row>
    <row r="385" spans="1:8" ht="29.25" customHeight="1">
      <c r="A385" s="33"/>
      <c r="B385" s="20" t="s">
        <v>130</v>
      </c>
      <c r="C385" s="12">
        <v>41935.2</v>
      </c>
      <c r="D385" s="12">
        <v>41741.84</v>
      </c>
      <c r="E385" s="12">
        <v>42660.24</v>
      </c>
      <c r="F385" s="12">
        <f>C385+D385+E385</f>
        <v>126337.28</v>
      </c>
      <c r="G385" s="12" t="e">
        <f>#REF!-F385</f>
        <v>#REF!</v>
      </c>
      <c r="H385" s="12">
        <v>270048.99</v>
      </c>
    </row>
    <row r="386" spans="1:8" ht="29.25" customHeight="1">
      <c r="A386" s="33"/>
      <c r="B386" s="20" t="s">
        <v>132</v>
      </c>
      <c r="C386" s="12">
        <v>755.65</v>
      </c>
      <c r="D386" s="12">
        <v>351.05</v>
      </c>
      <c r="E386" s="12">
        <v>1182.86</v>
      </c>
      <c r="F386" s="12">
        <f>C386+D386+E386</f>
        <v>2289.56</v>
      </c>
      <c r="G386" s="12" t="e">
        <f>#REF!-F386</f>
        <v>#REF!</v>
      </c>
      <c r="H386" s="12">
        <v>0</v>
      </c>
    </row>
    <row r="387" spans="1:8" ht="29.25" customHeight="1">
      <c r="A387" s="33"/>
      <c r="B387" s="20" t="s">
        <v>134</v>
      </c>
      <c r="C387" s="12">
        <v>3122.73</v>
      </c>
      <c r="D387" s="12">
        <v>3230.85</v>
      </c>
      <c r="E387" s="12">
        <v>3266.55</v>
      </c>
      <c r="F387" s="12">
        <f>C387+D387+E387</f>
        <v>9620.130000000001</v>
      </c>
      <c r="G387" s="12" t="e">
        <f>#REF!-F387</f>
        <v>#REF!</v>
      </c>
      <c r="H387" s="12">
        <v>0</v>
      </c>
    </row>
    <row r="388" spans="1:8" ht="29.25" customHeight="1">
      <c r="A388" s="33"/>
      <c r="B388" s="20" t="s">
        <v>135</v>
      </c>
      <c r="C388" s="12">
        <v>3235.61</v>
      </c>
      <c r="D388" s="12">
        <v>3410.1</v>
      </c>
      <c r="E388" s="12">
        <v>3478.37</v>
      </c>
      <c r="F388" s="12">
        <f>C388+D388+E388</f>
        <v>10124.08</v>
      </c>
      <c r="G388" s="12" t="e">
        <f>#REF!-F388</f>
        <v>#REF!</v>
      </c>
      <c r="H388" s="12">
        <v>0</v>
      </c>
    </row>
    <row r="389" spans="1:8" ht="43.5" customHeight="1">
      <c r="A389" s="33"/>
      <c r="B389" s="2" t="s">
        <v>29</v>
      </c>
      <c r="C389" s="11">
        <f aca="true" t="shared" si="91" ref="C389:H389">C390+C391+C392+C393</f>
        <v>0</v>
      </c>
      <c r="D389" s="11">
        <f t="shared" si="91"/>
        <v>0</v>
      </c>
      <c r="E389" s="11">
        <f t="shared" si="91"/>
        <v>0</v>
      </c>
      <c r="F389" s="11">
        <f t="shared" si="91"/>
        <v>0</v>
      </c>
      <c r="G389" s="11" t="e">
        <f t="shared" si="91"/>
        <v>#REF!</v>
      </c>
      <c r="H389" s="11">
        <f t="shared" si="91"/>
        <v>0</v>
      </c>
    </row>
    <row r="390" spans="1:8" ht="29.25" customHeight="1">
      <c r="A390" s="33"/>
      <c r="B390" s="20" t="s">
        <v>130</v>
      </c>
      <c r="C390" s="12">
        <v>0</v>
      </c>
      <c r="D390" s="12">
        <v>0</v>
      </c>
      <c r="E390" s="12">
        <v>0</v>
      </c>
      <c r="F390" s="12">
        <f>C390+D390+E390</f>
        <v>0</v>
      </c>
      <c r="G390" s="12" t="e">
        <f>#REF!-F390</f>
        <v>#REF!</v>
      </c>
      <c r="H390" s="12">
        <v>0</v>
      </c>
    </row>
    <row r="391" spans="1:8" ht="29.25" customHeight="1">
      <c r="A391" s="33"/>
      <c r="B391" s="20" t="s">
        <v>132</v>
      </c>
      <c r="C391" s="12">
        <v>0</v>
      </c>
      <c r="D391" s="12">
        <v>0</v>
      </c>
      <c r="E391" s="12">
        <v>0</v>
      </c>
      <c r="F391" s="12">
        <f>C391+D391+E391</f>
        <v>0</v>
      </c>
      <c r="G391" s="12" t="e">
        <f>#REF!-F391</f>
        <v>#REF!</v>
      </c>
      <c r="H391" s="12">
        <v>0</v>
      </c>
    </row>
    <row r="392" spans="1:8" ht="29.25" customHeight="1">
      <c r="A392" s="33"/>
      <c r="B392" s="20" t="s">
        <v>134</v>
      </c>
      <c r="C392" s="12">
        <v>0</v>
      </c>
      <c r="D392" s="12">
        <v>0</v>
      </c>
      <c r="E392" s="12">
        <v>0</v>
      </c>
      <c r="F392" s="12">
        <f>C392+D392+E392</f>
        <v>0</v>
      </c>
      <c r="G392" s="12" t="e">
        <f>#REF!-F392</f>
        <v>#REF!</v>
      </c>
      <c r="H392" s="12">
        <v>0</v>
      </c>
    </row>
    <row r="393" spans="1:8" ht="29.25" customHeight="1">
      <c r="A393" s="33"/>
      <c r="B393" s="20" t="s">
        <v>135</v>
      </c>
      <c r="C393" s="12">
        <v>0</v>
      </c>
      <c r="D393" s="12">
        <v>0</v>
      </c>
      <c r="E393" s="12">
        <v>0</v>
      </c>
      <c r="F393" s="12">
        <f>C393+D393+E393</f>
        <v>0</v>
      </c>
      <c r="G393" s="12" t="e">
        <f>#REF!-F393</f>
        <v>#REF!</v>
      </c>
      <c r="H393" s="12">
        <v>0</v>
      </c>
    </row>
    <row r="394" spans="1:8" ht="45" customHeight="1">
      <c r="A394" s="34"/>
      <c r="B394" s="2" t="s">
        <v>7</v>
      </c>
      <c r="C394" s="11">
        <f aca="true" t="shared" si="92" ref="C394:H394">C351+C359+C364+C367+C373+C376+C384+C389</f>
        <v>100192.09</v>
      </c>
      <c r="D394" s="11">
        <f t="shared" si="92"/>
        <v>143585.81</v>
      </c>
      <c r="E394" s="11">
        <f t="shared" si="92"/>
        <v>167567.84000000003</v>
      </c>
      <c r="F394" s="11">
        <f t="shared" si="92"/>
        <v>411345.74</v>
      </c>
      <c r="G394" s="11" t="e">
        <f t="shared" si="92"/>
        <v>#REF!</v>
      </c>
      <c r="H394" s="11">
        <f t="shared" si="92"/>
        <v>341331.07</v>
      </c>
    </row>
    <row r="395" spans="1:8" ht="37.5" customHeight="1">
      <c r="A395" s="29" t="s">
        <v>138</v>
      </c>
      <c r="B395" s="2" t="s">
        <v>107</v>
      </c>
      <c r="C395" s="11">
        <f aca="true" t="shared" si="93" ref="C395:H395">C396+C397+C398</f>
        <v>0</v>
      </c>
      <c r="D395" s="11">
        <f t="shared" si="93"/>
        <v>0</v>
      </c>
      <c r="E395" s="11">
        <f t="shared" si="93"/>
        <v>0</v>
      </c>
      <c r="F395" s="11">
        <f t="shared" si="93"/>
        <v>0</v>
      </c>
      <c r="G395" s="11" t="e">
        <f t="shared" si="93"/>
        <v>#REF!</v>
      </c>
      <c r="H395" s="11">
        <f t="shared" si="93"/>
        <v>0</v>
      </c>
    </row>
    <row r="396" spans="1:8" ht="32.25" customHeight="1">
      <c r="A396" s="30"/>
      <c r="B396" s="3" t="s">
        <v>139</v>
      </c>
      <c r="C396" s="12">
        <v>0</v>
      </c>
      <c r="D396" s="12">
        <v>0</v>
      </c>
      <c r="E396" s="12">
        <v>0</v>
      </c>
      <c r="F396" s="12">
        <f>C396+D396+E396</f>
        <v>0</v>
      </c>
      <c r="G396" s="12" t="e">
        <f>#REF!-F396</f>
        <v>#REF!</v>
      </c>
      <c r="H396" s="12">
        <v>0</v>
      </c>
    </row>
    <row r="397" spans="1:8" ht="36" customHeight="1">
      <c r="A397" s="30"/>
      <c r="B397" s="3" t="s">
        <v>140</v>
      </c>
      <c r="C397" s="12">
        <v>0</v>
      </c>
      <c r="D397" s="12">
        <v>0</v>
      </c>
      <c r="E397" s="12">
        <v>0</v>
      </c>
      <c r="F397" s="12">
        <f>C397+D397+E397</f>
        <v>0</v>
      </c>
      <c r="G397" s="12" t="e">
        <f>#REF!-F397</f>
        <v>#REF!</v>
      </c>
      <c r="H397" s="12">
        <v>0</v>
      </c>
    </row>
    <row r="398" spans="1:8" ht="36" customHeight="1">
      <c r="A398" s="30"/>
      <c r="B398" s="3" t="s">
        <v>141</v>
      </c>
      <c r="C398" s="12">
        <v>0</v>
      </c>
      <c r="D398" s="12">
        <v>0</v>
      </c>
      <c r="E398" s="12">
        <v>0</v>
      </c>
      <c r="F398" s="12">
        <f>C398+D398+E398</f>
        <v>0</v>
      </c>
      <c r="G398" s="12" t="e">
        <f>#REF!-F398</f>
        <v>#REF!</v>
      </c>
      <c r="H398" s="12">
        <v>0</v>
      </c>
    </row>
    <row r="399" spans="1:8" ht="33.75" customHeight="1">
      <c r="A399" s="30"/>
      <c r="B399" s="2" t="s">
        <v>22</v>
      </c>
      <c r="C399" s="11">
        <f aca="true" t="shared" si="94" ref="C399:H399">C400+C401+C402</f>
        <v>0</v>
      </c>
      <c r="D399" s="11">
        <f t="shared" si="94"/>
        <v>0</v>
      </c>
      <c r="E399" s="11">
        <f t="shared" si="94"/>
        <v>32368</v>
      </c>
      <c r="F399" s="11">
        <f t="shared" si="94"/>
        <v>32368</v>
      </c>
      <c r="G399" s="11" t="e">
        <f t="shared" si="94"/>
        <v>#REF!</v>
      </c>
      <c r="H399" s="11">
        <f t="shared" si="94"/>
        <v>145606.09</v>
      </c>
    </row>
    <row r="400" spans="1:8" ht="33.75" customHeight="1">
      <c r="A400" s="30"/>
      <c r="B400" s="3" t="s">
        <v>139</v>
      </c>
      <c r="C400" s="12">
        <v>0</v>
      </c>
      <c r="D400" s="12">
        <v>0</v>
      </c>
      <c r="E400" s="12">
        <v>32368</v>
      </c>
      <c r="F400" s="12">
        <f>C400+D400+E400</f>
        <v>32368</v>
      </c>
      <c r="G400" s="12" t="e">
        <f>#REF!-F400</f>
        <v>#REF!</v>
      </c>
      <c r="H400" s="12">
        <v>145606.09</v>
      </c>
    </row>
    <row r="401" spans="1:8" ht="36" customHeight="1">
      <c r="A401" s="30"/>
      <c r="B401" s="3" t="s">
        <v>140</v>
      </c>
      <c r="C401" s="12">
        <v>0</v>
      </c>
      <c r="D401" s="12">
        <v>0</v>
      </c>
      <c r="E401" s="12">
        <v>0</v>
      </c>
      <c r="F401" s="12">
        <f>C401+D401+E401</f>
        <v>0</v>
      </c>
      <c r="G401" s="12" t="e">
        <f>#REF!-F401</f>
        <v>#REF!</v>
      </c>
      <c r="H401" s="12">
        <v>0</v>
      </c>
    </row>
    <row r="402" spans="1:8" ht="36" customHeight="1">
      <c r="A402" s="30"/>
      <c r="B402" s="3" t="s">
        <v>141</v>
      </c>
      <c r="C402" s="12">
        <v>0</v>
      </c>
      <c r="D402" s="12">
        <v>0</v>
      </c>
      <c r="E402" s="12">
        <v>0</v>
      </c>
      <c r="F402" s="12">
        <f>C402+D402+E402</f>
        <v>0</v>
      </c>
      <c r="G402" s="12" t="e">
        <f>#REF!-F402</f>
        <v>#REF!</v>
      </c>
      <c r="H402" s="12">
        <v>0</v>
      </c>
    </row>
    <row r="403" spans="1:8" ht="51.75" customHeight="1">
      <c r="A403" s="31"/>
      <c r="B403" s="2" t="s">
        <v>7</v>
      </c>
      <c r="C403" s="10">
        <f aca="true" t="shared" si="95" ref="C403:H403">C399+C395</f>
        <v>0</v>
      </c>
      <c r="D403" s="10">
        <f t="shared" si="95"/>
        <v>0</v>
      </c>
      <c r="E403" s="10">
        <f t="shared" si="95"/>
        <v>32368</v>
      </c>
      <c r="F403" s="10">
        <f t="shared" si="95"/>
        <v>32368</v>
      </c>
      <c r="G403" s="10" t="e">
        <f t="shared" si="95"/>
        <v>#REF!</v>
      </c>
      <c r="H403" s="10">
        <f t="shared" si="95"/>
        <v>145606.09</v>
      </c>
    </row>
    <row r="404" spans="1:8" ht="35.25" customHeight="1">
      <c r="A404" s="35" t="s">
        <v>142</v>
      </c>
      <c r="B404" s="2" t="s">
        <v>39</v>
      </c>
      <c r="C404" s="11">
        <f aca="true" t="shared" si="96" ref="C404:H404">C405+C406+C407+C408+C409+C410</f>
        <v>100096.85</v>
      </c>
      <c r="D404" s="11">
        <f t="shared" si="96"/>
        <v>74987.85</v>
      </c>
      <c r="E404" s="11">
        <f t="shared" si="96"/>
        <v>124884.55</v>
      </c>
      <c r="F404" s="11">
        <f t="shared" si="96"/>
        <v>299969.25</v>
      </c>
      <c r="G404" s="11" t="e">
        <f t="shared" si="96"/>
        <v>#REF!</v>
      </c>
      <c r="H404" s="11">
        <f t="shared" si="96"/>
        <v>1366659.07</v>
      </c>
    </row>
    <row r="405" spans="1:8" ht="38.25" customHeight="1">
      <c r="A405" s="36"/>
      <c r="B405" s="3" t="s">
        <v>143</v>
      </c>
      <c r="C405" s="12">
        <v>0</v>
      </c>
      <c r="D405" s="12">
        <v>0</v>
      </c>
      <c r="E405" s="12">
        <v>0</v>
      </c>
      <c r="F405" s="12">
        <f aca="true" t="shared" si="97" ref="F405:F410">C405+D405+E405</f>
        <v>0</v>
      </c>
      <c r="G405" s="12" t="e">
        <f>#REF!-F405</f>
        <v>#REF!</v>
      </c>
      <c r="H405" s="12">
        <v>0</v>
      </c>
    </row>
    <row r="406" spans="1:8" ht="48.75" customHeight="1">
      <c r="A406" s="36"/>
      <c r="B406" s="3" t="s">
        <v>144</v>
      </c>
      <c r="C406" s="12">
        <v>100096.85</v>
      </c>
      <c r="D406" s="12">
        <v>74987.85</v>
      </c>
      <c r="E406" s="12">
        <v>124884.55</v>
      </c>
      <c r="F406" s="12">
        <f t="shared" si="97"/>
        <v>299969.25</v>
      </c>
      <c r="G406" s="12" t="e">
        <f>#REF!-F406</f>
        <v>#REF!</v>
      </c>
      <c r="H406" s="12">
        <v>121826.25</v>
      </c>
    </row>
    <row r="407" spans="1:8" ht="50.25" customHeight="1">
      <c r="A407" s="36"/>
      <c r="B407" s="3" t="s">
        <v>145</v>
      </c>
      <c r="C407" s="12">
        <v>0</v>
      </c>
      <c r="D407" s="12">
        <v>0</v>
      </c>
      <c r="E407" s="12">
        <v>0</v>
      </c>
      <c r="F407" s="12">
        <f t="shared" si="97"/>
        <v>0</v>
      </c>
      <c r="G407" s="12" t="e">
        <f>#REF!-F407</f>
        <v>#REF!</v>
      </c>
      <c r="H407" s="12">
        <v>1137640</v>
      </c>
    </row>
    <row r="408" spans="1:8" ht="52.5" customHeight="1">
      <c r="A408" s="36"/>
      <c r="B408" s="3" t="s">
        <v>146</v>
      </c>
      <c r="C408" s="12">
        <v>0</v>
      </c>
      <c r="D408" s="12">
        <v>0</v>
      </c>
      <c r="E408" s="12">
        <v>0</v>
      </c>
      <c r="F408" s="12">
        <f t="shared" si="97"/>
        <v>0</v>
      </c>
      <c r="G408" s="12" t="e">
        <f>#REF!-F408</f>
        <v>#REF!</v>
      </c>
      <c r="H408" s="12">
        <v>0</v>
      </c>
    </row>
    <row r="409" spans="1:8" ht="63.75" customHeight="1">
      <c r="A409" s="36"/>
      <c r="B409" s="3" t="s">
        <v>147</v>
      </c>
      <c r="C409" s="12">
        <v>0</v>
      </c>
      <c r="D409" s="12">
        <v>0</v>
      </c>
      <c r="E409" s="12">
        <v>0</v>
      </c>
      <c r="F409" s="12">
        <f t="shared" si="97"/>
        <v>0</v>
      </c>
      <c r="G409" s="12" t="e">
        <f>#REF!-F409</f>
        <v>#REF!</v>
      </c>
      <c r="H409" s="12">
        <v>66878</v>
      </c>
    </row>
    <row r="410" spans="1:8" ht="63" customHeight="1">
      <c r="A410" s="36"/>
      <c r="B410" s="3" t="s">
        <v>148</v>
      </c>
      <c r="C410" s="12">
        <v>0</v>
      </c>
      <c r="D410" s="12">
        <v>0</v>
      </c>
      <c r="E410" s="12">
        <v>0</v>
      </c>
      <c r="F410" s="12">
        <f t="shared" si="97"/>
        <v>0</v>
      </c>
      <c r="G410" s="12" t="e">
        <f>#REF!-F410</f>
        <v>#REF!</v>
      </c>
      <c r="H410" s="12">
        <v>40314.82</v>
      </c>
    </row>
    <row r="411" spans="1:8" ht="35.25" customHeight="1">
      <c r="A411" s="36"/>
      <c r="B411" s="2" t="s">
        <v>24</v>
      </c>
      <c r="C411" s="11">
        <f aca="true" t="shared" si="98" ref="C411:H411">C412+C413+C414+C415+C416+C417</f>
        <v>0</v>
      </c>
      <c r="D411" s="11">
        <f t="shared" si="98"/>
        <v>0</v>
      </c>
      <c r="E411" s="11">
        <f t="shared" si="98"/>
        <v>944701.14</v>
      </c>
      <c r="F411" s="11">
        <f t="shared" si="98"/>
        <v>944701.14</v>
      </c>
      <c r="G411" s="11" t="e">
        <f t="shared" si="98"/>
        <v>#REF!</v>
      </c>
      <c r="H411" s="11">
        <f t="shared" si="98"/>
        <v>0</v>
      </c>
    </row>
    <row r="412" spans="1:8" ht="38.25" customHeight="1">
      <c r="A412" s="36"/>
      <c r="B412" s="3" t="s">
        <v>143</v>
      </c>
      <c r="C412" s="12">
        <v>0</v>
      </c>
      <c r="D412" s="12">
        <v>0</v>
      </c>
      <c r="E412" s="12">
        <v>0</v>
      </c>
      <c r="F412" s="12">
        <f aca="true" t="shared" si="99" ref="F412:F417">C412+D412+E412</f>
        <v>0</v>
      </c>
      <c r="G412" s="12" t="e">
        <f>#REF!-F412</f>
        <v>#REF!</v>
      </c>
      <c r="H412" s="12">
        <v>0</v>
      </c>
    </row>
    <row r="413" spans="1:8" ht="48.75" customHeight="1">
      <c r="A413" s="36"/>
      <c r="B413" s="3" t="s">
        <v>144</v>
      </c>
      <c r="C413" s="12">
        <v>0</v>
      </c>
      <c r="D413" s="12">
        <v>0</v>
      </c>
      <c r="E413" s="12">
        <v>0</v>
      </c>
      <c r="F413" s="12">
        <f t="shared" si="99"/>
        <v>0</v>
      </c>
      <c r="G413" s="12" t="e">
        <f>#REF!-F413</f>
        <v>#REF!</v>
      </c>
      <c r="H413" s="12">
        <v>0</v>
      </c>
    </row>
    <row r="414" spans="1:8" ht="50.25" customHeight="1">
      <c r="A414" s="36"/>
      <c r="B414" s="3" t="s">
        <v>145</v>
      </c>
      <c r="C414" s="12">
        <v>0</v>
      </c>
      <c r="D414" s="12">
        <v>0</v>
      </c>
      <c r="E414" s="12">
        <v>0</v>
      </c>
      <c r="F414" s="12">
        <f t="shared" si="99"/>
        <v>0</v>
      </c>
      <c r="G414" s="12" t="e">
        <f>#REF!-F414</f>
        <v>#REF!</v>
      </c>
      <c r="H414" s="12">
        <v>0</v>
      </c>
    </row>
    <row r="415" spans="1:8" ht="52.5" customHeight="1">
      <c r="A415" s="36"/>
      <c r="B415" s="3" t="s">
        <v>146</v>
      </c>
      <c r="C415" s="12">
        <v>0</v>
      </c>
      <c r="D415" s="12">
        <v>0</v>
      </c>
      <c r="E415" s="12">
        <v>810945.14</v>
      </c>
      <c r="F415" s="12">
        <f t="shared" si="99"/>
        <v>810945.14</v>
      </c>
      <c r="G415" s="12" t="e">
        <f>#REF!-F415</f>
        <v>#REF!</v>
      </c>
      <c r="H415" s="12">
        <v>0</v>
      </c>
    </row>
    <row r="416" spans="1:8" ht="63.75" customHeight="1">
      <c r="A416" s="36"/>
      <c r="B416" s="3" t="s">
        <v>147</v>
      </c>
      <c r="C416" s="12">
        <v>0</v>
      </c>
      <c r="D416" s="12">
        <v>0</v>
      </c>
      <c r="E416" s="12">
        <v>133756</v>
      </c>
      <c r="F416" s="12">
        <f t="shared" si="99"/>
        <v>133756</v>
      </c>
      <c r="G416" s="12" t="e">
        <f>#REF!-F416</f>
        <v>#REF!</v>
      </c>
      <c r="H416" s="12">
        <v>0</v>
      </c>
    </row>
    <row r="417" spans="1:8" ht="63" customHeight="1">
      <c r="A417" s="36"/>
      <c r="B417" s="3" t="s">
        <v>148</v>
      </c>
      <c r="C417" s="12">
        <v>0</v>
      </c>
      <c r="D417" s="12">
        <v>0</v>
      </c>
      <c r="E417" s="12">
        <v>0</v>
      </c>
      <c r="F417" s="12">
        <f t="shared" si="99"/>
        <v>0</v>
      </c>
      <c r="G417" s="12" t="e">
        <f>#REF!-F417</f>
        <v>#REF!</v>
      </c>
      <c r="H417" s="12">
        <v>0</v>
      </c>
    </row>
    <row r="418" spans="1:8" ht="35.25" customHeight="1">
      <c r="A418" s="36"/>
      <c r="B418" s="2" t="s">
        <v>41</v>
      </c>
      <c r="C418" s="11">
        <f aca="true" t="shared" si="100" ref="C418:H418">C419+C420+C421+C422+C423+C424</f>
        <v>0</v>
      </c>
      <c r="D418" s="11">
        <f t="shared" si="100"/>
        <v>0</v>
      </c>
      <c r="E418" s="11">
        <f t="shared" si="100"/>
        <v>0</v>
      </c>
      <c r="F418" s="11">
        <f t="shared" si="100"/>
        <v>0</v>
      </c>
      <c r="G418" s="11" t="e">
        <f t="shared" si="100"/>
        <v>#REF!</v>
      </c>
      <c r="H418" s="11">
        <f t="shared" si="100"/>
        <v>0</v>
      </c>
    </row>
    <row r="419" spans="1:8" ht="38.25" customHeight="1">
      <c r="A419" s="36"/>
      <c r="B419" s="3" t="s">
        <v>143</v>
      </c>
      <c r="C419" s="12">
        <v>0</v>
      </c>
      <c r="D419" s="12">
        <v>0</v>
      </c>
      <c r="E419" s="12">
        <v>0</v>
      </c>
      <c r="F419" s="12">
        <f aca="true" t="shared" si="101" ref="F419:F424">C419+D419+E419</f>
        <v>0</v>
      </c>
      <c r="G419" s="12" t="e">
        <f>#REF!-F419</f>
        <v>#REF!</v>
      </c>
      <c r="H419" s="12">
        <v>0</v>
      </c>
    </row>
    <row r="420" spans="1:8" ht="48.75" customHeight="1">
      <c r="A420" s="36"/>
      <c r="B420" s="3" t="s">
        <v>144</v>
      </c>
      <c r="C420" s="12">
        <v>0</v>
      </c>
      <c r="D420" s="12">
        <v>0</v>
      </c>
      <c r="E420" s="12">
        <v>0</v>
      </c>
      <c r="F420" s="12">
        <f t="shared" si="101"/>
        <v>0</v>
      </c>
      <c r="G420" s="12" t="e">
        <f>#REF!-F420</f>
        <v>#REF!</v>
      </c>
      <c r="H420" s="12">
        <v>0</v>
      </c>
    </row>
    <row r="421" spans="1:8" ht="50.25" customHeight="1">
      <c r="A421" s="36"/>
      <c r="B421" s="3" t="s">
        <v>145</v>
      </c>
      <c r="C421" s="12">
        <v>0</v>
      </c>
      <c r="D421" s="12">
        <v>0</v>
      </c>
      <c r="E421" s="12">
        <v>0</v>
      </c>
      <c r="F421" s="12">
        <f t="shared" si="101"/>
        <v>0</v>
      </c>
      <c r="G421" s="12" t="e">
        <f>#REF!-F421</f>
        <v>#REF!</v>
      </c>
      <c r="H421" s="12">
        <v>0</v>
      </c>
    </row>
    <row r="422" spans="1:8" ht="52.5" customHeight="1">
      <c r="A422" s="36"/>
      <c r="B422" s="3" t="s">
        <v>146</v>
      </c>
      <c r="C422" s="12">
        <v>0</v>
      </c>
      <c r="D422" s="12">
        <v>0</v>
      </c>
      <c r="E422" s="12">
        <v>0</v>
      </c>
      <c r="F422" s="12">
        <f t="shared" si="101"/>
        <v>0</v>
      </c>
      <c r="G422" s="12" t="e">
        <f>#REF!-F422</f>
        <v>#REF!</v>
      </c>
      <c r="H422" s="12">
        <v>0</v>
      </c>
    </row>
    <row r="423" spans="1:8" ht="63.75" customHeight="1">
      <c r="A423" s="36"/>
      <c r="B423" s="3" t="s">
        <v>147</v>
      </c>
      <c r="C423" s="12">
        <v>0</v>
      </c>
      <c r="D423" s="12">
        <v>0</v>
      </c>
      <c r="E423" s="12">
        <v>0</v>
      </c>
      <c r="F423" s="12">
        <f t="shared" si="101"/>
        <v>0</v>
      </c>
      <c r="G423" s="12" t="e">
        <f>#REF!-F423</f>
        <v>#REF!</v>
      </c>
      <c r="H423" s="12">
        <v>0</v>
      </c>
    </row>
    <row r="424" spans="1:8" ht="63" customHeight="1">
      <c r="A424" s="36"/>
      <c r="B424" s="3" t="s">
        <v>148</v>
      </c>
      <c r="C424" s="12">
        <v>0</v>
      </c>
      <c r="D424" s="12">
        <v>0</v>
      </c>
      <c r="E424" s="12">
        <v>0</v>
      </c>
      <c r="F424" s="12">
        <f t="shared" si="101"/>
        <v>0</v>
      </c>
      <c r="G424" s="12" t="e">
        <f>#REF!-F424</f>
        <v>#REF!</v>
      </c>
      <c r="H424" s="12">
        <v>0</v>
      </c>
    </row>
    <row r="425" spans="1:8" ht="48.75" customHeight="1">
      <c r="A425" s="37"/>
      <c r="B425" s="2" t="s">
        <v>7</v>
      </c>
      <c r="C425" s="11">
        <f aca="true" t="shared" si="102" ref="C425:H425">C404+C411+C418</f>
        <v>100096.85</v>
      </c>
      <c r="D425" s="11">
        <f t="shared" si="102"/>
        <v>74987.85</v>
      </c>
      <c r="E425" s="11">
        <f t="shared" si="102"/>
        <v>1069585.69</v>
      </c>
      <c r="F425" s="11">
        <f t="shared" si="102"/>
        <v>1244670.3900000001</v>
      </c>
      <c r="G425" s="11" t="e">
        <f t="shared" si="102"/>
        <v>#REF!</v>
      </c>
      <c r="H425" s="11">
        <f t="shared" si="102"/>
        <v>1366659.07</v>
      </c>
    </row>
    <row r="426" spans="1:8" ht="27.75" customHeight="1">
      <c r="A426" s="24" t="s">
        <v>149</v>
      </c>
      <c r="B426" s="3" t="s">
        <v>107</v>
      </c>
      <c r="C426" s="12">
        <v>0</v>
      </c>
      <c r="D426" s="12">
        <v>0</v>
      </c>
      <c r="E426" s="12">
        <v>0</v>
      </c>
      <c r="F426" s="12">
        <f>C426+D426+E426</f>
        <v>0</v>
      </c>
      <c r="G426" s="12" t="e">
        <f>#REF!-F426</f>
        <v>#REF!</v>
      </c>
      <c r="H426" s="12">
        <v>5039.51</v>
      </c>
    </row>
    <row r="427" spans="1:8" ht="34.5" customHeight="1">
      <c r="A427" s="27"/>
      <c r="B427" s="3" t="s">
        <v>41</v>
      </c>
      <c r="C427" s="12">
        <v>10124.03</v>
      </c>
      <c r="D427" s="12">
        <v>10771.54</v>
      </c>
      <c r="E427" s="12">
        <v>10558.02</v>
      </c>
      <c r="F427" s="12">
        <f>C427+D427+E427</f>
        <v>31453.59</v>
      </c>
      <c r="G427" s="12" t="e">
        <f>#REF!-F427</f>
        <v>#REF!</v>
      </c>
      <c r="H427" s="12">
        <v>0</v>
      </c>
    </row>
    <row r="428" spans="1:8" ht="27.75" customHeight="1">
      <c r="A428" s="27"/>
      <c r="B428" s="3" t="s">
        <v>29</v>
      </c>
      <c r="C428" s="12">
        <v>0</v>
      </c>
      <c r="D428" s="12">
        <v>0</v>
      </c>
      <c r="E428" s="12">
        <v>0</v>
      </c>
      <c r="F428" s="12">
        <f>C428+D428+E428</f>
        <v>0</v>
      </c>
      <c r="G428" s="12" t="e">
        <f>#REF!-F428</f>
        <v>#REF!</v>
      </c>
      <c r="H428" s="12">
        <v>18617.2</v>
      </c>
    </row>
    <row r="429" spans="1:8" ht="48.75" customHeight="1">
      <c r="A429" s="28"/>
      <c r="B429" s="2" t="s">
        <v>7</v>
      </c>
      <c r="C429" s="11">
        <f aca="true" t="shared" si="103" ref="C429:H429">C426+C427+C428</f>
        <v>10124.03</v>
      </c>
      <c r="D429" s="11">
        <f t="shared" si="103"/>
        <v>10771.54</v>
      </c>
      <c r="E429" s="11">
        <f t="shared" si="103"/>
        <v>10558.02</v>
      </c>
      <c r="F429" s="11">
        <f t="shared" si="103"/>
        <v>31453.59</v>
      </c>
      <c r="G429" s="11" t="e">
        <f t="shared" si="103"/>
        <v>#REF!</v>
      </c>
      <c r="H429" s="11">
        <f t="shared" si="103"/>
        <v>23656.71</v>
      </c>
    </row>
    <row r="430" spans="1:8" ht="28.5" customHeight="1">
      <c r="A430" s="24" t="s">
        <v>150</v>
      </c>
      <c r="B430" s="3" t="s">
        <v>47</v>
      </c>
      <c r="C430" s="12">
        <v>0</v>
      </c>
      <c r="D430" s="12">
        <v>0</v>
      </c>
      <c r="E430" s="12">
        <v>0</v>
      </c>
      <c r="F430" s="12">
        <f aca="true" t="shared" si="104" ref="F430:F436">C430+D430+E430</f>
        <v>0</v>
      </c>
      <c r="G430" s="12" t="e">
        <f>#REF!-F430</f>
        <v>#REF!</v>
      </c>
      <c r="H430" s="12">
        <v>0</v>
      </c>
    </row>
    <row r="431" spans="1:8" ht="28.5" customHeight="1">
      <c r="A431" s="27"/>
      <c r="B431" s="3" t="s">
        <v>107</v>
      </c>
      <c r="C431" s="12">
        <v>0</v>
      </c>
      <c r="D431" s="12">
        <v>0</v>
      </c>
      <c r="E431" s="12">
        <v>0</v>
      </c>
      <c r="F431" s="12">
        <f t="shared" si="104"/>
        <v>0</v>
      </c>
      <c r="G431" s="12" t="e">
        <f>#REF!-F431</f>
        <v>#REF!</v>
      </c>
      <c r="H431" s="12">
        <v>0</v>
      </c>
    </row>
    <row r="432" spans="1:8" ht="28.5" customHeight="1">
      <c r="A432" s="27"/>
      <c r="B432" s="3" t="s">
        <v>22</v>
      </c>
      <c r="C432" s="12">
        <v>0</v>
      </c>
      <c r="D432" s="12">
        <v>0</v>
      </c>
      <c r="E432" s="12">
        <v>0</v>
      </c>
      <c r="F432" s="12">
        <f t="shared" si="104"/>
        <v>0</v>
      </c>
      <c r="G432" s="12" t="e">
        <f>#REF!-F432</f>
        <v>#REF!</v>
      </c>
      <c r="H432" s="12">
        <v>0</v>
      </c>
    </row>
    <row r="433" spans="1:8" ht="34.5" customHeight="1">
      <c r="A433" s="27"/>
      <c r="B433" s="3" t="s">
        <v>151</v>
      </c>
      <c r="C433" s="12">
        <v>0</v>
      </c>
      <c r="D433" s="12">
        <v>0</v>
      </c>
      <c r="E433" s="12">
        <v>0</v>
      </c>
      <c r="F433" s="12">
        <f t="shared" si="104"/>
        <v>0</v>
      </c>
      <c r="G433" s="12" t="e">
        <f>#REF!-F433</f>
        <v>#REF!</v>
      </c>
      <c r="H433" s="12">
        <v>0</v>
      </c>
    </row>
    <row r="434" spans="1:8" ht="28.5" customHeight="1">
      <c r="A434" s="27"/>
      <c r="B434" s="3" t="s">
        <v>27</v>
      </c>
      <c r="C434" s="12">
        <v>0</v>
      </c>
      <c r="D434" s="12">
        <v>0</v>
      </c>
      <c r="E434" s="12">
        <v>0</v>
      </c>
      <c r="F434" s="12">
        <f t="shared" si="104"/>
        <v>0</v>
      </c>
      <c r="G434" s="12" t="e">
        <f>#REF!-F434</f>
        <v>#REF!</v>
      </c>
      <c r="H434" s="12">
        <v>0</v>
      </c>
    </row>
    <row r="435" spans="1:8" ht="28.5" customHeight="1">
      <c r="A435" s="27"/>
      <c r="B435" s="3" t="s">
        <v>24</v>
      </c>
      <c r="C435" s="12">
        <v>0</v>
      </c>
      <c r="D435" s="12">
        <v>4796</v>
      </c>
      <c r="E435" s="12">
        <v>0</v>
      </c>
      <c r="F435" s="12">
        <f t="shared" si="104"/>
        <v>4796</v>
      </c>
      <c r="G435" s="12" t="e">
        <f>#REF!-F435</f>
        <v>#REF!</v>
      </c>
      <c r="H435" s="12">
        <v>0</v>
      </c>
    </row>
    <row r="436" spans="1:8" ht="34.5" customHeight="1">
      <c r="A436" s="27"/>
      <c r="B436" s="3" t="s">
        <v>26</v>
      </c>
      <c r="C436" s="12">
        <v>0</v>
      </c>
      <c r="D436" s="12">
        <v>0</v>
      </c>
      <c r="E436" s="12">
        <v>12469.6</v>
      </c>
      <c r="F436" s="12">
        <f t="shared" si="104"/>
        <v>12469.6</v>
      </c>
      <c r="G436" s="12" t="e">
        <f>#REF!-F436</f>
        <v>#REF!</v>
      </c>
      <c r="H436" s="12">
        <v>0</v>
      </c>
    </row>
    <row r="437" spans="1:8" ht="28.5" customHeight="1">
      <c r="A437" s="28"/>
      <c r="B437" s="2" t="s">
        <v>7</v>
      </c>
      <c r="C437" s="11">
        <f aca="true" t="shared" si="105" ref="C437:H437">C436+C435+C434+C433+C432+C431+C430</f>
        <v>0</v>
      </c>
      <c r="D437" s="11">
        <f t="shared" si="105"/>
        <v>4796</v>
      </c>
      <c r="E437" s="11">
        <f t="shared" si="105"/>
        <v>12469.6</v>
      </c>
      <c r="F437" s="11">
        <f t="shared" si="105"/>
        <v>17265.6</v>
      </c>
      <c r="G437" s="11" t="e">
        <f t="shared" si="105"/>
        <v>#REF!</v>
      </c>
      <c r="H437" s="11">
        <f t="shared" si="105"/>
        <v>0</v>
      </c>
    </row>
    <row r="438" spans="1:8" ht="33.75" customHeight="1">
      <c r="A438" s="24" t="s">
        <v>152</v>
      </c>
      <c r="B438" s="3" t="s">
        <v>26</v>
      </c>
      <c r="C438" s="12">
        <v>4178524.84</v>
      </c>
      <c r="D438" s="12">
        <v>2764427.1</v>
      </c>
      <c r="E438" s="12">
        <v>7536415.2</v>
      </c>
      <c r="F438" s="12">
        <f aca="true" t="shared" si="106" ref="F438:F463">C438+D438+E438</f>
        <v>14479367.14</v>
      </c>
      <c r="G438" s="12" t="e">
        <f>#REF!-F438</f>
        <v>#REF!</v>
      </c>
      <c r="H438" s="12">
        <v>1636846.43</v>
      </c>
    </row>
    <row r="439" spans="1:8" ht="28.5" customHeight="1">
      <c r="A439" s="27"/>
      <c r="B439" s="3" t="s">
        <v>23</v>
      </c>
      <c r="C439" s="12">
        <v>347207.66</v>
      </c>
      <c r="D439" s="12">
        <v>328241.31</v>
      </c>
      <c r="E439" s="12">
        <v>336334.97</v>
      </c>
      <c r="F439" s="12">
        <f t="shared" si="106"/>
        <v>1011783.94</v>
      </c>
      <c r="G439" s="12" t="e">
        <f>#REF!-F439</f>
        <v>#REF!</v>
      </c>
      <c r="H439" s="12">
        <v>161732.02</v>
      </c>
    </row>
    <row r="440" spans="1:8" ht="28.5" customHeight="1">
      <c r="A440" s="27"/>
      <c r="B440" s="3" t="s">
        <v>22</v>
      </c>
      <c r="C440" s="17">
        <v>1222415.14</v>
      </c>
      <c r="D440" s="12">
        <v>1216063.35</v>
      </c>
      <c r="E440" s="12">
        <v>1870143.05</v>
      </c>
      <c r="F440" s="12">
        <f t="shared" si="106"/>
        <v>4308621.54</v>
      </c>
      <c r="G440" s="12" t="e">
        <f>#REF!-F440</f>
        <v>#REF!</v>
      </c>
      <c r="H440" s="12">
        <v>1292366.65</v>
      </c>
    </row>
    <row r="441" spans="1:8" ht="28.5" customHeight="1">
      <c r="A441" s="27"/>
      <c r="B441" s="3" t="s">
        <v>28</v>
      </c>
      <c r="C441" s="12">
        <v>64931.61</v>
      </c>
      <c r="D441" s="12">
        <v>0</v>
      </c>
      <c r="E441" s="12">
        <v>129863.22</v>
      </c>
      <c r="F441" s="12">
        <f t="shared" si="106"/>
        <v>194794.83000000002</v>
      </c>
      <c r="G441" s="12" t="e">
        <f>#REF!-F441</f>
        <v>#REF!</v>
      </c>
      <c r="H441" s="12">
        <v>81164.51</v>
      </c>
    </row>
    <row r="442" spans="1:8" ht="28.5" customHeight="1">
      <c r="A442" s="27"/>
      <c r="B442" s="3" t="s">
        <v>18</v>
      </c>
      <c r="C442" s="12">
        <v>1128515.94</v>
      </c>
      <c r="D442" s="12">
        <v>1077920.55</v>
      </c>
      <c r="E442" s="12">
        <v>2140111.11</v>
      </c>
      <c r="F442" s="12">
        <f t="shared" si="106"/>
        <v>4346547.6</v>
      </c>
      <c r="G442" s="12" t="e">
        <f>#REF!-F442</f>
        <v>#REF!</v>
      </c>
      <c r="H442" s="12">
        <v>1188375.17</v>
      </c>
    </row>
    <row r="443" spans="1:8" ht="28.5" customHeight="1">
      <c r="A443" s="27"/>
      <c r="B443" s="3" t="s">
        <v>30</v>
      </c>
      <c r="C443" s="12">
        <v>0</v>
      </c>
      <c r="D443" s="12">
        <v>205513.94</v>
      </c>
      <c r="E443" s="12">
        <v>588103.74</v>
      </c>
      <c r="F443" s="12">
        <f t="shared" si="106"/>
        <v>793617.6799999999</v>
      </c>
      <c r="G443" s="12" t="e">
        <f>#REF!-F443</f>
        <v>#REF!</v>
      </c>
      <c r="H443" s="12">
        <v>146745.61</v>
      </c>
    </row>
    <row r="444" spans="1:8" ht="28.5" customHeight="1">
      <c r="A444" s="27"/>
      <c r="B444" s="3" t="s">
        <v>16</v>
      </c>
      <c r="C444" s="12">
        <v>0</v>
      </c>
      <c r="D444" s="12">
        <v>1261146</v>
      </c>
      <c r="E444" s="12">
        <v>495882.92</v>
      </c>
      <c r="F444" s="12">
        <f t="shared" si="106"/>
        <v>1757028.92</v>
      </c>
      <c r="G444" s="12" t="e">
        <f>#REF!-F444</f>
        <v>#REF!</v>
      </c>
      <c r="H444" s="12">
        <v>878981.24</v>
      </c>
    </row>
    <row r="445" spans="1:8" ht="28.5" customHeight="1">
      <c r="A445" s="27"/>
      <c r="B445" s="3" t="s">
        <v>33</v>
      </c>
      <c r="C445" s="12">
        <v>343678.09</v>
      </c>
      <c r="D445" s="12">
        <v>343682.45</v>
      </c>
      <c r="E445" s="12">
        <v>347857.29</v>
      </c>
      <c r="F445" s="12">
        <f t="shared" si="106"/>
        <v>1035217.8300000001</v>
      </c>
      <c r="G445" s="12" t="e">
        <f>#REF!-F445</f>
        <v>#REF!</v>
      </c>
      <c r="H445" s="12">
        <v>247747.93</v>
      </c>
    </row>
    <row r="446" spans="1:8" ht="28.5" customHeight="1">
      <c r="A446" s="27"/>
      <c r="B446" s="3" t="s">
        <v>24</v>
      </c>
      <c r="C446" s="12">
        <v>1255082.52</v>
      </c>
      <c r="D446" s="12">
        <v>1255763.7</v>
      </c>
      <c r="E446" s="12">
        <v>1238678.05</v>
      </c>
      <c r="F446" s="12">
        <f t="shared" si="106"/>
        <v>3749524.2699999996</v>
      </c>
      <c r="G446" s="12" t="e">
        <f>#REF!-F446</f>
        <v>#REF!</v>
      </c>
      <c r="H446" s="12">
        <v>0</v>
      </c>
    </row>
    <row r="447" spans="1:8" ht="28.5" customHeight="1">
      <c r="A447" s="27"/>
      <c r="B447" s="3" t="s">
        <v>35</v>
      </c>
      <c r="C447" s="12">
        <v>1152702.93</v>
      </c>
      <c r="D447" s="12">
        <v>1155491.68</v>
      </c>
      <c r="E447" s="12">
        <v>1155006.84</v>
      </c>
      <c r="F447" s="12">
        <f t="shared" si="106"/>
        <v>3463201.45</v>
      </c>
      <c r="G447" s="12" t="e">
        <f>#REF!-F447</f>
        <v>#REF!</v>
      </c>
      <c r="H447" s="12">
        <v>2688112.64</v>
      </c>
    </row>
    <row r="448" spans="1:8" ht="26.25" customHeight="1">
      <c r="A448" s="27"/>
      <c r="B448" s="3" t="s">
        <v>48</v>
      </c>
      <c r="C448" s="12">
        <v>78176.76</v>
      </c>
      <c r="D448" s="12">
        <v>2116839.09</v>
      </c>
      <c r="E448" s="12">
        <v>2177366.34</v>
      </c>
      <c r="F448" s="12">
        <f t="shared" si="106"/>
        <v>4372382.1899999995</v>
      </c>
      <c r="G448" s="12" t="e">
        <f>#REF!-F448</f>
        <v>#REF!</v>
      </c>
      <c r="H448" s="12">
        <v>2345524.46</v>
      </c>
    </row>
    <row r="449" spans="1:8" ht="40.5" customHeight="1">
      <c r="A449" s="27"/>
      <c r="B449" s="3" t="s">
        <v>51</v>
      </c>
      <c r="C449" s="12">
        <v>2088900.5</v>
      </c>
      <c r="D449" s="12">
        <v>2200131.08</v>
      </c>
      <c r="E449" s="12">
        <v>2033525.24</v>
      </c>
      <c r="F449" s="12">
        <f t="shared" si="106"/>
        <v>6322556.82</v>
      </c>
      <c r="G449" s="12" t="e">
        <f>#REF!-F449</f>
        <v>#REF!</v>
      </c>
      <c r="H449" s="12">
        <v>1257345.87</v>
      </c>
    </row>
    <row r="450" spans="1:8" ht="30" customHeight="1">
      <c r="A450" s="27"/>
      <c r="B450" s="3" t="s">
        <v>153</v>
      </c>
      <c r="C450" s="12">
        <v>208646.94</v>
      </c>
      <c r="D450" s="12">
        <v>184118.65</v>
      </c>
      <c r="E450" s="12">
        <v>234380.02</v>
      </c>
      <c r="F450" s="12">
        <f t="shared" si="106"/>
        <v>627145.61</v>
      </c>
      <c r="G450" s="12" t="e">
        <f>#REF!-F450</f>
        <v>#REF!</v>
      </c>
      <c r="H450" s="12">
        <v>419040.34</v>
      </c>
    </row>
    <row r="451" spans="1:8" ht="33" customHeight="1">
      <c r="A451" s="27"/>
      <c r="B451" s="3" t="s">
        <v>154</v>
      </c>
      <c r="C451" s="12">
        <v>33498.14</v>
      </c>
      <c r="D451" s="12">
        <v>769638.24</v>
      </c>
      <c r="E451" s="12">
        <v>5412.68</v>
      </c>
      <c r="F451" s="12">
        <f t="shared" si="106"/>
        <v>808549.06</v>
      </c>
      <c r="G451" s="12" t="e">
        <f>#REF!-F451</f>
        <v>#REF!</v>
      </c>
      <c r="H451" s="12">
        <v>843578.81</v>
      </c>
    </row>
    <row r="452" spans="1:8" ht="30" customHeight="1">
      <c r="A452" s="27"/>
      <c r="B452" s="3" t="s">
        <v>59</v>
      </c>
      <c r="C452" s="12">
        <v>161811.28</v>
      </c>
      <c r="D452" s="12">
        <v>199900.55</v>
      </c>
      <c r="E452" s="12">
        <v>283743.83</v>
      </c>
      <c r="F452" s="12">
        <f t="shared" si="106"/>
        <v>645455.6599999999</v>
      </c>
      <c r="G452" s="12" t="e">
        <f>#REF!-F452</f>
        <v>#REF!</v>
      </c>
      <c r="H452" s="12">
        <v>417785.75</v>
      </c>
    </row>
    <row r="453" spans="1:8" ht="45.75" customHeight="1">
      <c r="A453" s="27"/>
      <c r="B453" s="3" t="s">
        <v>155</v>
      </c>
      <c r="C453" s="12">
        <v>145391.7</v>
      </c>
      <c r="D453" s="12">
        <v>0</v>
      </c>
      <c r="E453" s="12">
        <v>701341.55</v>
      </c>
      <c r="F453" s="12">
        <f t="shared" si="106"/>
        <v>846733.25</v>
      </c>
      <c r="G453" s="12" t="e">
        <f>#REF!-F453</f>
        <v>#REF!</v>
      </c>
      <c r="H453" s="12">
        <v>518902</v>
      </c>
    </row>
    <row r="454" spans="1:8" ht="45.75" customHeight="1">
      <c r="A454" s="27"/>
      <c r="B454" s="3" t="s">
        <v>156</v>
      </c>
      <c r="C454" s="12">
        <v>0</v>
      </c>
      <c r="D454" s="12">
        <v>32543.54</v>
      </c>
      <c r="E454" s="12">
        <v>67792.04</v>
      </c>
      <c r="F454" s="12">
        <f t="shared" si="106"/>
        <v>100335.57999999999</v>
      </c>
      <c r="G454" s="12" t="e">
        <f>#REF!-F454</f>
        <v>#REF!</v>
      </c>
      <c r="H454" s="12">
        <v>59677.17</v>
      </c>
    </row>
    <row r="455" spans="1:8" ht="45.75" customHeight="1">
      <c r="A455" s="27"/>
      <c r="B455" s="3" t="s">
        <v>157</v>
      </c>
      <c r="C455" s="12">
        <v>0</v>
      </c>
      <c r="D455" s="12">
        <v>93709.44</v>
      </c>
      <c r="E455" s="12">
        <v>21347.65</v>
      </c>
      <c r="F455" s="12">
        <f t="shared" si="106"/>
        <v>115057.09</v>
      </c>
      <c r="G455" s="12" t="e">
        <f>#REF!-F455</f>
        <v>#REF!</v>
      </c>
      <c r="H455" s="12">
        <v>293034.51</v>
      </c>
    </row>
    <row r="456" spans="1:8" ht="45.75" customHeight="1">
      <c r="A456" s="27"/>
      <c r="B456" s="3" t="s">
        <v>32</v>
      </c>
      <c r="C456" s="12">
        <v>229774.31</v>
      </c>
      <c r="D456" s="12">
        <v>498664.57</v>
      </c>
      <c r="E456" s="12">
        <v>353195.26</v>
      </c>
      <c r="F456" s="12">
        <f t="shared" si="106"/>
        <v>1081634.1400000001</v>
      </c>
      <c r="G456" s="12" t="e">
        <f>#REF!-F456</f>
        <v>#REF!</v>
      </c>
      <c r="H456" s="12">
        <v>666411.69</v>
      </c>
    </row>
    <row r="457" spans="1:8" ht="45.75" customHeight="1">
      <c r="A457" s="27"/>
      <c r="B457" s="3" t="s">
        <v>27</v>
      </c>
      <c r="C457" s="12">
        <v>0</v>
      </c>
      <c r="D457" s="12">
        <v>0</v>
      </c>
      <c r="E457" s="12">
        <v>0</v>
      </c>
      <c r="F457" s="12">
        <f t="shared" si="106"/>
        <v>0</v>
      </c>
      <c r="G457" s="12" t="e">
        <f>#REF!-F457</f>
        <v>#REF!</v>
      </c>
      <c r="H457" s="12">
        <v>0</v>
      </c>
    </row>
    <row r="458" spans="1:8" ht="45.75" customHeight="1">
      <c r="A458" s="27"/>
      <c r="B458" s="3" t="s">
        <v>80</v>
      </c>
      <c r="C458" s="12">
        <v>0</v>
      </c>
      <c r="D458" s="12">
        <v>39002.82</v>
      </c>
      <c r="E458" s="12">
        <v>0</v>
      </c>
      <c r="F458" s="12">
        <f t="shared" si="106"/>
        <v>39002.82</v>
      </c>
      <c r="G458" s="12" t="e">
        <f>#REF!-F458</f>
        <v>#REF!</v>
      </c>
      <c r="H458" s="12">
        <v>48464.02</v>
      </c>
    </row>
    <row r="459" spans="1:8" ht="45.75" customHeight="1">
      <c r="A459" s="27"/>
      <c r="B459" s="3" t="s">
        <v>53</v>
      </c>
      <c r="C459" s="12">
        <v>0</v>
      </c>
      <c r="D459" s="12">
        <v>52475.96</v>
      </c>
      <c r="E459" s="12">
        <v>0</v>
      </c>
      <c r="F459" s="12">
        <f t="shared" si="106"/>
        <v>52475.96</v>
      </c>
      <c r="G459" s="12" t="e">
        <f>#REF!-F459</f>
        <v>#REF!</v>
      </c>
      <c r="H459" s="12">
        <v>270739</v>
      </c>
    </row>
    <row r="460" spans="1:8" ht="45.75" customHeight="1">
      <c r="A460" s="27"/>
      <c r="B460" s="3" t="s">
        <v>64</v>
      </c>
      <c r="C460" s="12">
        <v>84440.54</v>
      </c>
      <c r="D460" s="12">
        <v>223573.55</v>
      </c>
      <c r="E460" s="12">
        <v>99821.44</v>
      </c>
      <c r="F460" s="12">
        <f t="shared" si="106"/>
        <v>407835.52999999997</v>
      </c>
      <c r="G460" s="12" t="e">
        <f>#REF!-F460</f>
        <v>#REF!</v>
      </c>
      <c r="H460" s="12">
        <v>500228.7</v>
      </c>
    </row>
    <row r="461" spans="1:8" ht="45.75" customHeight="1">
      <c r="A461" s="27"/>
      <c r="B461" s="3" t="s">
        <v>65</v>
      </c>
      <c r="C461" s="12">
        <v>33149.95</v>
      </c>
      <c r="D461" s="12">
        <v>33149.95</v>
      </c>
      <c r="E461" s="12">
        <v>33628.92</v>
      </c>
      <c r="F461" s="12">
        <f t="shared" si="106"/>
        <v>99928.81999999999</v>
      </c>
      <c r="G461" s="12" t="e">
        <f>#REF!-F461</f>
        <v>#REF!</v>
      </c>
      <c r="H461" s="12">
        <v>0</v>
      </c>
    </row>
    <row r="462" spans="1:8" ht="45.75" customHeight="1">
      <c r="A462" s="27"/>
      <c r="B462" s="3" t="s">
        <v>66</v>
      </c>
      <c r="C462" s="12">
        <v>49724.93</v>
      </c>
      <c r="D462" s="12">
        <v>16574.98</v>
      </c>
      <c r="E462" s="12">
        <v>86802.98</v>
      </c>
      <c r="F462" s="12">
        <f>C462+D462+E462</f>
        <v>153102.89</v>
      </c>
      <c r="G462" s="12" t="e">
        <f>#REF!-F462</f>
        <v>#REF!</v>
      </c>
      <c r="H462" s="12">
        <v>33149.95</v>
      </c>
    </row>
    <row r="463" spans="1:8" ht="45.75" customHeight="1">
      <c r="A463" s="27"/>
      <c r="B463" s="3" t="s">
        <v>69</v>
      </c>
      <c r="C463" s="12">
        <v>111507.15</v>
      </c>
      <c r="D463" s="12">
        <v>241049.47</v>
      </c>
      <c r="E463" s="12">
        <v>212124.87</v>
      </c>
      <c r="F463" s="12">
        <f t="shared" si="106"/>
        <v>564681.49</v>
      </c>
      <c r="G463" s="12" t="e">
        <f>#REF!-F463</f>
        <v>#REF!</v>
      </c>
      <c r="H463" s="12">
        <v>77096.98</v>
      </c>
    </row>
    <row r="464" spans="1:8" ht="45.75" customHeight="1">
      <c r="A464" s="27"/>
      <c r="B464" s="3" t="s">
        <v>158</v>
      </c>
      <c r="C464" s="12">
        <v>0</v>
      </c>
      <c r="D464" s="12">
        <v>0</v>
      </c>
      <c r="E464" s="12">
        <v>0</v>
      </c>
      <c r="F464" s="12">
        <f>C464+D464+E464</f>
        <v>0</v>
      </c>
      <c r="G464" s="12" t="e">
        <f>#REF!-F464</f>
        <v>#REF!</v>
      </c>
      <c r="H464" s="12">
        <v>362258.71</v>
      </c>
    </row>
    <row r="465" spans="1:8" ht="45.75" customHeight="1">
      <c r="A465" s="27"/>
      <c r="B465" s="3" t="s">
        <v>88</v>
      </c>
      <c r="C465" s="12">
        <v>0</v>
      </c>
      <c r="D465" s="12">
        <v>0</v>
      </c>
      <c r="E465" s="12">
        <v>0</v>
      </c>
      <c r="F465" s="12">
        <f>C465+D465+E465</f>
        <v>0</v>
      </c>
      <c r="G465" s="12" t="e">
        <f>#REF!-F465</f>
        <v>#REF!</v>
      </c>
      <c r="H465" s="12">
        <v>87283.45</v>
      </c>
    </row>
    <row r="466" spans="1:8" ht="33" customHeight="1">
      <c r="A466" s="28"/>
      <c r="B466" s="2" t="s">
        <v>7</v>
      </c>
      <c r="C466" s="10">
        <f aca="true" t="shared" si="107" ref="C466:H466">C438+C439+C440+C441+C442+C443+C444+C445+C446+C447+C448+C449+C450+C451+C452+C453+C454+C455+C456+C457+C458+C459+C460+C461+C462+C463+C464+C465</f>
        <v>12918080.929999996</v>
      </c>
      <c r="D466" s="10">
        <f t="shared" si="107"/>
        <v>16309621.970000003</v>
      </c>
      <c r="E466" s="10">
        <f t="shared" si="107"/>
        <v>22148879.21</v>
      </c>
      <c r="F466" s="10">
        <f t="shared" si="107"/>
        <v>51376582.11</v>
      </c>
      <c r="G466" s="10" t="e">
        <f t="shared" si="107"/>
        <v>#REF!</v>
      </c>
      <c r="H466" s="10">
        <f t="shared" si="107"/>
        <v>16522593.61</v>
      </c>
    </row>
    <row r="467" spans="1:8" ht="28.5" customHeight="1">
      <c r="A467" s="24" t="s">
        <v>159</v>
      </c>
      <c r="B467" s="3" t="s">
        <v>18</v>
      </c>
      <c r="C467" s="12">
        <v>0</v>
      </c>
      <c r="D467" s="12">
        <v>69590.18</v>
      </c>
      <c r="E467" s="12">
        <v>73475.38</v>
      </c>
      <c r="F467" s="12">
        <f aca="true" t="shared" si="108" ref="F467:F472">C467+D467+E467</f>
        <v>143065.56</v>
      </c>
      <c r="G467" s="12" t="e">
        <f>#REF!-F467</f>
        <v>#REF!</v>
      </c>
      <c r="H467" s="12">
        <v>154835.59</v>
      </c>
    </row>
    <row r="468" spans="1:8" ht="28.5" customHeight="1">
      <c r="A468" s="27"/>
      <c r="B468" s="3" t="s">
        <v>16</v>
      </c>
      <c r="C468" s="12">
        <v>0</v>
      </c>
      <c r="D468" s="12">
        <v>148263.72</v>
      </c>
      <c r="E468" s="12">
        <v>269173.58</v>
      </c>
      <c r="F468" s="12">
        <f t="shared" si="108"/>
        <v>417437.30000000005</v>
      </c>
      <c r="G468" s="12" t="e">
        <f>#REF!-F468</f>
        <v>#REF!</v>
      </c>
      <c r="H468" s="12">
        <v>19504.57</v>
      </c>
    </row>
    <row r="469" spans="1:8" ht="28.5" customHeight="1">
      <c r="A469" s="27"/>
      <c r="B469" s="3" t="s">
        <v>22</v>
      </c>
      <c r="C469" s="12">
        <v>0</v>
      </c>
      <c r="D469" s="12">
        <v>35115.09</v>
      </c>
      <c r="E469" s="12">
        <v>35115.09</v>
      </c>
      <c r="F469" s="12">
        <f t="shared" si="108"/>
        <v>70230.18</v>
      </c>
      <c r="G469" s="12" t="e">
        <f>#REF!-F469</f>
        <v>#REF!</v>
      </c>
      <c r="H469" s="12">
        <v>0</v>
      </c>
    </row>
    <row r="470" spans="1:8" ht="28.5" customHeight="1">
      <c r="A470" s="27"/>
      <c r="B470" s="3" t="s">
        <v>23</v>
      </c>
      <c r="C470" s="12">
        <v>0</v>
      </c>
      <c r="D470" s="12">
        <v>15604.27</v>
      </c>
      <c r="E470" s="12">
        <v>31054.71</v>
      </c>
      <c r="F470" s="12">
        <f t="shared" si="108"/>
        <v>46658.979999999996</v>
      </c>
      <c r="G470" s="12" t="e">
        <f>#REF!-F470</f>
        <v>#REF!</v>
      </c>
      <c r="H470" s="12">
        <v>0</v>
      </c>
    </row>
    <row r="471" spans="1:8" ht="28.5" customHeight="1">
      <c r="A471" s="27"/>
      <c r="B471" s="3" t="s">
        <v>80</v>
      </c>
      <c r="C471" s="12">
        <v>0</v>
      </c>
      <c r="D471" s="12">
        <v>0</v>
      </c>
      <c r="E471" s="12">
        <v>0</v>
      </c>
      <c r="F471" s="12">
        <f t="shared" si="108"/>
        <v>0</v>
      </c>
      <c r="G471" s="12" t="e">
        <f>#REF!-F471</f>
        <v>#REF!</v>
      </c>
      <c r="H471" s="12">
        <v>0</v>
      </c>
    </row>
    <row r="472" spans="1:8" ht="28.5" customHeight="1">
      <c r="A472" s="27"/>
      <c r="B472" s="3" t="s">
        <v>41</v>
      </c>
      <c r="C472" s="12">
        <v>0</v>
      </c>
      <c r="D472" s="12">
        <v>3912.36</v>
      </c>
      <c r="E472" s="12">
        <v>11737.08</v>
      </c>
      <c r="F472" s="12">
        <f t="shared" si="108"/>
        <v>15649.44</v>
      </c>
      <c r="G472" s="12" t="e">
        <f>#REF!-F472</f>
        <v>#REF!</v>
      </c>
      <c r="H472" s="12">
        <v>11737.08</v>
      </c>
    </row>
    <row r="473" spans="1:8" ht="33.75" customHeight="1">
      <c r="A473" s="28"/>
      <c r="B473" s="2" t="s">
        <v>7</v>
      </c>
      <c r="C473" s="11">
        <f aca="true" t="shared" si="109" ref="C473:H473">C467+C468+C469+C470+C471+C472</f>
        <v>0</v>
      </c>
      <c r="D473" s="11">
        <f t="shared" si="109"/>
        <v>272485.62</v>
      </c>
      <c r="E473" s="11">
        <f t="shared" si="109"/>
        <v>420555.8400000001</v>
      </c>
      <c r="F473" s="11">
        <f t="shared" si="109"/>
        <v>693041.46</v>
      </c>
      <c r="G473" s="11" t="e">
        <f t="shared" si="109"/>
        <v>#REF!</v>
      </c>
      <c r="H473" s="11">
        <f t="shared" si="109"/>
        <v>186077.24</v>
      </c>
    </row>
    <row r="474" spans="1:8" ht="39.75" customHeight="1">
      <c r="A474" s="42" t="s">
        <v>160</v>
      </c>
      <c r="B474" s="2" t="s">
        <v>16</v>
      </c>
      <c r="C474" s="12">
        <v>0</v>
      </c>
      <c r="D474" s="12">
        <v>0</v>
      </c>
      <c r="E474" s="12">
        <v>174458.29</v>
      </c>
      <c r="F474" s="12">
        <f>C474+D474+E474</f>
        <v>174458.29</v>
      </c>
      <c r="G474" s="12" t="e">
        <f>#REF!-F474</f>
        <v>#REF!</v>
      </c>
      <c r="H474" s="12">
        <v>0</v>
      </c>
    </row>
    <row r="475" spans="1:8" ht="48" customHeight="1">
      <c r="A475" s="26"/>
      <c r="B475" s="2" t="s">
        <v>7</v>
      </c>
      <c r="C475" s="11">
        <f aca="true" t="shared" si="110" ref="C475:H475">C474</f>
        <v>0</v>
      </c>
      <c r="D475" s="11">
        <f t="shared" si="110"/>
        <v>0</v>
      </c>
      <c r="E475" s="11">
        <f t="shared" si="110"/>
        <v>174458.29</v>
      </c>
      <c r="F475" s="11">
        <f t="shared" si="110"/>
        <v>174458.29</v>
      </c>
      <c r="G475" s="11" t="e">
        <f t="shared" si="110"/>
        <v>#REF!</v>
      </c>
      <c r="H475" s="11">
        <f t="shared" si="110"/>
        <v>0</v>
      </c>
    </row>
    <row r="476" spans="1:8" ht="28.5" customHeight="1">
      <c r="A476" s="24" t="s">
        <v>161</v>
      </c>
      <c r="B476" s="3" t="s">
        <v>22</v>
      </c>
      <c r="C476" s="12">
        <v>408416.81</v>
      </c>
      <c r="D476" s="12">
        <v>0</v>
      </c>
      <c r="E476" s="12">
        <v>768274.88</v>
      </c>
      <c r="F476" s="12">
        <f>C476+D476+E476</f>
        <v>1176691.69</v>
      </c>
      <c r="G476" s="12" t="e">
        <f>#REF!-F476</f>
        <v>#REF!</v>
      </c>
      <c r="H476" s="12">
        <v>90912.98</v>
      </c>
    </row>
    <row r="477" spans="1:8" ht="28.5" customHeight="1">
      <c r="A477" s="27"/>
      <c r="B477" s="3" t="s">
        <v>23</v>
      </c>
      <c r="C477" s="12">
        <v>0</v>
      </c>
      <c r="D477" s="12">
        <v>604136.94</v>
      </c>
      <c r="E477" s="12">
        <v>218830.54</v>
      </c>
      <c r="F477" s="12">
        <f>C477+D477+E477</f>
        <v>822967.48</v>
      </c>
      <c r="G477" s="12" t="e">
        <f>#REF!-F477</f>
        <v>#REF!</v>
      </c>
      <c r="H477" s="12">
        <v>265934.19</v>
      </c>
    </row>
    <row r="478" spans="1:8" ht="28.5" customHeight="1">
      <c r="A478" s="27"/>
      <c r="B478" s="3" t="s">
        <v>24</v>
      </c>
      <c r="C478" s="12">
        <v>0</v>
      </c>
      <c r="D478" s="12">
        <v>7359.9</v>
      </c>
      <c r="E478" s="12">
        <v>69926.14</v>
      </c>
      <c r="F478" s="12">
        <f>C478+D478+E478</f>
        <v>77286.04</v>
      </c>
      <c r="G478" s="12" t="e">
        <f>#REF!-F478</f>
        <v>#REF!</v>
      </c>
      <c r="H478" s="12">
        <v>270501.13</v>
      </c>
    </row>
    <row r="479" spans="1:8" ht="28.5" customHeight="1">
      <c r="A479" s="27"/>
      <c r="B479" s="3" t="s">
        <v>16</v>
      </c>
      <c r="C479" s="12">
        <v>0</v>
      </c>
      <c r="D479" s="12">
        <v>0</v>
      </c>
      <c r="E479" s="12">
        <v>431766.44</v>
      </c>
      <c r="F479" s="12">
        <f>C479+D479+E479</f>
        <v>431766.44</v>
      </c>
      <c r="G479" s="12" t="e">
        <f>#REF!-F479</f>
        <v>#REF!</v>
      </c>
      <c r="H479" s="12">
        <v>0</v>
      </c>
    </row>
    <row r="480" spans="1:8" ht="46.5" customHeight="1">
      <c r="A480" s="28"/>
      <c r="B480" s="2" t="s">
        <v>7</v>
      </c>
      <c r="C480" s="10">
        <f aca="true" t="shared" si="111" ref="C480:H480">C476+C477+C478+C479</f>
        <v>408416.81</v>
      </c>
      <c r="D480" s="10">
        <f t="shared" si="111"/>
        <v>611496.84</v>
      </c>
      <c r="E480" s="10">
        <f t="shared" si="111"/>
        <v>1488798</v>
      </c>
      <c r="F480" s="10">
        <f t="shared" si="111"/>
        <v>2508711.65</v>
      </c>
      <c r="G480" s="10" t="e">
        <f t="shared" si="111"/>
        <v>#REF!</v>
      </c>
      <c r="H480" s="10">
        <f t="shared" si="111"/>
        <v>627348.3</v>
      </c>
    </row>
    <row r="481" spans="1:8" ht="33" customHeight="1">
      <c r="A481" s="32" t="s">
        <v>129</v>
      </c>
      <c r="B481" s="2" t="s">
        <v>107</v>
      </c>
      <c r="C481" s="11">
        <f aca="true" t="shared" si="112" ref="C481:H481">C482</f>
        <v>166250</v>
      </c>
      <c r="D481" s="11">
        <f t="shared" si="112"/>
        <v>166250</v>
      </c>
      <c r="E481" s="11">
        <f t="shared" si="112"/>
        <v>194750</v>
      </c>
      <c r="F481" s="11">
        <f t="shared" si="112"/>
        <v>527250</v>
      </c>
      <c r="G481" s="11" t="e">
        <f t="shared" si="112"/>
        <v>#REF!</v>
      </c>
      <c r="H481" s="11">
        <f t="shared" si="112"/>
        <v>166250</v>
      </c>
    </row>
    <row r="482" spans="1:8" ht="45" customHeight="1">
      <c r="A482" s="33"/>
      <c r="B482" s="20" t="s">
        <v>162</v>
      </c>
      <c r="C482" s="12">
        <f>146000+20250</f>
        <v>166250</v>
      </c>
      <c r="D482" s="12">
        <v>166250</v>
      </c>
      <c r="E482" s="12">
        <f>166250+28500</f>
        <v>194750</v>
      </c>
      <c r="F482" s="12">
        <f>C482+D482+E482</f>
        <v>527250</v>
      </c>
      <c r="G482" s="11" t="e">
        <f>#REF!-F482</f>
        <v>#REF!</v>
      </c>
      <c r="H482" s="12">
        <v>166250</v>
      </c>
    </row>
    <row r="483" spans="1:8" ht="45" customHeight="1">
      <c r="A483" s="34"/>
      <c r="B483" s="2" t="s">
        <v>7</v>
      </c>
      <c r="C483" s="11">
        <f aca="true" t="shared" si="113" ref="C483:H483">C481</f>
        <v>166250</v>
      </c>
      <c r="D483" s="11">
        <f t="shared" si="113"/>
        <v>166250</v>
      </c>
      <c r="E483" s="11">
        <f t="shared" si="113"/>
        <v>194750</v>
      </c>
      <c r="F483" s="11">
        <f t="shared" si="113"/>
        <v>527250</v>
      </c>
      <c r="G483" s="11" t="e">
        <f t="shared" si="113"/>
        <v>#REF!</v>
      </c>
      <c r="H483" s="11">
        <f t="shared" si="113"/>
        <v>166250</v>
      </c>
    </row>
    <row r="484" spans="1:8" ht="32.25" customHeight="1">
      <c r="A484" s="24" t="s">
        <v>163</v>
      </c>
      <c r="B484" s="3" t="s">
        <v>16</v>
      </c>
      <c r="C484" s="12">
        <f>90951+15173.5</f>
        <v>106124.5</v>
      </c>
      <c r="D484" s="12">
        <v>132586</v>
      </c>
      <c r="E484" s="12">
        <v>111648</v>
      </c>
      <c r="F484" s="12">
        <f>C484+D484+E484</f>
        <v>350358.5</v>
      </c>
      <c r="G484" s="11" t="e">
        <f>#REF!-F484</f>
        <v>#REF!</v>
      </c>
      <c r="H484" s="12">
        <v>116185.5</v>
      </c>
    </row>
    <row r="485" spans="1:8" ht="28.5" customHeight="1">
      <c r="A485" s="27"/>
      <c r="B485" s="3" t="s">
        <v>22</v>
      </c>
      <c r="C485" s="12">
        <v>19302.5</v>
      </c>
      <c r="D485" s="12">
        <v>19537</v>
      </c>
      <c r="E485" s="12">
        <f>19537+3109</f>
        <v>22646</v>
      </c>
      <c r="F485" s="12">
        <f>C485+D485+E485</f>
        <v>61485.5</v>
      </c>
      <c r="G485" s="12" t="e">
        <f>#REF!-F485</f>
        <v>#REF!</v>
      </c>
      <c r="H485" s="12">
        <v>21337</v>
      </c>
    </row>
    <row r="486" spans="1:8" ht="28.5" customHeight="1">
      <c r="A486" s="27"/>
      <c r="B486" s="3" t="s">
        <v>18</v>
      </c>
      <c r="C486" s="12">
        <f>13948+2421</f>
        <v>16369</v>
      </c>
      <c r="D486" s="12">
        <v>8147</v>
      </c>
      <c r="E486" s="12">
        <v>14368</v>
      </c>
      <c r="F486" s="12">
        <f>C486+D486+E486</f>
        <v>38884</v>
      </c>
      <c r="G486" s="12" t="e">
        <f>#REF!-F486</f>
        <v>#REF!</v>
      </c>
      <c r="H486" s="12">
        <v>18038.5</v>
      </c>
    </row>
    <row r="487" spans="1:8" ht="28.5" customHeight="1">
      <c r="A487" s="28"/>
      <c r="B487" s="2" t="s">
        <v>7</v>
      </c>
      <c r="C487" s="11">
        <f aca="true" t="shared" si="114" ref="C487:H487">C486+C485+C484</f>
        <v>141796</v>
      </c>
      <c r="D487" s="11">
        <f t="shared" si="114"/>
        <v>160270</v>
      </c>
      <c r="E487" s="11">
        <f t="shared" si="114"/>
        <v>148662</v>
      </c>
      <c r="F487" s="11">
        <f t="shared" si="114"/>
        <v>450728</v>
      </c>
      <c r="G487" s="11" t="e">
        <f t="shared" si="114"/>
        <v>#REF!</v>
      </c>
      <c r="H487" s="11">
        <f t="shared" si="114"/>
        <v>155561</v>
      </c>
    </row>
    <row r="488" spans="1:8" ht="30" customHeight="1">
      <c r="A488" s="24" t="s">
        <v>164</v>
      </c>
      <c r="B488" s="3" t="s">
        <v>26</v>
      </c>
      <c r="C488" s="12">
        <v>253440</v>
      </c>
      <c r="D488" s="12">
        <v>220160</v>
      </c>
      <c r="E488" s="12">
        <v>193600</v>
      </c>
      <c r="F488" s="12">
        <f aca="true" t="shared" si="115" ref="F488:F493">C488+D488+E488</f>
        <v>667200</v>
      </c>
      <c r="G488" s="12" t="e">
        <f>#REF!-F488</f>
        <v>#REF!</v>
      </c>
      <c r="H488" s="12">
        <v>273736</v>
      </c>
    </row>
    <row r="489" spans="1:8" ht="28.5" customHeight="1">
      <c r="A489" s="27"/>
      <c r="B489" s="3" t="s">
        <v>18</v>
      </c>
      <c r="C489" s="12">
        <v>94700</v>
      </c>
      <c r="D489" s="12">
        <v>328580</v>
      </c>
      <c r="E489" s="12">
        <f>328580+149720</f>
        <v>478300</v>
      </c>
      <c r="F489" s="12">
        <f t="shared" si="115"/>
        <v>901580</v>
      </c>
      <c r="G489" s="11" t="e">
        <f>#REF!-F489</f>
        <v>#REF!</v>
      </c>
      <c r="H489" s="12">
        <v>307200</v>
      </c>
    </row>
    <row r="490" spans="1:8" ht="28.5" customHeight="1">
      <c r="A490" s="27"/>
      <c r="B490" s="3" t="s">
        <v>35</v>
      </c>
      <c r="C490" s="12">
        <v>769280</v>
      </c>
      <c r="D490" s="12">
        <v>851200</v>
      </c>
      <c r="E490" s="12">
        <f>851200+188800</f>
        <v>1040000</v>
      </c>
      <c r="F490" s="12">
        <f t="shared" si="115"/>
        <v>2660480</v>
      </c>
      <c r="G490" s="12" t="e">
        <f>#REF!-F490</f>
        <v>#REF!</v>
      </c>
      <c r="H490" s="12">
        <v>1025280</v>
      </c>
    </row>
    <row r="491" spans="1:8" ht="34.5" customHeight="1">
      <c r="A491" s="27"/>
      <c r="B491" s="3" t="s">
        <v>51</v>
      </c>
      <c r="C491" s="12">
        <f>1335968+59892</f>
        <v>1395860</v>
      </c>
      <c r="D491" s="12">
        <v>1626638</v>
      </c>
      <c r="E491" s="12">
        <f>1626638+159964</f>
        <v>1786602</v>
      </c>
      <c r="F491" s="12">
        <f t="shared" si="115"/>
        <v>4809100</v>
      </c>
      <c r="G491" s="11" t="e">
        <f>#REF!-F491</f>
        <v>#REF!</v>
      </c>
      <c r="H491" s="12">
        <v>1652788</v>
      </c>
    </row>
    <row r="492" spans="1:8" ht="34.5" customHeight="1">
      <c r="A492" s="27"/>
      <c r="B492" s="3" t="s">
        <v>165</v>
      </c>
      <c r="C492" s="12">
        <v>1154560</v>
      </c>
      <c r="D492" s="12">
        <v>1374080</v>
      </c>
      <c r="E492" s="12">
        <f>1374080+388480</f>
        <v>1762560</v>
      </c>
      <c r="F492" s="12">
        <f t="shared" si="115"/>
        <v>4291200</v>
      </c>
      <c r="G492" s="11" t="e">
        <f>#REF!-F492</f>
        <v>#REF!</v>
      </c>
      <c r="H492" s="12">
        <v>1459520</v>
      </c>
    </row>
    <row r="493" spans="1:8" ht="34.5" customHeight="1">
      <c r="A493" s="27"/>
      <c r="B493" s="3" t="s">
        <v>166</v>
      </c>
      <c r="C493" s="12">
        <f>1230080+128640</f>
        <v>1358720</v>
      </c>
      <c r="D493" s="12">
        <v>1645440</v>
      </c>
      <c r="E493" s="12">
        <f>1645440+470400</f>
        <v>2115840</v>
      </c>
      <c r="F493" s="12">
        <f t="shared" si="115"/>
        <v>5120000</v>
      </c>
      <c r="G493" s="11" t="e">
        <f>#REF!-F493</f>
        <v>#REF!</v>
      </c>
      <c r="H493" s="12">
        <v>1992320</v>
      </c>
    </row>
    <row r="494" spans="1:8" ht="34.5" customHeight="1">
      <c r="A494" s="27"/>
      <c r="B494" s="3" t="s">
        <v>24</v>
      </c>
      <c r="C494" s="12">
        <v>0</v>
      </c>
      <c r="D494" s="12">
        <v>0</v>
      </c>
      <c r="E494" s="12">
        <v>0</v>
      </c>
      <c r="F494" s="12">
        <f>C494+D494+E494</f>
        <v>0</v>
      </c>
      <c r="G494" s="11" t="e">
        <f>#REF!-F494</f>
        <v>#REF!</v>
      </c>
      <c r="H494" s="12">
        <v>0</v>
      </c>
    </row>
    <row r="495" spans="1:8" ht="28.5" customHeight="1">
      <c r="A495" s="28"/>
      <c r="B495" s="2" t="s">
        <v>7</v>
      </c>
      <c r="C495" s="11">
        <f aca="true" t="shared" si="116" ref="C495:H495">C488+C489+C490+C491+C492+C493+C494</f>
        <v>5026560</v>
      </c>
      <c r="D495" s="11">
        <f t="shared" si="116"/>
        <v>6046098</v>
      </c>
      <c r="E495" s="11">
        <f t="shared" si="116"/>
        <v>7376902</v>
      </c>
      <c r="F495" s="11">
        <f t="shared" si="116"/>
        <v>18449560</v>
      </c>
      <c r="G495" s="11" t="e">
        <f t="shared" si="116"/>
        <v>#REF!</v>
      </c>
      <c r="H495" s="11">
        <f t="shared" si="116"/>
        <v>6710844</v>
      </c>
    </row>
  </sheetData>
  <sheetProtection/>
  <autoFilter ref="B1:B202"/>
  <mergeCells count="27">
    <mergeCell ref="A484:A487"/>
    <mergeCell ref="A488:A495"/>
    <mergeCell ref="A430:A437"/>
    <mergeCell ref="A438:A466"/>
    <mergeCell ref="A467:A473"/>
    <mergeCell ref="A474:A475"/>
    <mergeCell ref="A476:A480"/>
    <mergeCell ref="A481:A483"/>
    <mergeCell ref="A268:A350"/>
    <mergeCell ref="A351:A394"/>
    <mergeCell ref="A395:A403"/>
    <mergeCell ref="A404:A425"/>
    <mergeCell ref="A426:A429"/>
    <mergeCell ref="A171:A174"/>
    <mergeCell ref="A175:A195"/>
    <mergeCell ref="A196:A259"/>
    <mergeCell ref="A260:A262"/>
    <mergeCell ref="A263:A264"/>
    <mergeCell ref="A265:A267"/>
    <mergeCell ref="A6:A36"/>
    <mergeCell ref="A98:A166"/>
    <mergeCell ref="A167:A170"/>
    <mergeCell ref="A37:A50"/>
    <mergeCell ref="A88:A94"/>
    <mergeCell ref="A95:A97"/>
    <mergeCell ref="A51:A57"/>
    <mergeCell ref="A58:A87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2021-07-23T07:25:49Z</dcterms:modified>
  <cp:category/>
  <cp:version/>
  <cp:contentType/>
  <cp:contentStatus/>
</cp:coreProperties>
</file>