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ocuments\Farmacii 2024\PLATI 2024\"/>
    </mc:Choice>
  </mc:AlternateContent>
  <xr:revisionPtr revIDLastSave="0" documentId="13_ncr:1_{26249FE5-1262-498E-8A8C-83EDCEA190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ANUARIE 2024" sheetId="13" r:id="rId1"/>
    <sheet name="FEBRUARIE 2024" sheetId="14" r:id="rId2"/>
    <sheet name="MARTIE 2024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5" l="1"/>
  <c r="D11" i="15"/>
  <c r="B10" i="15"/>
  <c r="B28" i="15" s="1"/>
  <c r="U28" i="15"/>
  <c r="T28" i="15"/>
  <c r="S28" i="15"/>
  <c r="R28" i="15"/>
  <c r="Q28" i="15"/>
  <c r="P28" i="15"/>
  <c r="O28" i="15"/>
  <c r="N28" i="15"/>
  <c r="L28" i="15"/>
  <c r="K28" i="15"/>
  <c r="J28" i="15"/>
  <c r="I28" i="15"/>
  <c r="H28" i="15"/>
  <c r="G28" i="15"/>
  <c r="F28" i="15"/>
  <c r="E28" i="15"/>
  <c r="C28" i="15"/>
  <c r="M28" i="15"/>
  <c r="D28" i="15"/>
  <c r="T28" i="14"/>
  <c r="I31" i="14"/>
  <c r="I33" i="14" s="1"/>
  <c r="D11" i="14" l="1"/>
  <c r="N14" i="14" l="1"/>
  <c r="V28" i="14" l="1"/>
  <c r="U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C28" i="14"/>
  <c r="B28" i="14"/>
  <c r="N28" i="14"/>
  <c r="D28" i="14"/>
  <c r="D11" i="13"/>
  <c r="T18" i="13" l="1"/>
  <c r="N14" i="13"/>
  <c r="L28" i="13" s="1"/>
  <c r="V28" i="13"/>
  <c r="U28" i="13"/>
  <c r="S28" i="13"/>
  <c r="R28" i="13"/>
  <c r="Q28" i="13"/>
  <c r="P28" i="13"/>
  <c r="O28" i="13"/>
  <c r="M28" i="13"/>
  <c r="K28" i="13"/>
  <c r="J28" i="13"/>
  <c r="I28" i="13"/>
  <c r="H28" i="13"/>
  <c r="G28" i="13"/>
  <c r="F28" i="13"/>
  <c r="C28" i="13"/>
  <c r="B28" i="13"/>
  <c r="N28" i="13"/>
  <c r="D28" i="13"/>
</calcChain>
</file>

<file path=xl/sharedStrings.xml><?xml version="1.0" encoding="utf-8"?>
<sst xmlns="http://schemas.openxmlformats.org/spreadsheetml/2006/main" count="134" uniqueCount="44">
  <si>
    <t>CASA DE ASIGURARI DE SANATATE OLT</t>
  </si>
  <si>
    <t>LUNA pentru care s-a platit</t>
  </si>
  <si>
    <t>COMP.+GRATUIT</t>
  </si>
  <si>
    <t>PENSMS 40%</t>
  </si>
  <si>
    <t>CV COMP.SI GRATUIT</t>
  </si>
  <si>
    <t>INSULINA</t>
  </si>
  <si>
    <t>MIXT</t>
  </si>
  <si>
    <t>TOTAL DIABET</t>
  </si>
  <si>
    <t>ONCOLOGIE ACTV.CRT.</t>
  </si>
  <si>
    <t>ONCOLOGIE COST-VOLUM</t>
  </si>
  <si>
    <t>MUCOVISCIDOZA CV</t>
  </si>
  <si>
    <t>POSTTRANSPLANT</t>
  </si>
  <si>
    <t>SCLEROZA</t>
  </si>
  <si>
    <t>ANGIOEDEM</t>
  </si>
  <si>
    <t>FIBROZA</t>
  </si>
  <si>
    <t>LIMFA</t>
  </si>
  <si>
    <t>AMIOTROFIE</t>
  </si>
  <si>
    <t>TALASEMIE</t>
  </si>
  <si>
    <t>TESTE COPII</t>
  </si>
  <si>
    <t>TESTE ADULTI</t>
  </si>
  <si>
    <t xml:space="preserve">TOTAL </t>
  </si>
  <si>
    <t>Intocmit,</t>
  </si>
  <si>
    <t>Ec.V.Marinas</t>
  </si>
  <si>
    <t>UCRAINA C+G</t>
  </si>
  <si>
    <t>IULIE,PARTIAL AUG. 2032</t>
  </si>
  <si>
    <t>IULIE,PARTIAL AUG. 2033</t>
  </si>
  <si>
    <t>IULIE,PARTIAL AUG. 2034</t>
  </si>
  <si>
    <t>IULIE,PARTIAL AUG. 2035</t>
  </si>
  <si>
    <t>IULIE,PARTIAL AUG. 2036</t>
  </si>
  <si>
    <t>IULIE,PARTIAL AUG. 2037</t>
  </si>
  <si>
    <t>IULIE,PARTIAL AUG. 2038</t>
  </si>
  <si>
    <t>imunlogice</t>
  </si>
  <si>
    <t>PLATI FARMACII IANUARIE 2024</t>
  </si>
  <si>
    <t>DIF. SEPT, partial oct.2023</t>
  </si>
  <si>
    <t>dif. sept. partial oct.art.196 2023</t>
  </si>
  <si>
    <t>dif. sept. partial oct.2023</t>
  </si>
  <si>
    <t xml:space="preserve">MUCOVISCIDOZA </t>
  </si>
  <si>
    <t>PLATI FARMACII FEBRUARIE 2024</t>
  </si>
  <si>
    <t>DIF. OCT, partial NOV.2023</t>
  </si>
  <si>
    <t>dif. Oct.partial nov.2023</t>
  </si>
  <si>
    <t>dif. oct. partial nov.2023</t>
  </si>
  <si>
    <t>PLATI FARMACII MARTIE 2024</t>
  </si>
  <si>
    <t>DIF. NOV.2023+PARTIAL DEC.</t>
  </si>
  <si>
    <t>dif. NOV.partial DEC.2023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</si>
</sst>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1" xfId="0" applyFont="1" applyBorder="1" applyAlignment="1">
      <alignment vertical="top" wrapText="1"/>
    </xf>
    <xf numFmtId="4" fontId="2" fillId="0" borderId="2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4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" fontId="1" fillId="0" borderId="8" xfId="0" applyNumberFormat="1" applyFont="1" applyBorder="1"/>
    <xf numFmtId="4" fontId="2" fillId="0" borderId="8" xfId="0" applyNumberFormat="1" applyFont="1" applyBorder="1" applyAlignment="1">
      <alignment vertical="top"/>
    </xf>
    <xf numFmtId="0" fontId="2" fillId="0" borderId="8" xfId="0" applyFont="1" applyBorder="1"/>
    <xf numFmtId="4" fontId="2" fillId="0" borderId="8" xfId="0" applyNumberFormat="1" applyFont="1" applyBorder="1" applyAlignment="1">
      <alignment vertical="top" wrapText="1"/>
    </xf>
    <xf numFmtId="0" fontId="1" fillId="0" borderId="8" xfId="0" applyFont="1" applyBorder="1"/>
    <xf numFmtId="4" fontId="2" fillId="0" borderId="9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/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0" fillId="0" borderId="0" xfId="0" applyNumberFormat="1"/>
    <xf numFmtId="2" fontId="0" fillId="0" borderId="0" xfId="0" applyNumberFormat="1"/>
    <xf numFmtId="0" fontId="0" fillId="0" borderId="8" xfId="0" applyBorder="1"/>
    <xf numFmtId="4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E3E5E-25FD-49C8-AC02-BC2E2F323B07}">
  <dimension ref="A3:W38"/>
  <sheetViews>
    <sheetView workbookViewId="0">
      <selection activeCell="X28" sqref="X28"/>
    </sheetView>
  </sheetViews>
  <sheetFormatPr defaultRowHeight="15" x14ac:dyDescent="0.25"/>
  <cols>
    <col min="1" max="1" width="15.7109375" customWidth="1"/>
    <col min="2" max="2" width="12" customWidth="1"/>
    <col min="3" max="3" width="9.5703125" customWidth="1"/>
    <col min="4" max="4" width="10.28515625" customWidth="1"/>
    <col min="5" max="5" width="0.5703125" hidden="1" customWidth="1"/>
    <col min="6" max="6" width="8.5703125" customWidth="1"/>
    <col min="7" max="7" width="10.85546875" hidden="1" customWidth="1"/>
    <col min="8" max="8" width="10.140625" hidden="1" customWidth="1"/>
    <col min="9" max="9" width="14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8.7109375" customWidth="1"/>
    <col min="21" max="21" width="6.85546875" customWidth="1"/>
    <col min="22" max="22" width="8.5703125" customWidth="1"/>
    <col min="23" max="23" width="13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32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2.5" customHeight="1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23</v>
      </c>
      <c r="F9" s="6" t="s">
        <v>31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36</v>
      </c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18</v>
      </c>
      <c r="V9" s="7" t="s">
        <v>19</v>
      </c>
    </row>
    <row r="10" spans="1:22" ht="22.5" x14ac:dyDescent="0.25">
      <c r="A10" s="8" t="s">
        <v>33</v>
      </c>
      <c r="B10" s="4">
        <v>13036654.789999999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2.5" x14ac:dyDescent="0.25">
      <c r="A11" s="8" t="s">
        <v>34</v>
      </c>
      <c r="B11" s="14"/>
      <c r="C11" s="14">
        <v>252740</v>
      </c>
      <c r="D11" s="16">
        <f>1778530+110740+137140</f>
        <v>2026410</v>
      </c>
      <c r="E11" s="16"/>
      <c r="F11" s="17">
        <v>724601.95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22.5" x14ac:dyDescent="0.25">
      <c r="A12" s="8" t="s">
        <v>35</v>
      </c>
      <c r="B12" s="14"/>
      <c r="C12" s="10"/>
      <c r="D12" s="16"/>
      <c r="E12" s="16"/>
      <c r="F12" s="17"/>
      <c r="G12" s="12"/>
      <c r="H12" s="12"/>
      <c r="I12" s="12">
        <v>5067430</v>
      </c>
      <c r="J12" s="12">
        <v>2416091.11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22.5" x14ac:dyDescent="0.25">
      <c r="A13" s="8" t="s">
        <v>35</v>
      </c>
      <c r="B13" s="14"/>
      <c r="C13" s="10"/>
      <c r="D13" s="16"/>
      <c r="E13" s="16"/>
      <c r="F13" s="17"/>
      <c r="G13" s="12"/>
      <c r="H13" s="12"/>
      <c r="I13" s="12"/>
      <c r="J13" s="12"/>
      <c r="K13" s="12">
        <v>138188.35999999999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22.5" x14ac:dyDescent="0.25">
      <c r="A14" s="8" t="s">
        <v>35</v>
      </c>
      <c r="B14" s="14"/>
      <c r="C14" s="10"/>
      <c r="D14" s="16"/>
      <c r="E14" s="16"/>
      <c r="F14" s="17"/>
      <c r="G14" s="12"/>
      <c r="H14" s="12"/>
      <c r="I14" s="12"/>
      <c r="J14" s="12"/>
      <c r="K14" s="12"/>
      <c r="L14" s="29">
        <v>3250</v>
      </c>
      <c r="M14" s="12">
        <v>85610</v>
      </c>
      <c r="N14" s="12">
        <f>2983.96+242512.99</f>
        <v>245496.94999999998</v>
      </c>
      <c r="O14" s="12"/>
      <c r="P14" s="12"/>
      <c r="Q14" s="12"/>
      <c r="R14" s="12"/>
      <c r="S14" s="12"/>
      <c r="T14" s="12"/>
      <c r="U14" s="12"/>
      <c r="V14" s="13"/>
    </row>
    <row r="15" spans="1:22" ht="22.5" x14ac:dyDescent="0.25">
      <c r="A15" s="8" t="s">
        <v>35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20"/>
      <c r="M15" s="12"/>
      <c r="N15" s="12"/>
      <c r="O15" s="12">
        <v>3177.54</v>
      </c>
      <c r="P15" s="12">
        <v>249419.75</v>
      </c>
      <c r="Q15" s="12"/>
      <c r="R15" s="12"/>
      <c r="S15" s="12"/>
      <c r="T15" s="12"/>
      <c r="U15" s="12"/>
      <c r="V15" s="13"/>
    </row>
    <row r="16" spans="1:22" ht="22.5" x14ac:dyDescent="0.25">
      <c r="A16" s="8" t="s">
        <v>35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10041.969999999999</v>
      </c>
      <c r="R16" s="12">
        <v>2224.16</v>
      </c>
      <c r="S16" s="12"/>
      <c r="T16" s="12"/>
      <c r="U16" s="12"/>
      <c r="V16" s="13"/>
    </row>
    <row r="17" spans="1:23" ht="22.5" x14ac:dyDescent="0.25">
      <c r="A17" s="8" t="s">
        <v>35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191173.55</v>
      </c>
      <c r="T17" s="12"/>
      <c r="U17" s="12"/>
      <c r="V17" s="13"/>
    </row>
    <row r="18" spans="1:23" ht="22.5" x14ac:dyDescent="0.25">
      <c r="A18" s="8" t="s">
        <v>35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>
        <f>54791.96+1935.84</f>
        <v>56727.799999999996</v>
      </c>
      <c r="U18" s="20"/>
      <c r="V18" s="21"/>
    </row>
    <row r="19" spans="1:23" ht="22.5" x14ac:dyDescent="0.25">
      <c r="A19" s="8" t="s">
        <v>35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3360</v>
      </c>
      <c r="V19" s="22"/>
    </row>
    <row r="20" spans="1:23" ht="23.25" thickBot="1" x14ac:dyDescent="0.3">
      <c r="A20" s="8" t="s">
        <v>35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>
        <v>190020</v>
      </c>
    </row>
    <row r="21" spans="1:23" ht="23.25" hidden="1" thickBot="1" x14ac:dyDescent="0.3">
      <c r="A21" s="8" t="s">
        <v>24</v>
      </c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3" ht="23.25" hidden="1" thickBot="1" x14ac:dyDescent="0.3">
      <c r="A22" s="8" t="s">
        <v>25</v>
      </c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3" ht="23.25" hidden="1" thickBot="1" x14ac:dyDescent="0.3">
      <c r="A23" s="8" t="s">
        <v>26</v>
      </c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3" ht="23.25" hidden="1" thickBot="1" x14ac:dyDescent="0.3">
      <c r="A24" s="8" t="s">
        <v>27</v>
      </c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3" ht="23.25" hidden="1" thickBot="1" x14ac:dyDescent="0.3">
      <c r="A25" s="8" t="s">
        <v>28</v>
      </c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3" ht="23.25" hidden="1" thickBot="1" x14ac:dyDescent="0.3">
      <c r="A26" s="8" t="s">
        <v>29</v>
      </c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3" ht="23.25" hidden="1" thickBot="1" x14ac:dyDescent="0.3">
      <c r="A27" s="8" t="s">
        <v>30</v>
      </c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3" ht="15.75" thickBot="1" x14ac:dyDescent="0.3">
      <c r="A28" s="24" t="s">
        <v>20</v>
      </c>
      <c r="B28" s="25">
        <f>SUM(B10:B27)</f>
        <v>13036654.789999999</v>
      </c>
      <c r="C28" s="26">
        <f>SUM(C11:C27)</f>
        <v>252740</v>
      </c>
      <c r="D28" s="26">
        <f>SUM(D10:D27)</f>
        <v>2026410</v>
      </c>
      <c r="E28" s="26"/>
      <c r="F28" s="26">
        <f>SUM(F10:F27)</f>
        <v>724601.95</v>
      </c>
      <c r="G28" s="26">
        <f>SUM(G10:G27)</f>
        <v>0</v>
      </c>
      <c r="H28" s="26">
        <f>SUM(H10:H27)</f>
        <v>0</v>
      </c>
      <c r="I28" s="6">
        <f>SUM(I10:I27)</f>
        <v>5067430</v>
      </c>
      <c r="J28" s="6">
        <f t="shared" ref="J28:Q28" si="0">SUM(J10:J27)</f>
        <v>2416091.11</v>
      </c>
      <c r="K28" s="6">
        <f t="shared" si="0"/>
        <v>138188.35999999999</v>
      </c>
      <c r="L28" s="6">
        <f>SUM(L10:L27)</f>
        <v>3250</v>
      </c>
      <c r="M28" s="6">
        <f t="shared" si="0"/>
        <v>85610</v>
      </c>
      <c r="N28" s="6">
        <f t="shared" si="0"/>
        <v>245496.94999999998</v>
      </c>
      <c r="O28" s="6">
        <f t="shared" si="0"/>
        <v>3177.54</v>
      </c>
      <c r="P28" s="6">
        <f t="shared" si="0"/>
        <v>249419.75</v>
      </c>
      <c r="Q28" s="6">
        <f t="shared" si="0"/>
        <v>10041.969999999999</v>
      </c>
      <c r="R28" s="6">
        <f>SUM(R10:R27)</f>
        <v>2224.16</v>
      </c>
      <c r="S28" s="6">
        <f>SUM(S10:S27)</f>
        <v>191173.55</v>
      </c>
      <c r="T28" s="6">
        <v>54791.96</v>
      </c>
      <c r="U28" s="6">
        <f>SUM(U10:U27)</f>
        <v>3360</v>
      </c>
      <c r="V28" s="7">
        <f>SUM(V10:V27)</f>
        <v>190020</v>
      </c>
      <c r="W28" s="27"/>
    </row>
    <row r="29" spans="1:23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3" x14ac:dyDescent="0.25">
      <c r="I30" s="27"/>
    </row>
    <row r="31" spans="1:23" x14ac:dyDescent="0.25">
      <c r="I31" s="27"/>
      <c r="W31" s="27"/>
    </row>
    <row r="32" spans="1:23" x14ac:dyDescent="0.25">
      <c r="F32" s="27"/>
      <c r="I32" s="27"/>
    </row>
    <row r="33" spans="6:16" x14ac:dyDescent="0.25">
      <c r="F33" s="27"/>
      <c r="I33" s="27"/>
      <c r="K33" s="27"/>
      <c r="L33" s="27"/>
    </row>
    <row r="34" spans="6:16" x14ac:dyDescent="0.25">
      <c r="F34" s="27"/>
      <c r="I34" s="27"/>
      <c r="P34" t="s">
        <v>21</v>
      </c>
    </row>
    <row r="35" spans="6:16" x14ac:dyDescent="0.25">
      <c r="I35" s="28"/>
      <c r="P35" t="s">
        <v>22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78E8-BD6A-4371-B0F2-F7AE1748F8FD}">
  <dimension ref="A3:W38"/>
  <sheetViews>
    <sheetView topLeftCell="A7" workbookViewId="0">
      <selection activeCell="AA20" sqref="AA20"/>
    </sheetView>
  </sheetViews>
  <sheetFormatPr defaultRowHeight="15" x14ac:dyDescent="0.25"/>
  <cols>
    <col min="1" max="1" width="15.7109375" customWidth="1"/>
    <col min="2" max="2" width="12" customWidth="1"/>
    <col min="3" max="3" width="9.5703125" customWidth="1"/>
    <col min="4" max="4" width="10.28515625" customWidth="1"/>
    <col min="5" max="5" width="0.5703125" hidden="1" customWidth="1"/>
    <col min="6" max="6" width="10" customWidth="1"/>
    <col min="7" max="7" width="10.85546875" hidden="1" customWidth="1"/>
    <col min="8" max="8" width="10.140625" hidden="1" customWidth="1"/>
    <col min="9" max="9" width="14" customWidth="1"/>
    <col min="10" max="10" width="9.85546875" customWidth="1"/>
    <col min="11" max="11" width="8.5703125" customWidth="1"/>
    <col min="12" max="12" width="8.140625" customWidth="1"/>
    <col min="13" max="13" width="8.7109375" customWidth="1"/>
    <col min="14" max="14" width="9" customWidth="1"/>
    <col min="15" max="15" width="7" customWidth="1"/>
    <col min="16" max="16" width="8.7109375" customWidth="1"/>
    <col min="17" max="17" width="7.5703125" customWidth="1"/>
    <col min="18" max="18" width="7.140625" customWidth="1"/>
    <col min="19" max="19" width="8.42578125" customWidth="1"/>
    <col min="20" max="20" width="8.7109375" customWidth="1"/>
    <col min="21" max="21" width="6.85546875" customWidth="1"/>
    <col min="22" max="22" width="8.5703125" customWidth="1"/>
    <col min="23" max="23" width="13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1"/>
      <c r="B5" s="3"/>
      <c r="C5" s="4" t="s">
        <v>37</v>
      </c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"/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52.5" customHeight="1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23</v>
      </c>
      <c r="F9" s="6" t="s">
        <v>31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11</v>
      </c>
      <c r="N9" s="6" t="s">
        <v>36</v>
      </c>
      <c r="O9" s="6" t="s">
        <v>12</v>
      </c>
      <c r="P9" s="6" t="s">
        <v>13</v>
      </c>
      <c r="Q9" s="6" t="s">
        <v>14</v>
      </c>
      <c r="R9" s="6" t="s">
        <v>15</v>
      </c>
      <c r="S9" s="6" t="s">
        <v>16</v>
      </c>
      <c r="T9" s="6" t="s">
        <v>17</v>
      </c>
      <c r="U9" s="6" t="s">
        <v>18</v>
      </c>
      <c r="V9" s="7" t="s">
        <v>19</v>
      </c>
    </row>
    <row r="10" spans="1:22" ht="22.5" x14ac:dyDescent="0.25">
      <c r="A10" s="8" t="s">
        <v>38</v>
      </c>
      <c r="B10" s="4">
        <v>10201985.209999999</v>
      </c>
      <c r="C10" s="9"/>
      <c r="D10" s="10"/>
      <c r="E10" s="10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3"/>
    </row>
    <row r="11" spans="1:22" ht="22.5" x14ac:dyDescent="0.25">
      <c r="A11" s="8" t="s">
        <v>39</v>
      </c>
      <c r="B11" s="14"/>
      <c r="C11" s="14">
        <v>233500</v>
      </c>
      <c r="D11" s="16">
        <f>1443390+87020+87530</f>
        <v>1617940</v>
      </c>
      <c r="E11" s="16"/>
      <c r="F11" s="17"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</row>
    <row r="12" spans="1:22" ht="22.5" x14ac:dyDescent="0.25">
      <c r="A12" s="8" t="s">
        <v>40</v>
      </c>
      <c r="B12" s="14"/>
      <c r="C12" s="10"/>
      <c r="D12" s="16"/>
      <c r="E12" s="16"/>
      <c r="F12" s="17"/>
      <c r="G12" s="12"/>
      <c r="H12" s="12"/>
      <c r="I12" s="12">
        <v>4407850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</row>
    <row r="13" spans="1:22" ht="22.5" x14ac:dyDescent="0.25">
      <c r="A13" s="8" t="s">
        <v>40</v>
      </c>
      <c r="B13" s="14"/>
      <c r="C13" s="10"/>
      <c r="D13" s="16"/>
      <c r="E13" s="16"/>
      <c r="F13" s="17"/>
      <c r="G13" s="12"/>
      <c r="H13" s="12"/>
      <c r="I13" s="12"/>
      <c r="J13" s="12">
        <v>2048590.79</v>
      </c>
      <c r="K13" s="12">
        <v>132047.04999999999</v>
      </c>
      <c r="L13" s="12">
        <v>1301.24</v>
      </c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ht="22.5" x14ac:dyDescent="0.25">
      <c r="A14" s="8" t="s">
        <v>40</v>
      </c>
      <c r="B14" s="14"/>
      <c r="C14" s="10"/>
      <c r="D14" s="16"/>
      <c r="E14" s="16"/>
      <c r="F14" s="17"/>
      <c r="G14" s="12"/>
      <c r="H14" s="12"/>
      <c r="I14" s="12"/>
      <c r="J14" s="12"/>
      <c r="K14" s="12"/>
      <c r="L14" s="29"/>
      <c r="M14" s="12">
        <v>56710</v>
      </c>
      <c r="N14" s="12">
        <f>82163.57+295315.9</f>
        <v>377479.47000000003</v>
      </c>
      <c r="O14" s="12"/>
      <c r="P14" s="12"/>
      <c r="Q14" s="12"/>
      <c r="R14" s="12"/>
      <c r="S14" s="12"/>
      <c r="T14" s="12"/>
      <c r="U14" s="12"/>
      <c r="V14" s="13"/>
    </row>
    <row r="15" spans="1:22" ht="22.5" x14ac:dyDescent="0.25">
      <c r="A15" s="8" t="s">
        <v>40</v>
      </c>
      <c r="B15" s="14"/>
      <c r="C15" s="10"/>
      <c r="D15" s="16"/>
      <c r="E15" s="16"/>
      <c r="F15" s="17"/>
      <c r="G15" s="12"/>
      <c r="H15" s="12"/>
      <c r="I15" s="12"/>
      <c r="J15" s="12"/>
      <c r="K15" s="12"/>
      <c r="L15" s="20"/>
      <c r="M15" s="12"/>
      <c r="N15" s="12"/>
      <c r="O15" s="12">
        <v>2647.95</v>
      </c>
      <c r="P15" s="12">
        <v>56220.66</v>
      </c>
      <c r="Q15" s="12">
        <v>10041.969999999999</v>
      </c>
      <c r="R15" s="12">
        <v>2224.16</v>
      </c>
      <c r="S15" s="12"/>
      <c r="T15" s="12"/>
      <c r="U15" s="12"/>
      <c r="V15" s="13"/>
    </row>
    <row r="16" spans="1:22" ht="22.5" x14ac:dyDescent="0.25">
      <c r="A16" s="8" t="s">
        <v>40</v>
      </c>
      <c r="B16" s="14"/>
      <c r="C16" s="10"/>
      <c r="D16" s="15"/>
      <c r="E16" s="15"/>
      <c r="F16" s="17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56068.39</v>
      </c>
      <c r="T16" s="12">
        <v>48489.71</v>
      </c>
      <c r="U16" s="12">
        <v>3960</v>
      </c>
      <c r="V16" s="13"/>
    </row>
    <row r="17" spans="1:23" ht="22.5" x14ac:dyDescent="0.25">
      <c r="A17" s="8" t="s">
        <v>40</v>
      </c>
      <c r="B17" s="14"/>
      <c r="C17" s="10"/>
      <c r="D17" s="15"/>
      <c r="E17" s="15"/>
      <c r="F17" s="18"/>
      <c r="G17" s="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>
        <v>146000</v>
      </c>
    </row>
    <row r="18" spans="1:23" ht="22.5" x14ac:dyDescent="0.25">
      <c r="A18" s="8" t="s">
        <v>40</v>
      </c>
      <c r="B18" s="14"/>
      <c r="C18" s="10"/>
      <c r="D18" s="15"/>
      <c r="E18" s="15"/>
      <c r="F18" s="18"/>
      <c r="G18" s="19"/>
      <c r="H18" s="12"/>
      <c r="I18" s="12"/>
      <c r="J18" s="12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</row>
    <row r="19" spans="1:23" ht="22.5" x14ac:dyDescent="0.25">
      <c r="A19" s="8" t="s">
        <v>40</v>
      </c>
      <c r="B19" s="14"/>
      <c r="C19" s="10"/>
      <c r="D19" s="15"/>
      <c r="E19" s="15"/>
      <c r="F19" s="17"/>
      <c r="G19" s="17"/>
      <c r="H19" s="12"/>
      <c r="I19" s="12"/>
      <c r="J19" s="1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2"/>
    </row>
    <row r="20" spans="1:23" ht="23.25" thickBot="1" x14ac:dyDescent="0.3">
      <c r="A20" s="8" t="s">
        <v>40</v>
      </c>
      <c r="B20" s="14"/>
      <c r="C20" s="10"/>
      <c r="D20" s="15"/>
      <c r="E20" s="15"/>
      <c r="F20" s="17"/>
      <c r="G20" s="12"/>
      <c r="H20" s="12"/>
      <c r="I20" s="12"/>
      <c r="J20" s="12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</row>
    <row r="21" spans="1:23" ht="23.25" hidden="1" thickBot="1" x14ac:dyDescent="0.3">
      <c r="A21" s="8" t="s">
        <v>24</v>
      </c>
      <c r="B21" s="15"/>
      <c r="C21" s="15"/>
      <c r="D21" s="15"/>
      <c r="E21" s="15"/>
      <c r="F21" s="17"/>
      <c r="G21" s="20"/>
      <c r="H21" s="20"/>
      <c r="I21" s="20"/>
      <c r="J21" s="20"/>
      <c r="K21" s="20"/>
      <c r="M21" s="20"/>
      <c r="N21" s="20"/>
      <c r="O21" s="20"/>
      <c r="P21" s="20"/>
      <c r="Q21" s="20"/>
      <c r="R21" s="20"/>
      <c r="S21" s="20"/>
      <c r="T21" s="20"/>
      <c r="U21" s="20"/>
      <c r="V21" s="21"/>
    </row>
    <row r="22" spans="1:23" ht="23.25" hidden="1" thickBot="1" x14ac:dyDescent="0.3">
      <c r="A22" s="8" t="s">
        <v>25</v>
      </c>
      <c r="B22" s="15"/>
      <c r="C22" s="15"/>
      <c r="D22" s="15"/>
      <c r="E22" s="15"/>
      <c r="F22" s="17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1"/>
    </row>
    <row r="23" spans="1:23" ht="23.25" hidden="1" thickBot="1" x14ac:dyDescent="0.3">
      <c r="A23" s="8" t="s">
        <v>26</v>
      </c>
      <c r="B23" s="15"/>
      <c r="C23" s="15"/>
      <c r="D23" s="15"/>
      <c r="E23" s="15"/>
      <c r="F23" s="17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/>
    </row>
    <row r="24" spans="1:23" ht="23.25" hidden="1" thickBot="1" x14ac:dyDescent="0.3">
      <c r="A24" s="8" t="s">
        <v>27</v>
      </c>
      <c r="B24" s="15"/>
      <c r="C24" s="15"/>
      <c r="D24" s="15"/>
      <c r="E24" s="15"/>
      <c r="F24" s="14"/>
      <c r="G24" s="18"/>
      <c r="H24" s="18"/>
      <c r="I24" s="20"/>
      <c r="J24" s="20"/>
      <c r="K24" s="20"/>
      <c r="L24" s="20"/>
      <c r="M24" s="20"/>
      <c r="N24" s="20"/>
      <c r="O24" s="1"/>
      <c r="P24" s="20"/>
      <c r="Q24" s="20"/>
      <c r="R24" s="20"/>
      <c r="S24" s="20"/>
      <c r="T24" s="20"/>
      <c r="U24" s="20"/>
      <c r="V24" s="21"/>
    </row>
    <row r="25" spans="1:23" ht="23.25" hidden="1" thickBot="1" x14ac:dyDescent="0.3">
      <c r="A25" s="8" t="s">
        <v>28</v>
      </c>
      <c r="B25" s="15"/>
      <c r="C25" s="15"/>
      <c r="D25" s="15"/>
      <c r="E25" s="15"/>
      <c r="F25" s="17"/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</row>
    <row r="26" spans="1:23" ht="23.25" hidden="1" thickBot="1" x14ac:dyDescent="0.3">
      <c r="A26" s="8" t="s">
        <v>29</v>
      </c>
      <c r="B26" s="15"/>
      <c r="C26" s="15"/>
      <c r="D26" s="15"/>
      <c r="E26" s="15"/>
      <c r="F26" s="17"/>
      <c r="G26" s="17"/>
      <c r="H26" s="17"/>
      <c r="I26" s="20"/>
      <c r="J26" s="1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</row>
    <row r="27" spans="1:23" ht="23.25" hidden="1" thickBot="1" x14ac:dyDescent="0.3">
      <c r="A27" s="8" t="s">
        <v>30</v>
      </c>
      <c r="B27" s="15"/>
      <c r="C27" s="15"/>
      <c r="D27" s="15"/>
      <c r="E27" s="15"/>
      <c r="F27" s="17"/>
      <c r="G27" s="17"/>
      <c r="H27" s="17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2"/>
    </row>
    <row r="28" spans="1:23" ht="15.75" thickBot="1" x14ac:dyDescent="0.3">
      <c r="A28" s="24" t="s">
        <v>20</v>
      </c>
      <c r="B28" s="25">
        <f>SUM(B10:B27)</f>
        <v>10201985.209999999</v>
      </c>
      <c r="C28" s="26">
        <f>SUM(C11:C27)</f>
        <v>233500</v>
      </c>
      <c r="D28" s="26">
        <f>SUM(D10:D27)</f>
        <v>1617940</v>
      </c>
      <c r="E28" s="26"/>
      <c r="F28" s="26">
        <f>SUM(F10:F27)</f>
        <v>0</v>
      </c>
      <c r="G28" s="26">
        <f>SUM(G10:G27)</f>
        <v>0</v>
      </c>
      <c r="H28" s="26">
        <f>SUM(H10:H27)</f>
        <v>0</v>
      </c>
      <c r="I28" s="6">
        <f>SUM(I10:I27)</f>
        <v>4407850</v>
      </c>
      <c r="J28" s="6">
        <f t="shared" ref="J28:Q28" si="0">SUM(J10:J27)</f>
        <v>2048590.79</v>
      </c>
      <c r="K28" s="6">
        <f t="shared" si="0"/>
        <v>132047.04999999999</v>
      </c>
      <c r="L28" s="6">
        <f>SUM(L10:L27)</f>
        <v>1301.24</v>
      </c>
      <c r="M28" s="6">
        <f t="shared" si="0"/>
        <v>56710</v>
      </c>
      <c r="N28" s="6">
        <f t="shared" si="0"/>
        <v>377479.47000000003</v>
      </c>
      <c r="O28" s="6">
        <f t="shared" si="0"/>
        <v>2647.95</v>
      </c>
      <c r="P28" s="6">
        <f t="shared" si="0"/>
        <v>56220.66</v>
      </c>
      <c r="Q28" s="6">
        <f t="shared" si="0"/>
        <v>10041.969999999999</v>
      </c>
      <c r="R28" s="6">
        <f>SUM(R10:R27)</f>
        <v>2224.16</v>
      </c>
      <c r="S28" s="6">
        <f>SUM(S10:S27)</f>
        <v>56068.39</v>
      </c>
      <c r="T28" s="6">
        <f>SUM(T16:T27)</f>
        <v>48489.71</v>
      </c>
      <c r="U28" s="6">
        <f>SUM(U10:U27)</f>
        <v>3960</v>
      </c>
      <c r="V28" s="7">
        <f>SUM(V10:V27)</f>
        <v>146000</v>
      </c>
      <c r="W28" s="27"/>
    </row>
    <row r="29" spans="1:23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3" x14ac:dyDescent="0.25">
      <c r="I30" s="27"/>
    </row>
    <row r="31" spans="1:23" x14ac:dyDescent="0.25">
      <c r="I31" s="27">
        <f>B28+D28+I28+J28+K28+L28+M28+N28+O28+P28+Q28+R28+S28+T28+U28+V28+C28</f>
        <v>19403056.599999998</v>
      </c>
      <c r="W31" s="27"/>
    </row>
    <row r="32" spans="1:23" x14ac:dyDescent="0.25">
      <c r="F32" s="27"/>
      <c r="I32" s="27">
        <v>19403056.596592993</v>
      </c>
    </row>
    <row r="33" spans="6:16" x14ac:dyDescent="0.25">
      <c r="F33" s="27"/>
      <c r="I33" s="27">
        <f>I31-I32</f>
        <v>3.4070052206516266E-3</v>
      </c>
      <c r="K33" s="27"/>
      <c r="L33" s="27"/>
    </row>
    <row r="34" spans="6:16" x14ac:dyDescent="0.25">
      <c r="F34" s="27"/>
      <c r="I34" s="27"/>
      <c r="P34" t="s">
        <v>21</v>
      </c>
    </row>
    <row r="35" spans="6:16" x14ac:dyDescent="0.25">
      <c r="I35" s="28"/>
      <c r="P35" t="s">
        <v>22</v>
      </c>
    </row>
    <row r="36" spans="6:16" x14ac:dyDescent="0.25">
      <c r="I36" s="27"/>
    </row>
    <row r="37" spans="6:16" x14ac:dyDescent="0.25">
      <c r="F37" s="27"/>
      <c r="I37" s="27"/>
      <c r="J37" s="28"/>
    </row>
    <row r="38" spans="6:16" x14ac:dyDescent="0.25">
      <c r="F38" s="27"/>
      <c r="I38" s="27"/>
    </row>
  </sheetData>
  <pageMargins left="0" right="0" top="0.74803149606299213" bottom="0.74803149606299213" header="0.31496062992125984" footer="0.31496062992125984"/>
  <pageSetup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AEA67-0928-4C2A-82D5-3D7EF39C4B7D}">
  <dimension ref="A3:V38"/>
  <sheetViews>
    <sheetView tabSelected="1" topLeftCell="A7" workbookViewId="0">
      <selection activeCell="U34" sqref="U34"/>
    </sheetView>
  </sheetViews>
  <sheetFormatPr defaultRowHeight="15" x14ac:dyDescent="0.25"/>
  <cols>
    <col min="1" max="1" width="15.7109375" customWidth="1"/>
    <col min="2" max="2" width="12" customWidth="1"/>
    <col min="3" max="3" width="9.5703125" customWidth="1"/>
    <col min="4" max="4" width="10.28515625" customWidth="1"/>
    <col min="5" max="5" width="10" customWidth="1"/>
    <col min="6" max="6" width="10.85546875" hidden="1" customWidth="1"/>
    <col min="7" max="7" width="10.140625" hidden="1" customWidth="1"/>
    <col min="8" max="8" width="13.42578125" customWidth="1"/>
    <col min="9" max="9" width="9.85546875" customWidth="1"/>
    <col min="10" max="10" width="8.5703125" customWidth="1"/>
    <col min="11" max="11" width="8.140625" customWidth="1"/>
    <col min="12" max="12" width="8.7109375" customWidth="1"/>
    <col min="13" max="13" width="9" customWidth="1"/>
    <col min="14" max="14" width="7" customWidth="1"/>
    <col min="15" max="15" width="8.7109375" customWidth="1"/>
    <col min="16" max="16" width="7.5703125" customWidth="1"/>
    <col min="17" max="17" width="7.140625" customWidth="1"/>
    <col min="18" max="18" width="8.42578125" customWidth="1"/>
    <col min="19" max="19" width="8.7109375" customWidth="1"/>
    <col min="20" max="20" width="6.85546875" customWidth="1"/>
    <col min="21" max="21" width="8.5703125" customWidth="1"/>
    <col min="22" max="22" width="13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/>
      <c r="B5" s="3"/>
      <c r="C5" s="4" t="s">
        <v>41</v>
      </c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1"/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 thickBot="1" x14ac:dyDescent="0.3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52.5" customHeight="1" thickBot="1" x14ac:dyDescent="0.3">
      <c r="A9" s="5" t="s">
        <v>1</v>
      </c>
      <c r="B9" s="6" t="s">
        <v>2</v>
      </c>
      <c r="C9" s="6" t="s">
        <v>3</v>
      </c>
      <c r="D9" s="6" t="s">
        <v>4</v>
      </c>
      <c r="E9" s="6" t="s">
        <v>31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36</v>
      </c>
      <c r="N9" s="6" t="s">
        <v>12</v>
      </c>
      <c r="O9" s="6" t="s">
        <v>13</v>
      </c>
      <c r="P9" s="6" t="s">
        <v>14</v>
      </c>
      <c r="Q9" s="6" t="s">
        <v>15</v>
      </c>
      <c r="R9" s="6" t="s">
        <v>16</v>
      </c>
      <c r="S9" s="6" t="s">
        <v>17</v>
      </c>
      <c r="T9" s="6" t="s">
        <v>18</v>
      </c>
      <c r="U9" s="7" t="s">
        <v>19</v>
      </c>
    </row>
    <row r="10" spans="1:21" ht="33.75" x14ac:dyDescent="0.25">
      <c r="A10" s="8" t="s">
        <v>42</v>
      </c>
      <c r="B10" s="4">
        <f>3121890.54+6379190</f>
        <v>9501080.5399999991</v>
      </c>
      <c r="C10" s="9"/>
      <c r="D10" s="10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22.5" x14ac:dyDescent="0.25">
      <c r="A11" s="8" t="s">
        <v>43</v>
      </c>
      <c r="B11" s="14"/>
      <c r="C11" s="14">
        <v>277640</v>
      </c>
      <c r="D11" s="16">
        <f>1429810+90820+100210</f>
        <v>1620840</v>
      </c>
      <c r="E11" s="17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22.5" x14ac:dyDescent="0.25">
      <c r="A12" s="8" t="s">
        <v>43</v>
      </c>
      <c r="B12" s="14"/>
      <c r="C12" s="10"/>
      <c r="D12" s="16"/>
      <c r="E12" s="17"/>
      <c r="F12" s="12"/>
      <c r="G12" s="12"/>
      <c r="H12" s="12">
        <v>3528740</v>
      </c>
      <c r="I12" s="12">
        <v>1769811.79</v>
      </c>
      <c r="J12" s="12">
        <v>119250.52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22.5" x14ac:dyDescent="0.25">
      <c r="A13" s="8" t="s">
        <v>43</v>
      </c>
      <c r="B13" s="14"/>
      <c r="C13" s="10"/>
      <c r="D13" s="16"/>
      <c r="E13" s="17"/>
      <c r="F13" s="12"/>
      <c r="G13" s="12"/>
      <c r="H13" s="12"/>
      <c r="I13" s="12"/>
      <c r="J13" s="12"/>
      <c r="K13" s="12">
        <v>2968.76</v>
      </c>
      <c r="L13" s="12">
        <v>56360</v>
      </c>
      <c r="M13" s="12"/>
      <c r="N13" s="12"/>
      <c r="O13" s="12"/>
      <c r="P13" s="12"/>
      <c r="Q13" s="12"/>
      <c r="R13" s="12"/>
      <c r="S13" s="12"/>
      <c r="T13" s="12"/>
      <c r="U13" s="13"/>
    </row>
    <row r="14" spans="1:21" ht="22.5" x14ac:dyDescent="0.25">
      <c r="A14" s="8" t="s">
        <v>43</v>
      </c>
      <c r="B14" s="14"/>
      <c r="C14" s="10"/>
      <c r="D14" s="16"/>
      <c r="E14" s="17"/>
      <c r="F14" s="12"/>
      <c r="G14" s="12"/>
      <c r="H14" s="12"/>
      <c r="I14" s="12"/>
      <c r="J14" s="12"/>
      <c r="K14" s="29"/>
      <c r="L14" s="12"/>
      <c r="M14" s="12">
        <f>51256.14+134057.02</f>
        <v>185313.15999999997</v>
      </c>
      <c r="N14" s="12"/>
      <c r="O14" s="12"/>
      <c r="P14" s="12"/>
      <c r="Q14" s="12"/>
      <c r="R14" s="12"/>
      <c r="S14" s="12"/>
      <c r="T14" s="12"/>
      <c r="U14" s="13"/>
    </row>
    <row r="15" spans="1:21" ht="22.5" x14ac:dyDescent="0.25">
      <c r="A15" s="8" t="s">
        <v>43</v>
      </c>
      <c r="B15" s="14"/>
      <c r="C15" s="10"/>
      <c r="D15" s="16"/>
      <c r="E15" s="17"/>
      <c r="F15" s="12"/>
      <c r="G15" s="12"/>
      <c r="H15" s="12"/>
      <c r="I15" s="12"/>
      <c r="J15" s="12"/>
      <c r="K15" s="20"/>
      <c r="L15" s="12"/>
      <c r="M15" s="12"/>
      <c r="N15" s="12">
        <v>3177.53</v>
      </c>
      <c r="O15" s="12">
        <v>149841.65</v>
      </c>
      <c r="P15" s="12"/>
      <c r="Q15" s="12"/>
      <c r="R15" s="12"/>
      <c r="S15" s="12"/>
      <c r="T15" s="12"/>
      <c r="U15" s="13"/>
    </row>
    <row r="16" spans="1:21" ht="22.5" x14ac:dyDescent="0.25">
      <c r="A16" s="8" t="s">
        <v>43</v>
      </c>
      <c r="B16" s="14"/>
      <c r="C16" s="10"/>
      <c r="D16" s="15"/>
      <c r="E16" s="1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10041.969999999999</v>
      </c>
      <c r="Q16" s="12">
        <v>2224.16</v>
      </c>
      <c r="R16" s="12">
        <v>65049.35</v>
      </c>
      <c r="S16" s="12"/>
      <c r="T16" s="12"/>
      <c r="U16" s="13"/>
    </row>
    <row r="17" spans="1:22" ht="22.5" x14ac:dyDescent="0.25">
      <c r="A17" s="8" t="s">
        <v>43</v>
      </c>
      <c r="B17" s="14"/>
      <c r="C17" s="10"/>
      <c r="D17" s="15"/>
      <c r="E17" s="18"/>
      <c r="F17" s="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13132.12</v>
      </c>
      <c r="T17" s="12"/>
      <c r="U17" s="13"/>
    </row>
    <row r="18" spans="1:22" ht="22.5" x14ac:dyDescent="0.25">
      <c r="A18" s="8" t="s">
        <v>43</v>
      </c>
      <c r="B18" s="14"/>
      <c r="C18" s="10"/>
      <c r="D18" s="15"/>
      <c r="E18" s="18"/>
      <c r="F18" s="19"/>
      <c r="G18" s="12"/>
      <c r="H18" s="12"/>
      <c r="I18" s="1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2640</v>
      </c>
      <c r="U18" s="21"/>
    </row>
    <row r="19" spans="1:22" ht="22.5" x14ac:dyDescent="0.25">
      <c r="A19" s="8" t="s">
        <v>43</v>
      </c>
      <c r="B19" s="14"/>
      <c r="C19" s="10"/>
      <c r="D19" s="15"/>
      <c r="E19" s="17"/>
      <c r="F19" s="17"/>
      <c r="G19" s="12"/>
      <c r="H19" s="12"/>
      <c r="I19" s="12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30">
        <v>135268.82</v>
      </c>
    </row>
    <row r="20" spans="1:22" ht="23.25" thickBot="1" x14ac:dyDescent="0.3">
      <c r="A20" s="8" t="s">
        <v>43</v>
      </c>
      <c r="B20" s="14"/>
      <c r="C20" s="10"/>
      <c r="D20" s="15"/>
      <c r="E20" s="17"/>
      <c r="F20" s="12"/>
      <c r="G20" s="12"/>
      <c r="H20" s="12"/>
      <c r="I20" s="12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</row>
    <row r="21" spans="1:22" ht="23.25" hidden="1" thickBot="1" x14ac:dyDescent="0.3">
      <c r="A21" s="8" t="s">
        <v>24</v>
      </c>
      <c r="B21" s="15"/>
      <c r="C21" s="15"/>
      <c r="D21" s="15"/>
      <c r="E21" s="17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2" ht="23.25" hidden="1" thickBot="1" x14ac:dyDescent="0.3">
      <c r="A22" s="8" t="s">
        <v>25</v>
      </c>
      <c r="B22" s="15"/>
      <c r="C22" s="15"/>
      <c r="D22" s="15"/>
      <c r="E22" s="17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2" ht="23.25" hidden="1" thickBot="1" x14ac:dyDescent="0.3">
      <c r="A23" s="8" t="s">
        <v>26</v>
      </c>
      <c r="B23" s="15"/>
      <c r="C23" s="15"/>
      <c r="D23" s="15"/>
      <c r="E23" s="17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2" ht="23.25" hidden="1" thickBot="1" x14ac:dyDescent="0.3">
      <c r="A24" s="8" t="s">
        <v>27</v>
      </c>
      <c r="B24" s="15"/>
      <c r="C24" s="15"/>
      <c r="D24" s="15"/>
      <c r="E24" s="14"/>
      <c r="F24" s="18"/>
      <c r="G24" s="18"/>
      <c r="H24" s="20"/>
      <c r="I24" s="20"/>
      <c r="J24" s="20"/>
      <c r="K24" s="20"/>
      <c r="L24" s="20"/>
      <c r="M24" s="20"/>
      <c r="N24" s="1"/>
      <c r="O24" s="20"/>
      <c r="P24" s="20"/>
      <c r="Q24" s="20"/>
      <c r="R24" s="20"/>
      <c r="S24" s="20"/>
      <c r="T24" s="20"/>
      <c r="U24" s="21"/>
    </row>
    <row r="25" spans="1:22" ht="23.25" hidden="1" thickBot="1" x14ac:dyDescent="0.3">
      <c r="A25" s="8" t="s">
        <v>28</v>
      </c>
      <c r="B25" s="15"/>
      <c r="C25" s="15"/>
      <c r="D25" s="15"/>
      <c r="E25" s="17"/>
      <c r="F25" s="20"/>
      <c r="G25" s="20"/>
      <c r="H25" s="20"/>
      <c r="I25" s="17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2" ht="23.25" hidden="1" thickBot="1" x14ac:dyDescent="0.3">
      <c r="A26" s="8" t="s">
        <v>29</v>
      </c>
      <c r="B26" s="15"/>
      <c r="C26" s="15"/>
      <c r="D26" s="15"/>
      <c r="E26" s="17"/>
      <c r="F26" s="17"/>
      <c r="G26" s="17"/>
      <c r="H26" s="20"/>
      <c r="I26" s="18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23"/>
    </row>
    <row r="27" spans="1:22" ht="23.25" hidden="1" thickBot="1" x14ac:dyDescent="0.3">
      <c r="A27" s="8" t="s">
        <v>30</v>
      </c>
      <c r="B27" s="15"/>
      <c r="C27" s="15"/>
      <c r="D27" s="15"/>
      <c r="E27" s="17"/>
      <c r="F27" s="17"/>
      <c r="G27" s="17"/>
      <c r="H27" s="2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2"/>
    </row>
    <row r="28" spans="1:22" ht="15.75" thickBot="1" x14ac:dyDescent="0.3">
      <c r="A28" s="24" t="s">
        <v>20</v>
      </c>
      <c r="B28" s="25">
        <f>SUM(B10:B27)</f>
        <v>9501080.5399999991</v>
      </c>
      <c r="C28" s="26">
        <f>SUM(C11:C27)</f>
        <v>277640</v>
      </c>
      <c r="D28" s="26">
        <f>SUM(D10:D27)</f>
        <v>1620840</v>
      </c>
      <c r="E28" s="26">
        <f>SUM(E10:E27)</f>
        <v>0</v>
      </c>
      <c r="F28" s="26">
        <f>SUM(F10:F27)</f>
        <v>0</v>
      </c>
      <c r="G28" s="26">
        <f>SUM(G10:G27)</f>
        <v>0</v>
      </c>
      <c r="H28" s="6">
        <f>SUM(H10:H27)</f>
        <v>3528740</v>
      </c>
      <c r="I28" s="6">
        <f t="shared" ref="I28:P28" si="0">SUM(I10:I27)</f>
        <v>1769811.79</v>
      </c>
      <c r="J28" s="6">
        <f t="shared" si="0"/>
        <v>119250.52</v>
      </c>
      <c r="K28" s="6">
        <f>SUM(K10:K27)</f>
        <v>2968.76</v>
      </c>
      <c r="L28" s="6">
        <f t="shared" si="0"/>
        <v>56360</v>
      </c>
      <c r="M28" s="6">
        <f t="shared" si="0"/>
        <v>185313.15999999997</v>
      </c>
      <c r="N28" s="6">
        <f t="shared" si="0"/>
        <v>3177.53</v>
      </c>
      <c r="O28" s="6">
        <f t="shared" si="0"/>
        <v>149841.65</v>
      </c>
      <c r="P28" s="6">
        <f t="shared" si="0"/>
        <v>10041.969999999999</v>
      </c>
      <c r="Q28" s="6">
        <f>SUM(Q10:Q27)</f>
        <v>2224.16</v>
      </c>
      <c r="R28" s="6">
        <f>SUM(R10:R27)</f>
        <v>65049.35</v>
      </c>
      <c r="S28" s="6">
        <f>SUM(S16:S27)</f>
        <v>13132.12</v>
      </c>
      <c r="T28" s="6">
        <f>SUM(T10:T27)</f>
        <v>2640</v>
      </c>
      <c r="U28" s="7">
        <f>SUM(U10:U27)</f>
        <v>135268.82</v>
      </c>
      <c r="V28" s="27"/>
    </row>
    <row r="29" spans="1:22" x14ac:dyDescent="0.2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x14ac:dyDescent="0.25">
      <c r="H30" s="27"/>
    </row>
    <row r="31" spans="1:22" x14ac:dyDescent="0.25">
      <c r="H31" s="27"/>
      <c r="V31" s="27"/>
    </row>
    <row r="32" spans="1:22" x14ac:dyDescent="0.25">
      <c r="E32" s="27"/>
      <c r="H32" s="27"/>
    </row>
    <row r="33" spans="5:15" x14ac:dyDescent="0.25">
      <c r="E33" s="27"/>
      <c r="H33" s="27"/>
      <c r="J33" s="27"/>
      <c r="K33" s="27"/>
    </row>
    <row r="34" spans="5:15" x14ac:dyDescent="0.25">
      <c r="E34" s="27"/>
      <c r="H34" s="27"/>
      <c r="O34" t="s">
        <v>21</v>
      </c>
    </row>
    <row r="35" spans="5:15" x14ac:dyDescent="0.25">
      <c r="H35" s="28"/>
      <c r="O35" t="s">
        <v>22</v>
      </c>
    </row>
    <row r="36" spans="5:15" x14ac:dyDescent="0.25">
      <c r="H36" s="27"/>
    </row>
    <row r="37" spans="5:15" x14ac:dyDescent="0.25">
      <c r="E37" s="27"/>
      <c r="H37" s="27"/>
      <c r="I37" s="28"/>
    </row>
    <row r="38" spans="5:15" x14ac:dyDescent="0.25">
      <c r="E38" s="27"/>
      <c r="H38" s="27"/>
    </row>
  </sheetData>
  <pageMargins left="0" right="0" top="0.74803149606299213" bottom="0.74803149606299213" header="0.31496062992125984" footer="0.31496062992125984"/>
  <pageSetup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IANUARIE 2024</vt:lpstr>
      <vt:lpstr>FEBRUARIE 2024</vt:lpstr>
      <vt:lpstr>MARTIE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Casa de Asigurari de Sanatate Slatina OLT</cp:lastModifiedBy>
  <cp:lastPrinted>2023-12-04T08:01:33Z</cp:lastPrinted>
  <dcterms:created xsi:type="dcterms:W3CDTF">2015-06-05T18:19:34Z</dcterms:created>
  <dcterms:modified xsi:type="dcterms:W3CDTF">2024-04-01T07:57:56Z</dcterms:modified>
</cp:coreProperties>
</file>