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5"/>
  </bookViews>
  <sheets>
    <sheet name="CC10243 IAN" sheetId="1" r:id="rId1"/>
    <sheet name="CC16+CC72" sheetId="2" r:id="rId2"/>
    <sheet name="VH560-571 FEBR" sheetId="3" r:id="rId3"/>
    <sheet name="VH1448 MARTIE" sheetId="4" r:id="rId4"/>
    <sheet name="VH2093 MARTIE" sheetId="5" r:id="rId5"/>
    <sheet name="VH2137 APRILIE" sheetId="6" r:id="rId6"/>
  </sheets>
  <definedNames>
    <definedName name="_xlnm.Print_Titles" localSheetId="0">'CC10243 IAN'!$A:$C</definedName>
  </definedNames>
  <calcPr fullCalcOnLoad="1"/>
</workbook>
</file>

<file path=xl/sharedStrings.xml><?xml version="1.0" encoding="utf-8"?>
<sst xmlns="http://schemas.openxmlformats.org/spreadsheetml/2006/main" count="474" uniqueCount="67">
  <si>
    <t>CASA DE ASIGURARI DE SANATATE OLT</t>
  </si>
  <si>
    <t xml:space="preserve">1. Materiale sanitare specifice utilizate în programele naţionale cu scop curativ </t>
  </si>
  <si>
    <t>Nr. Crt.</t>
  </si>
  <si>
    <t>Denumire Program/ Subprogram national de sanatate</t>
  </si>
  <si>
    <t>DENUMIRE UNITATE SANITARA</t>
  </si>
  <si>
    <t>Program Ortopedie - endoprotezaţi adulţi, din care:</t>
  </si>
  <si>
    <t>Spital Judetean de Urgenta Slatina</t>
  </si>
  <si>
    <t>Spital Municipal Caracal</t>
  </si>
  <si>
    <t>TOTAL  ORTOPEDIE</t>
  </si>
  <si>
    <t>2. Medicamente pentru boli cronice cu risc crescut utilizate în programele naţionale cu scop curativ</t>
  </si>
  <si>
    <t>Programul naţional de oncologie - activitate curentă, din care:</t>
  </si>
  <si>
    <t>TOTAL ONCOLOGIE - ACTIVITATE CURENTA</t>
  </si>
  <si>
    <t>Programul naţional de oncologie - DCI medicamente contracte cost volum</t>
  </si>
  <si>
    <t>TOTAL ONCOLOGIE - COST VOLUM</t>
  </si>
  <si>
    <t>Programul naţional de diagnostic şi tratament pentru HEMOFILIE ŞI TALASEMIE (SPITAL SLATINA), din care:</t>
  </si>
  <si>
    <t>Spital Judetean de Urgenta Slatina: Hemofilie cu substitutie "on demand"</t>
  </si>
  <si>
    <t>Spital Judetean de Urgenta Slatina: Hemofilie profilaxie continuă</t>
  </si>
  <si>
    <t>Spital Judetean de Urgenta Slatina: Talasemie</t>
  </si>
  <si>
    <t>TOTAL HEMOFILIE/TALASEMIE</t>
  </si>
  <si>
    <t xml:space="preserve">Spital Municipal Caracal: Tirozinemie </t>
  </si>
  <si>
    <t>Programul național de boli endocrine - Osteoporoză</t>
  </si>
  <si>
    <t>TOTAL VALOARE CONTRACT PNS MEDICAMENTE, din care:</t>
  </si>
  <si>
    <t>Spital Jud. Urgenta Slatina</t>
  </si>
  <si>
    <t>Program Diabet zaharat - seturi consumabile pentru pompe de insulină</t>
  </si>
  <si>
    <t>Program Diabet zaharat - consumabile sisteme monitorizare continuă a glicemiei</t>
  </si>
  <si>
    <t>Spital Judetean de Urgenta Slatina: Hemofilie profilaxie intermitentă</t>
  </si>
  <si>
    <t>Program Diabet zaharat - consumabile sisteme pompe de insulină cu senzori de monitorizare continuă a glicemiei</t>
  </si>
  <si>
    <t>Program național de tratament pentru boli rare SUME COST VOLUM (medicamente incluse condiționat - Hemofilie A)</t>
  </si>
  <si>
    <t>TOTAL GENERAL VALOARE DE CONTRACT PNS (INCLUSIV COST VOLUM), din care:</t>
  </si>
  <si>
    <t>Program naţional diagnostic şi tratament pentru boli rare</t>
  </si>
  <si>
    <t>Programul naţional MEDICAMENTE COST VOLUM - SUBPROGRAMUL DE TRATAMENT AL TULBURĂRII DEPRESIVE MAJORE</t>
  </si>
  <si>
    <t>TOTAL SUME COST VOLUM (2+3+4), DIN CARE:</t>
  </si>
  <si>
    <t>Program Diabet zaharat - pompe de insulină</t>
  </si>
  <si>
    <t>Program Diabet zaharat - sisteme pompe de insulină cu senzori de monitorizare continuă a glicemiei</t>
  </si>
  <si>
    <t>Program Diabet zaharat - sisteme monitorizare continuă a glicemiei</t>
  </si>
  <si>
    <t>TOTAL DIABET ZAHARAT- POMPE+SISTEME MONITORIZARE</t>
  </si>
  <si>
    <t>SITUAŢIA SUMELOR CONTRACTATE CU UNITĂŢILE SANITARE PENTRU DERULAREA PNS- LUNA IANUARIE 2024, CONFORM ADRESEI CNAS NR. CC10243/28.12.2023</t>
  </si>
  <si>
    <t xml:space="preserve">VALOARE CONTRACT IANUARIE 2024 </t>
  </si>
  <si>
    <t>TOTAL 2024</t>
  </si>
  <si>
    <t>SITUAŢIA MODIFICĂRII SUMELOR CONTRACTATE CU UNITĂŢILE SANITARE PENTRU DERULAREA PNS- LUNA IANUARIE 2024, CONFORM ADRESELOR CNAS NR. CC16/03.01.2024 ȘI NR. CC72/09.01.2024</t>
  </si>
  <si>
    <t xml:space="preserve">VALOARE CONTRACT INITIALA IANUARIE 2024 </t>
  </si>
  <si>
    <t>INFLUENTE CC16 + CC72</t>
  </si>
  <si>
    <t xml:space="preserve">VALOARE CONTRACT FINALA IANUARIE 2024 </t>
  </si>
  <si>
    <t>5=3+4</t>
  </si>
  <si>
    <t>SITUAŢIA MODIFICĂRII SUMELOR CONTRACTATE CU UNITĂŢILE SANITARE PENTRU DERULAREA PNS CA URMARE A REPARIZĂRII VALORII DE CONTRACT PENTRU LUNA FEBRUARIE 2024, CU RESPECTAREA LIMITEI MAXIME A CREDITELOR DE ANGAJAMENT APROBATE DE CNAS PRIN ADRESELE NR. VH560-VH571/31.01.2024</t>
  </si>
  <si>
    <t>VALOARE CONTRACT FEBRUARIE 2024 (VH560-VH571/ 31.01.2024)</t>
  </si>
  <si>
    <t>VALOARE CONTRACT IANUARIE - FEBRUARIE 2024</t>
  </si>
  <si>
    <t>TOTAL PNS MEDICAMENTE AN 2024</t>
  </si>
  <si>
    <t>TOTAL VALOARE DE CONTRACT PNS 2024 (FARA COST VOLUM), din care:</t>
  </si>
  <si>
    <t xml:space="preserve">VALOARE CONTRACT FEBRUARIE 2024 </t>
  </si>
  <si>
    <t>VALOARE CONTRACT TRIM I 2024</t>
  </si>
  <si>
    <t>6=3+4+5</t>
  </si>
  <si>
    <t xml:space="preserve">VALOARE CONTRACT MARTIE 2024 </t>
  </si>
  <si>
    <t>TOTAL PNS MATERIALE SANITARE AN 2024</t>
  </si>
  <si>
    <t>TOTAL COST VOLUM 2024</t>
  </si>
  <si>
    <t>TOTAL GENERAL VALOARE DE CONTRACT PNS 2024 (INCLUSIV COST VOLUM), din care:</t>
  </si>
  <si>
    <r>
      <t xml:space="preserve">SITUAŢIA MODIFICĂRII SUMELOR CONTRACTATE CU UNITĂŢILE SANITARE PENTRU DERULAREA PNS CA URMARE A REPARIZĂRII VALORII DE CONTRACT PENTRU </t>
    </r>
    <r>
      <rPr>
        <b/>
        <u val="single"/>
        <sz val="10"/>
        <rFont val="Times New Roman"/>
        <family val="1"/>
      </rPr>
      <t>LUNA MARTIE 2024</t>
    </r>
    <r>
      <rPr>
        <b/>
        <sz val="10"/>
        <rFont val="Times New Roman"/>
        <family val="1"/>
      </rPr>
      <t>, CU RESPECTAREA LIMITEI MAXIME A CREDITELOR DE ANGAJAMENT APROBATE DE CNAS PRIN ADRESELE NR. VVH1448/28.02.2024 și nr. VH 1459/28.02.2024 PRIVIND REPARTIZAREA TRIMESTRIALĂ A CREDITELOR DE ANGAJAMENT</t>
    </r>
  </si>
  <si>
    <t>INFLUENTE  MARTIE BUGET VH2093</t>
  </si>
  <si>
    <t>VALOARE CONTRACT MARTIE 2024 FINALA</t>
  </si>
  <si>
    <t>7=5+6</t>
  </si>
  <si>
    <t>8=3+4+7</t>
  </si>
  <si>
    <r>
      <t xml:space="preserve">SITUAŢIA MODIFICĂRII SUMELOR CONTRACTATE CU UNITĂŢILE SANITARE PENTRU DERULAREA PNS- TRIM I 2024, CA URMARE A DIMINUĂRII CREDITELOR DE ANGAJAMENT APROBATE PENTRU SUBPROGR. DE TRATAMENT AL TULBURĂRII DEPRESIVE MAJORE (CV), CONFORM ADRESELOR CNAS NR. </t>
    </r>
    <r>
      <rPr>
        <b/>
        <u val="single"/>
        <sz val="10"/>
        <rFont val="Times New Roman"/>
        <family val="1"/>
      </rPr>
      <t>VH 2093-VH2094/27.03.2024, VH2096/27.03.2024 (LIMITA LUNA MARTIE 2024)</t>
    </r>
  </si>
  <si>
    <r>
      <t xml:space="preserve">SITUAŢIA MODIFICĂRII SUMELOR CONTRACTATE CU UNITĂŢILE SANITARE PENTRU DERULAREA PNS PENTRU PERIOADA 01.01-30.04.2024, CA URMARE A REPARTIZĂRII VALORII DE CONTRACT PENTRU </t>
    </r>
    <r>
      <rPr>
        <b/>
        <u val="single"/>
        <sz val="10"/>
        <rFont val="Times New Roman"/>
        <family val="1"/>
      </rPr>
      <t>LUNA APRILIE 2024</t>
    </r>
    <r>
      <rPr>
        <b/>
        <sz val="10"/>
        <rFont val="Times New Roman"/>
        <family val="1"/>
      </rPr>
      <t xml:space="preserve"> CONFORM LIMITEI APROBATE DE CNAS PRIN ADRESA NR. </t>
    </r>
    <r>
      <rPr>
        <b/>
        <u val="single"/>
        <sz val="10"/>
        <rFont val="Times New Roman"/>
        <family val="1"/>
      </rPr>
      <t>VH 2137/29.03.2024</t>
    </r>
    <r>
      <rPr>
        <b/>
        <sz val="10"/>
        <rFont val="Times New Roman"/>
        <family val="1"/>
      </rPr>
      <t xml:space="preserve"> ȘI REFERATULUI CAS OLT NR. </t>
    </r>
    <r>
      <rPr>
        <b/>
        <u val="single"/>
        <sz val="10"/>
        <rFont val="Times New Roman"/>
        <family val="1"/>
      </rPr>
      <t>DG154/01.04.2024</t>
    </r>
  </si>
  <si>
    <t xml:space="preserve">VALOARE CONTRACT APRILIE 2024 </t>
  </si>
  <si>
    <t>VALOARE CONTRACT 01.01.2024-30.04.2024</t>
  </si>
  <si>
    <t>8=6+7</t>
  </si>
  <si>
    <t>TOTAL VALOARE CONTRACT TRIM. I 2024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</si>
</sst>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24997000396251678"/>
      <name val="Times New Roman"/>
      <family val="1"/>
    </font>
    <font>
      <sz val="10"/>
      <color theme="3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" fillId="0" borderId="13" xfId="0" applyFont="1" applyFill="1" applyBorder="1" applyAlignment="1">
      <alignment vertical="top"/>
    </xf>
    <xf numFmtId="0" fontId="4" fillId="0" borderId="0" xfId="0" applyFont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40" fontId="3" fillId="0" borderId="13" xfId="0" applyNumberFormat="1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0" fontId="4" fillId="34" borderId="13" xfId="0" applyFont="1" applyFill="1" applyBorder="1" applyAlignment="1">
      <alignment vertical="top"/>
    </xf>
    <xf numFmtId="4" fontId="3" fillId="34" borderId="14" xfId="0" applyNumberFormat="1" applyFont="1" applyFill="1" applyBorder="1" applyAlignment="1">
      <alignment horizontal="right" vertical="top"/>
    </xf>
    <xf numFmtId="40" fontId="4" fillId="0" borderId="13" xfId="0" applyNumberFormat="1" applyFont="1" applyFill="1" applyBorder="1" applyAlignment="1">
      <alignment vertical="top" wrapText="1"/>
    </xf>
    <xf numFmtId="0" fontId="4" fillId="34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4" fontId="3" fillId="34" borderId="14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14" xfId="0" applyFont="1" applyFill="1" applyBorder="1" applyAlignment="1">
      <alignment horizontal="center" vertical="top" wrapText="1"/>
    </xf>
    <xf numFmtId="4" fontId="3" fillId="34" borderId="14" xfId="0" applyNumberFormat="1" applyFont="1" applyFill="1" applyBorder="1" applyAlignment="1">
      <alignment horizontal="right" vertical="top"/>
    </xf>
    <xf numFmtId="40" fontId="3" fillId="0" borderId="13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1" fontId="3" fillId="34" borderId="12" xfId="0" applyNumberFormat="1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4" fillId="34" borderId="16" xfId="0" applyFont="1" applyFill="1" applyBorder="1" applyAlignment="1">
      <alignment horizontal="center" vertical="top"/>
    </xf>
    <xf numFmtId="0" fontId="3" fillId="34" borderId="17" xfId="0" applyFont="1" applyFill="1" applyBorder="1" applyAlignment="1">
      <alignment vertical="top"/>
    </xf>
    <xf numFmtId="0" fontId="4" fillId="34" borderId="17" xfId="0" applyFont="1" applyFill="1" applyBorder="1" applyAlignment="1">
      <alignment vertical="top"/>
    </xf>
    <xf numFmtId="4" fontId="3" fillId="34" borderId="18" xfId="0" applyNumberFormat="1" applyFont="1" applyFill="1" applyBorder="1" applyAlignment="1">
      <alignment vertical="top"/>
    </xf>
    <xf numFmtId="0" fontId="7" fillId="0" borderId="0" xfId="0" applyFont="1" applyAlignment="1">
      <alignment horizontal="center" vertical="top"/>
    </xf>
    <xf numFmtId="0" fontId="3" fillId="0" borderId="13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4" fontId="3" fillId="0" borderId="14" xfId="0" applyNumberFormat="1" applyFont="1" applyFill="1" applyBorder="1" applyAlignment="1">
      <alignment vertical="top"/>
    </xf>
    <xf numFmtId="1" fontId="3" fillId="35" borderId="12" xfId="0" applyNumberFormat="1" applyFont="1" applyFill="1" applyBorder="1" applyAlignment="1">
      <alignment horizontal="center" vertical="top"/>
    </xf>
    <xf numFmtId="0" fontId="3" fillId="35" borderId="13" xfId="0" applyFont="1" applyFill="1" applyBorder="1" applyAlignment="1">
      <alignment vertical="top" wrapText="1"/>
    </xf>
    <xf numFmtId="0" fontId="3" fillId="36" borderId="13" xfId="0" applyFont="1" applyFill="1" applyBorder="1" applyAlignment="1">
      <alignment vertical="top"/>
    </xf>
    <xf numFmtId="0" fontId="3" fillId="36" borderId="13" xfId="0" applyFont="1" applyFill="1" applyBorder="1" applyAlignment="1">
      <alignment vertical="top" wrapText="1"/>
    </xf>
    <xf numFmtId="0" fontId="3" fillId="34" borderId="17" xfId="0" applyFont="1" applyFill="1" applyBorder="1" applyAlignment="1">
      <alignment vertical="top"/>
    </xf>
    <xf numFmtId="0" fontId="3" fillId="0" borderId="0" xfId="0" applyNumberFormat="1" applyFont="1" applyAlignment="1">
      <alignment vertical="top" wrapText="1"/>
    </xf>
    <xf numFmtId="4" fontId="3" fillId="35" borderId="14" xfId="0" applyNumberFormat="1" applyFont="1" applyFill="1" applyBorder="1" applyAlignment="1">
      <alignment vertical="top"/>
    </xf>
    <xf numFmtId="1" fontId="4" fillId="35" borderId="0" xfId="0" applyNumberFormat="1" applyFont="1" applyFill="1" applyBorder="1" applyAlignment="1">
      <alignment horizontal="center" vertical="top"/>
    </xf>
    <xf numFmtId="40" fontId="3" fillId="35" borderId="0" xfId="0" applyNumberFormat="1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top"/>
    </xf>
    <xf numFmtId="4" fontId="3" fillId="35" borderId="0" xfId="0" applyNumberFormat="1" applyFont="1" applyFill="1" applyBorder="1" applyAlignment="1">
      <alignment vertical="top"/>
    </xf>
    <xf numFmtId="0" fontId="2" fillId="35" borderId="0" xfId="0" applyFont="1" applyFill="1" applyAlignment="1">
      <alignment vertical="top"/>
    </xf>
    <xf numFmtId="4" fontId="3" fillId="34" borderId="14" xfId="0" applyNumberFormat="1" applyFont="1" applyFill="1" applyBorder="1" applyAlignment="1">
      <alignment vertical="top"/>
    </xf>
    <xf numFmtId="4" fontId="46" fillId="0" borderId="14" xfId="0" applyNumberFormat="1" applyFont="1" applyFill="1" applyBorder="1" applyAlignment="1">
      <alignment vertical="top" shrinkToFit="1"/>
    </xf>
    <xf numFmtId="4" fontId="4" fillId="0" borderId="14" xfId="0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4" fontId="3" fillId="34" borderId="18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13" xfId="0" applyFont="1" applyBorder="1" applyAlignment="1">
      <alignment horizontal="center" vertical="top"/>
    </xf>
    <xf numFmtId="4" fontId="3" fillId="0" borderId="13" xfId="0" applyNumberFormat="1" applyFont="1" applyFill="1" applyBorder="1" applyAlignment="1">
      <alignment vertical="top"/>
    </xf>
    <xf numFmtId="4" fontId="3" fillId="34" borderId="13" xfId="0" applyNumberFormat="1" applyFont="1" applyFill="1" applyBorder="1" applyAlignment="1">
      <alignment vertical="top"/>
    </xf>
    <xf numFmtId="4" fontId="3" fillId="35" borderId="13" xfId="0" applyNumberFormat="1" applyFont="1" applyFill="1" applyBorder="1" applyAlignment="1">
      <alignment vertical="top"/>
    </xf>
    <xf numFmtId="4" fontId="46" fillId="0" borderId="13" xfId="0" applyNumberFormat="1" applyFont="1" applyFill="1" applyBorder="1" applyAlignment="1">
      <alignment vertical="top" shrinkToFit="1"/>
    </xf>
    <xf numFmtId="4" fontId="3" fillId="34" borderId="13" xfId="0" applyNumberFormat="1" applyFont="1" applyFill="1" applyBorder="1" applyAlignment="1">
      <alignment vertical="top"/>
    </xf>
    <xf numFmtId="4" fontId="4" fillId="0" borderId="13" xfId="0" applyNumberFormat="1" applyFont="1" applyFill="1" applyBorder="1" applyAlignment="1">
      <alignment vertical="top"/>
    </xf>
    <xf numFmtId="4" fontId="3" fillId="34" borderId="13" xfId="0" applyNumberFormat="1" applyFont="1" applyFill="1" applyBorder="1" applyAlignment="1">
      <alignment horizontal="right" vertical="top"/>
    </xf>
    <xf numFmtId="4" fontId="3" fillId="34" borderId="13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4" fontId="3" fillId="34" borderId="17" xfId="0" applyNumberFormat="1" applyFont="1" applyFill="1" applyBorder="1" applyAlignment="1">
      <alignment vertical="top"/>
    </xf>
    <xf numFmtId="0" fontId="8" fillId="0" borderId="11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0" fontId="3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4" fontId="4" fillId="0" borderId="20" xfId="0" applyNumberFormat="1" applyFont="1" applyFill="1" applyBorder="1" applyAlignment="1">
      <alignment vertical="top"/>
    </xf>
    <xf numFmtId="4" fontId="3" fillId="0" borderId="14" xfId="0" applyNumberFormat="1" applyFont="1" applyBorder="1" applyAlignment="1">
      <alignment vertical="top"/>
    </xf>
    <xf numFmtId="4" fontId="3" fillId="34" borderId="20" xfId="0" applyNumberFormat="1" applyFont="1" applyFill="1" applyBorder="1" applyAlignment="1">
      <alignment vertical="top"/>
    </xf>
    <xf numFmtId="4" fontId="3" fillId="35" borderId="20" xfId="0" applyNumberFormat="1" applyFont="1" applyFill="1" applyBorder="1" applyAlignment="1">
      <alignment vertical="top"/>
    </xf>
    <xf numFmtId="4" fontId="4" fillId="35" borderId="20" xfId="0" applyNumberFormat="1" applyFont="1" applyFill="1" applyBorder="1" applyAlignment="1">
      <alignment vertical="top"/>
    </xf>
    <xf numFmtId="4" fontId="3" fillId="0" borderId="20" xfId="0" applyNumberFormat="1" applyFont="1" applyFill="1" applyBorder="1" applyAlignment="1">
      <alignment vertical="top"/>
    </xf>
    <xf numFmtId="4" fontId="3" fillId="34" borderId="20" xfId="0" applyNumberFormat="1" applyFont="1" applyFill="1" applyBorder="1" applyAlignment="1">
      <alignment horizontal="right" vertical="top"/>
    </xf>
    <xf numFmtId="4" fontId="3" fillId="0" borderId="13" xfId="0" applyNumberFormat="1" applyFont="1" applyFill="1" applyBorder="1" applyAlignment="1">
      <alignment vertical="top" shrinkToFit="1"/>
    </xf>
    <xf numFmtId="4" fontId="47" fillId="0" borderId="20" xfId="0" applyNumberFormat="1" applyFont="1" applyFill="1" applyBorder="1" applyAlignment="1">
      <alignment vertical="top" shrinkToFit="1"/>
    </xf>
    <xf numFmtId="0" fontId="3" fillId="0" borderId="21" xfId="0" applyFont="1" applyBorder="1" applyAlignment="1">
      <alignment vertical="top"/>
    </xf>
    <xf numFmtId="4" fontId="3" fillId="34" borderId="21" xfId="0" applyNumberFormat="1" applyFont="1" applyFill="1" applyBorder="1" applyAlignment="1">
      <alignment vertical="top"/>
    </xf>
    <xf numFmtId="4" fontId="3" fillId="34" borderId="22" xfId="0" applyNumberFormat="1" applyFont="1" applyFill="1" applyBorder="1" applyAlignment="1">
      <alignment vertical="top"/>
    </xf>
    <xf numFmtId="0" fontId="3" fillId="34" borderId="23" xfId="0" applyFont="1" applyFill="1" applyBorder="1" applyAlignment="1">
      <alignment vertical="top"/>
    </xf>
    <xf numFmtId="4" fontId="3" fillId="34" borderId="24" xfId="0" applyNumberFormat="1" applyFont="1" applyFill="1" applyBorder="1" applyAlignment="1">
      <alignment vertical="top"/>
    </xf>
    <xf numFmtId="4" fontId="3" fillId="34" borderId="25" xfId="0" applyNumberFormat="1" applyFont="1" applyFill="1" applyBorder="1" applyAlignment="1">
      <alignment vertical="top"/>
    </xf>
    <xf numFmtId="4" fontId="3" fillId="34" borderId="22" xfId="0" applyNumberFormat="1" applyFont="1" applyFill="1" applyBorder="1" applyAlignment="1">
      <alignment horizontal="right" vertical="top"/>
    </xf>
    <xf numFmtId="40" fontId="3" fillId="0" borderId="26" xfId="0" applyNumberFormat="1" applyFont="1" applyFill="1" applyBorder="1" applyAlignment="1">
      <alignment vertical="top" wrapText="1"/>
    </xf>
    <xf numFmtId="4" fontId="3" fillId="34" borderId="27" xfId="0" applyNumberFormat="1" applyFont="1" applyFill="1" applyBorder="1" applyAlignment="1">
      <alignment horizontal="right" vertical="top"/>
    </xf>
    <xf numFmtId="0" fontId="4" fillId="34" borderId="24" xfId="0" applyFont="1" applyFill="1" applyBorder="1" applyAlignment="1">
      <alignment vertical="top"/>
    </xf>
    <xf numFmtId="4" fontId="3" fillId="34" borderId="25" xfId="0" applyNumberFormat="1" applyFont="1" applyFill="1" applyBorder="1" applyAlignment="1">
      <alignment horizontal="right" vertical="top"/>
    </xf>
    <xf numFmtId="0" fontId="4" fillId="0" borderId="21" xfId="0" applyFont="1" applyFill="1" applyBorder="1" applyAlignment="1">
      <alignment vertical="top"/>
    </xf>
    <xf numFmtId="4" fontId="3" fillId="34" borderId="28" xfId="0" applyNumberFormat="1" applyFont="1" applyFill="1" applyBorder="1" applyAlignment="1">
      <alignment horizontal="right" vertical="top"/>
    </xf>
    <xf numFmtId="0" fontId="4" fillId="34" borderId="23" xfId="0" applyFont="1" applyFill="1" applyBorder="1" applyAlignment="1">
      <alignment horizontal="center" vertical="top"/>
    </xf>
    <xf numFmtId="0" fontId="3" fillId="34" borderId="24" xfId="0" applyFont="1" applyFill="1" applyBorder="1" applyAlignment="1">
      <alignment vertical="top"/>
    </xf>
    <xf numFmtId="4" fontId="3" fillId="34" borderId="29" xfId="0" applyNumberFormat="1" applyFont="1" applyFill="1" applyBorder="1" applyAlignment="1">
      <alignment vertical="top"/>
    </xf>
    <xf numFmtId="4" fontId="3" fillId="34" borderId="25" xfId="0" applyNumberFormat="1" applyFont="1" applyFill="1" applyBorder="1" applyAlignment="1">
      <alignment vertical="top"/>
    </xf>
    <xf numFmtId="4" fontId="3" fillId="34" borderId="22" xfId="0" applyNumberFormat="1" applyFont="1" applyFill="1" applyBorder="1" applyAlignment="1">
      <alignment vertical="top"/>
    </xf>
    <xf numFmtId="4" fontId="3" fillId="34" borderId="21" xfId="0" applyNumberFormat="1" applyFont="1" applyFill="1" applyBorder="1" applyAlignment="1">
      <alignment horizontal="right" vertical="top"/>
    </xf>
    <xf numFmtId="4" fontId="3" fillId="34" borderId="26" xfId="0" applyNumberFormat="1" applyFont="1" applyFill="1" applyBorder="1" applyAlignment="1">
      <alignment horizontal="right" vertical="top"/>
    </xf>
    <xf numFmtId="4" fontId="3" fillId="34" borderId="24" xfId="0" applyNumberFormat="1" applyFont="1" applyFill="1" applyBorder="1" applyAlignment="1">
      <alignment horizontal="right" vertical="top"/>
    </xf>
    <xf numFmtId="1" fontId="3" fillId="35" borderId="30" xfId="0" applyNumberFormat="1" applyFont="1" applyFill="1" applyBorder="1" applyAlignment="1">
      <alignment horizontal="center" vertical="top"/>
    </xf>
    <xf numFmtId="0" fontId="3" fillId="35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4" fontId="3" fillId="35" borderId="21" xfId="0" applyNumberFormat="1" applyFont="1" applyFill="1" applyBorder="1" applyAlignment="1">
      <alignment vertical="top"/>
    </xf>
    <xf numFmtId="4" fontId="4" fillId="35" borderId="28" xfId="0" applyNumberFormat="1" applyFont="1" applyFill="1" applyBorder="1" applyAlignment="1">
      <alignment vertical="top"/>
    </xf>
    <xf numFmtId="4" fontId="3" fillId="0" borderId="22" xfId="0" applyNumberFormat="1" applyFont="1" applyBorder="1" applyAlignment="1">
      <alignment vertical="top"/>
    </xf>
    <xf numFmtId="40" fontId="4" fillId="0" borderId="26" xfId="0" applyNumberFormat="1" applyFont="1" applyFill="1" applyBorder="1" applyAlignment="1">
      <alignment vertical="top" wrapText="1"/>
    </xf>
    <xf numFmtId="4" fontId="3" fillId="0" borderId="26" xfId="0" applyNumberFormat="1" applyFont="1" applyFill="1" applyBorder="1" applyAlignment="1">
      <alignment vertical="top" shrinkToFit="1"/>
    </xf>
    <xf numFmtId="4" fontId="47" fillId="0" borderId="31" xfId="0" applyNumberFormat="1" applyFont="1" applyFill="1" applyBorder="1" applyAlignment="1">
      <alignment vertical="top" shrinkToFit="1"/>
    </xf>
    <xf numFmtId="4" fontId="3" fillId="0" borderId="27" xfId="0" applyNumberFormat="1" applyFont="1" applyBorder="1" applyAlignment="1">
      <alignment vertical="top"/>
    </xf>
    <xf numFmtId="0" fontId="3" fillId="36" borderId="11" xfId="0" applyFont="1" applyFill="1" applyBorder="1" applyAlignment="1">
      <alignment vertical="top"/>
    </xf>
    <xf numFmtId="4" fontId="3" fillId="34" borderId="11" xfId="0" applyNumberFormat="1" applyFont="1" applyFill="1" applyBorder="1" applyAlignment="1">
      <alignment vertical="top"/>
    </xf>
    <xf numFmtId="4" fontId="3" fillId="34" borderId="15" xfId="0" applyNumberFormat="1" applyFont="1" applyFill="1" applyBorder="1" applyAlignment="1">
      <alignment vertical="top"/>
    </xf>
    <xf numFmtId="4" fontId="3" fillId="34" borderId="17" xfId="0" applyNumberFormat="1" applyFont="1" applyFill="1" applyBorder="1" applyAlignment="1">
      <alignment vertical="top"/>
    </xf>
    <xf numFmtId="4" fontId="3" fillId="34" borderId="26" xfId="0" applyNumberFormat="1" applyFont="1" applyFill="1" applyBorder="1" applyAlignment="1">
      <alignment vertical="top"/>
    </xf>
    <xf numFmtId="4" fontId="3" fillId="34" borderId="27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NumberFormat="1" applyFont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4" fontId="3" fillId="35" borderId="28" xfId="0" applyNumberFormat="1" applyFont="1" applyFill="1" applyBorder="1" applyAlignment="1">
      <alignment vertical="top"/>
    </xf>
    <xf numFmtId="4" fontId="46" fillId="0" borderId="31" xfId="0" applyNumberFormat="1" applyFont="1" applyFill="1" applyBorder="1" applyAlignment="1">
      <alignment vertical="top" shrinkToFit="1"/>
    </xf>
    <xf numFmtId="4" fontId="46" fillId="0" borderId="20" xfId="0" applyNumberFormat="1" applyFont="1" applyFill="1" applyBorder="1" applyAlignment="1">
      <alignment vertical="top" shrinkToFit="1"/>
    </xf>
    <xf numFmtId="1" fontId="3" fillId="36" borderId="12" xfId="0" applyNumberFormat="1" applyFont="1" applyFill="1" applyBorder="1" applyAlignment="1">
      <alignment horizontal="center" vertical="top"/>
    </xf>
    <xf numFmtId="0" fontId="3" fillId="36" borderId="13" xfId="0" applyFont="1" applyFill="1" applyBorder="1" applyAlignment="1">
      <alignment horizontal="left" vertical="top"/>
    </xf>
    <xf numFmtId="1" fontId="3" fillId="0" borderId="12" xfId="0" applyNumberFormat="1" applyFont="1" applyFill="1" applyBorder="1" applyAlignment="1">
      <alignment horizontal="center" vertical="top" wrapText="1"/>
    </xf>
    <xf numFmtId="40" fontId="3" fillId="0" borderId="13" xfId="0" applyNumberFormat="1" applyFont="1" applyFill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1" fontId="4" fillId="0" borderId="12" xfId="0" applyNumberFormat="1" applyFont="1" applyFill="1" applyBorder="1" applyAlignment="1">
      <alignment horizontal="center" vertical="top"/>
    </xf>
    <xf numFmtId="1" fontId="4" fillId="0" borderId="16" xfId="0" applyNumberFormat="1" applyFont="1" applyFill="1" applyBorder="1" applyAlignment="1">
      <alignment horizontal="center" vertical="top"/>
    </xf>
    <xf numFmtId="40" fontId="3" fillId="0" borderId="13" xfId="0" applyNumberFormat="1" applyFont="1" applyFill="1" applyBorder="1" applyAlignment="1">
      <alignment horizontal="left" vertical="top" wrapText="1"/>
    </xf>
    <xf numFmtId="40" fontId="3" fillId="0" borderId="32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40" fontId="3" fillId="0" borderId="21" xfId="0" applyNumberFormat="1" applyFont="1" applyFill="1" applyBorder="1" applyAlignment="1">
      <alignment vertical="top" wrapText="1"/>
    </xf>
    <xf numFmtId="40" fontId="3" fillId="0" borderId="26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 vertical="top"/>
    </xf>
    <xf numFmtId="40" fontId="3" fillId="0" borderId="17" xfId="0" applyNumberFormat="1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center" vertical="top"/>
    </xf>
    <xf numFmtId="1" fontId="3" fillId="36" borderId="10" xfId="0" applyNumberFormat="1" applyFont="1" applyFill="1" applyBorder="1" applyAlignment="1">
      <alignment horizontal="center" vertical="top"/>
    </xf>
    <xf numFmtId="1" fontId="3" fillId="36" borderId="16" xfId="0" applyNumberFormat="1" applyFont="1" applyFill="1" applyBorder="1" applyAlignment="1">
      <alignment horizontal="center" vertical="top"/>
    </xf>
    <xf numFmtId="0" fontId="3" fillId="36" borderId="11" xfId="0" applyFont="1" applyFill="1" applyBorder="1" applyAlignment="1">
      <alignment horizontal="left" vertical="top"/>
    </xf>
    <xf numFmtId="0" fontId="3" fillId="36" borderId="17" xfId="0" applyFont="1" applyFill="1" applyBorder="1" applyAlignment="1">
      <alignment horizontal="left" vertical="top"/>
    </xf>
    <xf numFmtId="1" fontId="3" fillId="0" borderId="34" xfId="0" applyNumberFormat="1" applyFont="1" applyFill="1" applyBorder="1" applyAlignment="1">
      <alignment horizontal="center" vertical="top" wrapText="1"/>
    </xf>
    <xf numFmtId="40" fontId="3" fillId="0" borderId="26" xfId="0" applyNumberFormat="1" applyFont="1" applyFill="1" applyBorder="1" applyAlignment="1">
      <alignment vertical="top" wrapText="1"/>
    </xf>
    <xf numFmtId="40" fontId="3" fillId="0" borderId="20" xfId="0" applyNumberFormat="1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D59" sqref="D59"/>
    </sheetView>
  </sheetViews>
  <sheetFormatPr defaultColWidth="9.140625" defaultRowHeight="12.75"/>
  <cols>
    <col min="1" max="1" width="4.8515625" style="46" customWidth="1"/>
    <col min="2" max="2" width="46.28125" style="36" customWidth="1"/>
    <col min="3" max="3" width="31.7109375" style="36" customWidth="1"/>
    <col min="4" max="4" width="12.28125" style="36" customWidth="1"/>
    <col min="5" max="16384" width="9.140625" style="36" customWidth="1"/>
  </cols>
  <sheetData>
    <row r="1" ht="13.5" customHeight="1">
      <c r="A1" s="35" t="s">
        <v>0</v>
      </c>
    </row>
    <row r="2" spans="1:3" ht="16.5" customHeight="1">
      <c r="A2" s="35"/>
      <c r="C2" s="37"/>
    </row>
    <row r="3" spans="1:7" ht="33.75" customHeight="1">
      <c r="A3" s="141" t="s">
        <v>36</v>
      </c>
      <c r="B3" s="141"/>
      <c r="C3" s="141"/>
      <c r="D3" s="141"/>
      <c r="E3" s="53"/>
      <c r="F3" s="53"/>
      <c r="G3" s="53"/>
    </row>
    <row r="4" ht="15" customHeight="1" thickBot="1">
      <c r="A4" s="35" t="s">
        <v>1</v>
      </c>
    </row>
    <row r="5" spans="1:4" s="38" customFormat="1" ht="55.5" customHeight="1">
      <c r="A5" s="3" t="s">
        <v>2</v>
      </c>
      <c r="B5" s="4" t="s">
        <v>3</v>
      </c>
      <c r="C5" s="4" t="s">
        <v>4</v>
      </c>
      <c r="D5" s="24" t="s">
        <v>37</v>
      </c>
    </row>
    <row r="6" spans="1:4" s="8" customFormat="1" ht="13.5">
      <c r="A6" s="6">
        <v>0</v>
      </c>
      <c r="B6" s="7">
        <v>1</v>
      </c>
      <c r="C6" s="7">
        <v>2</v>
      </c>
      <c r="D6" s="27">
        <v>3</v>
      </c>
    </row>
    <row r="7" spans="1:4" s="38" customFormat="1" ht="15" customHeight="1">
      <c r="A7" s="142">
        <v>1</v>
      </c>
      <c r="B7" s="143" t="s">
        <v>5</v>
      </c>
      <c r="C7" s="9" t="s">
        <v>6</v>
      </c>
      <c r="D7" s="62">
        <v>96000</v>
      </c>
    </row>
    <row r="8" spans="1:4" s="38" customFormat="1" ht="12.75">
      <c r="A8" s="142"/>
      <c r="B8" s="143"/>
      <c r="C8" s="9" t="s">
        <v>7</v>
      </c>
      <c r="D8" s="62">
        <v>10000</v>
      </c>
    </row>
    <row r="9" spans="1:4" s="38" customFormat="1" ht="12.75">
      <c r="A9" s="22"/>
      <c r="B9" s="18" t="s">
        <v>8</v>
      </c>
      <c r="C9" s="19"/>
      <c r="D9" s="25">
        <f>SUM(D7:D8)</f>
        <v>106000</v>
      </c>
    </row>
    <row r="10" spans="1:4" s="38" customFormat="1" ht="12.75">
      <c r="A10" s="144">
        <v>2</v>
      </c>
      <c r="B10" s="23" t="s">
        <v>32</v>
      </c>
      <c r="C10" s="9" t="s">
        <v>6</v>
      </c>
      <c r="D10" s="54">
        <v>3000</v>
      </c>
    </row>
    <row r="11" spans="1:4" s="38" customFormat="1" ht="25.5">
      <c r="A11" s="144"/>
      <c r="B11" s="23" t="s">
        <v>33</v>
      </c>
      <c r="C11" s="9" t="s">
        <v>6</v>
      </c>
      <c r="D11" s="54">
        <v>0</v>
      </c>
    </row>
    <row r="12" spans="1:4" s="38" customFormat="1" ht="25.5">
      <c r="A12" s="144"/>
      <c r="B12" s="23" t="s">
        <v>34</v>
      </c>
      <c r="C12" s="9" t="s">
        <v>6</v>
      </c>
      <c r="D12" s="54">
        <v>2000</v>
      </c>
    </row>
    <row r="13" spans="1:4" s="39" customFormat="1" ht="25.5">
      <c r="A13" s="144"/>
      <c r="B13" s="23" t="s">
        <v>23</v>
      </c>
      <c r="C13" s="9" t="s">
        <v>6</v>
      </c>
      <c r="D13" s="47">
        <v>5000</v>
      </c>
    </row>
    <row r="14" spans="1:4" s="39" customFormat="1" ht="25.5">
      <c r="A14" s="144"/>
      <c r="B14" s="23" t="s">
        <v>24</v>
      </c>
      <c r="C14" s="9" t="s">
        <v>6</v>
      </c>
      <c r="D14" s="47">
        <v>37000</v>
      </c>
    </row>
    <row r="15" spans="1:4" s="39" customFormat="1" ht="25.5">
      <c r="A15" s="144"/>
      <c r="B15" s="23" t="s">
        <v>26</v>
      </c>
      <c r="C15" s="9" t="s">
        <v>6</v>
      </c>
      <c r="D15" s="47">
        <v>4000</v>
      </c>
    </row>
    <row r="16" spans="1:4" s="38" customFormat="1" ht="12.75">
      <c r="A16" s="22"/>
      <c r="B16" s="18" t="s">
        <v>35</v>
      </c>
      <c r="C16" s="19"/>
      <c r="D16" s="25">
        <f>SUM(D10:D15)</f>
        <v>51000</v>
      </c>
    </row>
    <row r="17" spans="1:4" s="38" customFormat="1" ht="12.75" customHeight="1">
      <c r="A17" s="145"/>
      <c r="B17" s="140" t="s">
        <v>21</v>
      </c>
      <c r="C17" s="9" t="s">
        <v>6</v>
      </c>
      <c r="D17" s="20">
        <f>ROUND(D7+D16,2)</f>
        <v>147000</v>
      </c>
    </row>
    <row r="18" spans="1:4" s="38" customFormat="1" ht="12.75">
      <c r="A18" s="145"/>
      <c r="B18" s="140"/>
      <c r="C18" s="9" t="s">
        <v>7</v>
      </c>
      <c r="D18" s="20">
        <f>ROUND(D8,2)</f>
        <v>10000</v>
      </c>
    </row>
    <row r="19" spans="1:4" s="38" customFormat="1" ht="13.5" thickBot="1">
      <c r="A19" s="40"/>
      <c r="B19" s="41" t="s">
        <v>53</v>
      </c>
      <c r="C19" s="42"/>
      <c r="D19" s="43">
        <f>ROUND(D17+D18,2)</f>
        <v>157000</v>
      </c>
    </row>
    <row r="20" spans="1:4" s="38" customFormat="1" ht="6.75" customHeight="1">
      <c r="A20" s="10"/>
      <c r="B20" s="5"/>
      <c r="C20" s="5"/>
      <c r="D20" s="5"/>
    </row>
    <row r="21" spans="1:4" ht="16.5" thickBot="1">
      <c r="A21" s="1" t="s">
        <v>9</v>
      </c>
      <c r="B21" s="2"/>
      <c r="C21" s="2"/>
      <c r="D21" s="2"/>
    </row>
    <row r="22" spans="1:4" s="38" customFormat="1" ht="57" customHeight="1">
      <c r="A22" s="11" t="s">
        <v>2</v>
      </c>
      <c r="B22" s="12" t="s">
        <v>3</v>
      </c>
      <c r="C22" s="12" t="s">
        <v>4</v>
      </c>
      <c r="D22" s="24" t="s">
        <v>37</v>
      </c>
    </row>
    <row r="23" spans="1:4" s="44" customFormat="1" ht="13.5">
      <c r="A23" s="13">
        <v>0</v>
      </c>
      <c r="B23" s="14">
        <v>1</v>
      </c>
      <c r="C23" s="14">
        <v>2</v>
      </c>
      <c r="D23" s="27">
        <v>3</v>
      </c>
    </row>
    <row r="24" spans="1:4" s="38" customFormat="1" ht="12.75">
      <c r="A24" s="139">
        <v>1</v>
      </c>
      <c r="B24" s="140" t="s">
        <v>10</v>
      </c>
      <c r="C24" s="16" t="s">
        <v>6</v>
      </c>
      <c r="D24" s="47">
        <v>100000</v>
      </c>
    </row>
    <row r="25" spans="1:4" s="38" customFormat="1" ht="12.75">
      <c r="A25" s="139"/>
      <c r="B25" s="140"/>
      <c r="C25" s="17" t="s">
        <v>7</v>
      </c>
      <c r="D25" s="47">
        <v>30000</v>
      </c>
    </row>
    <row r="26" spans="1:4" s="38" customFormat="1" ht="12.75">
      <c r="A26" s="31"/>
      <c r="B26" s="18" t="s">
        <v>11</v>
      </c>
      <c r="C26" s="19"/>
      <c r="D26" s="60">
        <f>SUM(D24:D25)</f>
        <v>130000</v>
      </c>
    </row>
    <row r="27" spans="1:4" s="39" customFormat="1" ht="12.75" customHeight="1">
      <c r="A27" s="154">
        <v>2</v>
      </c>
      <c r="B27" s="143" t="s">
        <v>12</v>
      </c>
      <c r="C27" s="17" t="s">
        <v>7</v>
      </c>
      <c r="D27" s="47">
        <v>500000</v>
      </c>
    </row>
    <row r="28" spans="1:4" s="38" customFormat="1" ht="12.75">
      <c r="A28" s="154"/>
      <c r="B28" s="143"/>
      <c r="C28" s="16" t="s">
        <v>6</v>
      </c>
      <c r="D28" s="47">
        <v>150870</v>
      </c>
    </row>
    <row r="29" spans="1:4" s="38" customFormat="1" ht="12.75">
      <c r="A29" s="31"/>
      <c r="B29" s="18" t="s">
        <v>13</v>
      </c>
      <c r="C29" s="19"/>
      <c r="D29" s="60">
        <f>SUM(D27:D28)</f>
        <v>650870</v>
      </c>
    </row>
    <row r="30" spans="1:4" s="38" customFormat="1" ht="38.25">
      <c r="A30" s="48">
        <v>3</v>
      </c>
      <c r="B30" s="49" t="s">
        <v>27</v>
      </c>
      <c r="C30" s="16" t="s">
        <v>6</v>
      </c>
      <c r="D30" s="54">
        <v>0</v>
      </c>
    </row>
    <row r="31" spans="1:4" s="38" customFormat="1" ht="38.25">
      <c r="A31" s="48">
        <v>4</v>
      </c>
      <c r="B31" s="49" t="s">
        <v>30</v>
      </c>
      <c r="C31" s="16" t="s">
        <v>6</v>
      </c>
      <c r="D31" s="54">
        <v>35030</v>
      </c>
    </row>
    <row r="32" spans="1:4" s="38" customFormat="1" ht="12.75">
      <c r="A32" s="137"/>
      <c r="B32" s="138" t="s">
        <v>31</v>
      </c>
      <c r="C32" s="50" t="s">
        <v>7</v>
      </c>
      <c r="D32" s="60">
        <f>D27</f>
        <v>500000</v>
      </c>
    </row>
    <row r="33" spans="1:4" s="38" customFormat="1" ht="12.75">
      <c r="A33" s="137"/>
      <c r="B33" s="138"/>
      <c r="C33" s="51" t="s">
        <v>6</v>
      </c>
      <c r="D33" s="60">
        <f>D28+D30+D31</f>
        <v>185900</v>
      </c>
    </row>
    <row r="34" spans="1:4" s="38" customFormat="1" ht="12.75">
      <c r="A34" s="137"/>
      <c r="B34" s="138"/>
      <c r="C34" s="18" t="s">
        <v>54</v>
      </c>
      <c r="D34" s="60">
        <f>D32+D33</f>
        <v>685900</v>
      </c>
    </row>
    <row r="35" spans="1:4" s="38" customFormat="1" ht="25.5">
      <c r="A35" s="139">
        <v>5</v>
      </c>
      <c r="B35" s="140" t="s">
        <v>14</v>
      </c>
      <c r="C35" s="21" t="s">
        <v>15</v>
      </c>
      <c r="D35" s="61">
        <v>11000</v>
      </c>
    </row>
    <row r="36" spans="1:4" s="38" customFormat="1" ht="25.5">
      <c r="A36" s="139"/>
      <c r="B36" s="140"/>
      <c r="C36" s="21" t="s">
        <v>16</v>
      </c>
      <c r="D36" s="61">
        <v>75000</v>
      </c>
    </row>
    <row r="37" spans="1:4" s="38" customFormat="1" ht="25.5">
      <c r="A37" s="139"/>
      <c r="B37" s="140"/>
      <c r="C37" s="21" t="s">
        <v>25</v>
      </c>
      <c r="D37" s="61">
        <v>9000</v>
      </c>
    </row>
    <row r="38" spans="1:4" s="38" customFormat="1" ht="25.5">
      <c r="A38" s="139"/>
      <c r="B38" s="140"/>
      <c r="C38" s="21" t="s">
        <v>17</v>
      </c>
      <c r="D38" s="47">
        <v>1000</v>
      </c>
    </row>
    <row r="39" spans="1:4" s="38" customFormat="1" ht="12.75">
      <c r="A39" s="32"/>
      <c r="B39" s="18" t="s">
        <v>18</v>
      </c>
      <c r="C39" s="19"/>
      <c r="D39" s="25">
        <f>SUM(D35:D38)</f>
        <v>96000</v>
      </c>
    </row>
    <row r="40" spans="1:4" s="38" customFormat="1" ht="16.5" customHeight="1">
      <c r="A40" s="33">
        <v>6</v>
      </c>
      <c r="B40" s="29" t="s">
        <v>29</v>
      </c>
      <c r="C40" s="21" t="s">
        <v>19</v>
      </c>
      <c r="D40" s="62">
        <v>13000</v>
      </c>
    </row>
    <row r="41" spans="1:4" s="38" customFormat="1" ht="16.5" customHeight="1">
      <c r="A41" s="34">
        <v>7</v>
      </c>
      <c r="B41" s="23" t="s">
        <v>20</v>
      </c>
      <c r="C41" s="16" t="s">
        <v>6</v>
      </c>
      <c r="D41" s="62">
        <v>2000</v>
      </c>
    </row>
    <row r="42" spans="1:4" s="38" customFormat="1" ht="15.75" customHeight="1">
      <c r="A42" s="150"/>
      <c r="B42" s="140" t="s">
        <v>21</v>
      </c>
      <c r="C42" s="15" t="s">
        <v>22</v>
      </c>
      <c r="D42" s="28">
        <f>ROUND(D24+D33+D39+D41,2)</f>
        <v>383900</v>
      </c>
    </row>
    <row r="43" spans="1:4" s="38" customFormat="1" ht="13.5" thickBot="1">
      <c r="A43" s="150"/>
      <c r="B43" s="152"/>
      <c r="C43" s="93" t="s">
        <v>7</v>
      </c>
      <c r="D43" s="99">
        <f>ROUND(D25+D32+D40,2)</f>
        <v>543000</v>
      </c>
    </row>
    <row r="44" spans="1:4" s="38" customFormat="1" ht="13.5" thickBot="1">
      <c r="A44" s="151"/>
      <c r="B44" s="96" t="s">
        <v>47</v>
      </c>
      <c r="C44" s="102"/>
      <c r="D44" s="103">
        <f>SUM(D42:D43)</f>
        <v>926900</v>
      </c>
    </row>
    <row r="45" spans="1:4" s="38" customFormat="1" ht="18" customHeight="1">
      <c r="A45" s="150"/>
      <c r="B45" s="153" t="s">
        <v>48</v>
      </c>
      <c r="C45" s="100" t="s">
        <v>22</v>
      </c>
      <c r="D45" s="101">
        <f>ROUND(D17+D42-D33,2)</f>
        <v>345000</v>
      </c>
    </row>
    <row r="46" spans="1:4" s="38" customFormat="1" ht="12.75">
      <c r="A46" s="150"/>
      <c r="B46" s="148"/>
      <c r="C46" s="45" t="s">
        <v>7</v>
      </c>
      <c r="D46" s="20">
        <f>ROUND(D18+D43-D32,2)</f>
        <v>53000</v>
      </c>
    </row>
    <row r="47" spans="1:4" s="39" customFormat="1" ht="12.75">
      <c r="A47" s="150"/>
      <c r="B47" s="148"/>
      <c r="C47" s="18" t="s">
        <v>38</v>
      </c>
      <c r="D47" s="25">
        <f>ROUND(D45+D46,2)</f>
        <v>398000</v>
      </c>
    </row>
    <row r="48" spans="1:4" s="39" customFormat="1" ht="12.75" customHeight="1">
      <c r="A48" s="146"/>
      <c r="B48" s="148" t="s">
        <v>28</v>
      </c>
      <c r="C48" s="15" t="s">
        <v>22</v>
      </c>
      <c r="D48" s="25">
        <f>D45+D33</f>
        <v>530900</v>
      </c>
    </row>
    <row r="49" spans="1:4" s="39" customFormat="1" ht="13.5" thickBot="1">
      <c r="A49" s="146"/>
      <c r="B49" s="148"/>
      <c r="C49" s="93" t="s">
        <v>7</v>
      </c>
      <c r="D49" s="95">
        <f>D46+D32</f>
        <v>553000</v>
      </c>
    </row>
    <row r="50" spans="1:4" ht="16.5" thickBot="1">
      <c r="A50" s="147"/>
      <c r="B50" s="149"/>
      <c r="C50" s="96" t="s">
        <v>38</v>
      </c>
      <c r="D50" s="98">
        <f>ROUND(D48+D49,2)</f>
        <v>1083900</v>
      </c>
    </row>
    <row r="51" spans="1:4" s="59" customFormat="1" ht="7.5" customHeight="1">
      <c r="A51" s="55"/>
      <c r="B51" s="56"/>
      <c r="C51" s="57"/>
      <c r="D51" s="58"/>
    </row>
    <row r="52" spans="2:4" ht="15.75">
      <c r="B52" s="30"/>
      <c r="D52" s="30"/>
    </row>
    <row r="53" spans="2:4" ht="15.75">
      <c r="B53" s="26"/>
      <c r="D53" s="26"/>
    </row>
  </sheetData>
  <sheetProtection/>
  <mergeCells count="20">
    <mergeCell ref="A48:A50"/>
    <mergeCell ref="B48:B50"/>
    <mergeCell ref="A24:A25"/>
    <mergeCell ref="B24:B25"/>
    <mergeCell ref="A42:A44"/>
    <mergeCell ref="B42:B43"/>
    <mergeCell ref="A45:A47"/>
    <mergeCell ref="B45:B47"/>
    <mergeCell ref="A27:A28"/>
    <mergeCell ref="B27:B28"/>
    <mergeCell ref="A32:A34"/>
    <mergeCell ref="B32:B34"/>
    <mergeCell ref="A35:A38"/>
    <mergeCell ref="B35:B38"/>
    <mergeCell ref="A3:D3"/>
    <mergeCell ref="A7:A8"/>
    <mergeCell ref="B7:B8"/>
    <mergeCell ref="A10:A15"/>
    <mergeCell ref="A17:A18"/>
    <mergeCell ref="B17:B18"/>
  </mergeCells>
  <printOptions/>
  <pageMargins left="0.5511811023622047" right="0.15748031496062992" top="0.2755905511811024" bottom="0.35433070866141736" header="0.2755905511811024" footer="0.15748031496062992"/>
  <pageSetup orientation="portrait" paperSize="9" scale="8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B52" sqref="B52:E53"/>
    </sheetView>
  </sheetViews>
  <sheetFormatPr defaultColWidth="9.140625" defaultRowHeight="12.75"/>
  <cols>
    <col min="1" max="1" width="4.8515625" style="46" customWidth="1"/>
    <col min="2" max="2" width="46.28125" style="36" customWidth="1"/>
    <col min="3" max="3" width="28.421875" style="36" customWidth="1"/>
    <col min="4" max="4" width="13.8515625" style="36" customWidth="1"/>
    <col min="5" max="5" width="12.140625" style="36" customWidth="1"/>
    <col min="6" max="6" width="14.00390625" style="63" bestFit="1" customWidth="1"/>
    <col min="7" max="16384" width="9.140625" style="36" customWidth="1"/>
  </cols>
  <sheetData>
    <row r="1" ht="13.5" customHeight="1">
      <c r="A1" s="35" t="s">
        <v>0</v>
      </c>
    </row>
    <row r="2" spans="1:3" ht="16.5" customHeight="1">
      <c r="A2" s="35"/>
      <c r="C2" s="37"/>
    </row>
    <row r="3" spans="1:7" ht="33.75" customHeight="1">
      <c r="A3" s="141" t="s">
        <v>39</v>
      </c>
      <c r="B3" s="141"/>
      <c r="C3" s="141"/>
      <c r="D3" s="141"/>
      <c r="E3" s="141"/>
      <c r="F3" s="141"/>
      <c r="G3" s="53"/>
    </row>
    <row r="4" ht="15" customHeight="1" thickBot="1">
      <c r="A4" s="35" t="s">
        <v>1</v>
      </c>
    </row>
    <row r="5" spans="1:6" s="38" customFormat="1" ht="55.5" customHeight="1">
      <c r="A5" s="3" t="s">
        <v>2</v>
      </c>
      <c r="B5" s="4" t="s">
        <v>3</v>
      </c>
      <c r="C5" s="4" t="s">
        <v>4</v>
      </c>
      <c r="D5" s="78" t="s">
        <v>40</v>
      </c>
      <c r="E5" s="78" t="s">
        <v>41</v>
      </c>
      <c r="F5" s="79" t="s">
        <v>42</v>
      </c>
    </row>
    <row r="6" spans="1:6" s="8" customFormat="1" ht="13.5">
      <c r="A6" s="6">
        <v>0</v>
      </c>
      <c r="B6" s="7">
        <v>1</v>
      </c>
      <c r="C6" s="7">
        <v>2</v>
      </c>
      <c r="D6" s="7">
        <v>3</v>
      </c>
      <c r="E6" s="66">
        <v>4</v>
      </c>
      <c r="F6" s="76" t="s">
        <v>43</v>
      </c>
    </row>
    <row r="7" spans="1:6" s="38" customFormat="1" ht="15" customHeight="1">
      <c r="A7" s="142">
        <v>1</v>
      </c>
      <c r="B7" s="143" t="s">
        <v>5</v>
      </c>
      <c r="C7" s="9" t="s">
        <v>6</v>
      </c>
      <c r="D7" s="72">
        <v>96000</v>
      </c>
      <c r="E7" s="72">
        <v>0</v>
      </c>
      <c r="F7" s="47">
        <f>ROUND(D7+E7,2)</f>
        <v>96000</v>
      </c>
    </row>
    <row r="8" spans="1:6" s="38" customFormat="1" ht="12.75">
      <c r="A8" s="142"/>
      <c r="B8" s="143"/>
      <c r="C8" s="9" t="s">
        <v>7</v>
      </c>
      <c r="D8" s="72">
        <v>10000</v>
      </c>
      <c r="E8" s="72">
        <v>0</v>
      </c>
      <c r="F8" s="47">
        <f>ROUND(D8+E8,2)</f>
        <v>10000</v>
      </c>
    </row>
    <row r="9" spans="1:6" s="38" customFormat="1" ht="12.75">
      <c r="A9" s="22"/>
      <c r="B9" s="18" t="s">
        <v>8</v>
      </c>
      <c r="C9" s="19"/>
      <c r="D9" s="71">
        <f>SUM(D7:D8)</f>
        <v>106000</v>
      </c>
      <c r="E9" s="71">
        <f>SUM(E7:E8)</f>
        <v>0</v>
      </c>
      <c r="F9" s="60">
        <f>SUM(F7:F8)</f>
        <v>106000</v>
      </c>
    </row>
    <row r="10" spans="1:6" s="38" customFormat="1" ht="12.75">
      <c r="A10" s="144">
        <v>2</v>
      </c>
      <c r="B10" s="23" t="s">
        <v>32</v>
      </c>
      <c r="C10" s="9" t="s">
        <v>6</v>
      </c>
      <c r="D10" s="69">
        <v>3000</v>
      </c>
      <c r="E10" s="69">
        <v>0</v>
      </c>
      <c r="F10" s="54">
        <f aca="true" t="shared" si="0" ref="F10:F15">ROUND(D10+E10,2)</f>
        <v>3000</v>
      </c>
    </row>
    <row r="11" spans="1:6" s="38" customFormat="1" ht="25.5">
      <c r="A11" s="144"/>
      <c r="B11" s="23" t="s">
        <v>33</v>
      </c>
      <c r="C11" s="9" t="s">
        <v>6</v>
      </c>
      <c r="D11" s="69">
        <v>0</v>
      </c>
      <c r="E11" s="69">
        <v>0</v>
      </c>
      <c r="F11" s="54">
        <f t="shared" si="0"/>
        <v>0</v>
      </c>
    </row>
    <row r="12" spans="1:6" s="38" customFormat="1" ht="25.5">
      <c r="A12" s="144"/>
      <c r="B12" s="23" t="s">
        <v>34</v>
      </c>
      <c r="C12" s="9" t="s">
        <v>6</v>
      </c>
      <c r="D12" s="69">
        <v>2000</v>
      </c>
      <c r="E12" s="69">
        <v>0</v>
      </c>
      <c r="F12" s="54">
        <f t="shared" si="0"/>
        <v>2000</v>
      </c>
    </row>
    <row r="13" spans="1:6" s="39" customFormat="1" ht="25.5">
      <c r="A13" s="144"/>
      <c r="B13" s="23" t="s">
        <v>23</v>
      </c>
      <c r="C13" s="9" t="s">
        <v>6</v>
      </c>
      <c r="D13" s="67">
        <v>5000</v>
      </c>
      <c r="E13" s="67">
        <v>0</v>
      </c>
      <c r="F13" s="47">
        <f t="shared" si="0"/>
        <v>5000</v>
      </c>
    </row>
    <row r="14" spans="1:6" s="39" customFormat="1" ht="25.5">
      <c r="A14" s="144"/>
      <c r="B14" s="23" t="s">
        <v>24</v>
      </c>
      <c r="C14" s="9" t="s">
        <v>6</v>
      </c>
      <c r="D14" s="67">
        <v>37000</v>
      </c>
      <c r="E14" s="67">
        <v>0</v>
      </c>
      <c r="F14" s="47">
        <f t="shared" si="0"/>
        <v>37000</v>
      </c>
    </row>
    <row r="15" spans="1:6" s="39" customFormat="1" ht="25.5">
      <c r="A15" s="144"/>
      <c r="B15" s="23" t="s">
        <v>26</v>
      </c>
      <c r="C15" s="9" t="s">
        <v>6</v>
      </c>
      <c r="D15" s="67">
        <v>4000</v>
      </c>
      <c r="E15" s="67">
        <v>0</v>
      </c>
      <c r="F15" s="47">
        <f t="shared" si="0"/>
        <v>4000</v>
      </c>
    </row>
    <row r="16" spans="1:6" s="38" customFormat="1" ht="12.75">
      <c r="A16" s="22"/>
      <c r="B16" s="18" t="s">
        <v>35</v>
      </c>
      <c r="C16" s="19"/>
      <c r="D16" s="71">
        <f>SUM(D10:D15)</f>
        <v>51000</v>
      </c>
      <c r="E16" s="71">
        <f>SUM(E10:E15)</f>
        <v>0</v>
      </c>
      <c r="F16" s="60">
        <f>SUM(F10:F15)</f>
        <v>51000</v>
      </c>
    </row>
    <row r="17" spans="1:6" s="38" customFormat="1" ht="12.75" customHeight="1">
      <c r="A17" s="145"/>
      <c r="B17" s="140" t="s">
        <v>21</v>
      </c>
      <c r="C17" s="9" t="s">
        <v>6</v>
      </c>
      <c r="D17" s="74">
        <f>ROUND(D7+D16,2)</f>
        <v>147000</v>
      </c>
      <c r="E17" s="74">
        <f>ROUND(E7+E16,2)</f>
        <v>0</v>
      </c>
      <c r="F17" s="20">
        <f>ROUND(F7+F16,2)</f>
        <v>147000</v>
      </c>
    </row>
    <row r="18" spans="1:6" s="38" customFormat="1" ht="12.75">
      <c r="A18" s="145"/>
      <c r="B18" s="140"/>
      <c r="C18" s="9" t="s">
        <v>7</v>
      </c>
      <c r="D18" s="74">
        <f>ROUND(D8,2)</f>
        <v>10000</v>
      </c>
      <c r="E18" s="74">
        <f>ROUND(E8,2)</f>
        <v>0</v>
      </c>
      <c r="F18" s="20">
        <f>ROUND(F8,2)</f>
        <v>10000</v>
      </c>
    </row>
    <row r="19" spans="1:6" s="38" customFormat="1" ht="13.5" thickBot="1">
      <c r="A19" s="40"/>
      <c r="B19" s="41" t="s">
        <v>53</v>
      </c>
      <c r="C19" s="42"/>
      <c r="D19" s="77">
        <f>SUM(D17:D18)</f>
        <v>157000</v>
      </c>
      <c r="E19" s="77">
        <f>SUM(E17:E18)</f>
        <v>0</v>
      </c>
      <c r="F19" s="64">
        <f>SUM(F17:F18)</f>
        <v>157000</v>
      </c>
    </row>
    <row r="20" spans="1:6" s="38" customFormat="1" ht="6.75" customHeight="1">
      <c r="A20" s="10"/>
      <c r="B20" s="5"/>
      <c r="C20" s="5"/>
      <c r="D20" s="5"/>
      <c r="F20" s="65"/>
    </row>
    <row r="21" spans="1:4" ht="16.5" thickBot="1">
      <c r="A21" s="1" t="s">
        <v>9</v>
      </c>
      <c r="B21" s="2"/>
      <c r="C21" s="2"/>
      <c r="D21" s="2"/>
    </row>
    <row r="22" spans="1:6" s="38" customFormat="1" ht="57" customHeight="1">
      <c r="A22" s="11" t="s">
        <v>2</v>
      </c>
      <c r="B22" s="12" t="s">
        <v>3</v>
      </c>
      <c r="C22" s="12" t="s">
        <v>4</v>
      </c>
      <c r="D22" s="75" t="s">
        <v>40</v>
      </c>
      <c r="E22" s="75" t="s">
        <v>41</v>
      </c>
      <c r="F22" s="24" t="s">
        <v>42</v>
      </c>
    </row>
    <row r="23" spans="1:6" s="44" customFormat="1" ht="13.5">
      <c r="A23" s="13">
        <v>0</v>
      </c>
      <c r="B23" s="14">
        <v>1</v>
      </c>
      <c r="C23" s="14">
        <v>2</v>
      </c>
      <c r="D23" s="7">
        <v>3</v>
      </c>
      <c r="E23" s="66">
        <v>4</v>
      </c>
      <c r="F23" s="76" t="s">
        <v>43</v>
      </c>
    </row>
    <row r="24" spans="1:6" s="38" customFormat="1" ht="12.75">
      <c r="A24" s="139">
        <v>1</v>
      </c>
      <c r="B24" s="140" t="s">
        <v>10</v>
      </c>
      <c r="C24" s="16" t="s">
        <v>6</v>
      </c>
      <c r="D24" s="67">
        <v>100000</v>
      </c>
      <c r="E24" s="67">
        <v>0</v>
      </c>
      <c r="F24" s="47">
        <f>ROUND(D24+E24,2)</f>
        <v>100000</v>
      </c>
    </row>
    <row r="25" spans="1:6" s="38" customFormat="1" ht="12.75">
      <c r="A25" s="139"/>
      <c r="B25" s="140"/>
      <c r="C25" s="17" t="s">
        <v>7</v>
      </c>
      <c r="D25" s="67">
        <v>30000</v>
      </c>
      <c r="E25" s="67">
        <v>0</v>
      </c>
      <c r="F25" s="47">
        <f>ROUND(D25+E25,2)</f>
        <v>30000</v>
      </c>
    </row>
    <row r="26" spans="1:6" s="38" customFormat="1" ht="12.75">
      <c r="A26" s="31"/>
      <c r="B26" s="18" t="s">
        <v>11</v>
      </c>
      <c r="C26" s="19"/>
      <c r="D26" s="68">
        <f>SUM(D24:D25)</f>
        <v>130000</v>
      </c>
      <c r="E26" s="68">
        <f>SUM(E24:E25)</f>
        <v>0</v>
      </c>
      <c r="F26" s="60">
        <f>SUM(F24:F25)</f>
        <v>130000</v>
      </c>
    </row>
    <row r="27" spans="1:6" s="39" customFormat="1" ht="12.75" customHeight="1">
      <c r="A27" s="154">
        <v>2</v>
      </c>
      <c r="B27" s="143" t="s">
        <v>12</v>
      </c>
      <c r="C27" s="17" t="s">
        <v>7</v>
      </c>
      <c r="D27" s="67">
        <v>500000</v>
      </c>
      <c r="E27" s="67">
        <v>0</v>
      </c>
      <c r="F27" s="47">
        <f>ROUND(D27+E27,2)</f>
        <v>500000</v>
      </c>
    </row>
    <row r="28" spans="1:6" s="38" customFormat="1" ht="12.75">
      <c r="A28" s="154"/>
      <c r="B28" s="143"/>
      <c r="C28" s="16" t="s">
        <v>6</v>
      </c>
      <c r="D28" s="67">
        <v>150870</v>
      </c>
      <c r="E28" s="67">
        <v>0</v>
      </c>
      <c r="F28" s="47">
        <f>ROUND(D28+E28,2)</f>
        <v>150870</v>
      </c>
    </row>
    <row r="29" spans="1:6" s="38" customFormat="1" ht="12.75">
      <c r="A29" s="31"/>
      <c r="B29" s="18" t="s">
        <v>13</v>
      </c>
      <c r="C29" s="19"/>
      <c r="D29" s="68">
        <f>SUM(D27:D28)</f>
        <v>650870</v>
      </c>
      <c r="E29" s="68">
        <f>SUM(E27:E28)</f>
        <v>0</v>
      </c>
      <c r="F29" s="60">
        <f>SUM(F27:F28)</f>
        <v>650870</v>
      </c>
    </row>
    <row r="30" spans="1:6" s="38" customFormat="1" ht="38.25">
      <c r="A30" s="48">
        <v>3</v>
      </c>
      <c r="B30" s="49" t="s">
        <v>27</v>
      </c>
      <c r="C30" s="16" t="s">
        <v>6</v>
      </c>
      <c r="D30" s="69">
        <v>0</v>
      </c>
      <c r="E30" s="69">
        <v>0</v>
      </c>
      <c r="F30" s="54">
        <f>ROUND(D30+E30,2)</f>
        <v>0</v>
      </c>
    </row>
    <row r="31" spans="1:6" s="38" customFormat="1" ht="38.25">
      <c r="A31" s="48">
        <v>4</v>
      </c>
      <c r="B31" s="49" t="s">
        <v>30</v>
      </c>
      <c r="C31" s="16" t="s">
        <v>6</v>
      </c>
      <c r="D31" s="69">
        <v>35030</v>
      </c>
      <c r="E31" s="69">
        <v>-35030</v>
      </c>
      <c r="F31" s="54">
        <f>ROUND(D31+E31,2)</f>
        <v>0</v>
      </c>
    </row>
    <row r="32" spans="1:6" s="38" customFormat="1" ht="12.75">
      <c r="A32" s="137"/>
      <c r="B32" s="138" t="s">
        <v>31</v>
      </c>
      <c r="C32" s="50" t="s">
        <v>7</v>
      </c>
      <c r="D32" s="68">
        <f>D27</f>
        <v>500000</v>
      </c>
      <c r="E32" s="68">
        <f>E27</f>
        <v>0</v>
      </c>
      <c r="F32" s="60">
        <f>F27</f>
        <v>500000</v>
      </c>
    </row>
    <row r="33" spans="1:6" s="38" customFormat="1" ht="12.75">
      <c r="A33" s="137"/>
      <c r="B33" s="138"/>
      <c r="C33" s="51" t="s">
        <v>6</v>
      </c>
      <c r="D33" s="68">
        <f>D28+D30+D31</f>
        <v>185900</v>
      </c>
      <c r="E33" s="68">
        <f>E28+E30+E31</f>
        <v>-35030</v>
      </c>
      <c r="F33" s="60">
        <f>F28+F30+F31</f>
        <v>150870</v>
      </c>
    </row>
    <row r="34" spans="1:6" s="38" customFormat="1" ht="12.75">
      <c r="A34" s="137"/>
      <c r="B34" s="138"/>
      <c r="C34" s="18" t="s">
        <v>54</v>
      </c>
      <c r="D34" s="68">
        <f>D32+D33</f>
        <v>685900</v>
      </c>
      <c r="E34" s="68">
        <f>E32+E33</f>
        <v>-35030</v>
      </c>
      <c r="F34" s="60">
        <f>F32+F33</f>
        <v>650870</v>
      </c>
    </row>
    <row r="35" spans="1:6" s="38" customFormat="1" ht="38.25">
      <c r="A35" s="139">
        <v>5</v>
      </c>
      <c r="B35" s="140" t="s">
        <v>14</v>
      </c>
      <c r="C35" s="21" t="s">
        <v>15</v>
      </c>
      <c r="D35" s="70">
        <v>11000</v>
      </c>
      <c r="E35" s="70">
        <v>0</v>
      </c>
      <c r="F35" s="61">
        <f>ROUND(D35+E35,2)</f>
        <v>11000</v>
      </c>
    </row>
    <row r="36" spans="1:6" s="38" customFormat="1" ht="25.5">
      <c r="A36" s="139"/>
      <c r="B36" s="140"/>
      <c r="C36" s="21" t="s">
        <v>16</v>
      </c>
      <c r="D36" s="70">
        <v>75000</v>
      </c>
      <c r="E36" s="70">
        <v>9000</v>
      </c>
      <c r="F36" s="61">
        <f>ROUND(D36+E36,2)</f>
        <v>84000</v>
      </c>
    </row>
    <row r="37" spans="1:6" s="38" customFormat="1" ht="25.5">
      <c r="A37" s="139"/>
      <c r="B37" s="140"/>
      <c r="C37" s="21" t="s">
        <v>25</v>
      </c>
      <c r="D37" s="70">
        <v>9000</v>
      </c>
      <c r="E37" s="70">
        <v>-9000</v>
      </c>
      <c r="F37" s="61">
        <f>ROUND(D37+E37,2)</f>
        <v>0</v>
      </c>
    </row>
    <row r="38" spans="1:6" s="38" customFormat="1" ht="25.5">
      <c r="A38" s="139"/>
      <c r="B38" s="140"/>
      <c r="C38" s="21" t="s">
        <v>17</v>
      </c>
      <c r="D38" s="67">
        <v>1000</v>
      </c>
      <c r="E38" s="67">
        <v>0</v>
      </c>
      <c r="F38" s="47">
        <f>ROUND(D38+E38,2)</f>
        <v>1000</v>
      </c>
    </row>
    <row r="39" spans="1:6" s="38" customFormat="1" ht="12.75">
      <c r="A39" s="32"/>
      <c r="B39" s="18" t="s">
        <v>18</v>
      </c>
      <c r="C39" s="19"/>
      <c r="D39" s="71">
        <f>SUM(D35:D38)</f>
        <v>96000</v>
      </c>
      <c r="E39" s="71">
        <f>SUM(E35:E38)</f>
        <v>0</v>
      </c>
      <c r="F39" s="25">
        <f>SUM(F35:F38)</f>
        <v>96000</v>
      </c>
    </row>
    <row r="40" spans="1:6" s="38" customFormat="1" ht="16.5" customHeight="1">
      <c r="A40" s="33">
        <v>6</v>
      </c>
      <c r="B40" s="29" t="s">
        <v>29</v>
      </c>
      <c r="C40" s="21" t="s">
        <v>19</v>
      </c>
      <c r="D40" s="72">
        <v>13000</v>
      </c>
      <c r="E40" s="72">
        <v>0</v>
      </c>
      <c r="F40" s="62">
        <f>ROUND(D40+E40,2)</f>
        <v>13000</v>
      </c>
    </row>
    <row r="41" spans="1:6" s="38" customFormat="1" ht="16.5" customHeight="1">
      <c r="A41" s="34">
        <v>7</v>
      </c>
      <c r="B41" s="23" t="s">
        <v>20</v>
      </c>
      <c r="C41" s="16" t="s">
        <v>6</v>
      </c>
      <c r="D41" s="72">
        <v>2000</v>
      </c>
      <c r="E41" s="72">
        <v>0</v>
      </c>
      <c r="F41" s="62">
        <f>ROUND(D41+E41,2)</f>
        <v>2000</v>
      </c>
    </row>
    <row r="42" spans="1:6" s="38" customFormat="1" ht="15.75" customHeight="1">
      <c r="A42" s="150"/>
      <c r="B42" s="140" t="s">
        <v>21</v>
      </c>
      <c r="C42" s="15" t="s">
        <v>22</v>
      </c>
      <c r="D42" s="73">
        <f>ROUND(D24+D33+D39+D41,2)</f>
        <v>383900</v>
      </c>
      <c r="E42" s="73">
        <f>ROUND(E24+E33+E39+E41,2)</f>
        <v>-35030</v>
      </c>
      <c r="F42" s="28">
        <f>ROUND(F24+F33+F39+F41,2)</f>
        <v>348870</v>
      </c>
    </row>
    <row r="43" spans="1:6" s="38" customFormat="1" ht="12.75">
      <c r="A43" s="150"/>
      <c r="B43" s="140"/>
      <c r="C43" s="45" t="s">
        <v>7</v>
      </c>
      <c r="D43" s="74">
        <f>ROUND(D25+D32+D40,2)</f>
        <v>543000</v>
      </c>
      <c r="E43" s="74">
        <f>ROUND(E25+E32+E40,2)</f>
        <v>0</v>
      </c>
      <c r="F43" s="20">
        <f>ROUND(F25+F32+F40,2)</f>
        <v>543000</v>
      </c>
    </row>
    <row r="44" spans="1:6" s="38" customFormat="1" ht="12.75">
      <c r="A44" s="150"/>
      <c r="B44" s="18" t="s">
        <v>47</v>
      </c>
      <c r="C44" s="19"/>
      <c r="D44" s="74">
        <f>SUM(D42:D43)</f>
        <v>926900</v>
      </c>
      <c r="E44" s="74">
        <f>SUM(E42:E43)</f>
        <v>-35030</v>
      </c>
      <c r="F44" s="20">
        <f>SUM(F42:F43)</f>
        <v>891870</v>
      </c>
    </row>
    <row r="45" spans="1:6" s="38" customFormat="1" ht="18" customHeight="1">
      <c r="A45" s="150"/>
      <c r="B45" s="148" t="s">
        <v>48</v>
      </c>
      <c r="C45" s="15" t="s">
        <v>22</v>
      </c>
      <c r="D45" s="74">
        <f>ROUND(D17+D42-D33,2)</f>
        <v>345000</v>
      </c>
      <c r="E45" s="74">
        <f>ROUND(E17+E42-E33,2)</f>
        <v>0</v>
      </c>
      <c r="F45" s="20">
        <f>ROUND(F17+F42-F33,2)</f>
        <v>345000</v>
      </c>
    </row>
    <row r="46" spans="1:6" s="38" customFormat="1" ht="12.75">
      <c r="A46" s="150"/>
      <c r="B46" s="148"/>
      <c r="C46" s="45" t="s">
        <v>7</v>
      </c>
      <c r="D46" s="74">
        <f>ROUND(D18+D43-D32,2)</f>
        <v>53000</v>
      </c>
      <c r="E46" s="74">
        <f>ROUND(E18+E43-E32,2)</f>
        <v>0</v>
      </c>
      <c r="F46" s="20">
        <f>ROUND(F18+F43-F32,2)</f>
        <v>53000</v>
      </c>
    </row>
    <row r="47" spans="1:6" s="39" customFormat="1" ht="12.75">
      <c r="A47" s="150"/>
      <c r="B47" s="148"/>
      <c r="C47" s="18" t="s">
        <v>38</v>
      </c>
      <c r="D47" s="71">
        <f>ROUND(D45+D46,2)</f>
        <v>398000</v>
      </c>
      <c r="E47" s="71">
        <f>ROUND(E45+E46,2)</f>
        <v>0</v>
      </c>
      <c r="F47" s="25">
        <f>ROUND(F45+F46,2)</f>
        <v>398000</v>
      </c>
    </row>
    <row r="48" spans="1:6" s="39" customFormat="1" ht="12.75" customHeight="1">
      <c r="A48" s="146"/>
      <c r="B48" s="148" t="s">
        <v>28</v>
      </c>
      <c r="C48" s="15" t="s">
        <v>22</v>
      </c>
      <c r="D48" s="71">
        <f>D45+D33</f>
        <v>530900</v>
      </c>
      <c r="E48" s="71">
        <f>E45+E33</f>
        <v>-35030</v>
      </c>
      <c r="F48" s="25">
        <f>F45+F33</f>
        <v>495870</v>
      </c>
    </row>
    <row r="49" spans="1:6" s="39" customFormat="1" ht="12.75">
      <c r="A49" s="146"/>
      <c r="B49" s="148"/>
      <c r="C49" s="45" t="s">
        <v>7</v>
      </c>
      <c r="D49" s="71">
        <f>D46+D32</f>
        <v>553000</v>
      </c>
      <c r="E49" s="71">
        <f>E46+E32</f>
        <v>0</v>
      </c>
      <c r="F49" s="25">
        <f>F46+F32</f>
        <v>553000</v>
      </c>
    </row>
    <row r="50" spans="1:6" ht="16.5" thickBot="1">
      <c r="A50" s="147"/>
      <c r="B50" s="155"/>
      <c r="C50" s="52" t="s">
        <v>38</v>
      </c>
      <c r="D50" s="77">
        <f>ROUND(D48+D49,2)</f>
        <v>1083900</v>
      </c>
      <c r="E50" s="77">
        <f>ROUND(E48+E49,2)</f>
        <v>-35030</v>
      </c>
      <c r="F50" s="43">
        <f>ROUND(F48+F49,2)</f>
        <v>1048870</v>
      </c>
    </row>
    <row r="52" spans="2:5" ht="15.75">
      <c r="B52" s="30"/>
      <c r="E52" s="30"/>
    </row>
    <row r="53" spans="2:5" ht="15.75">
      <c r="B53" s="26"/>
      <c r="E53" s="26"/>
    </row>
  </sheetData>
  <sheetProtection/>
  <mergeCells count="20">
    <mergeCell ref="A48:A50"/>
    <mergeCell ref="B48:B50"/>
    <mergeCell ref="A3:F3"/>
    <mergeCell ref="A35:A38"/>
    <mergeCell ref="B35:B38"/>
    <mergeCell ref="A42:A44"/>
    <mergeCell ref="B42:B43"/>
    <mergeCell ref="A45:A47"/>
    <mergeCell ref="B45:B47"/>
    <mergeCell ref="A24:A25"/>
    <mergeCell ref="B24:B25"/>
    <mergeCell ref="A27:A28"/>
    <mergeCell ref="B27:B28"/>
    <mergeCell ref="A32:A34"/>
    <mergeCell ref="B32:B34"/>
    <mergeCell ref="A7:A8"/>
    <mergeCell ref="B7:B8"/>
    <mergeCell ref="A10:A15"/>
    <mergeCell ref="A17:A18"/>
    <mergeCell ref="B17:B18"/>
  </mergeCells>
  <printOptions/>
  <pageMargins left="0.7086614173228347" right="0.7086614173228347" top="0.7480314960629921" bottom="0.7480314960629921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4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.8515625" style="46" customWidth="1"/>
    <col min="2" max="2" width="46.28125" style="36" customWidth="1"/>
    <col min="3" max="3" width="31.7109375" style="36" customWidth="1"/>
    <col min="4" max="4" width="12.28125" style="36" customWidth="1"/>
    <col min="5" max="5" width="19.57421875" style="36" customWidth="1"/>
    <col min="6" max="6" width="17.140625" style="63" customWidth="1"/>
    <col min="7" max="217" width="9.140625" style="36" customWidth="1"/>
    <col min="218" max="218" width="4.8515625" style="36" customWidth="1"/>
    <col min="219" max="219" width="46.28125" style="36" customWidth="1"/>
    <col min="220" max="220" width="31.7109375" style="36" customWidth="1"/>
    <col min="221" max="221" width="12.28125" style="36" customWidth="1"/>
    <col min="222" max="16384" width="9.140625" style="36" customWidth="1"/>
  </cols>
  <sheetData>
    <row r="1" spans="1:6" ht="15.75">
      <c r="A1" s="35" t="s">
        <v>0</v>
      </c>
      <c r="F1" s="81"/>
    </row>
    <row r="2" spans="1:3" ht="15.75">
      <c r="A2" s="35"/>
      <c r="C2" s="37"/>
    </row>
    <row r="3" spans="1:6" ht="42.75" customHeight="1">
      <c r="A3" s="141" t="s">
        <v>44</v>
      </c>
      <c r="B3" s="141"/>
      <c r="C3" s="141"/>
      <c r="D3" s="141"/>
      <c r="E3" s="141"/>
      <c r="F3" s="141"/>
    </row>
    <row r="4" spans="1:6" ht="15.75">
      <c r="A4" s="80"/>
      <c r="B4" s="80"/>
      <c r="C4" s="80"/>
      <c r="D4" s="80"/>
      <c r="E4" s="80"/>
      <c r="F4" s="80"/>
    </row>
    <row r="5" ht="16.5" thickBot="1">
      <c r="A5" s="35" t="s">
        <v>1</v>
      </c>
    </row>
    <row r="6" spans="1:256" ht="63.75">
      <c r="A6" s="3" t="s">
        <v>2</v>
      </c>
      <c r="B6" s="4" t="s">
        <v>3</v>
      </c>
      <c r="C6" s="4" t="s">
        <v>4</v>
      </c>
      <c r="D6" s="82" t="s">
        <v>37</v>
      </c>
      <c r="E6" s="82" t="s">
        <v>45</v>
      </c>
      <c r="F6" s="24" t="s">
        <v>46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ht="15.75">
      <c r="A7" s="6">
        <v>0</v>
      </c>
      <c r="B7" s="7">
        <v>1</v>
      </c>
      <c r="C7" s="7">
        <v>2</v>
      </c>
      <c r="D7" s="83">
        <v>3</v>
      </c>
      <c r="E7" s="83">
        <v>4</v>
      </c>
      <c r="F7" s="76" t="s">
        <v>43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15.75">
      <c r="A8" s="142">
        <v>1</v>
      </c>
      <c r="B8" s="143" t="s">
        <v>5</v>
      </c>
      <c r="C8" s="9" t="s">
        <v>6</v>
      </c>
      <c r="D8" s="84">
        <v>96000</v>
      </c>
      <c r="E8" s="84">
        <v>180000</v>
      </c>
      <c r="F8" s="85">
        <f>ROUND(D8+E8,0)</f>
        <v>276000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ht="15.75">
      <c r="A9" s="142"/>
      <c r="B9" s="143"/>
      <c r="C9" s="9" t="s">
        <v>7</v>
      </c>
      <c r="D9" s="84">
        <v>10000</v>
      </c>
      <c r="E9" s="84">
        <v>20000</v>
      </c>
      <c r="F9" s="85">
        <f>ROUND(D9+E9,0)</f>
        <v>30000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ht="15.75">
      <c r="A10" s="22"/>
      <c r="B10" s="18" t="s">
        <v>8</v>
      </c>
      <c r="C10" s="19"/>
      <c r="D10" s="86">
        <f>SUM(D8:D9)</f>
        <v>106000</v>
      </c>
      <c r="E10" s="86">
        <f>SUM(E8:E9)</f>
        <v>200000</v>
      </c>
      <c r="F10" s="60">
        <f>SUM(F8:F9)</f>
        <v>306000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ht="15.75">
      <c r="A11" s="144">
        <v>2</v>
      </c>
      <c r="B11" s="23" t="s">
        <v>32</v>
      </c>
      <c r="C11" s="9" t="s">
        <v>6</v>
      </c>
      <c r="D11" s="87">
        <v>3000</v>
      </c>
      <c r="E11" s="88">
        <v>0</v>
      </c>
      <c r="F11" s="85">
        <f aca="true" t="shared" si="0" ref="F11:F16">ROUND(D11+E11,0)</f>
        <v>3000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ht="25.5">
      <c r="A12" s="144"/>
      <c r="B12" s="23" t="s">
        <v>33</v>
      </c>
      <c r="C12" s="9" t="s">
        <v>6</v>
      </c>
      <c r="D12" s="87">
        <v>0</v>
      </c>
      <c r="E12" s="88">
        <v>0</v>
      </c>
      <c r="F12" s="85">
        <f t="shared" si="0"/>
        <v>0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ht="25.5">
      <c r="A13" s="144"/>
      <c r="B13" s="23" t="s">
        <v>34</v>
      </c>
      <c r="C13" s="9" t="s">
        <v>6</v>
      </c>
      <c r="D13" s="87">
        <v>2000</v>
      </c>
      <c r="E13" s="88">
        <v>0</v>
      </c>
      <c r="F13" s="85">
        <f t="shared" si="0"/>
        <v>2000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ht="25.5">
      <c r="A14" s="144"/>
      <c r="B14" s="23" t="s">
        <v>23</v>
      </c>
      <c r="C14" s="9" t="s">
        <v>6</v>
      </c>
      <c r="D14" s="89">
        <v>5000</v>
      </c>
      <c r="E14" s="84">
        <v>5000</v>
      </c>
      <c r="F14" s="47">
        <f t="shared" si="0"/>
        <v>10000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256" ht="25.5">
      <c r="A15" s="144"/>
      <c r="B15" s="23" t="s">
        <v>24</v>
      </c>
      <c r="C15" s="9" t="s">
        <v>6</v>
      </c>
      <c r="D15" s="89">
        <v>37000</v>
      </c>
      <c r="E15" s="84">
        <v>50000</v>
      </c>
      <c r="F15" s="47">
        <f t="shared" si="0"/>
        <v>87000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1:256" ht="25.5">
      <c r="A16" s="144"/>
      <c r="B16" s="23" t="s">
        <v>26</v>
      </c>
      <c r="C16" s="9" t="s">
        <v>6</v>
      </c>
      <c r="D16" s="89">
        <v>4000</v>
      </c>
      <c r="E16" s="84">
        <v>10000</v>
      </c>
      <c r="F16" s="47">
        <f t="shared" si="0"/>
        <v>14000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ht="15.75">
      <c r="A17" s="22"/>
      <c r="B17" s="18" t="s">
        <v>35</v>
      </c>
      <c r="C17" s="19"/>
      <c r="D17" s="86">
        <f>SUM(D11:D16)</f>
        <v>51000</v>
      </c>
      <c r="E17" s="86">
        <f>SUM(E11:E16)</f>
        <v>65000</v>
      </c>
      <c r="F17" s="60">
        <f>SUM(F11:F16)</f>
        <v>116000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pans="1:256" ht="15.75">
      <c r="A18" s="145"/>
      <c r="B18" s="140" t="s">
        <v>21</v>
      </c>
      <c r="C18" s="9" t="s">
        <v>6</v>
      </c>
      <c r="D18" s="90">
        <f>ROUND(D8+D17,2)</f>
        <v>147000</v>
      </c>
      <c r="E18" s="90">
        <f>ROUND(E8+E17,2)</f>
        <v>245000</v>
      </c>
      <c r="F18" s="20">
        <f>ROUND(F8+F17,2)</f>
        <v>392000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1:256" ht="16.5" thickBot="1">
      <c r="A19" s="156"/>
      <c r="B19" s="152"/>
      <c r="C19" s="104" t="s">
        <v>7</v>
      </c>
      <c r="D19" s="105">
        <f>ROUND(D9,2)</f>
        <v>10000</v>
      </c>
      <c r="E19" s="105">
        <f>ROUND(E9,2)</f>
        <v>20000</v>
      </c>
      <c r="F19" s="99">
        <f>ROUND(F9,2)</f>
        <v>30000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pans="1:256" ht="16.5" thickBot="1">
      <c r="A20" s="106"/>
      <c r="B20" s="107" t="s">
        <v>53</v>
      </c>
      <c r="C20" s="102"/>
      <c r="D20" s="108">
        <f>ROUND(D18+D19,2)</f>
        <v>157000</v>
      </c>
      <c r="E20" s="108">
        <f>ROUND(E18+E19,2)</f>
        <v>265000</v>
      </c>
      <c r="F20" s="109">
        <f>ROUND(F18+F19,2)</f>
        <v>422000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</row>
    <row r="21" spans="1:256" ht="15.75">
      <c r="A21" s="10"/>
      <c r="B21" s="5"/>
      <c r="C21" s="5"/>
      <c r="D21" s="5"/>
      <c r="E21" s="5"/>
      <c r="F21" s="65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</row>
    <row r="22" spans="1:5" ht="16.5" thickBot="1">
      <c r="A22" s="1" t="s">
        <v>9</v>
      </c>
      <c r="B22" s="2"/>
      <c r="C22" s="2"/>
      <c r="D22" s="2"/>
      <c r="E22" s="2"/>
    </row>
    <row r="23" spans="1:256" ht="63.75">
      <c r="A23" s="11" t="s">
        <v>2</v>
      </c>
      <c r="B23" s="12" t="s">
        <v>3</v>
      </c>
      <c r="C23" s="12" t="s">
        <v>4</v>
      </c>
      <c r="D23" s="82" t="s">
        <v>37</v>
      </c>
      <c r="E23" s="82" t="s">
        <v>45</v>
      </c>
      <c r="F23" s="24" t="s">
        <v>46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ht="15.75">
      <c r="A24" s="13">
        <v>0</v>
      </c>
      <c r="B24" s="14">
        <v>1</v>
      </c>
      <c r="C24" s="14">
        <v>2</v>
      </c>
      <c r="D24" s="83">
        <v>3</v>
      </c>
      <c r="E24" s="83">
        <v>4</v>
      </c>
      <c r="F24" s="76" t="s">
        <v>43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</row>
    <row r="25" spans="1:256" ht="15.75">
      <c r="A25" s="139">
        <v>1</v>
      </c>
      <c r="B25" s="140" t="s">
        <v>10</v>
      </c>
      <c r="C25" s="16" t="s">
        <v>6</v>
      </c>
      <c r="D25" s="67">
        <v>100000</v>
      </c>
      <c r="E25" s="84">
        <v>250000</v>
      </c>
      <c r="F25" s="85">
        <f>ROUND(D25+E25,0)</f>
        <v>350000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5.75">
      <c r="A26" s="139"/>
      <c r="B26" s="140"/>
      <c r="C26" s="17" t="s">
        <v>7</v>
      </c>
      <c r="D26" s="67">
        <v>30000</v>
      </c>
      <c r="E26" s="84">
        <v>50000</v>
      </c>
      <c r="F26" s="85">
        <f>ROUND(D26+E26,0)</f>
        <v>80000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5.75">
      <c r="A27" s="31"/>
      <c r="B27" s="18" t="s">
        <v>11</v>
      </c>
      <c r="C27" s="19"/>
      <c r="D27" s="68">
        <f>SUM(D25:D26)</f>
        <v>130000</v>
      </c>
      <c r="E27" s="68">
        <f>SUM(E25:E26)</f>
        <v>300000</v>
      </c>
      <c r="F27" s="60">
        <f>SUM(F25:F26)</f>
        <v>430000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.75">
      <c r="A28" s="154">
        <v>2</v>
      </c>
      <c r="B28" s="143" t="s">
        <v>12</v>
      </c>
      <c r="C28" s="17" t="s">
        <v>7</v>
      </c>
      <c r="D28" s="67">
        <v>500000</v>
      </c>
      <c r="E28" s="84">
        <v>500000</v>
      </c>
      <c r="F28" s="47">
        <f>ROUND(D28+E28,0)</f>
        <v>1000000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</row>
    <row r="29" spans="1:256" ht="15.75">
      <c r="A29" s="154"/>
      <c r="B29" s="143"/>
      <c r="C29" s="16" t="s">
        <v>6</v>
      </c>
      <c r="D29" s="67">
        <v>150870</v>
      </c>
      <c r="E29" s="84">
        <v>400000</v>
      </c>
      <c r="F29" s="85">
        <f>ROUND(D29+E29,0)</f>
        <v>550870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</row>
    <row r="30" spans="1:256" ht="15.75">
      <c r="A30" s="31"/>
      <c r="B30" s="18" t="s">
        <v>13</v>
      </c>
      <c r="C30" s="19"/>
      <c r="D30" s="68">
        <f>SUM(D28:D29)</f>
        <v>650870</v>
      </c>
      <c r="E30" s="68">
        <f>SUM(E28:E29)</f>
        <v>900000</v>
      </c>
      <c r="F30" s="60">
        <f>SUM(F28:F29)</f>
        <v>1550870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</row>
    <row r="31" spans="1:256" ht="38.25">
      <c r="A31" s="48">
        <v>3</v>
      </c>
      <c r="B31" s="49" t="s">
        <v>27</v>
      </c>
      <c r="C31" s="16" t="s">
        <v>6</v>
      </c>
      <c r="D31" s="69">
        <v>0</v>
      </c>
      <c r="E31" s="88">
        <v>0</v>
      </c>
      <c r="F31" s="85">
        <f>ROUND(D31+E31,0)</f>
        <v>0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</row>
    <row r="32" spans="1:256" ht="38.25">
      <c r="A32" s="48">
        <v>4</v>
      </c>
      <c r="B32" s="49" t="s">
        <v>30</v>
      </c>
      <c r="C32" s="16" t="s">
        <v>6</v>
      </c>
      <c r="D32" s="69">
        <v>0</v>
      </c>
      <c r="E32" s="88">
        <v>0</v>
      </c>
      <c r="F32" s="85">
        <f>ROUND(D32+E32,0)</f>
        <v>0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</row>
    <row r="33" spans="1:256" ht="15.75">
      <c r="A33" s="137"/>
      <c r="B33" s="138" t="s">
        <v>31</v>
      </c>
      <c r="C33" s="50" t="s">
        <v>7</v>
      </c>
      <c r="D33" s="68">
        <f>D28</f>
        <v>500000</v>
      </c>
      <c r="E33" s="68">
        <f>E28</f>
        <v>500000</v>
      </c>
      <c r="F33" s="60">
        <f>F28</f>
        <v>1000000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</row>
    <row r="34" spans="1:256" ht="15.75">
      <c r="A34" s="137"/>
      <c r="B34" s="138"/>
      <c r="C34" s="51" t="s">
        <v>6</v>
      </c>
      <c r="D34" s="68">
        <f>D29+D31+D32</f>
        <v>150870</v>
      </c>
      <c r="E34" s="68">
        <f>E29+E31+E32</f>
        <v>400000</v>
      </c>
      <c r="F34" s="60">
        <f>F29+F31+F32</f>
        <v>550870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</row>
    <row r="35" spans="1:256" ht="15.75">
      <c r="A35" s="137"/>
      <c r="B35" s="138"/>
      <c r="C35" s="18" t="s">
        <v>54</v>
      </c>
      <c r="D35" s="68">
        <f>D33+D34</f>
        <v>650870</v>
      </c>
      <c r="E35" s="68">
        <f>E33+E34</f>
        <v>900000</v>
      </c>
      <c r="F35" s="60">
        <f>F33+F34</f>
        <v>1550870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</row>
    <row r="36" spans="1:256" ht="25.5">
      <c r="A36" s="139">
        <v>5</v>
      </c>
      <c r="B36" s="140" t="s">
        <v>14</v>
      </c>
      <c r="C36" s="21" t="s">
        <v>15</v>
      </c>
      <c r="D36" s="91">
        <v>11000</v>
      </c>
      <c r="E36" s="92">
        <v>0</v>
      </c>
      <c r="F36" s="85">
        <f>ROUND(D36+E36,0)</f>
        <v>11000</v>
      </c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</row>
    <row r="37" spans="1:256" ht="25.5">
      <c r="A37" s="139"/>
      <c r="B37" s="140"/>
      <c r="C37" s="21" t="s">
        <v>16</v>
      </c>
      <c r="D37" s="91">
        <v>84000</v>
      </c>
      <c r="E37" s="92">
        <v>168000</v>
      </c>
      <c r="F37" s="85">
        <f>ROUND(D37+E37,0)</f>
        <v>252000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</row>
    <row r="38" spans="1:256" ht="25.5">
      <c r="A38" s="139"/>
      <c r="B38" s="140"/>
      <c r="C38" s="21" t="s">
        <v>25</v>
      </c>
      <c r="D38" s="91">
        <v>0</v>
      </c>
      <c r="E38" s="92">
        <v>0</v>
      </c>
      <c r="F38" s="85">
        <f>ROUND(D38+E38,0)</f>
        <v>0</v>
      </c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  <c r="IV38" s="38"/>
    </row>
    <row r="39" spans="1:256" ht="25.5">
      <c r="A39" s="139"/>
      <c r="B39" s="140"/>
      <c r="C39" s="21" t="s">
        <v>17</v>
      </c>
      <c r="D39" s="67">
        <v>1000</v>
      </c>
      <c r="E39" s="84">
        <v>1000</v>
      </c>
      <c r="F39" s="85">
        <f>ROUND(D39+E39,0)</f>
        <v>2000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38"/>
    </row>
    <row r="40" spans="1:256" ht="15.75">
      <c r="A40" s="32"/>
      <c r="B40" s="18" t="s">
        <v>18</v>
      </c>
      <c r="C40" s="19"/>
      <c r="D40" s="71">
        <f>SUM(D36:D39)</f>
        <v>96000</v>
      </c>
      <c r="E40" s="71">
        <f>SUM(E36:E39)</f>
        <v>169000</v>
      </c>
      <c r="F40" s="60">
        <f>SUM(F36:F39)</f>
        <v>265000</v>
      </c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  <c r="IV40" s="38"/>
    </row>
    <row r="41" spans="1:256" ht="25.5">
      <c r="A41" s="33">
        <v>6</v>
      </c>
      <c r="B41" s="29" t="s">
        <v>29</v>
      </c>
      <c r="C41" s="21" t="s">
        <v>19</v>
      </c>
      <c r="D41" s="72">
        <v>13000</v>
      </c>
      <c r="E41" s="84">
        <v>13000</v>
      </c>
      <c r="F41" s="85">
        <f>ROUND(D41+E41,0)</f>
        <v>26000</v>
      </c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  <c r="IV41" s="38"/>
    </row>
    <row r="42" spans="1:256" ht="15.75">
      <c r="A42" s="34">
        <v>7</v>
      </c>
      <c r="B42" s="23" t="s">
        <v>20</v>
      </c>
      <c r="C42" s="16" t="s">
        <v>6</v>
      </c>
      <c r="D42" s="72">
        <v>2000</v>
      </c>
      <c r="E42" s="84">
        <v>2000</v>
      </c>
      <c r="F42" s="85">
        <f>ROUND(D42+E42,0)</f>
        <v>4000</v>
      </c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</row>
    <row r="43" spans="1:256" ht="15.75">
      <c r="A43" s="150"/>
      <c r="B43" s="140" t="s">
        <v>21</v>
      </c>
      <c r="C43" s="15" t="s">
        <v>22</v>
      </c>
      <c r="D43" s="73">
        <f>ROUND(D25+D34+D40+D42,2)</f>
        <v>348870</v>
      </c>
      <c r="E43" s="73">
        <f>ROUND(E25+E34+E40+E42,2)</f>
        <v>821000</v>
      </c>
      <c r="F43" s="20">
        <f>ROUND(F25+F34+F40+F42,2)</f>
        <v>1169870</v>
      </c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38"/>
    </row>
    <row r="44" spans="1:256" ht="16.5" thickBot="1">
      <c r="A44" s="150"/>
      <c r="B44" s="152"/>
      <c r="C44" s="93" t="s">
        <v>7</v>
      </c>
      <c r="D44" s="111">
        <f>ROUND(D26+D33+D41,2)</f>
        <v>543000</v>
      </c>
      <c r="E44" s="111">
        <f>ROUND(E26+E33+E41,2)</f>
        <v>563000</v>
      </c>
      <c r="F44" s="99">
        <f>ROUND(F26+F33+F41,2)</f>
        <v>1106000</v>
      </c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  <c r="IV44" s="38"/>
    </row>
    <row r="45" spans="1:256" ht="16.5" thickBot="1">
      <c r="A45" s="151"/>
      <c r="B45" s="96" t="s">
        <v>47</v>
      </c>
      <c r="C45" s="102"/>
      <c r="D45" s="113">
        <f>SUM(D43:D44)</f>
        <v>891870</v>
      </c>
      <c r="E45" s="113">
        <f>SUM(E43:E44)</f>
        <v>1384000</v>
      </c>
      <c r="F45" s="103">
        <f>SUM(F43:F44)</f>
        <v>2275870</v>
      </c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38"/>
    </row>
    <row r="46" spans="1:256" ht="15.75">
      <c r="A46" s="150"/>
      <c r="B46" s="153" t="s">
        <v>48</v>
      </c>
      <c r="C46" s="100" t="s">
        <v>22</v>
      </c>
      <c r="D46" s="112">
        <f>ROUND(D18+D43-D34,2)</f>
        <v>345000</v>
      </c>
      <c r="E46" s="112">
        <f>ROUND(E18+E43-E34,2)</f>
        <v>666000</v>
      </c>
      <c r="F46" s="101">
        <f>ROUND(F18+F43-F34,2)</f>
        <v>1011000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  <c r="IV46" s="38"/>
    </row>
    <row r="47" spans="1:256" ht="15.75">
      <c r="A47" s="150"/>
      <c r="B47" s="148"/>
      <c r="C47" s="45" t="s">
        <v>7</v>
      </c>
      <c r="D47" s="74">
        <f>ROUND(D19+D44-D33,2)</f>
        <v>53000</v>
      </c>
      <c r="E47" s="74">
        <f>ROUND(E19+E44-E33,2)</f>
        <v>83000</v>
      </c>
      <c r="F47" s="20">
        <f>ROUND(F19+F44-F33,2)</f>
        <v>136000</v>
      </c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</row>
    <row r="48" spans="1:256" ht="15.75">
      <c r="A48" s="150"/>
      <c r="B48" s="148"/>
      <c r="C48" s="18" t="s">
        <v>38</v>
      </c>
      <c r="D48" s="71">
        <f>ROUND(D46+D47,2)</f>
        <v>398000</v>
      </c>
      <c r="E48" s="71">
        <f>ROUND(E46+E47,2)</f>
        <v>749000</v>
      </c>
      <c r="F48" s="60">
        <f>ROUND(F46+F47,2)</f>
        <v>1147000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</row>
    <row r="49" spans="1:256" ht="15.75">
      <c r="A49" s="146"/>
      <c r="B49" s="148" t="s">
        <v>28</v>
      </c>
      <c r="C49" s="15" t="s">
        <v>22</v>
      </c>
      <c r="D49" s="71">
        <f>D46+D34</f>
        <v>495870</v>
      </c>
      <c r="E49" s="71">
        <f>E46+E34</f>
        <v>1066000</v>
      </c>
      <c r="F49" s="60">
        <f>F46+F34</f>
        <v>1561870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</row>
    <row r="50" spans="1:256" ht="16.5" thickBot="1">
      <c r="A50" s="146"/>
      <c r="B50" s="148"/>
      <c r="C50" s="93" t="s">
        <v>7</v>
      </c>
      <c r="D50" s="94">
        <f>D47+D33</f>
        <v>553000</v>
      </c>
      <c r="E50" s="94">
        <f>E47+E33</f>
        <v>583000</v>
      </c>
      <c r="F50" s="110">
        <f>F47+F33</f>
        <v>1136000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  <c r="IV50" s="39"/>
    </row>
    <row r="51" spans="1:6" ht="16.5" thickBot="1">
      <c r="A51" s="147"/>
      <c r="B51" s="149"/>
      <c r="C51" s="96" t="s">
        <v>38</v>
      </c>
      <c r="D51" s="97">
        <f>ROUND(D49+D50,2)</f>
        <v>1048870</v>
      </c>
      <c r="E51" s="97">
        <f>ROUND(E49+E50,2)</f>
        <v>1649000</v>
      </c>
      <c r="F51" s="109">
        <f>ROUND(F49+F50,2)</f>
        <v>2697870</v>
      </c>
    </row>
    <row r="53" spans="2:6" ht="15.75">
      <c r="B53" s="30"/>
      <c r="F53" s="30"/>
    </row>
    <row r="54" spans="2:6" ht="15.75">
      <c r="B54" s="26"/>
      <c r="F54" s="26"/>
    </row>
  </sheetData>
  <sheetProtection/>
  <mergeCells count="20">
    <mergeCell ref="A49:A51"/>
    <mergeCell ref="B49:B51"/>
    <mergeCell ref="A36:A39"/>
    <mergeCell ref="B36:B39"/>
    <mergeCell ref="A43:A45"/>
    <mergeCell ref="B43:B44"/>
    <mergeCell ref="A46:A48"/>
    <mergeCell ref="B46:B48"/>
    <mergeCell ref="A25:A26"/>
    <mergeCell ref="B25:B26"/>
    <mergeCell ref="A28:A29"/>
    <mergeCell ref="B28:B29"/>
    <mergeCell ref="A33:A35"/>
    <mergeCell ref="B33:B35"/>
    <mergeCell ref="A3:F3"/>
    <mergeCell ref="A8:A9"/>
    <mergeCell ref="B8:B9"/>
    <mergeCell ref="A11:A16"/>
    <mergeCell ref="A18:A19"/>
    <mergeCell ref="B18:B19"/>
  </mergeCells>
  <printOptions/>
  <pageMargins left="0.1968503937007874" right="0.1968503937007874" top="0.1968503937007874" bottom="0.1968503937007874" header="0.11811023622047245" footer="0.11811023622047245"/>
  <pageSetup orientation="portrait" paperSize="9" scale="70" r:id="rId1"/>
  <headerFoot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54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4.8515625" style="46" customWidth="1"/>
    <col min="2" max="2" width="46.28125" style="36" customWidth="1"/>
    <col min="3" max="3" width="31.7109375" style="36" customWidth="1"/>
    <col min="4" max="4" width="11.7109375" style="36" customWidth="1"/>
    <col min="5" max="5" width="12.8515625" style="36" customWidth="1"/>
    <col min="6" max="6" width="12.57421875" style="36" customWidth="1"/>
    <col min="7" max="7" width="12.57421875" style="63" customWidth="1"/>
    <col min="8" max="218" width="9.140625" style="36" customWidth="1"/>
    <col min="219" max="219" width="4.8515625" style="36" customWidth="1"/>
    <col min="220" max="220" width="46.28125" style="36" customWidth="1"/>
    <col min="221" max="221" width="31.7109375" style="36" customWidth="1"/>
    <col min="222" max="222" width="12.28125" style="36" customWidth="1"/>
    <col min="223" max="16384" width="9.140625" style="36" customWidth="1"/>
  </cols>
  <sheetData>
    <row r="1" spans="1:7" ht="15.75">
      <c r="A1" s="35" t="s">
        <v>0</v>
      </c>
      <c r="G1" s="81"/>
    </row>
    <row r="2" spans="1:3" ht="15.75">
      <c r="A2" s="35"/>
      <c r="C2" s="37"/>
    </row>
    <row r="3" spans="1:7" ht="42.75" customHeight="1">
      <c r="A3" s="141" t="s">
        <v>56</v>
      </c>
      <c r="B3" s="141"/>
      <c r="C3" s="141"/>
      <c r="D3" s="141"/>
      <c r="E3" s="141"/>
      <c r="F3" s="141"/>
      <c r="G3" s="141"/>
    </row>
    <row r="4" spans="1:7" ht="15.75">
      <c r="A4" s="80"/>
      <c r="B4" s="80"/>
      <c r="C4" s="80"/>
      <c r="D4" s="80"/>
      <c r="E4" s="80"/>
      <c r="F4" s="80"/>
      <c r="G4" s="80"/>
    </row>
    <row r="5" ht="16.5" thickBot="1">
      <c r="A5" s="35" t="s">
        <v>1</v>
      </c>
    </row>
    <row r="6" spans="1:256" ht="51">
      <c r="A6" s="3" t="s">
        <v>2</v>
      </c>
      <c r="B6" s="4" t="s">
        <v>3</v>
      </c>
      <c r="C6" s="4" t="s">
        <v>4</v>
      </c>
      <c r="D6" s="82" t="s">
        <v>37</v>
      </c>
      <c r="E6" s="82" t="s">
        <v>49</v>
      </c>
      <c r="F6" s="82" t="s">
        <v>52</v>
      </c>
      <c r="G6" s="24" t="s">
        <v>50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ht="15.75">
      <c r="A7" s="6">
        <v>0</v>
      </c>
      <c r="B7" s="7">
        <v>1</v>
      </c>
      <c r="C7" s="7">
        <v>2</v>
      </c>
      <c r="D7" s="83">
        <v>3</v>
      </c>
      <c r="E7" s="83">
        <v>4</v>
      </c>
      <c r="F7" s="83">
        <v>5</v>
      </c>
      <c r="G7" s="76" t="s">
        <v>51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15.75">
      <c r="A8" s="142">
        <v>1</v>
      </c>
      <c r="B8" s="143" t="s">
        <v>5</v>
      </c>
      <c r="C8" s="9" t="s">
        <v>6</v>
      </c>
      <c r="D8" s="84">
        <v>96000</v>
      </c>
      <c r="E8" s="84">
        <v>180000</v>
      </c>
      <c r="F8" s="84">
        <v>13200</v>
      </c>
      <c r="G8" s="85">
        <f>ROUND(D8+E8+F8,0)</f>
        <v>289200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ht="15.75">
      <c r="A9" s="142"/>
      <c r="B9" s="143"/>
      <c r="C9" s="9" t="s">
        <v>7</v>
      </c>
      <c r="D9" s="84">
        <v>10000</v>
      </c>
      <c r="E9" s="84">
        <v>20000</v>
      </c>
      <c r="F9" s="84">
        <v>0</v>
      </c>
      <c r="G9" s="85">
        <f>ROUND(D9+E9+F9,0)</f>
        <v>30000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ht="15.75">
      <c r="A10" s="22"/>
      <c r="B10" s="18" t="s">
        <v>8</v>
      </c>
      <c r="C10" s="19"/>
      <c r="D10" s="86">
        <f>SUM(D8:D9)</f>
        <v>106000</v>
      </c>
      <c r="E10" s="86">
        <f>SUM(E8:E9)</f>
        <v>200000</v>
      </c>
      <c r="F10" s="86">
        <f>SUM(F8:F9)</f>
        <v>13200</v>
      </c>
      <c r="G10" s="60">
        <f>SUM(G8:G9)</f>
        <v>319200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ht="15.75">
      <c r="A11" s="144">
        <v>2</v>
      </c>
      <c r="B11" s="23" t="s">
        <v>32</v>
      </c>
      <c r="C11" s="9" t="s">
        <v>6</v>
      </c>
      <c r="D11" s="87">
        <v>3000</v>
      </c>
      <c r="E11" s="88">
        <v>0</v>
      </c>
      <c r="F11" s="88">
        <v>5230</v>
      </c>
      <c r="G11" s="85">
        <f aca="true" t="shared" si="0" ref="G11:G16">ROUND(D11+E11+F11,0)</f>
        <v>8230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ht="25.5">
      <c r="A12" s="144"/>
      <c r="B12" s="23" t="s">
        <v>33</v>
      </c>
      <c r="C12" s="9" t="s">
        <v>6</v>
      </c>
      <c r="D12" s="87">
        <v>0</v>
      </c>
      <c r="E12" s="88">
        <v>0</v>
      </c>
      <c r="F12" s="88">
        <v>59840</v>
      </c>
      <c r="G12" s="85">
        <f t="shared" si="0"/>
        <v>59840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ht="25.5">
      <c r="A13" s="144"/>
      <c r="B13" s="23" t="s">
        <v>34</v>
      </c>
      <c r="C13" s="9" t="s">
        <v>6</v>
      </c>
      <c r="D13" s="87">
        <v>2000</v>
      </c>
      <c r="E13" s="88">
        <v>0</v>
      </c>
      <c r="F13" s="88">
        <v>27230</v>
      </c>
      <c r="G13" s="85">
        <f t="shared" si="0"/>
        <v>29230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ht="25.5">
      <c r="A14" s="144"/>
      <c r="B14" s="23" t="s">
        <v>23</v>
      </c>
      <c r="C14" s="9" t="s">
        <v>6</v>
      </c>
      <c r="D14" s="89">
        <v>5000</v>
      </c>
      <c r="E14" s="84">
        <v>5000</v>
      </c>
      <c r="F14" s="84">
        <v>9830</v>
      </c>
      <c r="G14" s="47">
        <f t="shared" si="0"/>
        <v>19830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256" ht="25.5">
      <c r="A15" s="144"/>
      <c r="B15" s="23" t="s">
        <v>24</v>
      </c>
      <c r="C15" s="9" t="s">
        <v>6</v>
      </c>
      <c r="D15" s="89">
        <v>37000</v>
      </c>
      <c r="E15" s="84">
        <v>50000</v>
      </c>
      <c r="F15" s="84">
        <v>83130</v>
      </c>
      <c r="G15" s="47">
        <f t="shared" si="0"/>
        <v>170130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1:256" ht="25.5">
      <c r="A16" s="144"/>
      <c r="B16" s="23" t="s">
        <v>26</v>
      </c>
      <c r="C16" s="9" t="s">
        <v>6</v>
      </c>
      <c r="D16" s="89">
        <v>4000</v>
      </c>
      <c r="E16" s="84">
        <v>10000</v>
      </c>
      <c r="F16" s="84">
        <v>20060</v>
      </c>
      <c r="G16" s="47">
        <f t="shared" si="0"/>
        <v>34060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ht="15.75">
      <c r="A17" s="22"/>
      <c r="B17" s="18" t="s">
        <v>35</v>
      </c>
      <c r="C17" s="19"/>
      <c r="D17" s="86">
        <f>SUM(D11:D16)</f>
        <v>51000</v>
      </c>
      <c r="E17" s="86">
        <f>SUM(E11:E16)</f>
        <v>65000</v>
      </c>
      <c r="F17" s="86">
        <f>SUM(F11:F16)</f>
        <v>205320</v>
      </c>
      <c r="G17" s="25">
        <f>SUM(G11:G16)</f>
        <v>321320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pans="1:256" ht="15.75">
      <c r="A18" s="145"/>
      <c r="B18" s="140" t="s">
        <v>21</v>
      </c>
      <c r="C18" s="9" t="s">
        <v>6</v>
      </c>
      <c r="D18" s="90">
        <f>ROUND(D8+D17,2)</f>
        <v>147000</v>
      </c>
      <c r="E18" s="90">
        <f>ROUND(E8+E17,2)</f>
        <v>245000</v>
      </c>
      <c r="F18" s="90">
        <f>ROUND(F8+F17,2)</f>
        <v>218520</v>
      </c>
      <c r="G18" s="20">
        <f>ROUND(G8+G17,2)</f>
        <v>610520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1:256" ht="16.5" thickBot="1">
      <c r="A19" s="156"/>
      <c r="B19" s="152"/>
      <c r="C19" s="104" t="s">
        <v>7</v>
      </c>
      <c r="D19" s="105">
        <f>ROUND(D9,2)</f>
        <v>10000</v>
      </c>
      <c r="E19" s="105">
        <f>ROUND(E9,2)</f>
        <v>20000</v>
      </c>
      <c r="F19" s="105">
        <f>ROUND(F9,2)</f>
        <v>0</v>
      </c>
      <c r="G19" s="99">
        <f>ROUND(G9,2)</f>
        <v>30000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pans="1:256" ht="16.5" thickBot="1">
      <c r="A20" s="106"/>
      <c r="B20" s="107" t="s">
        <v>53</v>
      </c>
      <c r="C20" s="102"/>
      <c r="D20" s="108">
        <f>ROUND(D18+D19,2)</f>
        <v>157000</v>
      </c>
      <c r="E20" s="108">
        <f>ROUND(E18+E19,2)</f>
        <v>265000</v>
      </c>
      <c r="F20" s="108">
        <f>ROUND(F18+F19,2)</f>
        <v>218520</v>
      </c>
      <c r="G20" s="98">
        <f>ROUND(G18+G19,2)</f>
        <v>640520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</row>
    <row r="21" spans="1:256" ht="15.75">
      <c r="A21" s="10"/>
      <c r="B21" s="5"/>
      <c r="C21" s="5"/>
      <c r="D21" s="5"/>
      <c r="E21" s="5"/>
      <c r="F21" s="5"/>
      <c r="G21" s="65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</row>
    <row r="22" spans="1:6" ht="16.5" thickBot="1">
      <c r="A22" s="1" t="s">
        <v>9</v>
      </c>
      <c r="B22" s="2"/>
      <c r="C22" s="2"/>
      <c r="D22" s="2"/>
      <c r="E22" s="2"/>
      <c r="F22" s="2"/>
    </row>
    <row r="23" spans="1:256" ht="51">
      <c r="A23" s="11" t="s">
        <v>2</v>
      </c>
      <c r="B23" s="12" t="s">
        <v>3</v>
      </c>
      <c r="C23" s="12" t="s">
        <v>4</v>
      </c>
      <c r="D23" s="82" t="s">
        <v>37</v>
      </c>
      <c r="E23" s="82" t="s">
        <v>49</v>
      </c>
      <c r="F23" s="82" t="s">
        <v>52</v>
      </c>
      <c r="G23" s="24" t="s">
        <v>50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ht="15.75">
      <c r="A24" s="13">
        <v>0</v>
      </c>
      <c r="B24" s="14">
        <v>1</v>
      </c>
      <c r="C24" s="14">
        <v>2</v>
      </c>
      <c r="D24" s="83">
        <v>3</v>
      </c>
      <c r="E24" s="83">
        <v>4</v>
      </c>
      <c r="F24" s="83">
        <v>5</v>
      </c>
      <c r="G24" s="76" t="s">
        <v>51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</row>
    <row r="25" spans="1:256" ht="15.75">
      <c r="A25" s="139">
        <v>1</v>
      </c>
      <c r="B25" s="140" t="s">
        <v>10</v>
      </c>
      <c r="C25" s="16" t="s">
        <v>6</v>
      </c>
      <c r="D25" s="67">
        <v>100000</v>
      </c>
      <c r="E25" s="84">
        <v>250000</v>
      </c>
      <c r="F25" s="84">
        <v>30000</v>
      </c>
      <c r="G25" s="85">
        <f>ROUND(D25+E25+F25,0)</f>
        <v>380000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5.75">
      <c r="A26" s="139"/>
      <c r="B26" s="140"/>
      <c r="C26" s="17" t="s">
        <v>7</v>
      </c>
      <c r="D26" s="67">
        <v>30000</v>
      </c>
      <c r="E26" s="84">
        <v>50000</v>
      </c>
      <c r="F26" s="84">
        <v>30000</v>
      </c>
      <c r="G26" s="85">
        <f>ROUND(D26+E26+F26,0)</f>
        <v>110000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5.75">
      <c r="A27" s="31"/>
      <c r="B27" s="18" t="s">
        <v>11</v>
      </c>
      <c r="C27" s="19"/>
      <c r="D27" s="68">
        <f>SUM(D25:D26)</f>
        <v>130000</v>
      </c>
      <c r="E27" s="68">
        <f>SUM(E25:E26)</f>
        <v>300000</v>
      </c>
      <c r="F27" s="68">
        <f>SUM(F25:F26)</f>
        <v>60000</v>
      </c>
      <c r="G27" s="60">
        <f>SUM(G25:G26)</f>
        <v>490000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.75">
      <c r="A28" s="154">
        <v>2</v>
      </c>
      <c r="B28" s="143" t="s">
        <v>12</v>
      </c>
      <c r="C28" s="17" t="s">
        <v>7</v>
      </c>
      <c r="D28" s="67">
        <v>500000</v>
      </c>
      <c r="E28" s="84">
        <v>500000</v>
      </c>
      <c r="F28" s="84">
        <v>300000</v>
      </c>
      <c r="G28" s="47">
        <f>ROUND(D28+E28+F28,0)</f>
        <v>1300000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</row>
    <row r="29" spans="1:256" ht="15.75">
      <c r="A29" s="154"/>
      <c r="B29" s="143"/>
      <c r="C29" s="16" t="s">
        <v>6</v>
      </c>
      <c r="D29" s="67">
        <v>150870</v>
      </c>
      <c r="E29" s="84">
        <v>400000</v>
      </c>
      <c r="F29" s="84">
        <v>271340</v>
      </c>
      <c r="G29" s="85">
        <f>ROUND(D29+E29+F29,0)</f>
        <v>822210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</row>
    <row r="30" spans="1:256" ht="15.75">
      <c r="A30" s="31"/>
      <c r="B30" s="18" t="s">
        <v>13</v>
      </c>
      <c r="C30" s="19"/>
      <c r="D30" s="68">
        <f>SUM(D28:D29)</f>
        <v>650870</v>
      </c>
      <c r="E30" s="68">
        <f>SUM(E28:E29)</f>
        <v>900000</v>
      </c>
      <c r="F30" s="68">
        <f>SUM(F28:F29)</f>
        <v>571340</v>
      </c>
      <c r="G30" s="60">
        <f>SUM(G28:G29)</f>
        <v>2122210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</row>
    <row r="31" spans="1:256" ht="38.25">
      <c r="A31" s="48">
        <v>3</v>
      </c>
      <c r="B31" s="49" t="s">
        <v>27</v>
      </c>
      <c r="C31" s="16" t="s">
        <v>6</v>
      </c>
      <c r="D31" s="69">
        <v>0</v>
      </c>
      <c r="E31" s="88">
        <v>0</v>
      </c>
      <c r="F31" s="88">
        <v>232820</v>
      </c>
      <c r="G31" s="85">
        <f>ROUND(D31+E31+F31,0)</f>
        <v>232820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</row>
    <row r="32" spans="1:256" ht="39" thickBot="1">
      <c r="A32" s="114">
        <v>4</v>
      </c>
      <c r="B32" s="115" t="s">
        <v>30</v>
      </c>
      <c r="C32" s="116" t="s">
        <v>6</v>
      </c>
      <c r="D32" s="117">
        <v>0</v>
      </c>
      <c r="E32" s="118">
        <v>0</v>
      </c>
      <c r="F32" s="118">
        <v>69530</v>
      </c>
      <c r="G32" s="119">
        <f>ROUND(D32+E32+F32,0)</f>
        <v>69530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</row>
    <row r="33" spans="1:256" ht="15.75">
      <c r="A33" s="157"/>
      <c r="B33" s="159" t="s">
        <v>31</v>
      </c>
      <c r="C33" s="124" t="s">
        <v>7</v>
      </c>
      <c r="D33" s="125">
        <f>D28</f>
        <v>500000</v>
      </c>
      <c r="E33" s="125">
        <f>E28</f>
        <v>500000</v>
      </c>
      <c r="F33" s="125">
        <f>F28</f>
        <v>300000</v>
      </c>
      <c r="G33" s="126">
        <f>G28</f>
        <v>1300000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</row>
    <row r="34" spans="1:256" ht="15.75">
      <c r="A34" s="137"/>
      <c r="B34" s="138"/>
      <c r="C34" s="51" t="s">
        <v>6</v>
      </c>
      <c r="D34" s="68">
        <f>D29+D31+D32</f>
        <v>150870</v>
      </c>
      <c r="E34" s="68">
        <f>E29+E31+E32</f>
        <v>400000</v>
      </c>
      <c r="F34" s="68">
        <f>F29+F31+F32</f>
        <v>573690</v>
      </c>
      <c r="G34" s="60">
        <f>G29+G31+G32</f>
        <v>1124560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</row>
    <row r="35" spans="1:256" ht="16.5" thickBot="1">
      <c r="A35" s="158"/>
      <c r="B35" s="160"/>
      <c r="C35" s="52" t="s">
        <v>54</v>
      </c>
      <c r="D35" s="127">
        <f>D33+D34</f>
        <v>650870</v>
      </c>
      <c r="E35" s="127">
        <f>E33+E34</f>
        <v>900000</v>
      </c>
      <c r="F35" s="127">
        <f>F33+F34</f>
        <v>873690</v>
      </c>
      <c r="G35" s="64">
        <f>G33+G34</f>
        <v>2424560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</row>
    <row r="36" spans="1:256" ht="25.5">
      <c r="A36" s="161">
        <v>5</v>
      </c>
      <c r="B36" s="162" t="s">
        <v>14</v>
      </c>
      <c r="C36" s="120" t="s">
        <v>15</v>
      </c>
      <c r="D36" s="121">
        <v>11000</v>
      </c>
      <c r="E36" s="122">
        <v>0</v>
      </c>
      <c r="F36" s="122">
        <v>0</v>
      </c>
      <c r="G36" s="123">
        <f>ROUND(D36+E36+F36,0)</f>
        <v>11000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</row>
    <row r="37" spans="1:256" ht="25.5">
      <c r="A37" s="139"/>
      <c r="B37" s="140"/>
      <c r="C37" s="21" t="s">
        <v>16</v>
      </c>
      <c r="D37" s="91">
        <v>84000</v>
      </c>
      <c r="E37" s="92">
        <v>168000</v>
      </c>
      <c r="F37" s="92">
        <v>197200</v>
      </c>
      <c r="G37" s="85">
        <f>ROUND(D37+E37+F37,0)</f>
        <v>449200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</row>
    <row r="38" spans="1:256" ht="25.5">
      <c r="A38" s="139"/>
      <c r="B38" s="140"/>
      <c r="C38" s="21" t="s">
        <v>25</v>
      </c>
      <c r="D38" s="91">
        <v>0</v>
      </c>
      <c r="E38" s="92">
        <v>0</v>
      </c>
      <c r="F38" s="92">
        <v>0</v>
      </c>
      <c r="G38" s="85">
        <f>ROUND(D38+E38+F38,0)</f>
        <v>0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  <c r="IV38" s="38"/>
    </row>
    <row r="39" spans="1:256" ht="25.5">
      <c r="A39" s="139"/>
      <c r="B39" s="140"/>
      <c r="C39" s="21" t="s">
        <v>17</v>
      </c>
      <c r="D39" s="67">
        <v>1000</v>
      </c>
      <c r="E39" s="84">
        <v>1000</v>
      </c>
      <c r="F39" s="84">
        <v>1000</v>
      </c>
      <c r="G39" s="85">
        <f>ROUND(D39+E39+F39,0)</f>
        <v>3000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38"/>
    </row>
    <row r="40" spans="1:256" ht="15.75">
      <c r="A40" s="32"/>
      <c r="B40" s="18" t="s">
        <v>18</v>
      </c>
      <c r="C40" s="19"/>
      <c r="D40" s="71">
        <f>SUM(D36:D39)</f>
        <v>96000</v>
      </c>
      <c r="E40" s="71">
        <f>SUM(E36:E39)</f>
        <v>169000</v>
      </c>
      <c r="F40" s="71">
        <f>SUM(F36:F39)</f>
        <v>198200</v>
      </c>
      <c r="G40" s="25">
        <f>SUM(G36:G39)</f>
        <v>463200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  <c r="IV40" s="38"/>
    </row>
    <row r="41" spans="1:256" ht="25.5">
      <c r="A41" s="33">
        <v>6</v>
      </c>
      <c r="B41" s="29" t="s">
        <v>29</v>
      </c>
      <c r="C41" s="21" t="s">
        <v>19</v>
      </c>
      <c r="D41" s="72">
        <v>13000</v>
      </c>
      <c r="E41" s="84">
        <v>13000</v>
      </c>
      <c r="F41" s="84">
        <v>26000</v>
      </c>
      <c r="G41" s="85">
        <f>ROUND(D41+E41+F41,0)</f>
        <v>52000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  <c r="IV41" s="38"/>
    </row>
    <row r="42" spans="1:256" ht="15.75">
      <c r="A42" s="34">
        <v>7</v>
      </c>
      <c r="B42" s="23" t="s">
        <v>20</v>
      </c>
      <c r="C42" s="16" t="s">
        <v>6</v>
      </c>
      <c r="D42" s="72">
        <v>2000</v>
      </c>
      <c r="E42" s="84">
        <v>2000</v>
      </c>
      <c r="F42" s="84">
        <v>400</v>
      </c>
      <c r="G42" s="85">
        <f>ROUND(D42+E42+F42,0)</f>
        <v>4400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</row>
    <row r="43" spans="1:256" ht="15.75">
      <c r="A43" s="150"/>
      <c r="B43" s="140" t="s">
        <v>21</v>
      </c>
      <c r="C43" s="15" t="s">
        <v>22</v>
      </c>
      <c r="D43" s="73">
        <f>ROUND(D25+D34+D40+D42,2)</f>
        <v>348870</v>
      </c>
      <c r="E43" s="73">
        <f>ROUND(E25+E34+E40+E42,2)</f>
        <v>821000</v>
      </c>
      <c r="F43" s="73">
        <f>ROUND(F25+F34+F40+F42,2)</f>
        <v>802290</v>
      </c>
      <c r="G43" s="28">
        <f>ROUND(G25+G34+G40+G42,2)</f>
        <v>1972160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38"/>
    </row>
    <row r="44" spans="1:256" ht="15.75">
      <c r="A44" s="150"/>
      <c r="B44" s="140"/>
      <c r="C44" s="45" t="s">
        <v>7</v>
      </c>
      <c r="D44" s="74">
        <f>ROUND(D26+D33+D41,2)</f>
        <v>543000</v>
      </c>
      <c r="E44" s="74">
        <f>ROUND(E26+E33+E41,2)</f>
        <v>563000</v>
      </c>
      <c r="F44" s="74">
        <f>ROUND(F26+F33+F41,2)</f>
        <v>356000</v>
      </c>
      <c r="G44" s="20">
        <f>ROUND(G26+G33+G41,2)</f>
        <v>1462000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  <c r="IV44" s="38"/>
    </row>
    <row r="45" spans="1:256" ht="15.75">
      <c r="A45" s="150"/>
      <c r="B45" s="18" t="s">
        <v>47</v>
      </c>
      <c r="C45" s="19"/>
      <c r="D45" s="74">
        <f>SUM(D43:D44)</f>
        <v>891870</v>
      </c>
      <c r="E45" s="74">
        <f>SUM(E43:E44)</f>
        <v>1384000</v>
      </c>
      <c r="F45" s="74">
        <f>SUM(F43:F44)</f>
        <v>1158290</v>
      </c>
      <c r="G45" s="20">
        <f>SUM(G43:G44)</f>
        <v>3434160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38"/>
    </row>
    <row r="46" spans="1:256" ht="15.75">
      <c r="A46" s="150"/>
      <c r="B46" s="148" t="s">
        <v>48</v>
      </c>
      <c r="C46" s="15" t="s">
        <v>22</v>
      </c>
      <c r="D46" s="74">
        <f>ROUND(D18+D43-D34,2)</f>
        <v>345000</v>
      </c>
      <c r="E46" s="74">
        <f>ROUND(E18+E43-E34,2)</f>
        <v>666000</v>
      </c>
      <c r="F46" s="74">
        <f>ROUND(F18+F43-F34,2)</f>
        <v>447120</v>
      </c>
      <c r="G46" s="20">
        <f>ROUND(G18+G43-G34,2)</f>
        <v>1458120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  <c r="IV46" s="38"/>
    </row>
    <row r="47" spans="1:256" ht="16.5" thickBot="1">
      <c r="A47" s="150"/>
      <c r="B47" s="148"/>
      <c r="C47" s="93" t="s">
        <v>7</v>
      </c>
      <c r="D47" s="111">
        <f>ROUND(D19+D44-D33,2)</f>
        <v>53000</v>
      </c>
      <c r="E47" s="111">
        <f>ROUND(E19+E44-E33,2)</f>
        <v>83000</v>
      </c>
      <c r="F47" s="111">
        <f>ROUND(F19+F44-F33,2)</f>
        <v>56000</v>
      </c>
      <c r="G47" s="99">
        <f>ROUND(G19+G44-G33,2)</f>
        <v>192000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</row>
    <row r="48" spans="1:256" ht="16.5" thickBot="1">
      <c r="A48" s="150"/>
      <c r="B48" s="163"/>
      <c r="C48" s="96" t="s">
        <v>38</v>
      </c>
      <c r="D48" s="97">
        <f>ROUND(D46+D47,2)</f>
        <v>398000</v>
      </c>
      <c r="E48" s="97">
        <f>ROUND(E46+E47,2)</f>
        <v>749000</v>
      </c>
      <c r="F48" s="97">
        <f>ROUND(F46+F47,2)</f>
        <v>503120</v>
      </c>
      <c r="G48" s="98">
        <f>ROUND(G46+G47,2)</f>
        <v>1650120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</row>
    <row r="49" spans="1:256" ht="15.75">
      <c r="A49" s="146"/>
      <c r="B49" s="148" t="s">
        <v>55</v>
      </c>
      <c r="C49" s="100" t="s">
        <v>22</v>
      </c>
      <c r="D49" s="128">
        <f>D46+D34</f>
        <v>495870</v>
      </c>
      <c r="E49" s="128">
        <f>E46+E34</f>
        <v>1066000</v>
      </c>
      <c r="F49" s="128">
        <f>F46+F34</f>
        <v>1020810</v>
      </c>
      <c r="G49" s="129">
        <f>G46+G34</f>
        <v>2582680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</row>
    <row r="50" spans="1:256" ht="16.5" thickBot="1">
      <c r="A50" s="146"/>
      <c r="B50" s="148"/>
      <c r="C50" s="93" t="s">
        <v>7</v>
      </c>
      <c r="D50" s="94">
        <f>D47+D33</f>
        <v>553000</v>
      </c>
      <c r="E50" s="94">
        <f>E47+E33</f>
        <v>583000</v>
      </c>
      <c r="F50" s="94">
        <f>F47+F33</f>
        <v>356000</v>
      </c>
      <c r="G50" s="95">
        <f>G47+G33</f>
        <v>1492000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  <c r="IV50" s="39"/>
    </row>
    <row r="51" spans="1:7" ht="16.5" thickBot="1">
      <c r="A51" s="147"/>
      <c r="B51" s="149"/>
      <c r="C51" s="96" t="s">
        <v>38</v>
      </c>
      <c r="D51" s="97">
        <f>ROUND(D49+D50,2)</f>
        <v>1048870</v>
      </c>
      <c r="E51" s="97">
        <f>ROUND(E49+E50,2)</f>
        <v>1649000</v>
      </c>
      <c r="F51" s="97">
        <f>ROUND(F49+F50,2)</f>
        <v>1376810</v>
      </c>
      <c r="G51" s="98">
        <f>ROUND(G49+G50,2)</f>
        <v>4074680</v>
      </c>
    </row>
    <row r="53" spans="2:6" ht="15.75">
      <c r="B53" s="30"/>
      <c r="F53" s="30"/>
    </row>
    <row r="54" spans="2:6" ht="15.75">
      <c r="B54" s="26"/>
      <c r="F54" s="26"/>
    </row>
  </sheetData>
  <sheetProtection/>
  <mergeCells count="20">
    <mergeCell ref="A49:A51"/>
    <mergeCell ref="B49:B51"/>
    <mergeCell ref="A36:A39"/>
    <mergeCell ref="B36:B39"/>
    <mergeCell ref="A43:A45"/>
    <mergeCell ref="B43:B44"/>
    <mergeCell ref="A46:A48"/>
    <mergeCell ref="B46:B48"/>
    <mergeCell ref="A25:A26"/>
    <mergeCell ref="B25:B26"/>
    <mergeCell ref="A28:A29"/>
    <mergeCell ref="B28:B29"/>
    <mergeCell ref="A33:A35"/>
    <mergeCell ref="B33:B35"/>
    <mergeCell ref="A3:G3"/>
    <mergeCell ref="A8:A9"/>
    <mergeCell ref="B8:B9"/>
    <mergeCell ref="A11:A16"/>
    <mergeCell ref="A18:A19"/>
    <mergeCell ref="B18:B19"/>
  </mergeCells>
  <printOptions/>
  <pageMargins left="0" right="0" top="0.1968503937007874" bottom="0.1968503937007874" header="0.11811023622047245" footer="0.11811023622047245"/>
  <pageSetup orientation="portrait" paperSize="9" scale="75" r:id="rId1"/>
  <headerFoot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54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4.8515625" style="46" customWidth="1"/>
    <col min="2" max="2" width="46.28125" style="36" customWidth="1"/>
    <col min="3" max="3" width="31.7109375" style="36" customWidth="1"/>
    <col min="4" max="4" width="11.7109375" style="36" customWidth="1"/>
    <col min="5" max="5" width="12.8515625" style="36" customWidth="1"/>
    <col min="6" max="8" width="12.57421875" style="36" customWidth="1"/>
    <col min="9" max="9" width="12.57421875" style="63" customWidth="1"/>
    <col min="10" max="220" width="9.140625" style="36" customWidth="1"/>
    <col min="221" max="221" width="4.8515625" style="36" customWidth="1"/>
    <col min="222" max="222" width="46.28125" style="36" customWidth="1"/>
    <col min="223" max="223" width="31.7109375" style="36" customWidth="1"/>
    <col min="224" max="224" width="12.28125" style="36" customWidth="1"/>
    <col min="225" max="16384" width="9.140625" style="36" customWidth="1"/>
  </cols>
  <sheetData>
    <row r="1" spans="1:9" ht="15.75">
      <c r="A1" s="35" t="s">
        <v>0</v>
      </c>
      <c r="I1" s="81"/>
    </row>
    <row r="2" spans="1:3" ht="15.75">
      <c r="A2" s="35"/>
      <c r="C2" s="37"/>
    </row>
    <row r="3" spans="1:9" ht="42.75" customHeight="1">
      <c r="A3" s="141" t="s">
        <v>61</v>
      </c>
      <c r="B3" s="141"/>
      <c r="C3" s="141"/>
      <c r="D3" s="141"/>
      <c r="E3" s="141"/>
      <c r="F3" s="141"/>
      <c r="G3" s="141"/>
      <c r="H3" s="141"/>
      <c r="I3" s="141"/>
    </row>
    <row r="4" spans="1:9" ht="15.75">
      <c r="A4" s="80"/>
      <c r="B4" s="80"/>
      <c r="C4" s="80"/>
      <c r="D4" s="80"/>
      <c r="E4" s="80"/>
      <c r="F4" s="80"/>
      <c r="G4" s="80"/>
      <c r="H4" s="80"/>
      <c r="I4" s="80"/>
    </row>
    <row r="5" ht="16.5" thickBot="1">
      <c r="A5" s="35" t="s">
        <v>1</v>
      </c>
    </row>
    <row r="6" spans="1:256" ht="51">
      <c r="A6" s="3" t="s">
        <v>2</v>
      </c>
      <c r="B6" s="4" t="s">
        <v>3</v>
      </c>
      <c r="C6" s="4" t="s">
        <v>4</v>
      </c>
      <c r="D6" s="82" t="s">
        <v>37</v>
      </c>
      <c r="E6" s="82" t="s">
        <v>49</v>
      </c>
      <c r="F6" s="82" t="s">
        <v>52</v>
      </c>
      <c r="G6" s="75" t="s">
        <v>57</v>
      </c>
      <c r="H6" s="75" t="s">
        <v>58</v>
      </c>
      <c r="I6" s="24" t="s">
        <v>50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ht="15.75">
      <c r="A7" s="6">
        <v>0</v>
      </c>
      <c r="B7" s="7">
        <v>1</v>
      </c>
      <c r="C7" s="7">
        <v>2</v>
      </c>
      <c r="D7" s="83">
        <v>3</v>
      </c>
      <c r="E7" s="83">
        <v>4</v>
      </c>
      <c r="F7" s="83">
        <v>5</v>
      </c>
      <c r="G7" s="83">
        <v>6</v>
      </c>
      <c r="H7" s="83" t="s">
        <v>59</v>
      </c>
      <c r="I7" s="76" t="s">
        <v>60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15.75">
      <c r="A8" s="142">
        <v>1</v>
      </c>
      <c r="B8" s="143" t="s">
        <v>5</v>
      </c>
      <c r="C8" s="9" t="s">
        <v>6</v>
      </c>
      <c r="D8" s="84">
        <v>96000</v>
      </c>
      <c r="E8" s="84">
        <v>180000</v>
      </c>
      <c r="F8" s="84">
        <v>13200</v>
      </c>
      <c r="G8" s="84">
        <v>0</v>
      </c>
      <c r="H8" s="84">
        <f>ROUND(F8+G8,2)</f>
        <v>13200</v>
      </c>
      <c r="I8" s="85">
        <f>ROUND(D8+E8+H8,0)</f>
        <v>289200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ht="15.75">
      <c r="A9" s="142"/>
      <c r="B9" s="143"/>
      <c r="C9" s="9" t="s">
        <v>7</v>
      </c>
      <c r="D9" s="84">
        <v>10000</v>
      </c>
      <c r="E9" s="84">
        <v>20000</v>
      </c>
      <c r="F9" s="84">
        <v>0</v>
      </c>
      <c r="G9" s="84">
        <v>0</v>
      </c>
      <c r="H9" s="84">
        <f>ROUND(F9+G9,2)</f>
        <v>0</v>
      </c>
      <c r="I9" s="85">
        <f>ROUND(D9+E9+H9,0)</f>
        <v>30000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ht="15.75">
      <c r="A10" s="22"/>
      <c r="B10" s="18" t="s">
        <v>8</v>
      </c>
      <c r="C10" s="19"/>
      <c r="D10" s="86">
        <f aca="true" t="shared" si="0" ref="D10:I10">SUM(D8:D9)</f>
        <v>106000</v>
      </c>
      <c r="E10" s="86">
        <f t="shared" si="0"/>
        <v>200000</v>
      </c>
      <c r="F10" s="86">
        <f t="shared" si="0"/>
        <v>13200</v>
      </c>
      <c r="G10" s="86">
        <f t="shared" si="0"/>
        <v>0</v>
      </c>
      <c r="H10" s="86">
        <f t="shared" si="0"/>
        <v>13200</v>
      </c>
      <c r="I10" s="25">
        <f t="shared" si="0"/>
        <v>319200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ht="15.75">
      <c r="A11" s="144">
        <v>2</v>
      </c>
      <c r="B11" s="23" t="s">
        <v>32</v>
      </c>
      <c r="C11" s="9" t="s">
        <v>6</v>
      </c>
      <c r="D11" s="87">
        <v>3000</v>
      </c>
      <c r="E11" s="88">
        <v>0</v>
      </c>
      <c r="F11" s="88">
        <v>5230</v>
      </c>
      <c r="G11" s="88">
        <v>0</v>
      </c>
      <c r="H11" s="88">
        <f aca="true" t="shared" si="1" ref="H11:H16">ROUND(F11+G11,2)</f>
        <v>5230</v>
      </c>
      <c r="I11" s="85">
        <f aca="true" t="shared" si="2" ref="I11:I16">ROUND(D11+E11+H11,0)</f>
        <v>8230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ht="25.5">
      <c r="A12" s="144"/>
      <c r="B12" s="23" t="s">
        <v>33</v>
      </c>
      <c r="C12" s="9" t="s">
        <v>6</v>
      </c>
      <c r="D12" s="87">
        <v>0</v>
      </c>
      <c r="E12" s="88">
        <v>0</v>
      </c>
      <c r="F12" s="88">
        <v>59840</v>
      </c>
      <c r="G12" s="88">
        <v>0</v>
      </c>
      <c r="H12" s="88">
        <f t="shared" si="1"/>
        <v>59840</v>
      </c>
      <c r="I12" s="85">
        <f t="shared" si="2"/>
        <v>59840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ht="25.5">
      <c r="A13" s="144"/>
      <c r="B13" s="23" t="s">
        <v>34</v>
      </c>
      <c r="C13" s="9" t="s">
        <v>6</v>
      </c>
      <c r="D13" s="87">
        <v>2000</v>
      </c>
      <c r="E13" s="88">
        <v>0</v>
      </c>
      <c r="F13" s="88">
        <v>27230</v>
      </c>
      <c r="G13" s="88">
        <v>0</v>
      </c>
      <c r="H13" s="88">
        <f t="shared" si="1"/>
        <v>27230</v>
      </c>
      <c r="I13" s="85">
        <f t="shared" si="2"/>
        <v>29230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ht="25.5">
      <c r="A14" s="144"/>
      <c r="B14" s="23" t="s">
        <v>23</v>
      </c>
      <c r="C14" s="9" t="s">
        <v>6</v>
      </c>
      <c r="D14" s="89">
        <v>5000</v>
      </c>
      <c r="E14" s="84">
        <v>5000</v>
      </c>
      <c r="F14" s="84">
        <v>9830</v>
      </c>
      <c r="G14" s="84">
        <v>0</v>
      </c>
      <c r="H14" s="84">
        <f t="shared" si="1"/>
        <v>9830</v>
      </c>
      <c r="I14" s="47">
        <f t="shared" si="2"/>
        <v>19830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256" ht="25.5">
      <c r="A15" s="144"/>
      <c r="B15" s="23" t="s">
        <v>24</v>
      </c>
      <c r="C15" s="9" t="s">
        <v>6</v>
      </c>
      <c r="D15" s="89">
        <v>37000</v>
      </c>
      <c r="E15" s="84">
        <v>50000</v>
      </c>
      <c r="F15" s="84">
        <v>83130</v>
      </c>
      <c r="G15" s="84">
        <v>0</v>
      </c>
      <c r="H15" s="84">
        <f t="shared" si="1"/>
        <v>83130</v>
      </c>
      <c r="I15" s="47">
        <f t="shared" si="2"/>
        <v>170130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1:256" ht="25.5">
      <c r="A16" s="144"/>
      <c r="B16" s="23" t="s">
        <v>26</v>
      </c>
      <c r="C16" s="9" t="s">
        <v>6</v>
      </c>
      <c r="D16" s="89">
        <v>4000</v>
      </c>
      <c r="E16" s="84">
        <v>10000</v>
      </c>
      <c r="F16" s="84">
        <v>20060</v>
      </c>
      <c r="G16" s="84">
        <v>0</v>
      </c>
      <c r="H16" s="84">
        <f t="shared" si="1"/>
        <v>20060</v>
      </c>
      <c r="I16" s="47">
        <f t="shared" si="2"/>
        <v>34060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ht="15.75">
      <c r="A17" s="22"/>
      <c r="B17" s="18" t="s">
        <v>35</v>
      </c>
      <c r="C17" s="19"/>
      <c r="D17" s="86">
        <f aca="true" t="shared" si="3" ref="D17:I17">SUM(D11:D16)</f>
        <v>51000</v>
      </c>
      <c r="E17" s="86">
        <f t="shared" si="3"/>
        <v>65000</v>
      </c>
      <c r="F17" s="86">
        <f t="shared" si="3"/>
        <v>205320</v>
      </c>
      <c r="G17" s="86">
        <f t="shared" si="3"/>
        <v>0</v>
      </c>
      <c r="H17" s="86">
        <f t="shared" si="3"/>
        <v>205320</v>
      </c>
      <c r="I17" s="25">
        <f t="shared" si="3"/>
        <v>321320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pans="1:256" ht="15.75">
      <c r="A18" s="145"/>
      <c r="B18" s="140" t="s">
        <v>21</v>
      </c>
      <c r="C18" s="9" t="s">
        <v>6</v>
      </c>
      <c r="D18" s="90">
        <f aca="true" t="shared" si="4" ref="D18:I18">ROUND(D8+D17,2)</f>
        <v>147000</v>
      </c>
      <c r="E18" s="90">
        <f t="shared" si="4"/>
        <v>245000</v>
      </c>
      <c r="F18" s="90">
        <f t="shared" si="4"/>
        <v>218520</v>
      </c>
      <c r="G18" s="90">
        <f t="shared" si="4"/>
        <v>0</v>
      </c>
      <c r="H18" s="90">
        <f t="shared" si="4"/>
        <v>218520</v>
      </c>
      <c r="I18" s="20">
        <f t="shared" si="4"/>
        <v>610520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1:256" ht="16.5" thickBot="1">
      <c r="A19" s="156"/>
      <c r="B19" s="152"/>
      <c r="C19" s="104" t="s">
        <v>7</v>
      </c>
      <c r="D19" s="105">
        <f aca="true" t="shared" si="5" ref="D19:I19">ROUND(D9,2)</f>
        <v>10000</v>
      </c>
      <c r="E19" s="105">
        <f t="shared" si="5"/>
        <v>20000</v>
      </c>
      <c r="F19" s="105">
        <f t="shared" si="5"/>
        <v>0</v>
      </c>
      <c r="G19" s="105">
        <f t="shared" si="5"/>
        <v>0</v>
      </c>
      <c r="H19" s="105">
        <f t="shared" si="5"/>
        <v>0</v>
      </c>
      <c r="I19" s="99">
        <f t="shared" si="5"/>
        <v>30000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pans="1:256" ht="16.5" thickBot="1">
      <c r="A20" s="106"/>
      <c r="B20" s="107" t="s">
        <v>53</v>
      </c>
      <c r="C20" s="102"/>
      <c r="D20" s="108">
        <f aca="true" t="shared" si="6" ref="D20:I20">ROUND(D18+D19,2)</f>
        <v>157000</v>
      </c>
      <c r="E20" s="108">
        <f t="shared" si="6"/>
        <v>265000</v>
      </c>
      <c r="F20" s="108">
        <f t="shared" si="6"/>
        <v>218520</v>
      </c>
      <c r="G20" s="108">
        <f t="shared" si="6"/>
        <v>0</v>
      </c>
      <c r="H20" s="108">
        <f t="shared" si="6"/>
        <v>218520</v>
      </c>
      <c r="I20" s="98">
        <f t="shared" si="6"/>
        <v>640520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</row>
    <row r="21" spans="1:256" ht="15.75">
      <c r="A21" s="10"/>
      <c r="B21" s="5"/>
      <c r="C21" s="5"/>
      <c r="D21" s="5"/>
      <c r="E21" s="5"/>
      <c r="F21" s="5"/>
      <c r="G21" s="5"/>
      <c r="H21" s="5"/>
      <c r="I21" s="65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</row>
    <row r="22" spans="1:8" ht="16.5" thickBot="1">
      <c r="A22" s="1" t="s">
        <v>9</v>
      </c>
      <c r="B22" s="2"/>
      <c r="C22" s="2"/>
      <c r="D22" s="2"/>
      <c r="E22" s="2"/>
      <c r="F22" s="2"/>
      <c r="G22" s="2"/>
      <c r="H22" s="2"/>
    </row>
    <row r="23" spans="1:256" ht="51">
      <c r="A23" s="11" t="s">
        <v>2</v>
      </c>
      <c r="B23" s="12" t="s">
        <v>3</v>
      </c>
      <c r="C23" s="12" t="s">
        <v>4</v>
      </c>
      <c r="D23" s="82" t="s">
        <v>37</v>
      </c>
      <c r="E23" s="82" t="s">
        <v>49</v>
      </c>
      <c r="F23" s="82" t="s">
        <v>52</v>
      </c>
      <c r="G23" s="75" t="s">
        <v>57</v>
      </c>
      <c r="H23" s="75" t="s">
        <v>58</v>
      </c>
      <c r="I23" s="24" t="s">
        <v>50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ht="15.75">
      <c r="A24" s="13">
        <v>0</v>
      </c>
      <c r="B24" s="14">
        <v>1</v>
      </c>
      <c r="C24" s="14">
        <v>2</v>
      </c>
      <c r="D24" s="83">
        <v>3</v>
      </c>
      <c r="E24" s="83">
        <v>4</v>
      </c>
      <c r="F24" s="83">
        <v>5</v>
      </c>
      <c r="G24" s="83">
        <v>6</v>
      </c>
      <c r="H24" s="83" t="s">
        <v>59</v>
      </c>
      <c r="I24" s="76" t="s">
        <v>60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</row>
    <row r="25" spans="1:256" ht="15.75">
      <c r="A25" s="139">
        <v>1</v>
      </c>
      <c r="B25" s="140" t="s">
        <v>10</v>
      </c>
      <c r="C25" s="16" t="s">
        <v>6</v>
      </c>
      <c r="D25" s="67">
        <v>100000</v>
      </c>
      <c r="E25" s="84">
        <v>250000</v>
      </c>
      <c r="F25" s="84">
        <v>30000</v>
      </c>
      <c r="G25" s="84">
        <v>0</v>
      </c>
      <c r="H25" s="84">
        <f aca="true" t="shared" si="7" ref="H25:H32">ROUND(F25+G25,2)</f>
        <v>30000</v>
      </c>
      <c r="I25" s="85">
        <f>ROUND(D25+E25+H25,0)</f>
        <v>380000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5.75">
      <c r="A26" s="139"/>
      <c r="B26" s="140"/>
      <c r="C26" s="17" t="s">
        <v>7</v>
      </c>
      <c r="D26" s="67">
        <v>30000</v>
      </c>
      <c r="E26" s="84">
        <v>50000</v>
      </c>
      <c r="F26" s="84">
        <v>30000</v>
      </c>
      <c r="G26" s="84">
        <v>0</v>
      </c>
      <c r="H26" s="84">
        <f t="shared" si="7"/>
        <v>30000</v>
      </c>
      <c r="I26" s="85">
        <f>ROUND(D26+E26+H26,0)</f>
        <v>110000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5.75">
      <c r="A27" s="31"/>
      <c r="B27" s="18" t="s">
        <v>11</v>
      </c>
      <c r="C27" s="19"/>
      <c r="D27" s="68">
        <f aca="true" t="shared" si="8" ref="D27:I27">SUM(D25:D26)</f>
        <v>130000</v>
      </c>
      <c r="E27" s="68">
        <f t="shared" si="8"/>
        <v>300000</v>
      </c>
      <c r="F27" s="68">
        <f t="shared" si="8"/>
        <v>60000</v>
      </c>
      <c r="G27" s="68">
        <f t="shared" si="8"/>
        <v>0</v>
      </c>
      <c r="H27" s="68">
        <f t="shared" si="8"/>
        <v>60000</v>
      </c>
      <c r="I27" s="60">
        <f t="shared" si="8"/>
        <v>490000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.75">
      <c r="A28" s="154">
        <v>2</v>
      </c>
      <c r="B28" s="143" t="s">
        <v>12</v>
      </c>
      <c r="C28" s="17" t="s">
        <v>7</v>
      </c>
      <c r="D28" s="67">
        <v>500000</v>
      </c>
      <c r="E28" s="84">
        <v>500000</v>
      </c>
      <c r="F28" s="84">
        <v>300000</v>
      </c>
      <c r="G28" s="84">
        <v>0</v>
      </c>
      <c r="H28" s="84">
        <f t="shared" si="7"/>
        <v>300000</v>
      </c>
      <c r="I28" s="47">
        <f>ROUND(D28+E28+H28,0)</f>
        <v>1300000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</row>
    <row r="29" spans="1:256" ht="15.75">
      <c r="A29" s="154"/>
      <c r="B29" s="143"/>
      <c r="C29" s="16" t="s">
        <v>6</v>
      </c>
      <c r="D29" s="67">
        <v>150870</v>
      </c>
      <c r="E29" s="84">
        <v>400000</v>
      </c>
      <c r="F29" s="84">
        <v>271340</v>
      </c>
      <c r="G29" s="84">
        <v>0</v>
      </c>
      <c r="H29" s="84">
        <f t="shared" si="7"/>
        <v>271340</v>
      </c>
      <c r="I29" s="85">
        <f>ROUND(D29+E29+H29,0)</f>
        <v>822210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</row>
    <row r="30" spans="1:256" ht="15.75">
      <c r="A30" s="31"/>
      <c r="B30" s="18" t="s">
        <v>13</v>
      </c>
      <c r="C30" s="19"/>
      <c r="D30" s="68">
        <f aca="true" t="shared" si="9" ref="D30:I30">SUM(D28:D29)</f>
        <v>650870</v>
      </c>
      <c r="E30" s="68">
        <f t="shared" si="9"/>
        <v>900000</v>
      </c>
      <c r="F30" s="68">
        <f t="shared" si="9"/>
        <v>571340</v>
      </c>
      <c r="G30" s="68">
        <f t="shared" si="9"/>
        <v>0</v>
      </c>
      <c r="H30" s="68">
        <f t="shared" si="9"/>
        <v>571340</v>
      </c>
      <c r="I30" s="60">
        <f t="shared" si="9"/>
        <v>2122210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</row>
    <row r="31" spans="1:256" ht="38.25">
      <c r="A31" s="48">
        <v>3</v>
      </c>
      <c r="B31" s="49" t="s">
        <v>27</v>
      </c>
      <c r="C31" s="16" t="s">
        <v>6</v>
      </c>
      <c r="D31" s="69">
        <v>0</v>
      </c>
      <c r="E31" s="88">
        <v>0</v>
      </c>
      <c r="F31" s="88">
        <v>232820</v>
      </c>
      <c r="G31" s="88">
        <v>0</v>
      </c>
      <c r="H31" s="88">
        <f t="shared" si="7"/>
        <v>232820</v>
      </c>
      <c r="I31" s="85">
        <f>ROUND(D31+E31+H31,0)</f>
        <v>232820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</row>
    <row r="32" spans="1:256" ht="39" thickBot="1">
      <c r="A32" s="114">
        <v>4</v>
      </c>
      <c r="B32" s="115" t="s">
        <v>30</v>
      </c>
      <c r="C32" s="116" t="s">
        <v>6</v>
      </c>
      <c r="D32" s="117">
        <v>0</v>
      </c>
      <c r="E32" s="118">
        <v>0</v>
      </c>
      <c r="F32" s="118">
        <v>69530</v>
      </c>
      <c r="G32" s="118">
        <v>-69530</v>
      </c>
      <c r="H32" s="118">
        <f t="shared" si="7"/>
        <v>0</v>
      </c>
      <c r="I32" s="119">
        <f>ROUND(D32+E32+H32,0)</f>
        <v>0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</row>
    <row r="33" spans="1:256" ht="15.75">
      <c r="A33" s="157"/>
      <c r="B33" s="159" t="s">
        <v>31</v>
      </c>
      <c r="C33" s="124" t="s">
        <v>7</v>
      </c>
      <c r="D33" s="125">
        <f aca="true" t="shared" si="10" ref="D33:I33">D28</f>
        <v>500000</v>
      </c>
      <c r="E33" s="125">
        <f t="shared" si="10"/>
        <v>500000</v>
      </c>
      <c r="F33" s="125">
        <f t="shared" si="10"/>
        <v>300000</v>
      </c>
      <c r="G33" s="125">
        <f t="shared" si="10"/>
        <v>0</v>
      </c>
      <c r="H33" s="125">
        <f t="shared" si="10"/>
        <v>300000</v>
      </c>
      <c r="I33" s="126">
        <f t="shared" si="10"/>
        <v>1300000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</row>
    <row r="34" spans="1:256" ht="15.75">
      <c r="A34" s="137"/>
      <c r="B34" s="138"/>
      <c r="C34" s="51" t="s">
        <v>6</v>
      </c>
      <c r="D34" s="68">
        <f aca="true" t="shared" si="11" ref="D34:I34">D29+D31+D32</f>
        <v>150870</v>
      </c>
      <c r="E34" s="68">
        <f t="shared" si="11"/>
        <v>400000</v>
      </c>
      <c r="F34" s="68">
        <f t="shared" si="11"/>
        <v>573690</v>
      </c>
      <c r="G34" s="68">
        <f t="shared" si="11"/>
        <v>-69530</v>
      </c>
      <c r="H34" s="68">
        <f t="shared" si="11"/>
        <v>504160</v>
      </c>
      <c r="I34" s="60">
        <f t="shared" si="11"/>
        <v>1055030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</row>
    <row r="35" spans="1:256" ht="16.5" thickBot="1">
      <c r="A35" s="158"/>
      <c r="B35" s="160"/>
      <c r="C35" s="52" t="s">
        <v>54</v>
      </c>
      <c r="D35" s="127">
        <f aca="true" t="shared" si="12" ref="D35:I35">D33+D34</f>
        <v>650870</v>
      </c>
      <c r="E35" s="127">
        <f t="shared" si="12"/>
        <v>900000</v>
      </c>
      <c r="F35" s="127">
        <f t="shared" si="12"/>
        <v>873690</v>
      </c>
      <c r="G35" s="127">
        <f t="shared" si="12"/>
        <v>-69530</v>
      </c>
      <c r="H35" s="127">
        <f t="shared" si="12"/>
        <v>804160</v>
      </c>
      <c r="I35" s="64">
        <f t="shared" si="12"/>
        <v>2355030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</row>
    <row r="36" spans="1:256" ht="25.5">
      <c r="A36" s="161">
        <v>5</v>
      </c>
      <c r="B36" s="162" t="s">
        <v>14</v>
      </c>
      <c r="C36" s="120" t="s">
        <v>15</v>
      </c>
      <c r="D36" s="121">
        <v>11000</v>
      </c>
      <c r="E36" s="122">
        <v>0</v>
      </c>
      <c r="F36" s="122">
        <v>0</v>
      </c>
      <c r="G36" s="122">
        <v>0</v>
      </c>
      <c r="H36" s="122">
        <f>ROUND(F36+G36,2)</f>
        <v>0</v>
      </c>
      <c r="I36" s="123">
        <f>ROUND(D36+E36+H36,0)</f>
        <v>11000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</row>
    <row r="37" spans="1:256" ht="25.5">
      <c r="A37" s="139"/>
      <c r="B37" s="140"/>
      <c r="C37" s="21" t="s">
        <v>16</v>
      </c>
      <c r="D37" s="91">
        <v>84000</v>
      </c>
      <c r="E37" s="92">
        <v>168000</v>
      </c>
      <c r="F37" s="92">
        <v>197200</v>
      </c>
      <c r="G37" s="92">
        <v>0</v>
      </c>
      <c r="H37" s="92">
        <f>ROUND(F37+G37,2)</f>
        <v>197200</v>
      </c>
      <c r="I37" s="85">
        <f>ROUND(D37+E37+H37,0)</f>
        <v>449200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</row>
    <row r="38" spans="1:256" ht="25.5">
      <c r="A38" s="139"/>
      <c r="B38" s="140"/>
      <c r="C38" s="21" t="s">
        <v>25</v>
      </c>
      <c r="D38" s="91">
        <v>0</v>
      </c>
      <c r="E38" s="92">
        <v>0</v>
      </c>
      <c r="F38" s="92">
        <v>0</v>
      </c>
      <c r="G38" s="92">
        <v>0</v>
      </c>
      <c r="H38" s="92">
        <f>ROUND(F38+G38,2)</f>
        <v>0</v>
      </c>
      <c r="I38" s="85">
        <f>ROUND(D38+E38+H38,0)</f>
        <v>0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  <c r="IV38" s="38"/>
    </row>
    <row r="39" spans="1:256" ht="25.5">
      <c r="A39" s="139"/>
      <c r="B39" s="140"/>
      <c r="C39" s="21" t="s">
        <v>17</v>
      </c>
      <c r="D39" s="67">
        <v>1000</v>
      </c>
      <c r="E39" s="84">
        <v>1000</v>
      </c>
      <c r="F39" s="84">
        <v>1000</v>
      </c>
      <c r="G39" s="84">
        <v>0</v>
      </c>
      <c r="H39" s="84">
        <f>ROUND(F39+G39,2)</f>
        <v>1000</v>
      </c>
      <c r="I39" s="85">
        <f>ROUND(D39+E39+H39,0)</f>
        <v>3000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38"/>
    </row>
    <row r="40" spans="1:256" ht="15.75">
      <c r="A40" s="32"/>
      <c r="B40" s="18" t="s">
        <v>18</v>
      </c>
      <c r="C40" s="19"/>
      <c r="D40" s="71">
        <f aca="true" t="shared" si="13" ref="D40:I40">SUM(D36:D39)</f>
        <v>96000</v>
      </c>
      <c r="E40" s="71">
        <f t="shared" si="13"/>
        <v>169000</v>
      </c>
      <c r="F40" s="71">
        <f t="shared" si="13"/>
        <v>198200</v>
      </c>
      <c r="G40" s="71">
        <f t="shared" si="13"/>
        <v>0</v>
      </c>
      <c r="H40" s="71">
        <f t="shared" si="13"/>
        <v>198200</v>
      </c>
      <c r="I40" s="25">
        <f t="shared" si="13"/>
        <v>463200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  <c r="IV40" s="38"/>
    </row>
    <row r="41" spans="1:256" ht="25.5">
      <c r="A41" s="33">
        <v>6</v>
      </c>
      <c r="B41" s="29" t="s">
        <v>29</v>
      </c>
      <c r="C41" s="21" t="s">
        <v>19</v>
      </c>
      <c r="D41" s="72">
        <v>13000</v>
      </c>
      <c r="E41" s="84">
        <v>13000</v>
      </c>
      <c r="F41" s="84">
        <v>26000</v>
      </c>
      <c r="G41" s="84">
        <v>0</v>
      </c>
      <c r="H41" s="84">
        <f>ROUND(F41+G41,2)</f>
        <v>26000</v>
      </c>
      <c r="I41" s="85">
        <f>ROUND(D41+E41+H41,0)</f>
        <v>52000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  <c r="IV41" s="38"/>
    </row>
    <row r="42" spans="1:256" ht="15.75">
      <c r="A42" s="34">
        <v>7</v>
      </c>
      <c r="B42" s="23" t="s">
        <v>20</v>
      </c>
      <c r="C42" s="16" t="s">
        <v>6</v>
      </c>
      <c r="D42" s="72">
        <v>2000</v>
      </c>
      <c r="E42" s="84">
        <v>2000</v>
      </c>
      <c r="F42" s="84">
        <v>400</v>
      </c>
      <c r="G42" s="84">
        <v>0</v>
      </c>
      <c r="H42" s="84">
        <f>ROUND(F42+G42,2)</f>
        <v>400</v>
      </c>
      <c r="I42" s="85">
        <f>ROUND(D42+E42+H42,0)</f>
        <v>4400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</row>
    <row r="43" spans="1:256" ht="15.75">
      <c r="A43" s="150"/>
      <c r="B43" s="140" t="s">
        <v>21</v>
      </c>
      <c r="C43" s="15" t="s">
        <v>22</v>
      </c>
      <c r="D43" s="73">
        <f aca="true" t="shared" si="14" ref="D43:I43">ROUND(D25+D34+D40+D42,2)</f>
        <v>348870</v>
      </c>
      <c r="E43" s="73">
        <f t="shared" si="14"/>
        <v>821000</v>
      </c>
      <c r="F43" s="73">
        <f t="shared" si="14"/>
        <v>802290</v>
      </c>
      <c r="G43" s="73">
        <f t="shared" si="14"/>
        <v>-69530</v>
      </c>
      <c r="H43" s="73">
        <f t="shared" si="14"/>
        <v>732760</v>
      </c>
      <c r="I43" s="28">
        <f t="shared" si="14"/>
        <v>1902630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38"/>
    </row>
    <row r="44" spans="1:256" ht="15.75">
      <c r="A44" s="150"/>
      <c r="B44" s="140"/>
      <c r="C44" s="45" t="s">
        <v>7</v>
      </c>
      <c r="D44" s="74">
        <f aca="true" t="shared" si="15" ref="D44:I44">ROUND(D26+D33+D41,2)</f>
        <v>543000</v>
      </c>
      <c r="E44" s="74">
        <f t="shared" si="15"/>
        <v>563000</v>
      </c>
      <c r="F44" s="74">
        <f t="shared" si="15"/>
        <v>356000</v>
      </c>
      <c r="G44" s="74">
        <f t="shared" si="15"/>
        <v>0</v>
      </c>
      <c r="H44" s="74">
        <f t="shared" si="15"/>
        <v>356000</v>
      </c>
      <c r="I44" s="20">
        <f t="shared" si="15"/>
        <v>1462000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  <c r="IV44" s="38"/>
    </row>
    <row r="45" spans="1:256" ht="15.75">
      <c r="A45" s="150"/>
      <c r="B45" s="18" t="s">
        <v>47</v>
      </c>
      <c r="C45" s="19"/>
      <c r="D45" s="74">
        <f aca="true" t="shared" si="16" ref="D45:I45">SUM(D43:D44)</f>
        <v>891870</v>
      </c>
      <c r="E45" s="74">
        <f t="shared" si="16"/>
        <v>1384000</v>
      </c>
      <c r="F45" s="74">
        <f t="shared" si="16"/>
        <v>1158290</v>
      </c>
      <c r="G45" s="74">
        <f t="shared" si="16"/>
        <v>-69530</v>
      </c>
      <c r="H45" s="74">
        <f t="shared" si="16"/>
        <v>1088760</v>
      </c>
      <c r="I45" s="20">
        <f t="shared" si="16"/>
        <v>3364630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38"/>
    </row>
    <row r="46" spans="1:256" ht="15.75">
      <c r="A46" s="150"/>
      <c r="B46" s="148" t="s">
        <v>48</v>
      </c>
      <c r="C46" s="15" t="s">
        <v>22</v>
      </c>
      <c r="D46" s="74">
        <f aca="true" t="shared" si="17" ref="D46:I46">ROUND(D18+D43-D34,2)</f>
        <v>345000</v>
      </c>
      <c r="E46" s="74">
        <f t="shared" si="17"/>
        <v>666000</v>
      </c>
      <c r="F46" s="74">
        <f t="shared" si="17"/>
        <v>447120</v>
      </c>
      <c r="G46" s="74">
        <f t="shared" si="17"/>
        <v>0</v>
      </c>
      <c r="H46" s="74">
        <f t="shared" si="17"/>
        <v>447120</v>
      </c>
      <c r="I46" s="20">
        <f t="shared" si="17"/>
        <v>1458120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  <c r="IV46" s="38"/>
    </row>
    <row r="47" spans="1:256" ht="16.5" thickBot="1">
      <c r="A47" s="150"/>
      <c r="B47" s="148"/>
      <c r="C47" s="93" t="s">
        <v>7</v>
      </c>
      <c r="D47" s="111">
        <f aca="true" t="shared" si="18" ref="D47:I47">ROUND(D19+D44-D33,2)</f>
        <v>53000</v>
      </c>
      <c r="E47" s="111">
        <f t="shared" si="18"/>
        <v>83000</v>
      </c>
      <c r="F47" s="111">
        <f t="shared" si="18"/>
        <v>56000</v>
      </c>
      <c r="G47" s="111">
        <f t="shared" si="18"/>
        <v>0</v>
      </c>
      <c r="H47" s="111">
        <f t="shared" si="18"/>
        <v>56000</v>
      </c>
      <c r="I47" s="99">
        <f t="shared" si="18"/>
        <v>192000</v>
      </c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</row>
    <row r="48" spans="1:256" ht="16.5" thickBot="1">
      <c r="A48" s="150"/>
      <c r="B48" s="163"/>
      <c r="C48" s="96" t="s">
        <v>38</v>
      </c>
      <c r="D48" s="97">
        <f aca="true" t="shared" si="19" ref="D48:I48">ROUND(D46+D47,2)</f>
        <v>398000</v>
      </c>
      <c r="E48" s="97">
        <f t="shared" si="19"/>
        <v>749000</v>
      </c>
      <c r="F48" s="97">
        <f t="shared" si="19"/>
        <v>503120</v>
      </c>
      <c r="G48" s="97">
        <f t="shared" si="19"/>
        <v>0</v>
      </c>
      <c r="H48" s="97">
        <f t="shared" si="19"/>
        <v>503120</v>
      </c>
      <c r="I48" s="98">
        <f t="shared" si="19"/>
        <v>1650120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</row>
    <row r="49" spans="1:256" ht="15.75">
      <c r="A49" s="146"/>
      <c r="B49" s="148" t="s">
        <v>55</v>
      </c>
      <c r="C49" s="100" t="s">
        <v>22</v>
      </c>
      <c r="D49" s="128">
        <f aca="true" t="shared" si="20" ref="D49:I49">D46+D34</f>
        <v>495870</v>
      </c>
      <c r="E49" s="128">
        <f t="shared" si="20"/>
        <v>1066000</v>
      </c>
      <c r="F49" s="128">
        <f t="shared" si="20"/>
        <v>1020810</v>
      </c>
      <c r="G49" s="128">
        <f t="shared" si="20"/>
        <v>-69530</v>
      </c>
      <c r="H49" s="128">
        <f t="shared" si="20"/>
        <v>951280</v>
      </c>
      <c r="I49" s="129">
        <f t="shared" si="20"/>
        <v>2513150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</row>
    <row r="50" spans="1:256" ht="16.5" thickBot="1">
      <c r="A50" s="146"/>
      <c r="B50" s="148"/>
      <c r="C50" s="93" t="s">
        <v>7</v>
      </c>
      <c r="D50" s="94">
        <f aca="true" t="shared" si="21" ref="D50:I50">D47+D33</f>
        <v>553000</v>
      </c>
      <c r="E50" s="94">
        <f t="shared" si="21"/>
        <v>583000</v>
      </c>
      <c r="F50" s="94">
        <f t="shared" si="21"/>
        <v>356000</v>
      </c>
      <c r="G50" s="94">
        <f t="shared" si="21"/>
        <v>0</v>
      </c>
      <c r="H50" s="94">
        <f t="shared" si="21"/>
        <v>356000</v>
      </c>
      <c r="I50" s="95">
        <f t="shared" si="21"/>
        <v>1492000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  <c r="IV50" s="39"/>
    </row>
    <row r="51" spans="1:9" ht="16.5" thickBot="1">
      <c r="A51" s="147"/>
      <c r="B51" s="149"/>
      <c r="C51" s="96" t="s">
        <v>38</v>
      </c>
      <c r="D51" s="97">
        <f aca="true" t="shared" si="22" ref="D51:I51">ROUND(D49+D50,2)</f>
        <v>1048870</v>
      </c>
      <c r="E51" s="97">
        <f t="shared" si="22"/>
        <v>1649000</v>
      </c>
      <c r="F51" s="97">
        <f t="shared" si="22"/>
        <v>1376810</v>
      </c>
      <c r="G51" s="97">
        <f t="shared" si="22"/>
        <v>-69530</v>
      </c>
      <c r="H51" s="97">
        <f t="shared" si="22"/>
        <v>1307280</v>
      </c>
      <c r="I51" s="98">
        <f t="shared" si="22"/>
        <v>4005150</v>
      </c>
    </row>
    <row r="53" spans="2:8" ht="15.75">
      <c r="B53" s="130"/>
      <c r="G53" s="130"/>
      <c r="H53" s="30"/>
    </row>
    <row r="54" spans="2:8" ht="15.75">
      <c r="B54" s="131"/>
      <c r="G54" s="131"/>
      <c r="H54" s="26"/>
    </row>
  </sheetData>
  <sheetProtection/>
  <mergeCells count="20">
    <mergeCell ref="A49:A51"/>
    <mergeCell ref="B49:B51"/>
    <mergeCell ref="A36:A39"/>
    <mergeCell ref="B36:B39"/>
    <mergeCell ref="A43:A45"/>
    <mergeCell ref="B43:B44"/>
    <mergeCell ref="A46:A48"/>
    <mergeCell ref="B46:B48"/>
    <mergeCell ref="A25:A26"/>
    <mergeCell ref="B25:B26"/>
    <mergeCell ref="A28:A29"/>
    <mergeCell ref="B28:B29"/>
    <mergeCell ref="A33:A35"/>
    <mergeCell ref="B33:B35"/>
    <mergeCell ref="A3:I3"/>
    <mergeCell ref="A8:A9"/>
    <mergeCell ref="B8:B9"/>
    <mergeCell ref="A11:A16"/>
    <mergeCell ref="A18:A19"/>
    <mergeCell ref="B18:B19"/>
  </mergeCells>
  <printOptions/>
  <pageMargins left="0.3937007874015748" right="0" top="0.5905511811023623" bottom="0.5905511811023623" header="0.1968503937007874" footer="0.1968503937007874"/>
  <pageSetup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4"/>
  <sheetViews>
    <sheetView tabSelected="1" zoomScalePageLayoutView="0" workbookViewId="0" topLeftCell="A1">
      <selection activeCell="B53" sqref="B53:J55"/>
    </sheetView>
  </sheetViews>
  <sheetFormatPr defaultColWidth="9.140625" defaultRowHeight="12.75"/>
  <cols>
    <col min="1" max="1" width="4.8515625" style="46" customWidth="1"/>
    <col min="2" max="2" width="46.28125" style="36" customWidth="1"/>
    <col min="3" max="3" width="31.7109375" style="36" customWidth="1"/>
    <col min="4" max="4" width="11.7109375" style="36" customWidth="1"/>
    <col min="5" max="5" width="12.8515625" style="36" customWidth="1"/>
    <col min="6" max="6" width="12.57421875" style="36" customWidth="1"/>
    <col min="7" max="7" width="12.57421875" style="63" customWidth="1"/>
    <col min="8" max="8" width="12.57421875" style="36" customWidth="1"/>
    <col min="9" max="9" width="12.57421875" style="63" customWidth="1"/>
    <col min="10" max="220" width="9.140625" style="36" customWidth="1"/>
    <col min="221" max="221" width="4.8515625" style="36" customWidth="1"/>
    <col min="222" max="222" width="46.28125" style="36" customWidth="1"/>
    <col min="223" max="223" width="31.7109375" style="36" customWidth="1"/>
    <col min="224" max="224" width="12.28125" style="36" customWidth="1"/>
    <col min="225" max="16384" width="9.140625" style="36" customWidth="1"/>
  </cols>
  <sheetData>
    <row r="1" spans="1:9" ht="15.75">
      <c r="A1" s="35" t="s">
        <v>0</v>
      </c>
      <c r="I1" s="81"/>
    </row>
    <row r="2" spans="1:3" ht="15.75">
      <c r="A2" s="35"/>
      <c r="C2" s="37"/>
    </row>
    <row r="3" spans="1:9" ht="42.75" customHeight="1">
      <c r="A3" s="141" t="s">
        <v>62</v>
      </c>
      <c r="B3" s="141"/>
      <c r="C3" s="141"/>
      <c r="D3" s="141"/>
      <c r="E3" s="141"/>
      <c r="F3" s="141"/>
      <c r="G3" s="141"/>
      <c r="H3" s="141"/>
      <c r="I3" s="141"/>
    </row>
    <row r="4" spans="1:9" ht="15.75">
      <c r="A4" s="80"/>
      <c r="B4" s="80"/>
      <c r="C4" s="80"/>
      <c r="D4" s="80"/>
      <c r="E4" s="80"/>
      <c r="F4" s="80"/>
      <c r="G4" s="132"/>
      <c r="H4" s="80"/>
      <c r="I4" s="80"/>
    </row>
    <row r="5" ht="16.5" thickBot="1">
      <c r="A5" s="35" t="s">
        <v>1</v>
      </c>
    </row>
    <row r="6" spans="1:256" ht="51">
      <c r="A6" s="3" t="s">
        <v>2</v>
      </c>
      <c r="B6" s="4" t="s">
        <v>3</v>
      </c>
      <c r="C6" s="4" t="s">
        <v>4</v>
      </c>
      <c r="D6" s="82" t="s">
        <v>37</v>
      </c>
      <c r="E6" s="82" t="s">
        <v>49</v>
      </c>
      <c r="F6" s="82" t="s">
        <v>52</v>
      </c>
      <c r="G6" s="82" t="s">
        <v>66</v>
      </c>
      <c r="H6" s="82" t="s">
        <v>63</v>
      </c>
      <c r="I6" s="24" t="s">
        <v>64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ht="15.75">
      <c r="A7" s="6">
        <v>0</v>
      </c>
      <c r="B7" s="7">
        <v>1</v>
      </c>
      <c r="C7" s="7">
        <v>2</v>
      </c>
      <c r="D7" s="83">
        <v>3</v>
      </c>
      <c r="E7" s="83">
        <v>4</v>
      </c>
      <c r="F7" s="83">
        <v>5</v>
      </c>
      <c r="G7" s="133" t="s">
        <v>51</v>
      </c>
      <c r="H7" s="83">
        <v>7</v>
      </c>
      <c r="I7" s="76" t="s">
        <v>65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15.75">
      <c r="A8" s="142">
        <v>1</v>
      </c>
      <c r="B8" s="143" t="s">
        <v>5</v>
      </c>
      <c r="C8" s="9" t="s">
        <v>6</v>
      </c>
      <c r="D8" s="84">
        <v>96000</v>
      </c>
      <c r="E8" s="84">
        <v>180000</v>
      </c>
      <c r="F8" s="84">
        <v>13200</v>
      </c>
      <c r="G8" s="89">
        <f>ROUND(D8+E8+F8,2)</f>
        <v>289200</v>
      </c>
      <c r="H8" s="84">
        <v>100000</v>
      </c>
      <c r="I8" s="85">
        <f>ROUND(G8+H8,2)</f>
        <v>389200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ht="15.75">
      <c r="A9" s="142"/>
      <c r="B9" s="143"/>
      <c r="C9" s="9" t="s">
        <v>7</v>
      </c>
      <c r="D9" s="84">
        <v>10000</v>
      </c>
      <c r="E9" s="84">
        <v>20000</v>
      </c>
      <c r="F9" s="84">
        <v>0</v>
      </c>
      <c r="G9" s="89">
        <f>ROUND(D9+E9+F9,2)</f>
        <v>30000</v>
      </c>
      <c r="H9" s="84">
        <v>60000</v>
      </c>
      <c r="I9" s="85">
        <f>ROUND(G9+H9,2)</f>
        <v>90000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ht="15.75">
      <c r="A10" s="22"/>
      <c r="B10" s="18" t="s">
        <v>8</v>
      </c>
      <c r="C10" s="19"/>
      <c r="D10" s="86">
        <f>SUM(D8:D9)</f>
        <v>106000</v>
      </c>
      <c r="E10" s="86">
        <f>SUM(E8:E9)</f>
        <v>200000</v>
      </c>
      <c r="F10" s="86">
        <f>SUM(F8:F9)</f>
        <v>13200</v>
      </c>
      <c r="G10" s="86">
        <f>SUM(G8:G9)</f>
        <v>319200</v>
      </c>
      <c r="H10" s="86">
        <f>SUM(H8:H9)</f>
        <v>160000</v>
      </c>
      <c r="I10" s="25">
        <f>SUM(I8:I9)</f>
        <v>479200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ht="15.75">
      <c r="A11" s="144">
        <v>2</v>
      </c>
      <c r="B11" s="23" t="s">
        <v>32</v>
      </c>
      <c r="C11" s="9" t="s">
        <v>6</v>
      </c>
      <c r="D11" s="87">
        <v>3000</v>
      </c>
      <c r="E11" s="88">
        <v>0</v>
      </c>
      <c r="F11" s="88">
        <v>5230</v>
      </c>
      <c r="G11" s="87">
        <f aca="true" t="shared" si="0" ref="G11:G16">ROUND(D11+E11+F11,2)</f>
        <v>8230</v>
      </c>
      <c r="H11" s="88">
        <v>0</v>
      </c>
      <c r="I11" s="85">
        <f aca="true" t="shared" si="1" ref="I11:I16">ROUND(G11+H11,2)</f>
        <v>8230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ht="25.5">
      <c r="A12" s="144"/>
      <c r="B12" s="23" t="s">
        <v>33</v>
      </c>
      <c r="C12" s="9" t="s">
        <v>6</v>
      </c>
      <c r="D12" s="87">
        <v>0</v>
      </c>
      <c r="E12" s="88">
        <v>0</v>
      </c>
      <c r="F12" s="88">
        <v>59840</v>
      </c>
      <c r="G12" s="87">
        <f t="shared" si="0"/>
        <v>59840</v>
      </c>
      <c r="H12" s="88">
        <v>0</v>
      </c>
      <c r="I12" s="85">
        <f t="shared" si="1"/>
        <v>59840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ht="25.5">
      <c r="A13" s="144"/>
      <c r="B13" s="23" t="s">
        <v>34</v>
      </c>
      <c r="C13" s="9" t="s">
        <v>6</v>
      </c>
      <c r="D13" s="87">
        <v>2000</v>
      </c>
      <c r="E13" s="88">
        <v>0</v>
      </c>
      <c r="F13" s="88">
        <v>27230</v>
      </c>
      <c r="G13" s="87">
        <f t="shared" si="0"/>
        <v>29230</v>
      </c>
      <c r="H13" s="88">
        <v>0</v>
      </c>
      <c r="I13" s="85">
        <f t="shared" si="1"/>
        <v>29230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ht="25.5">
      <c r="A14" s="144"/>
      <c r="B14" s="23" t="s">
        <v>23</v>
      </c>
      <c r="C14" s="9" t="s">
        <v>6</v>
      </c>
      <c r="D14" s="89">
        <v>5000</v>
      </c>
      <c r="E14" s="84">
        <v>5000</v>
      </c>
      <c r="F14" s="84">
        <v>9830</v>
      </c>
      <c r="G14" s="89">
        <f t="shared" si="0"/>
        <v>19830</v>
      </c>
      <c r="H14" s="84">
        <v>0</v>
      </c>
      <c r="I14" s="47">
        <f t="shared" si="1"/>
        <v>19830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256" ht="25.5">
      <c r="A15" s="144"/>
      <c r="B15" s="23" t="s">
        <v>24</v>
      </c>
      <c r="C15" s="9" t="s">
        <v>6</v>
      </c>
      <c r="D15" s="89">
        <v>37000</v>
      </c>
      <c r="E15" s="84">
        <v>50000</v>
      </c>
      <c r="F15" s="84">
        <v>83130</v>
      </c>
      <c r="G15" s="89">
        <f t="shared" si="0"/>
        <v>170130</v>
      </c>
      <c r="H15" s="84">
        <v>41000</v>
      </c>
      <c r="I15" s="47">
        <f t="shared" si="1"/>
        <v>211130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1:256" ht="25.5">
      <c r="A16" s="144"/>
      <c r="B16" s="23" t="s">
        <v>26</v>
      </c>
      <c r="C16" s="9" t="s">
        <v>6</v>
      </c>
      <c r="D16" s="89">
        <v>4000</v>
      </c>
      <c r="E16" s="84">
        <v>10000</v>
      </c>
      <c r="F16" s="84">
        <v>20060</v>
      </c>
      <c r="G16" s="89">
        <f t="shared" si="0"/>
        <v>34060</v>
      </c>
      <c r="H16" s="84">
        <v>9000</v>
      </c>
      <c r="I16" s="47">
        <f t="shared" si="1"/>
        <v>43060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ht="15.75">
      <c r="A17" s="22"/>
      <c r="B17" s="18" t="s">
        <v>35</v>
      </c>
      <c r="C17" s="19"/>
      <c r="D17" s="86">
        <f>SUM(D11:D16)</f>
        <v>51000</v>
      </c>
      <c r="E17" s="86">
        <f>SUM(E11:E16)</f>
        <v>65000</v>
      </c>
      <c r="F17" s="86">
        <f>SUM(F11:F16)</f>
        <v>205320</v>
      </c>
      <c r="G17" s="86">
        <f>SUM(G11:G16)</f>
        <v>321320</v>
      </c>
      <c r="H17" s="86">
        <f>SUM(H11:H16)</f>
        <v>50000</v>
      </c>
      <c r="I17" s="25">
        <f>SUM(I11:I16)</f>
        <v>371320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pans="1:256" ht="15.75">
      <c r="A18" s="145"/>
      <c r="B18" s="140" t="s">
        <v>21</v>
      </c>
      <c r="C18" s="9" t="s">
        <v>6</v>
      </c>
      <c r="D18" s="90">
        <f>ROUND(D8+D17,2)</f>
        <v>147000</v>
      </c>
      <c r="E18" s="90">
        <f>ROUND(E8+E17,2)</f>
        <v>245000</v>
      </c>
      <c r="F18" s="90">
        <f>ROUND(F8+F17,2)</f>
        <v>218520</v>
      </c>
      <c r="G18" s="90">
        <f>ROUND(G8+G17,2)</f>
        <v>610520</v>
      </c>
      <c r="H18" s="90">
        <f>ROUND(H8+H17,2)</f>
        <v>150000</v>
      </c>
      <c r="I18" s="20">
        <f>ROUND(I8+I17,2)</f>
        <v>760520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1:256" ht="16.5" thickBot="1">
      <c r="A19" s="156"/>
      <c r="B19" s="152"/>
      <c r="C19" s="104" t="s">
        <v>7</v>
      </c>
      <c r="D19" s="105">
        <f>ROUND(D9,2)</f>
        <v>10000</v>
      </c>
      <c r="E19" s="105">
        <f>ROUND(E9,2)</f>
        <v>20000</v>
      </c>
      <c r="F19" s="105">
        <f>ROUND(F9,2)</f>
        <v>0</v>
      </c>
      <c r="G19" s="105">
        <f>ROUND(G9,2)</f>
        <v>30000</v>
      </c>
      <c r="H19" s="105">
        <f>ROUND(H9,2)</f>
        <v>60000</v>
      </c>
      <c r="I19" s="99">
        <f>ROUND(I9,2)</f>
        <v>90000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pans="1:256" ht="16.5" thickBot="1">
      <c r="A20" s="106"/>
      <c r="B20" s="107" t="s">
        <v>53</v>
      </c>
      <c r="C20" s="102"/>
      <c r="D20" s="108">
        <f>ROUND(D18+D19,2)</f>
        <v>157000</v>
      </c>
      <c r="E20" s="108">
        <f>ROUND(E18+E19,2)</f>
        <v>265000</v>
      </c>
      <c r="F20" s="108">
        <f>ROUND(F18+F19,2)</f>
        <v>218520</v>
      </c>
      <c r="G20" s="108">
        <f>ROUND(G18+G19,2)</f>
        <v>640520</v>
      </c>
      <c r="H20" s="108">
        <f>ROUND(H18+H19,2)</f>
        <v>210000</v>
      </c>
      <c r="I20" s="98">
        <f>ROUND(I18+I19,2)</f>
        <v>850520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</row>
    <row r="21" spans="1:256" ht="15.75">
      <c r="A21" s="10"/>
      <c r="B21" s="5"/>
      <c r="C21" s="5"/>
      <c r="D21" s="5"/>
      <c r="E21" s="5"/>
      <c r="F21" s="5"/>
      <c r="G21" s="65"/>
      <c r="H21" s="5"/>
      <c r="I21" s="65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</row>
    <row r="22" spans="1:8" ht="16.5" thickBot="1">
      <c r="A22" s="1" t="s">
        <v>9</v>
      </c>
      <c r="B22" s="2"/>
      <c r="C22" s="2"/>
      <c r="D22" s="2"/>
      <c r="E22" s="2"/>
      <c r="F22" s="2"/>
      <c r="H22" s="2"/>
    </row>
    <row r="23" spans="1:256" ht="51">
      <c r="A23" s="11" t="s">
        <v>2</v>
      </c>
      <c r="B23" s="12" t="s">
        <v>3</v>
      </c>
      <c r="C23" s="12" t="s">
        <v>4</v>
      </c>
      <c r="D23" s="82" t="s">
        <v>37</v>
      </c>
      <c r="E23" s="82" t="s">
        <v>49</v>
      </c>
      <c r="F23" s="82" t="s">
        <v>52</v>
      </c>
      <c r="G23" s="82" t="s">
        <v>66</v>
      </c>
      <c r="H23" s="82" t="s">
        <v>63</v>
      </c>
      <c r="I23" s="24" t="s">
        <v>64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ht="15.75">
      <c r="A24" s="13">
        <v>0</v>
      </c>
      <c r="B24" s="14">
        <v>1</v>
      </c>
      <c r="C24" s="14">
        <v>2</v>
      </c>
      <c r="D24" s="83">
        <v>3</v>
      </c>
      <c r="E24" s="83">
        <v>4</v>
      </c>
      <c r="F24" s="83">
        <v>5</v>
      </c>
      <c r="G24" s="133" t="s">
        <v>51</v>
      </c>
      <c r="H24" s="83">
        <v>7</v>
      </c>
      <c r="I24" s="76" t="s">
        <v>65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</row>
    <row r="25" spans="1:256" ht="15.75">
      <c r="A25" s="139">
        <v>1</v>
      </c>
      <c r="B25" s="140" t="s">
        <v>10</v>
      </c>
      <c r="C25" s="16" t="s">
        <v>6</v>
      </c>
      <c r="D25" s="67">
        <v>100000</v>
      </c>
      <c r="E25" s="84">
        <v>250000</v>
      </c>
      <c r="F25" s="84">
        <v>30000</v>
      </c>
      <c r="G25" s="89">
        <f>ROUND(D25+E25+F25,2)</f>
        <v>380000</v>
      </c>
      <c r="H25" s="84">
        <v>250000</v>
      </c>
      <c r="I25" s="85">
        <f>ROUND(G25+H25,2)</f>
        <v>630000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5.75">
      <c r="A26" s="139"/>
      <c r="B26" s="140"/>
      <c r="C26" s="17" t="s">
        <v>7</v>
      </c>
      <c r="D26" s="67">
        <v>30000</v>
      </c>
      <c r="E26" s="84">
        <v>50000</v>
      </c>
      <c r="F26" s="84">
        <v>30000</v>
      </c>
      <c r="G26" s="89">
        <f>ROUND(D26+E26+F26,2)</f>
        <v>110000</v>
      </c>
      <c r="H26" s="84">
        <v>70000</v>
      </c>
      <c r="I26" s="85">
        <f>ROUND(G26+H26,2)</f>
        <v>180000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5.75">
      <c r="A27" s="31"/>
      <c r="B27" s="18" t="s">
        <v>11</v>
      </c>
      <c r="C27" s="19"/>
      <c r="D27" s="68">
        <f>SUM(D25:D26)</f>
        <v>130000</v>
      </c>
      <c r="E27" s="68">
        <f>SUM(E25:E26)</f>
        <v>300000</v>
      </c>
      <c r="F27" s="68">
        <f>SUM(F25:F26)</f>
        <v>60000</v>
      </c>
      <c r="G27" s="68">
        <f>SUM(G25:G26)</f>
        <v>490000</v>
      </c>
      <c r="H27" s="68">
        <f>SUM(H25:H26)</f>
        <v>320000</v>
      </c>
      <c r="I27" s="60">
        <f>SUM(I25:I26)</f>
        <v>810000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.75">
      <c r="A28" s="154">
        <v>2</v>
      </c>
      <c r="B28" s="143" t="s">
        <v>12</v>
      </c>
      <c r="C28" s="17" t="s">
        <v>7</v>
      </c>
      <c r="D28" s="67">
        <v>500000</v>
      </c>
      <c r="E28" s="84">
        <v>500000</v>
      </c>
      <c r="F28" s="84">
        <v>300000</v>
      </c>
      <c r="G28" s="89">
        <f>ROUND(D28+E28+F28,2)</f>
        <v>1300000</v>
      </c>
      <c r="H28" s="84">
        <v>500000</v>
      </c>
      <c r="I28" s="47">
        <f>ROUND(G28+H28,2)</f>
        <v>1800000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</row>
    <row r="29" spans="1:256" ht="15.75">
      <c r="A29" s="154"/>
      <c r="B29" s="143"/>
      <c r="C29" s="16" t="s">
        <v>6</v>
      </c>
      <c r="D29" s="67">
        <v>150870</v>
      </c>
      <c r="E29" s="84">
        <v>400000</v>
      </c>
      <c r="F29" s="84">
        <v>271340</v>
      </c>
      <c r="G29" s="89">
        <f>ROUND(D29+E29+F29,2)</f>
        <v>822210</v>
      </c>
      <c r="H29" s="84">
        <v>400000</v>
      </c>
      <c r="I29" s="85">
        <f>ROUND(G29+H29,2)</f>
        <v>1222210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</row>
    <row r="30" spans="1:256" ht="15.75">
      <c r="A30" s="31"/>
      <c r="B30" s="18" t="s">
        <v>13</v>
      </c>
      <c r="C30" s="19"/>
      <c r="D30" s="68">
        <f>SUM(D28:D29)</f>
        <v>650870</v>
      </c>
      <c r="E30" s="68">
        <f>SUM(E28:E29)</f>
        <v>900000</v>
      </c>
      <c r="F30" s="68">
        <f>SUM(F28:F29)</f>
        <v>571340</v>
      </c>
      <c r="G30" s="68">
        <f>SUM(G28:G29)</f>
        <v>2122210</v>
      </c>
      <c r="H30" s="68">
        <f>SUM(H28:H29)</f>
        <v>900000</v>
      </c>
      <c r="I30" s="60">
        <f>SUM(I28:I29)</f>
        <v>3022210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</row>
    <row r="31" spans="1:256" ht="38.25">
      <c r="A31" s="48">
        <v>3</v>
      </c>
      <c r="B31" s="49" t="s">
        <v>27</v>
      </c>
      <c r="C31" s="16" t="s">
        <v>6</v>
      </c>
      <c r="D31" s="69">
        <v>0</v>
      </c>
      <c r="E31" s="88">
        <v>0</v>
      </c>
      <c r="F31" s="88">
        <v>232820</v>
      </c>
      <c r="G31" s="87">
        <f>ROUND(D31+E31+F31,2)</f>
        <v>232820</v>
      </c>
      <c r="H31" s="88">
        <v>116000</v>
      </c>
      <c r="I31" s="85">
        <f>ROUND(G31+H31,2)</f>
        <v>348820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</row>
    <row r="32" spans="1:256" ht="39" thickBot="1">
      <c r="A32" s="114">
        <v>4</v>
      </c>
      <c r="B32" s="115" t="s">
        <v>30</v>
      </c>
      <c r="C32" s="116" t="s">
        <v>6</v>
      </c>
      <c r="D32" s="117">
        <v>0</v>
      </c>
      <c r="E32" s="118">
        <v>0</v>
      </c>
      <c r="F32" s="118">
        <v>0</v>
      </c>
      <c r="G32" s="134">
        <f>ROUND(D32+E32+F32,2)</f>
        <v>0</v>
      </c>
      <c r="H32" s="118">
        <v>69540</v>
      </c>
      <c r="I32" s="119">
        <f>ROUND(G32+H32,2)</f>
        <v>69540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</row>
    <row r="33" spans="1:256" ht="15.75">
      <c r="A33" s="157"/>
      <c r="B33" s="159" t="s">
        <v>31</v>
      </c>
      <c r="C33" s="124" t="s">
        <v>7</v>
      </c>
      <c r="D33" s="125">
        <f>D28</f>
        <v>500000</v>
      </c>
      <c r="E33" s="125">
        <f>E28</f>
        <v>500000</v>
      </c>
      <c r="F33" s="125">
        <f>F28</f>
        <v>300000</v>
      </c>
      <c r="G33" s="125">
        <f>G28</f>
        <v>1300000</v>
      </c>
      <c r="H33" s="125">
        <f>H28</f>
        <v>500000</v>
      </c>
      <c r="I33" s="126">
        <f>I28</f>
        <v>1800000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</row>
    <row r="34" spans="1:256" ht="15.75">
      <c r="A34" s="137"/>
      <c r="B34" s="138"/>
      <c r="C34" s="51" t="s">
        <v>6</v>
      </c>
      <c r="D34" s="68">
        <f>D29+D31+D32</f>
        <v>150870</v>
      </c>
      <c r="E34" s="68">
        <f>E29+E31+E32</f>
        <v>400000</v>
      </c>
      <c r="F34" s="68">
        <f>F29+F31+F32</f>
        <v>504160</v>
      </c>
      <c r="G34" s="68">
        <f>G29+G31+G32</f>
        <v>1055030</v>
      </c>
      <c r="H34" s="68">
        <f>H29+H31+H32</f>
        <v>585540</v>
      </c>
      <c r="I34" s="60">
        <f>I29+I31+I32</f>
        <v>1640570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</row>
    <row r="35" spans="1:256" ht="16.5" thickBot="1">
      <c r="A35" s="158"/>
      <c r="B35" s="160"/>
      <c r="C35" s="52" t="s">
        <v>54</v>
      </c>
      <c r="D35" s="127">
        <f>D33+D34</f>
        <v>650870</v>
      </c>
      <c r="E35" s="127">
        <f>E33+E34</f>
        <v>900000</v>
      </c>
      <c r="F35" s="127">
        <f>F33+F34</f>
        <v>804160</v>
      </c>
      <c r="G35" s="127">
        <f>G33+G34</f>
        <v>2355030</v>
      </c>
      <c r="H35" s="127">
        <f>H33+H34</f>
        <v>1085540</v>
      </c>
      <c r="I35" s="64">
        <f>I33+I34</f>
        <v>3440570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</row>
    <row r="36" spans="1:256" ht="25.5">
      <c r="A36" s="161">
        <v>5</v>
      </c>
      <c r="B36" s="162" t="s">
        <v>14</v>
      </c>
      <c r="C36" s="120" t="s">
        <v>15</v>
      </c>
      <c r="D36" s="121">
        <v>11000</v>
      </c>
      <c r="E36" s="122">
        <v>0</v>
      </c>
      <c r="F36" s="122">
        <v>0</v>
      </c>
      <c r="G36" s="135">
        <f>ROUND(D36+E36+F36,2)</f>
        <v>11000</v>
      </c>
      <c r="H36" s="122">
        <v>0</v>
      </c>
      <c r="I36" s="123">
        <f>ROUND(G36+H36,2)</f>
        <v>11000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</row>
    <row r="37" spans="1:256" ht="25.5">
      <c r="A37" s="139"/>
      <c r="B37" s="140"/>
      <c r="C37" s="21" t="s">
        <v>16</v>
      </c>
      <c r="D37" s="91">
        <v>84000</v>
      </c>
      <c r="E37" s="92">
        <v>168000</v>
      </c>
      <c r="F37" s="92">
        <v>197200</v>
      </c>
      <c r="G37" s="136">
        <f>ROUND(D37+E37+F37,2)</f>
        <v>449200</v>
      </c>
      <c r="H37" s="92">
        <v>168000</v>
      </c>
      <c r="I37" s="85">
        <f>ROUND(G37+H37,2)</f>
        <v>617200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</row>
    <row r="38" spans="1:256" ht="25.5">
      <c r="A38" s="139"/>
      <c r="B38" s="140"/>
      <c r="C38" s="21" t="s">
        <v>25</v>
      </c>
      <c r="D38" s="91">
        <v>0</v>
      </c>
      <c r="E38" s="92">
        <v>0</v>
      </c>
      <c r="F38" s="92">
        <v>0</v>
      </c>
      <c r="G38" s="136">
        <f>ROUND(D38+E38+F38,2)</f>
        <v>0</v>
      </c>
      <c r="H38" s="92">
        <v>0</v>
      </c>
      <c r="I38" s="85">
        <f>ROUND(G38+H38,2)</f>
        <v>0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  <c r="IV38" s="38"/>
    </row>
    <row r="39" spans="1:256" ht="25.5">
      <c r="A39" s="139"/>
      <c r="B39" s="140"/>
      <c r="C39" s="21" t="s">
        <v>17</v>
      </c>
      <c r="D39" s="67">
        <v>1000</v>
      </c>
      <c r="E39" s="84">
        <v>1000</v>
      </c>
      <c r="F39" s="84">
        <v>1000</v>
      </c>
      <c r="G39" s="89">
        <f>ROUND(D39+E39+F39,2)</f>
        <v>3000</v>
      </c>
      <c r="H39" s="84">
        <v>0</v>
      </c>
      <c r="I39" s="85">
        <f>ROUND(G39+H39,2)</f>
        <v>3000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38"/>
    </row>
    <row r="40" spans="1:256" ht="15.75">
      <c r="A40" s="32"/>
      <c r="B40" s="18" t="s">
        <v>18</v>
      </c>
      <c r="C40" s="19"/>
      <c r="D40" s="71">
        <f>SUM(D36:D39)</f>
        <v>96000</v>
      </c>
      <c r="E40" s="71">
        <f>SUM(E36:E39)</f>
        <v>169000</v>
      </c>
      <c r="F40" s="71">
        <f>SUM(F36:F39)</f>
        <v>198200</v>
      </c>
      <c r="G40" s="71">
        <f>SUM(G36:G39)</f>
        <v>463200</v>
      </c>
      <c r="H40" s="71">
        <f>SUM(H36:H39)</f>
        <v>168000</v>
      </c>
      <c r="I40" s="25">
        <f>SUM(I36:I39)</f>
        <v>631200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  <c r="IV40" s="38"/>
    </row>
    <row r="41" spans="1:256" ht="25.5">
      <c r="A41" s="33">
        <v>6</v>
      </c>
      <c r="B41" s="29" t="s">
        <v>29</v>
      </c>
      <c r="C41" s="21" t="s">
        <v>19</v>
      </c>
      <c r="D41" s="72">
        <v>13000</v>
      </c>
      <c r="E41" s="84">
        <v>13000</v>
      </c>
      <c r="F41" s="84">
        <v>26000</v>
      </c>
      <c r="G41" s="89">
        <f>ROUND(D41+E41+F41,2)</f>
        <v>52000</v>
      </c>
      <c r="H41" s="84">
        <v>13000</v>
      </c>
      <c r="I41" s="85">
        <f>ROUND(G41+H41,2)</f>
        <v>65000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  <c r="IV41" s="38"/>
    </row>
    <row r="42" spans="1:256" ht="15.75">
      <c r="A42" s="34">
        <v>7</v>
      </c>
      <c r="B42" s="23" t="s">
        <v>20</v>
      </c>
      <c r="C42" s="16" t="s">
        <v>6</v>
      </c>
      <c r="D42" s="72">
        <v>2000</v>
      </c>
      <c r="E42" s="84">
        <v>2000</v>
      </c>
      <c r="F42" s="84">
        <v>400</v>
      </c>
      <c r="G42" s="89">
        <f>ROUND(D42+E42+F42,2)</f>
        <v>4400</v>
      </c>
      <c r="H42" s="84">
        <v>1000</v>
      </c>
      <c r="I42" s="85">
        <f>ROUND(G42+H42,2)</f>
        <v>5400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</row>
    <row r="43" spans="1:256" ht="15.75">
      <c r="A43" s="150"/>
      <c r="B43" s="140" t="s">
        <v>21</v>
      </c>
      <c r="C43" s="15" t="s">
        <v>22</v>
      </c>
      <c r="D43" s="73">
        <f>ROUND(D25+D34+D40+D42,2)</f>
        <v>348870</v>
      </c>
      <c r="E43" s="73">
        <f>ROUND(E25+E34+E40+E42,2)</f>
        <v>821000</v>
      </c>
      <c r="F43" s="73">
        <f>ROUND(F25+F34+F40+F42,2)</f>
        <v>732760</v>
      </c>
      <c r="G43" s="73">
        <f>ROUND(G25+G34+G40+G42,2)</f>
        <v>1902630</v>
      </c>
      <c r="H43" s="73">
        <f>ROUND(H25+H34+H40+H42,2)</f>
        <v>1004540</v>
      </c>
      <c r="I43" s="28">
        <f>ROUND(I25+I34+I40+I42,2)</f>
        <v>2907170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38"/>
    </row>
    <row r="44" spans="1:256" ht="15.75">
      <c r="A44" s="150"/>
      <c r="B44" s="140"/>
      <c r="C44" s="45" t="s">
        <v>7</v>
      </c>
      <c r="D44" s="74">
        <f>ROUND(D26+D33+D41,2)</f>
        <v>543000</v>
      </c>
      <c r="E44" s="74">
        <f>ROUND(E26+E33+E41,2)</f>
        <v>563000</v>
      </c>
      <c r="F44" s="74">
        <f>ROUND(F26+F33+F41,2)</f>
        <v>356000</v>
      </c>
      <c r="G44" s="74">
        <f>ROUND(G26+G33+G41,2)</f>
        <v>1462000</v>
      </c>
      <c r="H44" s="74">
        <f>ROUND(H26+H33+H41,2)</f>
        <v>583000</v>
      </c>
      <c r="I44" s="20">
        <f>ROUND(I26+I33+I41,2)</f>
        <v>2045000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  <c r="IV44" s="38"/>
    </row>
    <row r="45" spans="1:256" ht="15.75">
      <c r="A45" s="150"/>
      <c r="B45" s="18" t="s">
        <v>47</v>
      </c>
      <c r="C45" s="19"/>
      <c r="D45" s="74">
        <f>SUM(D43:D44)</f>
        <v>891870</v>
      </c>
      <c r="E45" s="74">
        <f>SUM(E43:E44)</f>
        <v>1384000</v>
      </c>
      <c r="F45" s="74">
        <f>SUM(F43:F44)</f>
        <v>1088760</v>
      </c>
      <c r="G45" s="74">
        <f>SUM(G43:G44)</f>
        <v>3364630</v>
      </c>
      <c r="H45" s="74">
        <f>SUM(H43:H44)</f>
        <v>1587540</v>
      </c>
      <c r="I45" s="20">
        <f>SUM(I43:I44)</f>
        <v>4952170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38"/>
    </row>
    <row r="46" spans="1:256" ht="15.75">
      <c r="A46" s="150"/>
      <c r="B46" s="148" t="s">
        <v>48</v>
      </c>
      <c r="C46" s="15" t="s">
        <v>22</v>
      </c>
      <c r="D46" s="74">
        <f>ROUND(D18+D43-D34,2)</f>
        <v>345000</v>
      </c>
      <c r="E46" s="74">
        <f>ROUND(E18+E43-E34,2)</f>
        <v>666000</v>
      </c>
      <c r="F46" s="74">
        <f>ROUND(F18+F43-F34,2)</f>
        <v>447120</v>
      </c>
      <c r="G46" s="74">
        <f>ROUND(G18+G43-G34,2)</f>
        <v>1458120</v>
      </c>
      <c r="H46" s="74">
        <f>ROUND(H18+H43-H34,2)</f>
        <v>569000</v>
      </c>
      <c r="I46" s="20">
        <f>ROUND(I18+I43-I34,2)</f>
        <v>2027120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  <c r="IV46" s="38"/>
    </row>
    <row r="47" spans="1:256" ht="16.5" thickBot="1">
      <c r="A47" s="150"/>
      <c r="B47" s="148"/>
      <c r="C47" s="93" t="s">
        <v>7</v>
      </c>
      <c r="D47" s="111">
        <f>ROUND(D19+D44-D33,2)</f>
        <v>53000</v>
      </c>
      <c r="E47" s="111">
        <f>ROUND(E19+E44-E33,2)</f>
        <v>83000</v>
      </c>
      <c r="F47" s="111">
        <f>ROUND(F19+F44-F33,2)</f>
        <v>56000</v>
      </c>
      <c r="G47" s="111">
        <f>ROUND(G19+G44-G33,2)</f>
        <v>192000</v>
      </c>
      <c r="H47" s="111">
        <f>ROUND(H19+H44-H33,2)</f>
        <v>143000</v>
      </c>
      <c r="I47" s="99">
        <f>ROUND(I19+I44-I33,2)</f>
        <v>335000</v>
      </c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</row>
    <row r="48" spans="1:256" ht="16.5" thickBot="1">
      <c r="A48" s="150"/>
      <c r="B48" s="163"/>
      <c r="C48" s="96" t="s">
        <v>38</v>
      </c>
      <c r="D48" s="97">
        <f>ROUND(D46+D47,2)</f>
        <v>398000</v>
      </c>
      <c r="E48" s="97">
        <f>ROUND(E46+E47,2)</f>
        <v>749000</v>
      </c>
      <c r="F48" s="97">
        <f>ROUND(F46+F47,2)</f>
        <v>503120</v>
      </c>
      <c r="G48" s="97">
        <f>ROUND(G46+G47,2)</f>
        <v>1650120</v>
      </c>
      <c r="H48" s="97">
        <f>ROUND(H46+H47,2)</f>
        <v>712000</v>
      </c>
      <c r="I48" s="98">
        <f>ROUND(I46+I47,2)</f>
        <v>2362120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</row>
    <row r="49" spans="1:256" ht="15.75">
      <c r="A49" s="146"/>
      <c r="B49" s="148" t="s">
        <v>55</v>
      </c>
      <c r="C49" s="100" t="s">
        <v>22</v>
      </c>
      <c r="D49" s="128">
        <f>D46+D34</f>
        <v>495870</v>
      </c>
      <c r="E49" s="128">
        <f>E46+E34</f>
        <v>1066000</v>
      </c>
      <c r="F49" s="128">
        <f>F46+F34</f>
        <v>951280</v>
      </c>
      <c r="G49" s="128">
        <f>G46+G34</f>
        <v>2513150</v>
      </c>
      <c r="H49" s="128">
        <f>H46+H34</f>
        <v>1154540</v>
      </c>
      <c r="I49" s="129">
        <f>I46+I34</f>
        <v>3667690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</row>
    <row r="50" spans="1:256" ht="16.5" thickBot="1">
      <c r="A50" s="146"/>
      <c r="B50" s="148"/>
      <c r="C50" s="93" t="s">
        <v>7</v>
      </c>
      <c r="D50" s="94">
        <f>D47+D33</f>
        <v>553000</v>
      </c>
      <c r="E50" s="94">
        <f>E47+E33</f>
        <v>583000</v>
      </c>
      <c r="F50" s="94">
        <f>F47+F33</f>
        <v>356000</v>
      </c>
      <c r="G50" s="94">
        <f>G47+G33</f>
        <v>1492000</v>
      </c>
      <c r="H50" s="94">
        <f>H47+H33</f>
        <v>643000</v>
      </c>
      <c r="I50" s="95">
        <f>I47+I33</f>
        <v>2135000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  <c r="IV50" s="39"/>
    </row>
    <row r="51" spans="1:9" ht="16.5" thickBot="1">
      <c r="A51" s="147"/>
      <c r="B51" s="149"/>
      <c r="C51" s="96" t="s">
        <v>38</v>
      </c>
      <c r="D51" s="97">
        <f>ROUND(D49+D50,2)</f>
        <v>1048870</v>
      </c>
      <c r="E51" s="97">
        <f>ROUND(E49+E50,2)</f>
        <v>1649000</v>
      </c>
      <c r="F51" s="97">
        <f>ROUND(F49+F50,2)</f>
        <v>1307280</v>
      </c>
      <c r="G51" s="97">
        <f>ROUND(G49+G50,2)</f>
        <v>4005150</v>
      </c>
      <c r="H51" s="97">
        <f>ROUND(H49+H50,2)</f>
        <v>1797540</v>
      </c>
      <c r="I51" s="98">
        <f>ROUND(I49+I50,2)</f>
        <v>5802690</v>
      </c>
    </row>
    <row r="53" spans="2:8" ht="15.75">
      <c r="B53" s="130"/>
      <c r="H53" s="130"/>
    </row>
    <row r="54" spans="2:8" ht="15.75">
      <c r="B54" s="131"/>
      <c r="H54" s="131"/>
    </row>
  </sheetData>
  <sheetProtection/>
  <mergeCells count="20">
    <mergeCell ref="A3:I3"/>
    <mergeCell ref="A8:A9"/>
    <mergeCell ref="B8:B9"/>
    <mergeCell ref="A11:A16"/>
    <mergeCell ref="A18:A19"/>
    <mergeCell ref="B18:B19"/>
    <mergeCell ref="A25:A26"/>
    <mergeCell ref="B25:B26"/>
    <mergeCell ref="A28:A29"/>
    <mergeCell ref="B28:B29"/>
    <mergeCell ref="A33:A35"/>
    <mergeCell ref="B33:B35"/>
    <mergeCell ref="A49:A51"/>
    <mergeCell ref="B49:B51"/>
    <mergeCell ref="A36:A39"/>
    <mergeCell ref="B36:B39"/>
    <mergeCell ref="A43:A45"/>
    <mergeCell ref="B43:B44"/>
    <mergeCell ref="A46:A48"/>
    <mergeCell ref="B46:B48"/>
  </mergeCells>
  <printOptions/>
  <pageMargins left="0" right="0" top="0.1968503937007874" bottom="0.3937007874015748" header="0.11811023622047245" footer="0.1968503937007874"/>
  <pageSetup orientation="portrait" paperSize="9" scale="65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cp:lastPrinted>2024-04-16T06:06:09Z</cp:lastPrinted>
  <dcterms:created xsi:type="dcterms:W3CDTF">2020-01-06T08:14:53Z</dcterms:created>
  <dcterms:modified xsi:type="dcterms:W3CDTF">2024-04-16T06:06:12Z</dcterms:modified>
  <cp:category/>
  <cp:version/>
  <cp:contentType/>
  <cp:contentStatus/>
</cp:coreProperties>
</file>