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20730" windowHeight="1176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<sst xmlns="http://schemas.openxmlformats.org/spreadsheetml/2006/main" count="60" uniqueCount="39">
  <si>
    <t>CASA DE ASIGURARI DE SANATATE OLT</t>
  </si>
  <si>
    <t xml:space="preserve">1. Materiale sanitare specifice utilizate în programele naţionale cu scop curativ </t>
  </si>
  <si>
    <t>Nr. Crt.</t>
  </si>
  <si>
    <t>Denumire Program/ Subprogram national de sanatate</t>
  </si>
  <si>
    <t>DENUMIRE UNITATE SANITARA</t>
  </si>
  <si>
    <t>VALOARE CONTRACT INITIAL 2016, din care:</t>
  </si>
  <si>
    <t>VALOARE CONTRACT FINAL 2016</t>
  </si>
  <si>
    <t>Program Ortopedie - endoprotezaţi adulţi, din care:</t>
  </si>
  <si>
    <t>Spital Judetean de Urgenta Slatina</t>
  </si>
  <si>
    <t>Spital Municipal Caracal</t>
  </si>
  <si>
    <t>TOTAL  ORTOPEDIE</t>
  </si>
  <si>
    <t>2. Medicamente pentru boli cronice cu risc crescut utilizate în programele naţionale cu scop curativ</t>
  </si>
  <si>
    <t>Tprogramul naţional de oncologie - activitate curentă, din care:</t>
  </si>
  <si>
    <t>TOTAL ONCOLOGIE - ACTIVITATE CURENTA</t>
  </si>
  <si>
    <t>Programul naţional de diagnostic şi tratament pentru HEMOFILIE ŞI TALASEMIE (SPITAL SLATINA), din care:</t>
  </si>
  <si>
    <t>Spital Judetean de Urgenta Slatina: Hemofilie cu substitutie "on demand"</t>
  </si>
  <si>
    <t>Spital Judetean de Urgenta Slatina: Hemofilie între 1-18 ani cu substituţie profilactică</t>
  </si>
  <si>
    <t>Spital Judetean de Urgenta Slatina: Talasemie</t>
  </si>
  <si>
    <t>TOTAL HEMOFILIE/TALASEMIE</t>
  </si>
  <si>
    <t>Programul naţional de diagnostic şi tratament pentru boli rare, din care:</t>
  </si>
  <si>
    <t xml:space="preserve">Spital Municipal Caracal: Tirozinemie </t>
  </si>
  <si>
    <t xml:space="preserve">Spital Judetean de Urgenta Slatina: Boala Hunter </t>
  </si>
  <si>
    <t>TOTAL BOLI RARE</t>
  </si>
  <si>
    <t>Tratamentul bolnavilor cu diabet zaharat:</t>
  </si>
  <si>
    <t>TOTAL DIABET - MEDICAMENTE</t>
  </si>
  <si>
    <t>TOTAL VALOARE CONTRACT PNS MEDICAMENTE, din care:</t>
  </si>
  <si>
    <t>TOTAL PNS MEDICAMENTE</t>
  </si>
  <si>
    <t>TOTAL GENERAL VALOARE DE CONTRACT PNS (MEDICAMENTE + MATERIALE SANITARE), din care:</t>
  </si>
  <si>
    <t>TOTAL GENERAL 2016</t>
  </si>
  <si>
    <t>TOTAL VALOARE CONTRACT TRIM. I 2016 REALIZAT</t>
  </si>
  <si>
    <t>TOTAL VALOARE CONTRACT TRIM. II 2016 REALIZAT</t>
  </si>
  <si>
    <t>TOTAL VALOARE TRIM. IV 2016 INITIALA</t>
  </si>
  <si>
    <t>TOTAL VALOARE TRIM. IV 2016 FINALA</t>
  </si>
  <si>
    <t>TOTAL VALOARE TRIM. III 2016 REALIZAT</t>
  </si>
  <si>
    <t>3=4+5+6+7</t>
  </si>
  <si>
    <t>9=7+8</t>
  </si>
  <si>
    <t>10=4+5+6+9</t>
  </si>
  <si>
    <t xml:space="preserve"> SITUAŢIA SUMELOR CONTRACTATE CU UNITĂŢILE SANITARE CU PATURI PENTRU ANUL 2016, CA URMARE A REDISTRIBUIRII SUMEI DE 10 MII LEI IN CADRUL PROGRAMULUI ONCOLOGIE DE LA FARMACII CU CIRCUIT DESCHIS LA SPITALUL MUNICIPAL CARACAL CU RESPECTAREA CREDITELOR APROBATE DE CNAS, CONFORM FILEI DE BUGET NR. P10522/14.12.2016</t>
  </si>
  <si>
    <t>INFLUENTE REDISTRIBUIRE P3</t>
  </si>
</sst>
</file>

<file path=xl/styles.xml><?xml version="1.0" encoding="utf-8"?>
<styleSheet xmlns="http://schemas.openxmlformats.org/spreadsheetml/2006/main">
  <numFmts count="16">
    <numFmt numFmtId="5" formatCode="#,##0\ &quot;RON&quot;;\-#,##0\ &quot;RON&quot;"/>
    <numFmt numFmtId="6" formatCode="#,##0\ &quot;RON&quot;;[Red]\-#,##0\ &quot;RON&quot;"/>
    <numFmt numFmtId="7" formatCode="#,##0.00\ &quot;RON&quot;;\-#,##0.00\ &quot;RON&quot;"/>
    <numFmt numFmtId="8" formatCode="#,##0.00\ &quot;RON&quot;;[Red]\-#,##0.00\ &quot;RON&quot;"/>
    <numFmt numFmtId="42" formatCode="_-* #,##0\ &quot;RON&quot;_-;\-* #,##0\ &quot;RON&quot;_-;_-* &quot;-&quot;\ &quot;RON&quot;_-;_-@_-"/>
    <numFmt numFmtId="41" formatCode="_-* #,##0\ _R_O_N_-;\-* #,##0\ _R_O_N_-;_-* &quot;-&quot;\ _R_O_N_-;_-@_-"/>
    <numFmt numFmtId="44" formatCode="_-* #,##0.00\ &quot;RON&quot;_-;\-* #,##0.00\ &quot;RON&quot;_-;_-* &quot;-&quot;??\ &quot;RON&quot;_-;_-@_-"/>
    <numFmt numFmtId="43" formatCode="_-* #,##0.00\ _R_O_N_-;\-* #,##0.00\ _R_O_N_-;_-* &quot;-&quot;??\ _R_O_N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10">
    <font>
      <sz val="10"/>
      <name val="Arial"/>
      <family val="0"/>
    </font>
    <font>
      <b/>
      <sz val="12"/>
      <name val="Times New Roman"/>
      <family val="1"/>
    </font>
    <font>
      <sz val="12"/>
      <name val="Times New Roman"/>
      <family val="1"/>
    </font>
    <font>
      <b/>
      <sz val="10"/>
      <name val="Times New Roman"/>
      <family val="1"/>
    </font>
    <font>
      <sz val="10"/>
      <name val="Times New Roman"/>
      <family val="1"/>
    </font>
    <font>
      <b/>
      <i/>
      <sz val="10"/>
      <name val="Times New Roman"/>
      <family val="1"/>
    </font>
    <font>
      <i/>
      <sz val="10"/>
      <name val="Times New Roman"/>
      <family val="1"/>
    </font>
    <font>
      <sz val="10"/>
      <color indexed="8"/>
      <name val="Times New Roman"/>
      <family val="1"/>
    </font>
    <font>
      <b/>
      <sz val="10"/>
      <color indexed="8"/>
      <name val="Times New Roman"/>
      <family val="1"/>
    </font>
    <font>
      <sz val="8"/>
      <name val="Arial"/>
      <family val="0"/>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10">
    <border>
      <left/>
      <right/>
      <top/>
      <bottom/>
      <diagonal/>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style="medium"/>
      <right style="thin"/>
      <top style="thin"/>
      <bottom style="medium"/>
    </border>
    <border>
      <left style="thin"/>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1">
    <xf numFmtId="0" fontId="0" fillId="0" borderId="0" xfId="0" applyAlignment="1">
      <alignment/>
    </xf>
    <xf numFmtId="0" fontId="1" fillId="0" borderId="0" xfId="0" applyFont="1" applyAlignment="1">
      <alignment horizontal="left" vertical="top"/>
    </xf>
    <xf numFmtId="0" fontId="2" fillId="0" borderId="0" xfId="0" applyFont="1" applyAlignment="1">
      <alignment vertical="top"/>
    </xf>
    <xf numFmtId="0" fontId="1" fillId="0" borderId="0" xfId="0" applyFont="1" applyAlignment="1">
      <alignment vertical="top"/>
    </xf>
    <xf numFmtId="0" fontId="2" fillId="0" borderId="0" xfId="0" applyFont="1" applyAlignment="1">
      <alignment horizontal="center" vertical="top"/>
    </xf>
    <xf numFmtId="0" fontId="3" fillId="0" borderId="0" xfId="0" applyFont="1" applyAlignment="1">
      <alignment horizontal="right" vertical="top"/>
    </xf>
    <xf numFmtId="0" fontId="3" fillId="2" borderId="1" xfId="0" applyFont="1" applyFill="1" applyBorder="1" applyAlignment="1">
      <alignment horizontal="center" vertical="top" wrapText="1"/>
    </xf>
    <xf numFmtId="0" fontId="3" fillId="2" borderId="2" xfId="0" applyFont="1" applyFill="1" applyBorder="1" applyAlignment="1">
      <alignment vertical="top" wrapText="1"/>
    </xf>
    <xf numFmtId="0" fontId="3" fillId="3" borderId="2" xfId="0" applyFont="1" applyFill="1" applyBorder="1" applyAlignment="1">
      <alignment horizontal="center" vertical="top" wrapText="1"/>
    </xf>
    <xf numFmtId="0" fontId="3" fillId="2" borderId="2" xfId="0" applyFont="1" applyFill="1" applyBorder="1" applyAlignment="1">
      <alignment horizontal="center" vertical="top" wrapText="1"/>
    </xf>
    <xf numFmtId="0" fontId="3" fillId="3" borderId="3" xfId="0" applyFont="1" applyFill="1" applyBorder="1" applyAlignment="1">
      <alignment horizontal="center" vertical="top" wrapText="1"/>
    </xf>
    <xf numFmtId="0" fontId="4" fillId="0" borderId="0" xfId="0" applyFont="1" applyAlignment="1">
      <alignment vertical="top"/>
    </xf>
    <xf numFmtId="0" fontId="5" fillId="2" borderId="4" xfId="0" applyFont="1" applyFill="1" applyBorder="1" applyAlignment="1">
      <alignment horizontal="center" vertical="top" wrapText="1"/>
    </xf>
    <xf numFmtId="0" fontId="5" fillId="2" borderId="5" xfId="0" applyFont="1" applyFill="1" applyBorder="1" applyAlignment="1">
      <alignment horizontal="center" vertical="top" wrapText="1"/>
    </xf>
    <xf numFmtId="0" fontId="5" fillId="3" borderId="5" xfId="0" applyFont="1" applyFill="1" applyBorder="1" applyAlignment="1">
      <alignment horizontal="center" vertical="top" wrapText="1"/>
    </xf>
    <xf numFmtId="0" fontId="5" fillId="3" borderId="6" xfId="0" applyFont="1" applyFill="1" applyBorder="1" applyAlignment="1">
      <alignment horizontal="center" vertical="top" wrapText="1"/>
    </xf>
    <xf numFmtId="0" fontId="6" fillId="0" borderId="0" xfId="0" applyFont="1" applyAlignment="1">
      <alignment horizontal="center" vertical="top"/>
    </xf>
    <xf numFmtId="0" fontId="4" fillId="2" borderId="5" xfId="0" applyFont="1" applyFill="1" applyBorder="1" applyAlignment="1">
      <alignment vertical="top"/>
    </xf>
    <xf numFmtId="4" fontId="3" fillId="3" borderId="5" xfId="0" applyNumberFormat="1" applyFont="1" applyFill="1" applyBorder="1" applyAlignment="1">
      <alignment horizontal="right" vertical="top"/>
    </xf>
    <xf numFmtId="4" fontId="4" fillId="0" borderId="0" xfId="0" applyNumberFormat="1" applyFont="1" applyAlignment="1">
      <alignment vertical="top"/>
    </xf>
    <xf numFmtId="4" fontId="3" fillId="3" borderId="7" xfId="0" applyNumberFormat="1" applyFont="1" applyFill="1" applyBorder="1" applyAlignment="1">
      <alignment horizontal="right" vertical="top"/>
    </xf>
    <xf numFmtId="0" fontId="4" fillId="0" borderId="0" xfId="0" applyFont="1" applyAlignment="1">
      <alignment horizontal="center" vertical="top"/>
    </xf>
    <xf numFmtId="40" fontId="8" fillId="0" borderId="5" xfId="0" applyNumberFormat="1" applyFont="1" applyFill="1" applyBorder="1" applyAlignment="1">
      <alignment vertical="top" wrapText="1"/>
    </xf>
    <xf numFmtId="1" fontId="4" fillId="3" borderId="4" xfId="0" applyNumberFormat="1" applyFont="1" applyFill="1" applyBorder="1" applyAlignment="1">
      <alignment horizontal="center" vertical="top"/>
    </xf>
    <xf numFmtId="0" fontId="3" fillId="3" borderId="5" xfId="0" applyFont="1" applyFill="1" applyBorder="1" applyAlignment="1">
      <alignment vertical="top"/>
    </xf>
    <xf numFmtId="0" fontId="4" fillId="3" borderId="5" xfId="0" applyFont="1" applyFill="1" applyBorder="1" applyAlignment="1">
      <alignment vertical="top"/>
    </xf>
    <xf numFmtId="4" fontId="3" fillId="3" borderId="6" xfId="0" applyNumberFormat="1" applyFont="1" applyFill="1" applyBorder="1" applyAlignment="1">
      <alignment horizontal="right" vertical="top"/>
    </xf>
    <xf numFmtId="40" fontId="7" fillId="0" borderId="5" xfId="0" applyNumberFormat="1" applyFont="1" applyFill="1" applyBorder="1" applyAlignment="1">
      <alignment vertical="top" wrapText="1"/>
    </xf>
    <xf numFmtId="0" fontId="4" fillId="3" borderId="4" xfId="0" applyFont="1" applyFill="1" applyBorder="1" applyAlignment="1">
      <alignment horizontal="center" vertical="top"/>
    </xf>
    <xf numFmtId="0" fontId="4" fillId="0" borderId="4" xfId="0" applyFont="1" applyBorder="1" applyAlignment="1">
      <alignment horizontal="center" vertical="top"/>
    </xf>
    <xf numFmtId="4" fontId="3" fillId="0" borderId="0" xfId="0" applyNumberFormat="1" applyFont="1" applyFill="1" applyBorder="1" applyAlignment="1">
      <alignment horizontal="right" vertical="top"/>
    </xf>
    <xf numFmtId="0" fontId="3" fillId="0" borderId="5" xfId="0" applyFont="1" applyBorder="1" applyAlignment="1">
      <alignment vertical="top"/>
    </xf>
    <xf numFmtId="1" fontId="4" fillId="0" borderId="0" xfId="0" applyNumberFormat="1" applyFont="1" applyFill="1" applyBorder="1" applyAlignment="1">
      <alignment horizontal="center" vertical="top"/>
    </xf>
    <xf numFmtId="0" fontId="3" fillId="0" borderId="0" xfId="0" applyFont="1" applyFill="1" applyBorder="1" applyAlignment="1">
      <alignment horizontal="left" vertical="top"/>
    </xf>
    <xf numFmtId="0" fontId="4" fillId="0" borderId="0" xfId="0" applyFont="1" applyFill="1" applyBorder="1" applyAlignment="1">
      <alignment vertical="top"/>
    </xf>
    <xf numFmtId="0" fontId="4" fillId="0" borderId="0" xfId="0" applyFont="1" applyFill="1" applyAlignment="1">
      <alignment vertical="top"/>
    </xf>
    <xf numFmtId="4" fontId="2" fillId="0" borderId="0" xfId="0" applyNumberFormat="1" applyFont="1" applyAlignment="1">
      <alignment horizontal="center" vertical="top"/>
    </xf>
    <xf numFmtId="4" fontId="3" fillId="3" borderId="5" xfId="0" applyNumberFormat="1" applyFont="1" applyFill="1" applyBorder="1" applyAlignment="1">
      <alignment vertical="top"/>
    </xf>
    <xf numFmtId="0" fontId="4" fillId="3" borderId="8" xfId="0" applyFont="1" applyFill="1" applyBorder="1" applyAlignment="1">
      <alignment horizontal="center" vertical="top"/>
    </xf>
    <xf numFmtId="0" fontId="3" fillId="3" borderId="7" xfId="0" applyFont="1" applyFill="1" applyBorder="1" applyAlignment="1">
      <alignment vertical="top"/>
    </xf>
    <xf numFmtId="0" fontId="4" fillId="3" borderId="7" xfId="0" applyFont="1" applyFill="1" applyBorder="1" applyAlignment="1">
      <alignment vertical="top"/>
    </xf>
    <xf numFmtId="4" fontId="3" fillId="3" borderId="9" xfId="0" applyNumberFormat="1" applyFont="1" applyFill="1" applyBorder="1" applyAlignment="1">
      <alignment horizontal="right" vertical="top"/>
    </xf>
    <xf numFmtId="0" fontId="3" fillId="0" borderId="0" xfId="0" applyFont="1" applyAlignment="1">
      <alignment vertical="top"/>
    </xf>
    <xf numFmtId="1" fontId="4" fillId="3" borderId="8" xfId="0" applyNumberFormat="1" applyFont="1" applyFill="1" applyBorder="1" applyAlignment="1">
      <alignment horizontal="center" vertical="top"/>
    </xf>
    <xf numFmtId="0" fontId="3" fillId="3" borderId="7" xfId="0" applyFont="1" applyFill="1" applyBorder="1" applyAlignment="1">
      <alignment horizontal="left" vertical="top"/>
    </xf>
    <xf numFmtId="0" fontId="3" fillId="0" borderId="0" xfId="0" applyFont="1" applyFill="1" applyAlignment="1">
      <alignment vertical="top"/>
    </xf>
    <xf numFmtId="0" fontId="1" fillId="0" borderId="0" xfId="0" applyFont="1" applyAlignment="1">
      <alignment vertical="top"/>
    </xf>
    <xf numFmtId="0" fontId="3" fillId="3" borderId="2" xfId="0" applyFont="1" applyFill="1" applyBorder="1" applyAlignment="1">
      <alignment horizontal="center" vertical="top" wrapText="1"/>
    </xf>
    <xf numFmtId="0" fontId="5" fillId="3" borderId="5" xfId="0" applyFont="1" applyFill="1" applyBorder="1" applyAlignment="1">
      <alignment horizontal="center" vertical="top" wrapText="1"/>
    </xf>
    <xf numFmtId="4" fontId="4" fillId="0" borderId="5" xfId="0" applyNumberFormat="1" applyFont="1" applyBorder="1" applyAlignment="1">
      <alignment horizontal="right" vertical="top"/>
    </xf>
    <xf numFmtId="4" fontId="3" fillId="3" borderId="5" xfId="0" applyNumberFormat="1" applyFont="1" applyFill="1" applyBorder="1" applyAlignment="1">
      <alignment horizontal="right" vertical="top"/>
    </xf>
    <xf numFmtId="0" fontId="3" fillId="0" borderId="0" xfId="0" applyFont="1" applyAlignment="1">
      <alignment vertical="top"/>
    </xf>
    <xf numFmtId="4" fontId="4" fillId="0" borderId="5" xfId="0" applyNumberFormat="1" applyFont="1" applyBorder="1" applyAlignment="1">
      <alignment vertical="top"/>
    </xf>
    <xf numFmtId="0" fontId="3" fillId="0" borderId="0" xfId="0" applyFont="1" applyFill="1" applyAlignment="1">
      <alignment vertical="top"/>
    </xf>
    <xf numFmtId="4" fontId="2" fillId="0" borderId="0" xfId="0" applyNumberFormat="1" applyFont="1" applyAlignment="1">
      <alignment vertical="top"/>
    </xf>
    <xf numFmtId="0" fontId="4" fillId="0" borderId="4" xfId="0" applyFont="1" applyBorder="1" applyAlignment="1">
      <alignment horizontal="center" vertical="top"/>
    </xf>
    <xf numFmtId="40" fontId="8" fillId="0" borderId="5" xfId="0" applyNumberFormat="1" applyFont="1" applyFill="1" applyBorder="1" applyAlignment="1">
      <alignment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1" fontId="7" fillId="0" borderId="4" xfId="0" applyNumberFormat="1" applyFont="1" applyFill="1" applyBorder="1" applyAlignment="1">
      <alignment horizontal="center" vertical="top" wrapText="1"/>
    </xf>
    <xf numFmtId="0" fontId="3" fillId="0" borderId="0" xfId="0" applyFont="1" applyAlignment="1">
      <alignment horizontal="center"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3"/>
  <sheetViews>
    <sheetView tabSelected="1" workbookViewId="0" topLeftCell="A19">
      <selection activeCell="F37" sqref="F37"/>
    </sheetView>
  </sheetViews>
  <sheetFormatPr defaultColWidth="9.140625" defaultRowHeight="12.75"/>
  <cols>
    <col min="1" max="1" width="4.8515625" style="4" customWidth="1"/>
    <col min="2" max="2" width="36.28125" style="2" customWidth="1"/>
    <col min="3" max="3" width="30.140625" style="2" customWidth="1"/>
    <col min="4" max="4" width="13.421875" style="4" customWidth="1"/>
    <col min="5" max="5" width="14.8515625" style="2" customWidth="1"/>
    <col min="6" max="6" width="14.57421875" style="2" customWidth="1"/>
    <col min="7" max="7" width="13.421875" style="46" customWidth="1"/>
    <col min="8" max="8" width="11.8515625" style="2" customWidth="1"/>
    <col min="9" max="9" width="11.57421875" style="2" customWidth="1"/>
    <col min="10" max="10" width="12.28125" style="46" customWidth="1"/>
    <col min="11" max="11" width="11.28125" style="3" customWidth="1"/>
    <col min="12" max="12" width="10.57421875" style="2" customWidth="1"/>
    <col min="13" max="13" width="10.00390625" style="2" bestFit="1" customWidth="1"/>
    <col min="14" max="14" width="9.28125" style="2" bestFit="1" customWidth="1"/>
    <col min="15" max="16384" width="9.140625" style="2" customWidth="1"/>
  </cols>
  <sheetData>
    <row r="1" spans="1:11" ht="13.5" customHeight="1">
      <c r="A1" s="1" t="s">
        <v>0</v>
      </c>
      <c r="C1" s="3"/>
      <c r="K1" s="5"/>
    </row>
    <row r="2" spans="1:11" ht="33" customHeight="1">
      <c r="A2" s="60" t="s">
        <v>37</v>
      </c>
      <c r="B2" s="60"/>
      <c r="C2" s="60"/>
      <c r="D2" s="60"/>
      <c r="E2" s="60"/>
      <c r="F2" s="60"/>
      <c r="G2" s="60"/>
      <c r="H2" s="60"/>
      <c r="I2" s="60"/>
      <c r="J2" s="60"/>
      <c r="K2" s="60"/>
    </row>
    <row r="3" spans="1:4" ht="15" customHeight="1" thickBot="1">
      <c r="A3" s="1" t="s">
        <v>1</v>
      </c>
      <c r="D3" s="3"/>
    </row>
    <row r="4" spans="1:11" s="11" customFormat="1" ht="68.25" customHeight="1">
      <c r="A4" s="6" t="s">
        <v>2</v>
      </c>
      <c r="B4" s="7" t="s">
        <v>3</v>
      </c>
      <c r="C4" s="7" t="s">
        <v>4</v>
      </c>
      <c r="D4" s="8" t="s">
        <v>5</v>
      </c>
      <c r="E4" s="8" t="s">
        <v>29</v>
      </c>
      <c r="F4" s="8" t="s">
        <v>30</v>
      </c>
      <c r="G4" s="47" t="s">
        <v>33</v>
      </c>
      <c r="H4" s="9" t="s">
        <v>31</v>
      </c>
      <c r="I4" s="9" t="s">
        <v>38</v>
      </c>
      <c r="J4" s="47" t="s">
        <v>32</v>
      </c>
      <c r="K4" s="10" t="s">
        <v>6</v>
      </c>
    </row>
    <row r="5" spans="1:11" s="16" customFormat="1" ht="15.75" customHeight="1">
      <c r="A5" s="12">
        <v>0</v>
      </c>
      <c r="B5" s="13">
        <v>1</v>
      </c>
      <c r="C5" s="13">
        <v>2</v>
      </c>
      <c r="D5" s="14" t="s">
        <v>34</v>
      </c>
      <c r="E5" s="14">
        <v>4</v>
      </c>
      <c r="F5" s="14">
        <v>5</v>
      </c>
      <c r="G5" s="48">
        <v>6</v>
      </c>
      <c r="H5" s="13">
        <v>7</v>
      </c>
      <c r="I5" s="13">
        <v>8</v>
      </c>
      <c r="J5" s="48" t="s">
        <v>35</v>
      </c>
      <c r="K5" s="15" t="s">
        <v>36</v>
      </c>
    </row>
    <row r="6" spans="1:12" s="11" customFormat="1" ht="25.5" customHeight="1">
      <c r="A6" s="57">
        <v>1</v>
      </c>
      <c r="B6" s="58" t="s">
        <v>7</v>
      </c>
      <c r="C6" s="17" t="s">
        <v>8</v>
      </c>
      <c r="D6" s="18">
        <f>ROUND(E6+F6+G6+H6,2)</f>
        <v>77512</v>
      </c>
      <c r="E6" s="18">
        <v>3000</v>
      </c>
      <c r="F6" s="18">
        <v>4999.47</v>
      </c>
      <c r="G6" s="18">
        <v>14310.02</v>
      </c>
      <c r="H6" s="49">
        <v>55202.51</v>
      </c>
      <c r="I6" s="49">
        <v>0</v>
      </c>
      <c r="J6" s="50">
        <f>ROUND(H6+I6,2)</f>
        <v>55202.51</v>
      </c>
      <c r="K6" s="26">
        <f>ROUND(E6+F6+G6+J6,2)</f>
        <v>77512</v>
      </c>
      <c r="L6" s="19"/>
    </row>
    <row r="7" spans="1:12" s="11" customFormat="1" ht="12.75">
      <c r="A7" s="57"/>
      <c r="B7" s="58"/>
      <c r="C7" s="17" t="s">
        <v>9</v>
      </c>
      <c r="D7" s="18">
        <f>ROUND(E7+F7+G7+H7,2)</f>
        <v>324028</v>
      </c>
      <c r="E7" s="18">
        <v>88006.95</v>
      </c>
      <c r="F7" s="18">
        <v>79020.45</v>
      </c>
      <c r="G7" s="18">
        <v>99947.85</v>
      </c>
      <c r="H7" s="49">
        <v>57052.75</v>
      </c>
      <c r="I7" s="49">
        <v>0</v>
      </c>
      <c r="J7" s="50">
        <f>ROUND(H7+I7,2)</f>
        <v>57052.75</v>
      </c>
      <c r="K7" s="26">
        <f>ROUND(E7+F7+G7+J7,2)</f>
        <v>324028</v>
      </c>
      <c r="L7" s="19"/>
    </row>
    <row r="8" spans="1:12" s="11" customFormat="1" ht="13.5" thickBot="1">
      <c r="A8" s="38"/>
      <c r="B8" s="39" t="s">
        <v>10</v>
      </c>
      <c r="C8" s="40"/>
      <c r="D8" s="20">
        <f aca="true" t="shared" si="0" ref="D8:K8">SUM(D6:D7)</f>
        <v>401540</v>
      </c>
      <c r="E8" s="20">
        <f t="shared" si="0"/>
        <v>91006.95</v>
      </c>
      <c r="F8" s="20">
        <f t="shared" si="0"/>
        <v>84019.92</v>
      </c>
      <c r="G8" s="20">
        <f t="shared" si="0"/>
        <v>114257.87000000001</v>
      </c>
      <c r="H8" s="20">
        <f t="shared" si="0"/>
        <v>112255.26000000001</v>
      </c>
      <c r="I8" s="20">
        <f t="shared" si="0"/>
        <v>0</v>
      </c>
      <c r="J8" s="20">
        <f t="shared" si="0"/>
        <v>112255.26000000001</v>
      </c>
      <c r="K8" s="41">
        <f t="shared" si="0"/>
        <v>401540</v>
      </c>
      <c r="L8" s="19"/>
    </row>
    <row r="9" spans="1:11" s="11" customFormat="1" ht="12.75">
      <c r="A9" s="21"/>
      <c r="D9" s="21"/>
      <c r="G9" s="51"/>
      <c r="J9" s="51"/>
      <c r="K9" s="42"/>
    </row>
    <row r="10" spans="1:4" ht="16.5" thickBot="1">
      <c r="A10" s="1" t="s">
        <v>11</v>
      </c>
      <c r="D10" s="3"/>
    </row>
    <row r="11" spans="1:11" s="11" customFormat="1" ht="68.25" customHeight="1">
      <c r="A11" s="6" t="s">
        <v>2</v>
      </c>
      <c r="B11" s="7" t="s">
        <v>3</v>
      </c>
      <c r="C11" s="7" t="s">
        <v>4</v>
      </c>
      <c r="D11" s="8" t="s">
        <v>5</v>
      </c>
      <c r="E11" s="8" t="s">
        <v>29</v>
      </c>
      <c r="F11" s="8" t="s">
        <v>30</v>
      </c>
      <c r="G11" s="47" t="s">
        <v>33</v>
      </c>
      <c r="H11" s="9" t="s">
        <v>31</v>
      </c>
      <c r="I11" s="9" t="s">
        <v>38</v>
      </c>
      <c r="J11" s="47" t="s">
        <v>32</v>
      </c>
      <c r="K11" s="10" t="s">
        <v>6</v>
      </c>
    </row>
    <row r="12" spans="1:11" s="16" customFormat="1" ht="15.75" customHeight="1">
      <c r="A12" s="12">
        <v>0</v>
      </c>
      <c r="B12" s="13">
        <v>1</v>
      </c>
      <c r="C12" s="13">
        <v>2</v>
      </c>
      <c r="D12" s="14" t="s">
        <v>34</v>
      </c>
      <c r="E12" s="14">
        <v>4</v>
      </c>
      <c r="F12" s="14">
        <v>5</v>
      </c>
      <c r="G12" s="48">
        <v>6</v>
      </c>
      <c r="H12" s="13">
        <v>7</v>
      </c>
      <c r="I12" s="13">
        <v>8</v>
      </c>
      <c r="J12" s="48" t="s">
        <v>35</v>
      </c>
      <c r="K12" s="15" t="s">
        <v>36</v>
      </c>
    </row>
    <row r="13" spans="1:14" s="11" customFormat="1" ht="25.5" customHeight="1">
      <c r="A13" s="59">
        <v>1</v>
      </c>
      <c r="B13" s="56" t="s">
        <v>12</v>
      </c>
      <c r="C13" s="17" t="s">
        <v>8</v>
      </c>
      <c r="D13" s="18">
        <f>ROUND(E13+F13+G13+H13,2)</f>
        <v>2768402</v>
      </c>
      <c r="E13" s="37">
        <v>682501.03</v>
      </c>
      <c r="F13" s="37">
        <v>695933.5</v>
      </c>
      <c r="G13" s="37">
        <v>679245.86</v>
      </c>
      <c r="H13" s="52">
        <v>710721.61</v>
      </c>
      <c r="I13" s="52">
        <v>0</v>
      </c>
      <c r="J13" s="50">
        <f>ROUND(H13+I13,2)</f>
        <v>710721.61</v>
      </c>
      <c r="K13" s="26">
        <f>ROUND(E13+F13+G13+J13,2)</f>
        <v>2768402</v>
      </c>
      <c r="L13" s="19"/>
      <c r="N13" s="19"/>
    </row>
    <row r="14" spans="1:14" s="11" customFormat="1" ht="20.25" customHeight="1">
      <c r="A14" s="59"/>
      <c r="B14" s="56"/>
      <c r="C14" s="17" t="s">
        <v>9</v>
      </c>
      <c r="D14" s="18">
        <f>ROUND(E14+F14+G14+H14,2)</f>
        <v>380466</v>
      </c>
      <c r="E14" s="37">
        <v>35428.12</v>
      </c>
      <c r="F14" s="37">
        <v>42836.34</v>
      </c>
      <c r="G14" s="37">
        <v>125635.85</v>
      </c>
      <c r="H14" s="52">
        <v>176565.69</v>
      </c>
      <c r="I14" s="52">
        <v>10000</v>
      </c>
      <c r="J14" s="50">
        <f>ROUND(H14+I14,2)</f>
        <v>186565.69</v>
      </c>
      <c r="K14" s="26">
        <f>ROUND(E14+F14+G14+J14,2)</f>
        <v>390466</v>
      </c>
      <c r="L14" s="19"/>
      <c r="N14" s="19"/>
    </row>
    <row r="15" spans="1:14" s="11" customFormat="1" ht="12.75">
      <c r="A15" s="23"/>
      <c r="B15" s="24" t="s">
        <v>13</v>
      </c>
      <c r="C15" s="25"/>
      <c r="D15" s="18">
        <f aca="true" t="shared" si="1" ref="D15:K15">SUM(D13:D14)</f>
        <v>3148868</v>
      </c>
      <c r="E15" s="18">
        <f t="shared" si="1"/>
        <v>717929.15</v>
      </c>
      <c r="F15" s="18">
        <f t="shared" si="1"/>
        <v>738769.84</v>
      </c>
      <c r="G15" s="18">
        <f t="shared" si="1"/>
        <v>804881.71</v>
      </c>
      <c r="H15" s="18">
        <f t="shared" si="1"/>
        <v>887287.3</v>
      </c>
      <c r="I15" s="18">
        <f t="shared" si="1"/>
        <v>10000</v>
      </c>
      <c r="J15" s="18">
        <f t="shared" si="1"/>
        <v>897287.3</v>
      </c>
      <c r="K15" s="26">
        <f t="shared" si="1"/>
        <v>3158868</v>
      </c>
      <c r="L15" s="19"/>
      <c r="M15" s="19"/>
      <c r="N15" s="19"/>
    </row>
    <row r="16" spans="1:14" s="11" customFormat="1" ht="38.25" customHeight="1">
      <c r="A16" s="59">
        <v>2</v>
      </c>
      <c r="B16" s="56" t="s">
        <v>14</v>
      </c>
      <c r="C16" s="27" t="s">
        <v>15</v>
      </c>
      <c r="D16" s="18">
        <f>ROUND(E16+F16+G16+H16,2)</f>
        <v>20650</v>
      </c>
      <c r="E16" s="37">
        <v>0</v>
      </c>
      <c r="F16" s="37">
        <v>0</v>
      </c>
      <c r="G16" s="37">
        <v>12079.27</v>
      </c>
      <c r="H16" s="52">
        <v>8570.73</v>
      </c>
      <c r="I16" s="52">
        <v>0</v>
      </c>
      <c r="J16" s="50">
        <f>ROUND(H16+I16,2)</f>
        <v>8570.73</v>
      </c>
      <c r="K16" s="26">
        <f>ROUND(E16+F16+G16+J16,2)</f>
        <v>20650</v>
      </c>
      <c r="L16" s="19"/>
      <c r="N16" s="19"/>
    </row>
    <row r="17" spans="1:14" s="11" customFormat="1" ht="38.25">
      <c r="A17" s="59"/>
      <c r="B17" s="56"/>
      <c r="C17" s="27" t="s">
        <v>16</v>
      </c>
      <c r="D17" s="18">
        <f>ROUND(E17+F17+G17+H17,2)</f>
        <v>520000</v>
      </c>
      <c r="E17" s="37">
        <v>98273.57</v>
      </c>
      <c r="F17" s="37">
        <v>134175.3</v>
      </c>
      <c r="G17" s="37">
        <v>95557.68</v>
      </c>
      <c r="H17" s="52">
        <v>191993.45</v>
      </c>
      <c r="I17" s="52">
        <v>0</v>
      </c>
      <c r="J17" s="50">
        <f>ROUND(H17+I17,2)</f>
        <v>191993.45</v>
      </c>
      <c r="K17" s="26">
        <f>ROUND(E17+F17+G17+J17,2)</f>
        <v>520000</v>
      </c>
      <c r="L17" s="19"/>
      <c r="N17" s="19"/>
    </row>
    <row r="18" spans="1:14" s="11" customFormat="1" ht="25.5">
      <c r="A18" s="59"/>
      <c r="B18" s="56"/>
      <c r="C18" s="27" t="s">
        <v>17</v>
      </c>
      <c r="D18" s="18">
        <f>ROUND(E18+F18+G18+H18,2)</f>
        <v>122090</v>
      </c>
      <c r="E18" s="37">
        <v>10475.68</v>
      </c>
      <c r="F18" s="37">
        <v>31427.04</v>
      </c>
      <c r="G18" s="37">
        <v>36664.9</v>
      </c>
      <c r="H18" s="52">
        <v>43522.38</v>
      </c>
      <c r="I18" s="52">
        <v>0</v>
      </c>
      <c r="J18" s="50">
        <f>ROUND(H18+I18,2)</f>
        <v>43522.38</v>
      </c>
      <c r="K18" s="26">
        <f>ROUND(E18+F18+G18+J18,2)</f>
        <v>122090</v>
      </c>
      <c r="L18" s="19"/>
      <c r="N18" s="19"/>
    </row>
    <row r="19" spans="1:14" s="11" customFormat="1" ht="12.75">
      <c r="A19" s="28"/>
      <c r="B19" s="24" t="s">
        <v>18</v>
      </c>
      <c r="C19" s="25"/>
      <c r="D19" s="18">
        <f aca="true" t="shared" si="2" ref="D19:K19">SUM(D16:D18)</f>
        <v>662740</v>
      </c>
      <c r="E19" s="18">
        <f t="shared" si="2"/>
        <v>108749.25</v>
      </c>
      <c r="F19" s="18">
        <f t="shared" si="2"/>
        <v>165602.34</v>
      </c>
      <c r="G19" s="18">
        <f t="shared" si="2"/>
        <v>144301.85</v>
      </c>
      <c r="H19" s="18">
        <f t="shared" si="2"/>
        <v>244086.56000000003</v>
      </c>
      <c r="I19" s="18">
        <f t="shared" si="2"/>
        <v>0</v>
      </c>
      <c r="J19" s="18">
        <f t="shared" si="2"/>
        <v>244086.56000000003</v>
      </c>
      <c r="K19" s="26">
        <f t="shared" si="2"/>
        <v>662740</v>
      </c>
      <c r="L19" s="19"/>
      <c r="M19" s="19"/>
      <c r="N19" s="19"/>
    </row>
    <row r="20" spans="1:14" s="11" customFormat="1" ht="27" customHeight="1">
      <c r="A20" s="55">
        <v>3</v>
      </c>
      <c r="B20" s="56" t="s">
        <v>19</v>
      </c>
      <c r="C20" s="27" t="s">
        <v>20</v>
      </c>
      <c r="D20" s="18">
        <f>ROUND(E20+F20+G20+H20,2)</f>
        <v>124620</v>
      </c>
      <c r="E20" s="37">
        <v>16607.24</v>
      </c>
      <c r="F20" s="37">
        <v>43164</v>
      </c>
      <c r="G20" s="37">
        <v>36525.69</v>
      </c>
      <c r="H20" s="52">
        <v>28323.07</v>
      </c>
      <c r="I20" s="52">
        <v>0</v>
      </c>
      <c r="J20" s="50">
        <f>ROUND(H20+I20,2)</f>
        <v>28323.07</v>
      </c>
      <c r="K20" s="26">
        <f>ROUND(E20+F20+G20+J20,2)</f>
        <v>124620</v>
      </c>
      <c r="L20" s="19"/>
      <c r="N20" s="19"/>
    </row>
    <row r="21" spans="1:14" s="11" customFormat="1" ht="25.5">
      <c r="A21" s="55"/>
      <c r="B21" s="56"/>
      <c r="C21" s="27" t="s">
        <v>21</v>
      </c>
      <c r="D21" s="18">
        <f>ROUND(E21+F21+G21+H21,2)</f>
        <v>1460290</v>
      </c>
      <c r="E21" s="37">
        <v>95474.58</v>
      </c>
      <c r="F21" s="37">
        <v>334161.03</v>
      </c>
      <c r="G21" s="37">
        <v>286423.74</v>
      </c>
      <c r="H21" s="52">
        <f>433940.65+310290</f>
        <v>744230.65</v>
      </c>
      <c r="I21" s="52">
        <v>0</v>
      </c>
      <c r="J21" s="50">
        <f>ROUND(H21+I21,2)</f>
        <v>744230.65</v>
      </c>
      <c r="K21" s="26">
        <f>ROUND(E21+F21+G21+J21,2)</f>
        <v>1460290</v>
      </c>
      <c r="L21" s="19"/>
      <c r="N21" s="19"/>
    </row>
    <row r="22" spans="1:14" s="11" customFormat="1" ht="12.75">
      <c r="A22" s="28"/>
      <c r="B22" s="24" t="s">
        <v>22</v>
      </c>
      <c r="C22" s="25"/>
      <c r="D22" s="18">
        <f aca="true" t="shared" si="3" ref="D22:K22">SUM(D20:D21)</f>
        <v>1584910</v>
      </c>
      <c r="E22" s="18">
        <f t="shared" si="3"/>
        <v>112081.82</v>
      </c>
      <c r="F22" s="18">
        <f t="shared" si="3"/>
        <v>377325.03</v>
      </c>
      <c r="G22" s="18">
        <f t="shared" si="3"/>
        <v>322949.43</v>
      </c>
      <c r="H22" s="18">
        <f t="shared" si="3"/>
        <v>772553.72</v>
      </c>
      <c r="I22" s="18">
        <f t="shared" si="3"/>
        <v>0</v>
      </c>
      <c r="J22" s="18">
        <f t="shared" si="3"/>
        <v>772553.72</v>
      </c>
      <c r="K22" s="26">
        <f t="shared" si="3"/>
        <v>1584910</v>
      </c>
      <c r="L22" s="19"/>
      <c r="M22" s="19"/>
      <c r="N22" s="19"/>
    </row>
    <row r="23" spans="1:14" s="11" customFormat="1" ht="12.75">
      <c r="A23" s="29">
        <v>4</v>
      </c>
      <c r="B23" s="22" t="s">
        <v>23</v>
      </c>
      <c r="C23" s="17" t="s">
        <v>8</v>
      </c>
      <c r="D23" s="18">
        <f>ROUND(E23+F23+G23+H23,2)</f>
        <v>6321</v>
      </c>
      <c r="E23" s="37">
        <v>1406.87</v>
      </c>
      <c r="F23" s="37">
        <v>0</v>
      </c>
      <c r="G23" s="50">
        <v>0</v>
      </c>
      <c r="H23" s="52">
        <v>4914.13</v>
      </c>
      <c r="I23" s="52">
        <v>0</v>
      </c>
      <c r="J23" s="50">
        <f>ROUND(H23+I23,2)</f>
        <v>4914.13</v>
      </c>
      <c r="K23" s="26">
        <f>ROUND(E23+F23+G23+J23,2)</f>
        <v>6321</v>
      </c>
      <c r="L23" s="19"/>
      <c r="M23" s="19"/>
      <c r="N23" s="19"/>
    </row>
    <row r="24" spans="1:12" s="11" customFormat="1" ht="12.75">
      <c r="A24" s="28"/>
      <c r="B24" s="24" t="s">
        <v>24</v>
      </c>
      <c r="C24" s="25"/>
      <c r="D24" s="18">
        <f aca="true" t="shared" si="4" ref="D24:K24">SUM(D23)</f>
        <v>6321</v>
      </c>
      <c r="E24" s="18">
        <f t="shared" si="4"/>
        <v>1406.87</v>
      </c>
      <c r="F24" s="18">
        <f t="shared" si="4"/>
        <v>0</v>
      </c>
      <c r="G24" s="50">
        <f t="shared" si="4"/>
        <v>0</v>
      </c>
      <c r="H24" s="18">
        <f t="shared" si="4"/>
        <v>4914.13</v>
      </c>
      <c r="I24" s="18">
        <f t="shared" si="4"/>
        <v>0</v>
      </c>
      <c r="J24" s="50">
        <f t="shared" si="4"/>
        <v>4914.13</v>
      </c>
      <c r="K24" s="26">
        <f t="shared" si="4"/>
        <v>6321</v>
      </c>
      <c r="L24" s="19"/>
    </row>
    <row r="25" spans="1:12" s="11" customFormat="1" ht="18" customHeight="1">
      <c r="A25" s="55">
        <v>5</v>
      </c>
      <c r="B25" s="56" t="s">
        <v>25</v>
      </c>
      <c r="C25" s="22" t="s">
        <v>8</v>
      </c>
      <c r="D25" s="18">
        <f aca="true" t="shared" si="5" ref="D25:K25">ROUND(D13+D19+D21+D23,2)</f>
        <v>4897753</v>
      </c>
      <c r="E25" s="18">
        <f t="shared" si="5"/>
        <v>888131.73</v>
      </c>
      <c r="F25" s="18">
        <f t="shared" si="5"/>
        <v>1195696.87</v>
      </c>
      <c r="G25" s="18">
        <f t="shared" si="5"/>
        <v>1109971.45</v>
      </c>
      <c r="H25" s="18">
        <f t="shared" si="5"/>
        <v>1703952.95</v>
      </c>
      <c r="I25" s="18">
        <f t="shared" si="5"/>
        <v>0</v>
      </c>
      <c r="J25" s="18">
        <f t="shared" si="5"/>
        <v>1703952.95</v>
      </c>
      <c r="K25" s="26">
        <f t="shared" si="5"/>
        <v>4897753</v>
      </c>
      <c r="L25" s="19"/>
    </row>
    <row r="26" spans="1:12" s="11" customFormat="1" ht="15.75" customHeight="1">
      <c r="A26" s="55"/>
      <c r="B26" s="56"/>
      <c r="C26" s="31" t="s">
        <v>9</v>
      </c>
      <c r="D26" s="18">
        <f aca="true" t="shared" si="6" ref="D26:K26">ROUND(D14+D20,2)</f>
        <v>505086</v>
      </c>
      <c r="E26" s="18">
        <f t="shared" si="6"/>
        <v>52035.36</v>
      </c>
      <c r="F26" s="18">
        <f t="shared" si="6"/>
        <v>86000.34</v>
      </c>
      <c r="G26" s="18">
        <f t="shared" si="6"/>
        <v>162161.54</v>
      </c>
      <c r="H26" s="18">
        <f t="shared" si="6"/>
        <v>204888.76</v>
      </c>
      <c r="I26" s="18">
        <f t="shared" si="6"/>
        <v>10000</v>
      </c>
      <c r="J26" s="18">
        <f t="shared" si="6"/>
        <v>214888.76</v>
      </c>
      <c r="K26" s="26">
        <f t="shared" si="6"/>
        <v>515086</v>
      </c>
      <c r="L26" s="19"/>
    </row>
    <row r="27" spans="1:12" s="11" customFormat="1" ht="12.75">
      <c r="A27" s="23"/>
      <c r="B27" s="24" t="s">
        <v>26</v>
      </c>
      <c r="C27" s="25"/>
      <c r="D27" s="18">
        <f aca="true" t="shared" si="7" ref="D27:K27">SUM(D25:D26)</f>
        <v>5402839</v>
      </c>
      <c r="E27" s="18">
        <f t="shared" si="7"/>
        <v>940167.09</v>
      </c>
      <c r="F27" s="18">
        <f t="shared" si="7"/>
        <v>1281697.2100000002</v>
      </c>
      <c r="G27" s="18">
        <f t="shared" si="7"/>
        <v>1272132.99</v>
      </c>
      <c r="H27" s="18">
        <f t="shared" si="7"/>
        <v>1908841.71</v>
      </c>
      <c r="I27" s="18">
        <f t="shared" si="7"/>
        <v>10000</v>
      </c>
      <c r="J27" s="18">
        <f t="shared" si="7"/>
        <v>1918841.71</v>
      </c>
      <c r="K27" s="26">
        <f t="shared" si="7"/>
        <v>5412839</v>
      </c>
      <c r="L27" s="19"/>
    </row>
    <row r="28" spans="1:12" s="11" customFormat="1" ht="23.25" customHeight="1">
      <c r="A28" s="55">
        <v>6</v>
      </c>
      <c r="B28" s="56" t="s">
        <v>27</v>
      </c>
      <c r="C28" s="22" t="s">
        <v>8</v>
      </c>
      <c r="D28" s="18">
        <f aca="true" t="shared" si="8" ref="D28:K29">ROUND(D6+D25,2)</f>
        <v>4975265</v>
      </c>
      <c r="E28" s="18">
        <f t="shared" si="8"/>
        <v>891131.73</v>
      </c>
      <c r="F28" s="18">
        <f t="shared" si="8"/>
        <v>1200696.34</v>
      </c>
      <c r="G28" s="18">
        <f t="shared" si="8"/>
        <v>1124281.47</v>
      </c>
      <c r="H28" s="18">
        <f t="shared" si="8"/>
        <v>1759155.46</v>
      </c>
      <c r="I28" s="18">
        <f t="shared" si="8"/>
        <v>0</v>
      </c>
      <c r="J28" s="18">
        <f t="shared" si="8"/>
        <v>1759155.46</v>
      </c>
      <c r="K28" s="26">
        <f t="shared" si="8"/>
        <v>4975265</v>
      </c>
      <c r="L28" s="19"/>
    </row>
    <row r="29" spans="1:12" s="11" customFormat="1" ht="30" customHeight="1">
      <c r="A29" s="55"/>
      <c r="B29" s="56"/>
      <c r="C29" s="31" t="s">
        <v>9</v>
      </c>
      <c r="D29" s="18">
        <f t="shared" si="8"/>
        <v>829114</v>
      </c>
      <c r="E29" s="18">
        <f t="shared" si="8"/>
        <v>140042.31</v>
      </c>
      <c r="F29" s="18">
        <f t="shared" si="8"/>
        <v>165020.79</v>
      </c>
      <c r="G29" s="18">
        <f t="shared" si="8"/>
        <v>262109.39</v>
      </c>
      <c r="H29" s="18">
        <f t="shared" si="8"/>
        <v>261941.51</v>
      </c>
      <c r="I29" s="18">
        <f t="shared" si="8"/>
        <v>10000</v>
      </c>
      <c r="J29" s="18">
        <f t="shared" si="8"/>
        <v>271941.51</v>
      </c>
      <c r="K29" s="26">
        <f t="shared" si="8"/>
        <v>839114</v>
      </c>
      <c r="L29" s="19"/>
    </row>
    <row r="30" spans="1:12" s="11" customFormat="1" ht="13.5" thickBot="1">
      <c r="A30" s="43"/>
      <c r="B30" s="44" t="s">
        <v>28</v>
      </c>
      <c r="C30" s="40"/>
      <c r="D30" s="20">
        <f aca="true" t="shared" si="9" ref="D30:K30">D28+D29</f>
        <v>5804379</v>
      </c>
      <c r="E30" s="20">
        <f t="shared" si="9"/>
        <v>1031174.04</v>
      </c>
      <c r="F30" s="20">
        <f t="shared" si="9"/>
        <v>1365717.1300000001</v>
      </c>
      <c r="G30" s="20">
        <f t="shared" si="9"/>
        <v>1386390.8599999999</v>
      </c>
      <c r="H30" s="20">
        <f t="shared" si="9"/>
        <v>2021096.97</v>
      </c>
      <c r="I30" s="20">
        <f t="shared" si="9"/>
        <v>10000</v>
      </c>
      <c r="J30" s="20">
        <f t="shared" si="9"/>
        <v>2031096.97</v>
      </c>
      <c r="K30" s="41">
        <f t="shared" si="9"/>
        <v>5814379</v>
      </c>
      <c r="L30" s="19"/>
    </row>
    <row r="31" spans="1:11" s="35" customFormat="1" ht="12.75">
      <c r="A31" s="32"/>
      <c r="B31" s="33"/>
      <c r="C31" s="34"/>
      <c r="D31" s="30"/>
      <c r="G31" s="53"/>
      <c r="J31" s="53"/>
      <c r="K31" s="45"/>
    </row>
    <row r="32" spans="1:11" s="35" customFormat="1" ht="15.75">
      <c r="A32" s="32"/>
      <c r="B32" s="33"/>
      <c r="C32" s="3"/>
      <c r="D32" s="30"/>
      <c r="E32" s="3"/>
      <c r="G32" s="53"/>
      <c r="H32" s="3"/>
      <c r="J32" s="53"/>
      <c r="K32" s="45"/>
    </row>
    <row r="33" spans="3:8" ht="15.75">
      <c r="C33" s="3"/>
      <c r="D33" s="3"/>
      <c r="E33" s="3"/>
      <c r="H33" s="3"/>
    </row>
    <row r="34" ht="15.75">
      <c r="D34" s="3"/>
    </row>
    <row r="35" spans="3:5" ht="15.75">
      <c r="C35" s="3"/>
      <c r="D35" s="3"/>
      <c r="E35" s="54"/>
    </row>
    <row r="36" spans="3:4" ht="15.75">
      <c r="C36" s="3"/>
      <c r="D36" s="3"/>
    </row>
    <row r="37" ht="15.75">
      <c r="D37" s="2"/>
    </row>
    <row r="38" ht="15.75">
      <c r="D38" s="36"/>
    </row>
    <row r="39" ht="15.75">
      <c r="D39" s="36"/>
    </row>
    <row r="40" ht="15.75">
      <c r="D40" s="36"/>
    </row>
    <row r="41" ht="15.75">
      <c r="D41" s="36"/>
    </row>
    <row r="43" ht="15.75">
      <c r="D43" s="36"/>
    </row>
  </sheetData>
  <mergeCells count="13">
    <mergeCell ref="A16:A18"/>
    <mergeCell ref="B16:B18"/>
    <mergeCell ref="A20:A21"/>
    <mergeCell ref="B20:B21"/>
    <mergeCell ref="A2:K2"/>
    <mergeCell ref="A6:A7"/>
    <mergeCell ref="B6:B7"/>
    <mergeCell ref="A13:A14"/>
    <mergeCell ref="B13:B14"/>
    <mergeCell ref="A25:A26"/>
    <mergeCell ref="B25:B26"/>
    <mergeCell ref="A28:A29"/>
    <mergeCell ref="B28:B29"/>
  </mergeCells>
  <printOptions/>
  <pageMargins left="0.14" right="0.14" top="0.2" bottom="0.15" header="0.18" footer="0.14"/>
  <pageSetup horizontalDpi="600" verticalDpi="600" orientation="landscape" scale="70"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popa adriana</dc:creator>
  <cp:keywords/>
  <dc:description/>
  <cp:lastModifiedBy>adriana</cp:lastModifiedBy>
  <cp:lastPrinted>2016-11-25T10:34:23Z</cp:lastPrinted>
  <dcterms:created xsi:type="dcterms:W3CDTF">2016-04-27T06:35:09Z</dcterms:created>
  <dcterms:modified xsi:type="dcterms:W3CDTF">2016-12-23T11:07:04Z</dcterms:modified>
  <cp:category/>
  <cp:version/>
  <cp:contentType/>
  <cp:contentStatus/>
</cp:coreProperties>
</file>