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7" activeTab="11"/>
  </bookViews>
  <sheets>
    <sheet name="IAN.2016" sheetId="1" r:id="rId1"/>
    <sheet name="FEBR.2016" sheetId="2" r:id="rId2"/>
    <sheet name="MARTIE 2016" sheetId="3" r:id="rId3"/>
    <sheet name="APRILIE 2016" sheetId="4" r:id="rId4"/>
    <sheet name="MAI 2016 " sheetId="5" r:id="rId5"/>
    <sheet name="IUNIE 2016" sheetId="6" r:id="rId6"/>
    <sheet name="IULIE 2016 " sheetId="7" r:id="rId7"/>
    <sheet name="AUGUST 2016" sheetId="8" r:id="rId8"/>
    <sheet name="SEPTEMBRIE 2016" sheetId="9" r:id="rId9"/>
    <sheet name="OCTOMBRIE 2016 " sheetId="10" r:id="rId10"/>
    <sheet name="NOIEMBRIE 2016" sheetId="11" r:id="rId11"/>
    <sheet name="DECEMBRIE 2016" sheetId="12" r:id="rId12"/>
  </sheets>
  <definedNames/>
  <calcPr fullCalcOnLoad="1"/>
</workbook>
</file>

<file path=xl/sharedStrings.xml><?xml version="1.0" encoding="utf-8"?>
<sst xmlns="http://schemas.openxmlformats.org/spreadsheetml/2006/main" count="476" uniqueCount="50">
  <si>
    <t>CASA DE ASIGURARI DE SANATATE OLT</t>
  </si>
  <si>
    <t xml:space="preserve">SITUATIE  PLATI PNS SPITALE 2015 </t>
  </si>
  <si>
    <t>DENUMIRE INDICATOR</t>
  </si>
  <si>
    <t>IULIE</t>
  </si>
  <si>
    <t>AUGUST</t>
  </si>
  <si>
    <t>SEPTEMBRIE</t>
  </si>
  <si>
    <t>OCTOMBRIE</t>
  </si>
  <si>
    <t>NOIEMBRIE</t>
  </si>
  <si>
    <t>CREDITE DE ANGAJAMENT RĂMASE</t>
  </si>
  <si>
    <t>DECEMBRIE</t>
  </si>
  <si>
    <t>CONSUM MEDIU LUNAR/2015</t>
  </si>
  <si>
    <t>TOTAL AN 2015</t>
  </si>
  <si>
    <t>-medicamente pentru tratamentul  ONCOLOGIE în spital, din care:</t>
  </si>
  <si>
    <t>- SPITAL SLATINA</t>
  </si>
  <si>
    <t>- SPITAL CARACAL</t>
  </si>
  <si>
    <t>Programul naţional de diagnostic şi tratament pentru HEMOFILIE ŞI TALASEMIE (SPITAL SLATINA)</t>
  </si>
  <si>
    <t>hemofilie fără intervenţie chirurgicală majoră SLATINA</t>
  </si>
  <si>
    <t>hemofilie profilaxie</t>
  </si>
  <si>
    <t>talasemie</t>
  </si>
  <si>
    <t>Programul naţional de diagnostic şi tratament pentru boli rare, din care:</t>
  </si>
  <si>
    <t>tirozinemie (SPITAL CARACAL)</t>
  </si>
  <si>
    <t>boala Hunter (SPITAL SLATINA)</t>
  </si>
  <si>
    <t>Tratamentul bolnavilor cu diabet zaharat, din care:</t>
  </si>
  <si>
    <t>-medicamente pentru tratamentul în spital (SPITAL SLATINA)</t>
  </si>
  <si>
    <t>Tratamentul prin endoprotezare- adulti (SPITAL), din care:</t>
  </si>
  <si>
    <t>-endoprotezaţi adulţi (SPITAL SLATINA)</t>
  </si>
  <si>
    <t>-endoprotezaţi adulţi (SPITAL CARACAL)</t>
  </si>
  <si>
    <t>TOTAL GENERAL PNS</t>
  </si>
  <si>
    <t>MEDICAMENTE PNS</t>
  </si>
  <si>
    <t>MATERIALE PNS</t>
  </si>
  <si>
    <t>SPITAL SLATINA MED.PNS</t>
  </si>
  <si>
    <t>SPITAL SLATINA MATER.PNS</t>
  </si>
  <si>
    <t>SPITAL CARACAL MED.PNS</t>
  </si>
  <si>
    <t>SPITAL CARACAL MATER.PNS</t>
  </si>
  <si>
    <t>IANUARIE2016(FACTURI NOIEMBRIE 2015)</t>
  </si>
  <si>
    <t>FEBRUARIE2016(FACTURI DECEMBRIE 2015)</t>
  </si>
  <si>
    <t>MARTIE 2016(FACTURI IANUARIE 2016)</t>
  </si>
  <si>
    <t xml:space="preserve">SITUATIE  PLATI PNS SPITALE 2016 </t>
  </si>
  <si>
    <t>APRILIE 2016(FACTURI FEBRUARIE 2016)</t>
  </si>
  <si>
    <t>MAI 2016(FACTURI MARTIE 2016)</t>
  </si>
  <si>
    <t>TOTAL GENERAL PNS SLATINA</t>
  </si>
  <si>
    <t>TOTAL GENERAL PNS CARACAL</t>
  </si>
  <si>
    <t>IUNIE 2016(FACTURI APRILIE 2016)</t>
  </si>
  <si>
    <t>TOTAL PLATI SPITALE</t>
  </si>
  <si>
    <t>IULIE 2016(FACTURI MAI 2016)</t>
  </si>
  <si>
    <t>AUGUST 2016(FACTURI IUNIE 2016)</t>
  </si>
  <si>
    <t>SEPTEMBRIE 2016(FACTURI IULIE 2016)</t>
  </si>
  <si>
    <t>OCTOMBRIE 2016(FACTURI AUGUST. 2016)</t>
  </si>
  <si>
    <t>NOIEMBRIE 2016(FACTURI SEPTEMBRIE 2016)</t>
  </si>
  <si>
    <t>DECEMBRIE 2016(FACTURI OCTOMBRIE+PARTIAL NOV. 2016)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</si>
</sst>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0" fontId="1" fillId="0" borderId="0" xfId="0" applyNumberFormat="1" applyFont="1" applyAlignment="1">
      <alignment vertical="top"/>
    </xf>
    <xf numFmtId="40" fontId="2" fillId="0" borderId="0" xfId="0" applyNumberFormat="1" applyFont="1" applyAlignment="1">
      <alignment horizontal="center" vertical="top"/>
    </xf>
    <xf numFmtId="40" fontId="3" fillId="0" borderId="0" xfId="0" applyNumberFormat="1" applyFont="1" applyAlignment="1">
      <alignment horizontal="center" vertical="top"/>
    </xf>
    <xf numFmtId="40" fontId="3" fillId="0" borderId="0" xfId="0" applyNumberFormat="1" applyFont="1" applyFill="1" applyAlignment="1">
      <alignment horizontal="center" vertical="top"/>
    </xf>
    <xf numFmtId="40" fontId="2" fillId="0" borderId="0" xfId="0" applyNumberFormat="1" applyFont="1" applyBorder="1" applyAlignment="1">
      <alignment horizontal="center" vertical="top"/>
    </xf>
    <xf numFmtId="40" fontId="1" fillId="0" borderId="0" xfId="0" applyNumberFormat="1" applyFont="1" applyFill="1" applyAlignment="1">
      <alignment horizontal="center" vertical="top"/>
    </xf>
    <xf numFmtId="40" fontId="1" fillId="0" borderId="0" xfId="0" applyNumberFormat="1" applyFont="1" applyAlignment="1">
      <alignment horizontal="center" vertical="top"/>
    </xf>
    <xf numFmtId="40" fontId="3" fillId="0" borderId="0" xfId="0" applyNumberFormat="1" applyFont="1" applyFill="1" applyBorder="1" applyAlignment="1">
      <alignment vertical="top"/>
    </xf>
    <xf numFmtId="40" fontId="3" fillId="0" borderId="0" xfId="0" applyNumberFormat="1" applyFont="1" applyAlignment="1">
      <alignment vertical="top"/>
    </xf>
    <xf numFmtId="40" fontId="4" fillId="0" borderId="0" xfId="0" applyNumberFormat="1" applyFont="1" applyAlignment="1">
      <alignment vertical="top"/>
    </xf>
    <xf numFmtId="40" fontId="4" fillId="0" borderId="0" xfId="0" applyNumberFormat="1" applyFont="1" applyFill="1" applyAlignment="1">
      <alignment vertical="top"/>
    </xf>
    <xf numFmtId="40" fontId="4" fillId="0" borderId="0" xfId="0" applyNumberFormat="1" applyFont="1" applyBorder="1" applyAlignment="1">
      <alignment vertical="top"/>
    </xf>
    <xf numFmtId="40" fontId="1" fillId="0" borderId="1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0" fontId="1" fillId="0" borderId="2" xfId="0" applyNumberFormat="1" applyFont="1" applyBorder="1" applyAlignment="1">
      <alignment horizontal="center" vertical="top" wrapText="1"/>
    </xf>
    <xf numFmtId="40" fontId="1" fillId="0" borderId="2" xfId="0" applyNumberFormat="1" applyFont="1" applyFill="1" applyBorder="1" applyAlignment="1">
      <alignment horizontal="center" vertical="top" wrapText="1"/>
    </xf>
    <xf numFmtId="40" fontId="5" fillId="0" borderId="2" xfId="0" applyNumberFormat="1" applyFont="1" applyBorder="1" applyAlignment="1">
      <alignment horizontal="center" vertical="top" wrapText="1"/>
    </xf>
    <xf numFmtId="40" fontId="1" fillId="0" borderId="3" xfId="0" applyNumberFormat="1" applyFont="1" applyBorder="1" applyAlignment="1">
      <alignment horizontal="center" vertical="top" wrapText="1"/>
    </xf>
    <xf numFmtId="40" fontId="1" fillId="0" borderId="4" xfId="0" applyNumberFormat="1" applyFont="1" applyFill="1" applyBorder="1" applyAlignment="1">
      <alignment vertical="top"/>
    </xf>
    <xf numFmtId="40" fontId="1" fillId="0" borderId="0" xfId="0" applyNumberFormat="1" applyFont="1" applyFill="1" applyBorder="1" applyAlignment="1">
      <alignment vertical="top"/>
    </xf>
    <xf numFmtId="40" fontId="3" fillId="2" borderId="5" xfId="0" applyNumberFormat="1" applyFont="1" applyFill="1" applyBorder="1" applyAlignment="1" quotePrefix="1">
      <alignment vertical="top" wrapText="1"/>
    </xf>
    <xf numFmtId="40" fontId="2" fillId="2" borderId="6" xfId="0" applyNumberFormat="1" applyFont="1" applyFill="1" applyBorder="1" applyAlignment="1">
      <alignment horizontal="center" vertical="top" wrapText="1"/>
    </xf>
    <xf numFmtId="40" fontId="2" fillId="0" borderId="6" xfId="0" applyNumberFormat="1" applyFont="1" applyFill="1" applyBorder="1" applyAlignment="1">
      <alignment horizontal="center" vertical="top" wrapText="1"/>
    </xf>
    <xf numFmtId="40" fontId="1" fillId="0" borderId="7" xfId="0" applyNumberFormat="1" applyFont="1" applyBorder="1" applyAlignment="1">
      <alignment horizontal="center" vertical="top"/>
    </xf>
    <xf numFmtId="40" fontId="3" fillId="0" borderId="0" xfId="0" applyNumberFormat="1" applyFont="1" applyFill="1" applyAlignment="1">
      <alignment vertical="top"/>
    </xf>
    <xf numFmtId="40" fontId="3" fillId="0" borderId="5" xfId="0" applyNumberFormat="1" applyFont="1" applyFill="1" applyBorder="1" applyAlignment="1" quotePrefix="1">
      <alignment vertical="top" wrapText="1"/>
    </xf>
    <xf numFmtId="40" fontId="6" fillId="0" borderId="6" xfId="0" applyNumberFormat="1" applyFont="1" applyFill="1" applyBorder="1" applyAlignment="1">
      <alignment horizontal="center" vertical="top" wrapText="1"/>
    </xf>
    <xf numFmtId="40" fontId="3" fillId="0" borderId="6" xfId="0" applyNumberFormat="1" applyFont="1" applyFill="1" applyBorder="1" applyAlignment="1">
      <alignment horizontal="center" vertical="top" wrapText="1"/>
    </xf>
    <xf numFmtId="40" fontId="3" fillId="0" borderId="8" xfId="19" applyNumberFormat="1" applyFont="1" applyFill="1" applyBorder="1" applyAlignment="1" applyProtection="1">
      <alignment horizontal="center" vertical="top" wrapText="1"/>
      <protection/>
    </xf>
    <xf numFmtId="40" fontId="5" fillId="0" borderId="6" xfId="0" applyNumberFormat="1" applyFont="1" applyFill="1" applyBorder="1" applyAlignment="1">
      <alignment horizontal="center" vertical="top"/>
    </xf>
    <xf numFmtId="40" fontId="1" fillId="0" borderId="6" xfId="0" applyNumberFormat="1" applyFont="1" applyFill="1" applyBorder="1" applyAlignment="1">
      <alignment horizontal="center" vertical="top"/>
    </xf>
    <xf numFmtId="40" fontId="1" fillId="2" borderId="5" xfId="0" applyNumberFormat="1" applyFont="1" applyFill="1" applyBorder="1" applyAlignment="1">
      <alignment vertical="top" wrapText="1"/>
    </xf>
    <xf numFmtId="40" fontId="2" fillId="2" borderId="6" xfId="0" applyNumberFormat="1" applyFont="1" applyFill="1" applyBorder="1" applyAlignment="1">
      <alignment horizontal="center" vertical="top"/>
    </xf>
    <xf numFmtId="40" fontId="2" fillId="0" borderId="6" xfId="0" applyNumberFormat="1" applyFont="1" applyFill="1" applyBorder="1" applyAlignment="1">
      <alignment horizontal="center" vertical="top"/>
    </xf>
    <xf numFmtId="40" fontId="1" fillId="0" borderId="0" xfId="0" applyNumberFormat="1" applyFont="1" applyFill="1" applyAlignment="1">
      <alignment vertical="top"/>
    </xf>
    <xf numFmtId="40" fontId="1" fillId="2" borderId="0" xfId="0" applyNumberFormat="1" applyFont="1" applyFill="1" applyAlignment="1">
      <alignment vertical="top"/>
    </xf>
    <xf numFmtId="40" fontId="3" fillId="0" borderId="5" xfId="0" applyNumberFormat="1" applyFont="1" applyFill="1" applyBorder="1" applyAlignment="1">
      <alignment vertical="top" wrapText="1"/>
    </xf>
    <xf numFmtId="40" fontId="3" fillId="0" borderId="6" xfId="0" applyNumberFormat="1" applyFont="1" applyFill="1" applyBorder="1" applyAlignment="1">
      <alignment horizontal="center" vertical="top"/>
    </xf>
    <xf numFmtId="40" fontId="2" fillId="2" borderId="7" xfId="0" applyNumberFormat="1" applyFont="1" applyFill="1" applyBorder="1" applyAlignment="1">
      <alignment horizontal="center" vertical="top" wrapText="1"/>
    </xf>
    <xf numFmtId="40" fontId="3" fillId="2" borderId="0" xfId="0" applyNumberFormat="1" applyFont="1" applyFill="1" applyAlignment="1">
      <alignment vertical="top"/>
    </xf>
    <xf numFmtId="40" fontId="1" fillId="2" borderId="7" xfId="0" applyNumberFormat="1" applyFont="1" applyFill="1" applyBorder="1" applyAlignment="1">
      <alignment horizontal="center" vertical="top"/>
    </xf>
    <xf numFmtId="40" fontId="2" fillId="2" borderId="7" xfId="0" applyNumberFormat="1" applyFont="1" applyFill="1" applyBorder="1" applyAlignment="1">
      <alignment horizontal="center" vertical="top"/>
    </xf>
    <xf numFmtId="40" fontId="3" fillId="0" borderId="8" xfId="0" applyNumberFormat="1" applyFont="1" applyFill="1" applyBorder="1" applyAlignment="1">
      <alignment horizontal="center" vertical="top"/>
    </xf>
    <xf numFmtId="40" fontId="6" fillId="0" borderId="9" xfId="0" applyNumberFormat="1" applyFont="1" applyFill="1" applyBorder="1" applyAlignment="1" quotePrefix="1">
      <alignment horizontal="center" vertical="top" wrapText="1"/>
    </xf>
    <xf numFmtId="40" fontId="3" fillId="0" borderId="9" xfId="0" applyNumberFormat="1" applyFont="1" applyFill="1" applyBorder="1" applyAlignment="1">
      <alignment horizontal="center" vertical="top"/>
    </xf>
    <xf numFmtId="40" fontId="3" fillId="0" borderId="10" xfId="0" applyNumberFormat="1" applyFont="1" applyFill="1" applyBorder="1" applyAlignment="1">
      <alignment horizontal="center" vertical="top"/>
    </xf>
    <xf numFmtId="40" fontId="1" fillId="0" borderId="11" xfId="0" applyNumberFormat="1" applyFont="1" applyBorder="1" applyAlignment="1">
      <alignment vertical="top"/>
    </xf>
    <xf numFmtId="40" fontId="2" fillId="0" borderId="12" xfId="0" applyNumberFormat="1" applyFont="1" applyFill="1" applyBorder="1" applyAlignment="1">
      <alignment horizontal="center" vertical="top"/>
    </xf>
    <xf numFmtId="40" fontId="2" fillId="0" borderId="13" xfId="0" applyNumberFormat="1" applyFont="1" applyBorder="1" applyAlignment="1">
      <alignment horizontal="center" vertical="top"/>
    </xf>
    <xf numFmtId="40" fontId="6" fillId="0" borderId="0" xfId="0" applyNumberFormat="1" applyFont="1" applyAlignment="1">
      <alignment horizontal="center" vertical="top"/>
    </xf>
    <xf numFmtId="40" fontId="3" fillId="2" borderId="6" xfId="0" applyNumberFormat="1" applyFont="1" applyFill="1" applyBorder="1" applyAlignment="1">
      <alignment vertical="top"/>
    </xf>
    <xf numFmtId="40" fontId="3" fillId="0" borderId="6" xfId="0" applyNumberFormat="1" applyFont="1" applyFill="1" applyBorder="1" applyAlignment="1">
      <alignment vertical="top"/>
    </xf>
    <xf numFmtId="49" fontId="2" fillId="0" borderId="3" xfId="0" applyNumberFormat="1" applyFont="1" applyBorder="1" applyAlignment="1">
      <alignment horizontal="center" vertical="top" wrapText="1"/>
    </xf>
    <xf numFmtId="40" fontId="3" fillId="2" borderId="7" xfId="0" applyNumberFormat="1" applyFont="1" applyFill="1" applyBorder="1" applyAlignment="1">
      <alignment vertical="top"/>
    </xf>
    <xf numFmtId="40" fontId="3" fillId="0" borderId="7" xfId="0" applyNumberFormat="1" applyFont="1" applyFill="1" applyBorder="1" applyAlignment="1">
      <alignment vertical="top"/>
    </xf>
    <xf numFmtId="40" fontId="3" fillId="0" borderId="14" xfId="0" applyNumberFormat="1" applyFont="1" applyFill="1" applyBorder="1" applyAlignment="1">
      <alignment vertical="top"/>
    </xf>
    <xf numFmtId="40" fontId="3" fillId="0" borderId="13" xfId="0" applyNumberFormat="1" applyFont="1" applyFill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26"/>
  <sheetViews>
    <sheetView workbookViewId="0" topLeftCell="A1">
      <selection activeCell="A1" sqref="A1:IV16384"/>
    </sheetView>
  </sheetViews>
  <sheetFormatPr defaultColWidth="9.140625" defaultRowHeight="42" customHeight="1"/>
  <cols>
    <col min="1" max="1" width="26.140625" style="9" customWidth="1"/>
    <col min="2" max="2" width="30.140625" style="50" customWidth="1"/>
    <col min="3" max="3" width="12.140625" style="3" hidden="1" customWidth="1"/>
    <col min="4" max="4" width="12.140625" style="4" hidden="1" customWidth="1"/>
    <col min="5" max="7" width="12.28125" style="4" hidden="1" customWidth="1"/>
    <col min="8" max="8" width="14.57421875" style="5" hidden="1" customWidth="1"/>
    <col min="9" max="9" width="15.00390625" style="6" hidden="1" customWidth="1"/>
    <col min="10" max="10" width="14.00390625" style="7" hidden="1" customWidth="1"/>
    <col min="11" max="11" width="13.7109375" style="8" hidden="1" customWidth="1"/>
    <col min="12" max="14" width="10.8515625" style="8" hidden="1" customWidth="1"/>
    <col min="15" max="15" width="13.28125" style="8" customWidth="1"/>
    <col min="16" max="104" width="10.8515625" style="8" customWidth="1"/>
    <col min="105" max="16384" width="10.8515625" style="9" customWidth="1"/>
  </cols>
  <sheetData>
    <row r="1" spans="1:2" ht="13.5" customHeight="1">
      <c r="A1" s="1" t="s">
        <v>0</v>
      </c>
      <c r="B1" s="2"/>
    </row>
    <row r="2" spans="1:10" ht="18.75" customHeight="1">
      <c r="A2" s="10" t="s">
        <v>1</v>
      </c>
      <c r="B2" s="10"/>
      <c r="C2" s="10"/>
      <c r="D2" s="11"/>
      <c r="E2" s="11"/>
      <c r="F2" s="11"/>
      <c r="G2" s="11"/>
      <c r="H2" s="12"/>
      <c r="I2" s="11"/>
      <c r="J2" s="10"/>
    </row>
    <row r="3" spans="1:10" ht="18.75" customHeight="1" thickBot="1">
      <c r="A3" s="10"/>
      <c r="B3" s="10"/>
      <c r="C3" s="10"/>
      <c r="D3" s="11"/>
      <c r="E3" s="11"/>
      <c r="F3" s="11"/>
      <c r="G3" s="11"/>
      <c r="H3" s="12"/>
      <c r="I3" s="11"/>
      <c r="J3" s="10"/>
    </row>
    <row r="4" spans="1:104" s="1" customFormat="1" ht="40.5" customHeight="1" thickBot="1">
      <c r="A4" s="13" t="s">
        <v>2</v>
      </c>
      <c r="B4" s="14" t="s">
        <v>34</v>
      </c>
      <c r="C4" s="15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7" t="s">
        <v>8</v>
      </c>
      <c r="I4" s="16" t="s">
        <v>9</v>
      </c>
      <c r="J4" s="18" t="s">
        <v>10</v>
      </c>
      <c r="K4" s="19" t="s">
        <v>11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</row>
    <row r="5" spans="1:196" ht="21" customHeight="1">
      <c r="A5" s="21" t="s">
        <v>12</v>
      </c>
      <c r="B5" s="22">
        <f aca="true" t="shared" si="0" ref="B5:I5">B6+B7</f>
        <v>93737.46</v>
      </c>
      <c r="C5" s="23">
        <f t="shared" si="0"/>
        <v>0</v>
      </c>
      <c r="D5" s="23">
        <f t="shared" si="0"/>
        <v>0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4" t="e">
        <f>ROUND(J6+J7,2)</f>
        <v>#REF!</v>
      </c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</row>
    <row r="6" spans="1:196" ht="21" customHeight="1">
      <c r="A6" s="26" t="s">
        <v>13</v>
      </c>
      <c r="B6" s="27">
        <v>82225.08</v>
      </c>
      <c r="C6" s="28"/>
      <c r="D6" s="28"/>
      <c r="E6" s="29"/>
      <c r="F6" s="29"/>
      <c r="G6" s="29"/>
      <c r="H6" s="30"/>
      <c r="I6" s="31"/>
      <c r="J6" s="24" t="e">
        <f>#REF!/12</f>
        <v>#REF!</v>
      </c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</row>
    <row r="7" spans="1:196" ht="21" customHeight="1">
      <c r="A7" s="26" t="s">
        <v>14</v>
      </c>
      <c r="B7" s="27">
        <v>11512.38</v>
      </c>
      <c r="C7" s="28"/>
      <c r="D7" s="28"/>
      <c r="E7" s="29"/>
      <c r="F7" s="29"/>
      <c r="G7" s="29"/>
      <c r="H7" s="30"/>
      <c r="I7" s="31"/>
      <c r="J7" s="24" t="e">
        <f>#REF!/12</f>
        <v>#REF!</v>
      </c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</row>
    <row r="8" spans="1:196" s="36" customFormat="1" ht="55.5" customHeight="1">
      <c r="A8" s="32" t="s">
        <v>15</v>
      </c>
      <c r="B8" s="33">
        <f aca="true" t="shared" si="1" ref="B8:M8">B9+B10+B11</f>
        <v>21473.260000000002</v>
      </c>
      <c r="C8" s="34">
        <f t="shared" si="1"/>
        <v>0</v>
      </c>
      <c r="D8" s="34">
        <f t="shared" si="1"/>
        <v>0</v>
      </c>
      <c r="E8" s="34">
        <f t="shared" si="1"/>
        <v>0</v>
      </c>
      <c r="F8" s="34">
        <f t="shared" si="1"/>
        <v>0</v>
      </c>
      <c r="G8" s="34">
        <f t="shared" si="1"/>
        <v>0</v>
      </c>
      <c r="H8" s="34">
        <f t="shared" si="1"/>
        <v>0</v>
      </c>
      <c r="I8" s="34">
        <f t="shared" si="1"/>
        <v>0</v>
      </c>
      <c r="J8" s="34" t="e">
        <f t="shared" si="1"/>
        <v>#REF!</v>
      </c>
      <c r="K8" s="34">
        <f t="shared" si="1"/>
        <v>0</v>
      </c>
      <c r="L8" s="34">
        <f t="shared" si="1"/>
        <v>0</v>
      </c>
      <c r="M8" s="34">
        <f t="shared" si="1"/>
        <v>0</v>
      </c>
      <c r="N8" s="20"/>
      <c r="O8" s="8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</row>
    <row r="9" spans="1:196" ht="24" customHeight="1">
      <c r="A9" s="37" t="s">
        <v>16</v>
      </c>
      <c r="B9" s="27">
        <v>0</v>
      </c>
      <c r="C9" s="38"/>
      <c r="D9" s="38"/>
      <c r="E9" s="29"/>
      <c r="F9" s="29"/>
      <c r="G9" s="29"/>
      <c r="H9" s="30"/>
      <c r="I9" s="31"/>
      <c r="J9" s="24" t="e">
        <f>#REF!/12</f>
        <v>#REF!</v>
      </c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</row>
    <row r="10" spans="1:196" ht="24" customHeight="1">
      <c r="A10" s="37" t="s">
        <v>17</v>
      </c>
      <c r="B10" s="27">
        <v>11216.1</v>
      </c>
      <c r="C10" s="38"/>
      <c r="D10" s="38"/>
      <c r="E10" s="29"/>
      <c r="F10" s="29"/>
      <c r="G10" s="29"/>
      <c r="H10" s="30"/>
      <c r="I10" s="31"/>
      <c r="J10" s="24" t="e">
        <f>#REF!/6</f>
        <v>#REF!</v>
      </c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</row>
    <row r="11" spans="1:196" ht="18.75" customHeight="1">
      <c r="A11" s="37" t="s">
        <v>18</v>
      </c>
      <c r="B11" s="27">
        <v>10257.16</v>
      </c>
      <c r="C11" s="38"/>
      <c r="D11" s="38"/>
      <c r="E11" s="29"/>
      <c r="F11" s="29"/>
      <c r="G11" s="29"/>
      <c r="H11" s="30"/>
      <c r="I11" s="31"/>
      <c r="J11" s="24" t="e">
        <f>#REF!/12</f>
        <v>#REF!</v>
      </c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</row>
    <row r="12" spans="1:196" s="40" customFormat="1" ht="45" customHeight="1">
      <c r="A12" s="32" t="s">
        <v>19</v>
      </c>
      <c r="B12" s="22">
        <f aca="true" t="shared" si="2" ref="B12:I12">B13+B14</f>
        <v>0</v>
      </c>
      <c r="C12" s="23">
        <f t="shared" si="2"/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39" t="e">
        <f>ROUND(J13+J14+#REF!+#REF!+#REF!,2)</f>
        <v>#REF!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</row>
    <row r="13" spans="1:196" ht="24.75" customHeight="1">
      <c r="A13" s="37" t="s">
        <v>20</v>
      </c>
      <c r="B13" s="27">
        <v>0</v>
      </c>
      <c r="C13" s="38"/>
      <c r="D13" s="38"/>
      <c r="E13" s="29"/>
      <c r="F13" s="29"/>
      <c r="G13" s="29"/>
      <c r="H13" s="30"/>
      <c r="I13" s="31"/>
      <c r="J13" s="24" t="e">
        <f>#REF!/12</f>
        <v>#REF!</v>
      </c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</row>
    <row r="14" spans="1:196" ht="26.25" customHeight="1">
      <c r="A14" s="37" t="s">
        <v>21</v>
      </c>
      <c r="B14" s="27">
        <v>0</v>
      </c>
      <c r="C14" s="38"/>
      <c r="D14" s="38"/>
      <c r="E14" s="29"/>
      <c r="F14" s="29"/>
      <c r="G14" s="29"/>
      <c r="H14" s="30"/>
      <c r="I14" s="31"/>
      <c r="J14" s="24" t="e">
        <f>#REF!/12</f>
        <v>#REF!</v>
      </c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</row>
    <row r="15" spans="1:196" s="36" customFormat="1" ht="22.5" customHeight="1">
      <c r="A15" s="32" t="s">
        <v>22</v>
      </c>
      <c r="B15" s="33">
        <f aca="true" t="shared" si="3" ref="B15:H15">B16</f>
        <v>0</v>
      </c>
      <c r="C15" s="34">
        <f t="shared" si="3"/>
        <v>0</v>
      </c>
      <c r="D15" s="34">
        <f t="shared" si="3"/>
        <v>0</v>
      </c>
      <c r="E15" s="34">
        <f t="shared" si="3"/>
        <v>0</v>
      </c>
      <c r="F15" s="34">
        <f t="shared" si="3"/>
        <v>0</v>
      </c>
      <c r="G15" s="34">
        <f t="shared" si="3"/>
        <v>0</v>
      </c>
      <c r="H15" s="34">
        <f t="shared" si="3"/>
        <v>0</v>
      </c>
      <c r="I15" s="34"/>
      <c r="J15" s="41" t="e">
        <f>ROUND(J16+#REF!,2)</f>
        <v>#REF!</v>
      </c>
      <c r="K15" s="20"/>
      <c r="L15" s="20"/>
      <c r="M15" s="20"/>
      <c r="N15" s="20"/>
      <c r="O15" s="8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</row>
    <row r="16" spans="1:196" ht="39" customHeight="1">
      <c r="A16" s="26" t="s">
        <v>23</v>
      </c>
      <c r="B16" s="27">
        <v>0</v>
      </c>
      <c r="C16" s="38"/>
      <c r="D16" s="38"/>
      <c r="E16" s="29"/>
      <c r="F16" s="29"/>
      <c r="G16" s="29"/>
      <c r="H16" s="30"/>
      <c r="I16" s="31"/>
      <c r="J16" s="24" t="e">
        <f>#REF!/12</f>
        <v>#REF!</v>
      </c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</row>
    <row r="17" spans="1:104" s="35" customFormat="1" ht="33.75" customHeight="1">
      <c r="A17" s="32" t="s">
        <v>24</v>
      </c>
      <c r="B17" s="33">
        <f aca="true" t="shared" si="4" ref="B17:I17">B18+B19</f>
        <v>99566.93</v>
      </c>
      <c r="C17" s="34">
        <f t="shared" si="4"/>
        <v>0</v>
      </c>
      <c r="D17" s="34">
        <f t="shared" si="4"/>
        <v>0</v>
      </c>
      <c r="E17" s="34">
        <f t="shared" si="4"/>
        <v>0</v>
      </c>
      <c r="F17" s="34">
        <f t="shared" si="4"/>
        <v>0</v>
      </c>
      <c r="G17" s="34">
        <f t="shared" si="4"/>
        <v>0</v>
      </c>
      <c r="H17" s="34">
        <f t="shared" si="4"/>
        <v>0</v>
      </c>
      <c r="I17" s="34">
        <f t="shared" si="4"/>
        <v>0</v>
      </c>
      <c r="J17" s="42" t="e">
        <f>ROUND(J18+J19,2)</f>
        <v>#REF!</v>
      </c>
      <c r="K17" s="20"/>
      <c r="L17" s="20"/>
      <c r="M17" s="20"/>
      <c r="N17" s="20"/>
      <c r="O17" s="8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</row>
    <row r="18" spans="1:104" s="25" customFormat="1" ht="32.25" customHeight="1">
      <c r="A18" s="26" t="s">
        <v>25</v>
      </c>
      <c r="B18" s="27">
        <v>0</v>
      </c>
      <c r="C18" s="38"/>
      <c r="D18" s="38"/>
      <c r="E18" s="43"/>
      <c r="F18" s="43"/>
      <c r="G18" s="43"/>
      <c r="H18" s="30"/>
      <c r="I18" s="31"/>
      <c r="J18" s="24" t="e">
        <f>#REF!/12</f>
        <v>#REF!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</row>
    <row r="19" spans="1:104" s="25" customFormat="1" ht="21.75" customHeight="1">
      <c r="A19" s="26" t="s">
        <v>26</v>
      </c>
      <c r="B19" s="44">
        <v>99566.93</v>
      </c>
      <c r="C19" s="45"/>
      <c r="D19" s="45"/>
      <c r="E19" s="46"/>
      <c r="F19" s="46"/>
      <c r="G19" s="46"/>
      <c r="H19" s="30"/>
      <c r="I19" s="45"/>
      <c r="J19" s="24" t="e">
        <f>#REF!/12</f>
        <v>#REF!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</row>
    <row r="20" spans="1:10" ht="17.25" customHeight="1" thickBot="1">
      <c r="A20" s="47" t="s">
        <v>27</v>
      </c>
      <c r="B20" s="48">
        <f aca="true" t="shared" si="5" ref="B20:H20">B5+B8+B12+B15+B17</f>
        <v>214777.65</v>
      </c>
      <c r="C20" s="48">
        <f t="shared" si="5"/>
        <v>0</v>
      </c>
      <c r="D20" s="48">
        <f t="shared" si="5"/>
        <v>0</v>
      </c>
      <c r="E20" s="48">
        <f t="shared" si="5"/>
        <v>0</v>
      </c>
      <c r="F20" s="48">
        <f t="shared" si="5"/>
        <v>0</v>
      </c>
      <c r="G20" s="48">
        <f t="shared" si="5"/>
        <v>0</v>
      </c>
      <c r="H20" s="48">
        <f t="shared" si="5"/>
        <v>0</v>
      </c>
      <c r="I20" s="48"/>
      <c r="J20" s="49" t="e">
        <f>ROUND(#REF!+#REF!,2)</f>
        <v>#REF!</v>
      </c>
    </row>
    <row r="21" spans="1:13" ht="18" customHeight="1">
      <c r="A21" s="1" t="s">
        <v>28</v>
      </c>
      <c r="B21" s="50">
        <f aca="true" t="shared" si="6" ref="B21:M21">B5+B8+B12+B15</f>
        <v>115210.72</v>
      </c>
      <c r="C21" s="50">
        <f t="shared" si="6"/>
        <v>0</v>
      </c>
      <c r="D21" s="50">
        <f t="shared" si="6"/>
        <v>0</v>
      </c>
      <c r="E21" s="50">
        <f t="shared" si="6"/>
        <v>0</v>
      </c>
      <c r="F21" s="50">
        <f t="shared" si="6"/>
        <v>0</v>
      </c>
      <c r="G21" s="50">
        <f t="shared" si="6"/>
        <v>0</v>
      </c>
      <c r="H21" s="50">
        <f t="shared" si="6"/>
        <v>0</v>
      </c>
      <c r="I21" s="50">
        <f t="shared" si="6"/>
        <v>0</v>
      </c>
      <c r="J21" s="50" t="e">
        <f t="shared" si="6"/>
        <v>#REF!</v>
      </c>
      <c r="K21" s="50">
        <f t="shared" si="6"/>
        <v>0</v>
      </c>
      <c r="L21" s="50">
        <f t="shared" si="6"/>
        <v>0</v>
      </c>
      <c r="M21" s="50">
        <f t="shared" si="6"/>
        <v>0</v>
      </c>
    </row>
    <row r="22" spans="1:8" ht="21.75" customHeight="1">
      <c r="A22" s="1" t="s">
        <v>29</v>
      </c>
      <c r="B22" s="50">
        <f aca="true" t="shared" si="7" ref="B22:H22">B17</f>
        <v>99566.93</v>
      </c>
      <c r="C22" s="50">
        <f t="shared" si="7"/>
        <v>0</v>
      </c>
      <c r="D22" s="50">
        <f t="shared" si="7"/>
        <v>0</v>
      </c>
      <c r="E22" s="50">
        <f t="shared" si="7"/>
        <v>0</v>
      </c>
      <c r="F22" s="50">
        <f t="shared" si="7"/>
        <v>0</v>
      </c>
      <c r="G22" s="50">
        <f t="shared" si="7"/>
        <v>0</v>
      </c>
      <c r="H22" s="50">
        <f t="shared" si="7"/>
        <v>0</v>
      </c>
    </row>
    <row r="23" spans="1:6" ht="24.75" customHeight="1">
      <c r="A23" s="1" t="s">
        <v>30</v>
      </c>
      <c r="B23" s="50">
        <f>B6+B8+B14+B16</f>
        <v>103698.34</v>
      </c>
      <c r="C23" s="50">
        <f>C6+C8+C14+C16</f>
        <v>0</v>
      </c>
      <c r="D23" s="50">
        <f>D6+D8+D14+D16</f>
        <v>0</v>
      </c>
      <c r="E23" s="50">
        <f>E6+E8+E14+E16</f>
        <v>0</v>
      </c>
      <c r="F23" s="50">
        <f>F6+F8+F14+F16</f>
        <v>0</v>
      </c>
    </row>
    <row r="24" spans="1:5" ht="21" customHeight="1">
      <c r="A24" s="1" t="s">
        <v>31</v>
      </c>
      <c r="B24" s="50">
        <f>B18</f>
        <v>0</v>
      </c>
      <c r="C24" s="50">
        <f>C18</f>
        <v>0</v>
      </c>
      <c r="D24" s="50">
        <f>D18</f>
        <v>0</v>
      </c>
      <c r="E24" s="50">
        <f>E18</f>
        <v>0</v>
      </c>
    </row>
    <row r="25" spans="1:5" ht="26.25" customHeight="1">
      <c r="A25" s="1" t="s">
        <v>32</v>
      </c>
      <c r="B25" s="50">
        <f>B7+B13</f>
        <v>11512.38</v>
      </c>
      <c r="C25" s="50">
        <f>C7+C13</f>
        <v>0</v>
      </c>
      <c r="D25" s="50">
        <f>D7+D13</f>
        <v>0</v>
      </c>
      <c r="E25" s="50">
        <f>E7+E13</f>
        <v>0</v>
      </c>
    </row>
    <row r="26" spans="1:5" ht="42" customHeight="1">
      <c r="A26" s="1" t="s">
        <v>33</v>
      </c>
      <c r="B26" s="50">
        <f>B19</f>
        <v>99566.93</v>
      </c>
      <c r="C26" s="50">
        <f>C19</f>
        <v>0</v>
      </c>
      <c r="D26" s="50">
        <f>D19</f>
        <v>0</v>
      </c>
      <c r="E26" s="50">
        <f>E19</f>
        <v>0</v>
      </c>
    </row>
  </sheetData>
  <printOptions/>
  <pageMargins left="0.75" right="0.75" top="1" bottom="1" header="0.5" footer="0.5"/>
  <pageSetup horizontalDpi="600" verticalDpi="600" orientation="portrait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N29"/>
  <sheetViews>
    <sheetView workbookViewId="0" topLeftCell="A13">
      <selection activeCell="O20" sqref="O20"/>
    </sheetView>
  </sheetViews>
  <sheetFormatPr defaultColWidth="9.140625" defaultRowHeight="42" customHeight="1"/>
  <cols>
    <col min="1" max="1" width="9.140625" style="9" customWidth="1"/>
    <col min="2" max="2" width="26.140625" style="9" customWidth="1"/>
    <col min="3" max="3" width="12.140625" style="3" hidden="1" customWidth="1"/>
    <col min="4" max="4" width="12.140625" style="4" hidden="1" customWidth="1"/>
    <col min="5" max="7" width="12.28125" style="4" hidden="1" customWidth="1"/>
    <col min="8" max="8" width="14.57421875" style="5" hidden="1" customWidth="1"/>
    <col min="9" max="9" width="15.00390625" style="6" hidden="1" customWidth="1"/>
    <col min="10" max="10" width="14.00390625" style="7" hidden="1" customWidth="1"/>
    <col min="11" max="11" width="13.7109375" style="8" hidden="1" customWidth="1"/>
    <col min="12" max="14" width="10.8515625" style="8" hidden="1" customWidth="1"/>
    <col min="15" max="15" width="25.7109375" style="8" customWidth="1"/>
    <col min="16" max="16" width="19.7109375" style="8" customWidth="1"/>
    <col min="17" max="104" width="10.8515625" style="8" customWidth="1"/>
    <col min="105" max="16384" width="10.8515625" style="9" customWidth="1"/>
  </cols>
  <sheetData>
    <row r="1" ht="13.5" customHeight="1">
      <c r="B1" s="1" t="s">
        <v>0</v>
      </c>
    </row>
    <row r="2" spans="2:10" ht="18.75" customHeight="1">
      <c r="B2" s="10" t="s">
        <v>37</v>
      </c>
      <c r="C2" s="10"/>
      <c r="D2" s="11"/>
      <c r="E2" s="11"/>
      <c r="F2" s="11"/>
      <c r="G2" s="11"/>
      <c r="H2" s="12"/>
      <c r="I2" s="11"/>
      <c r="J2" s="10"/>
    </row>
    <row r="3" spans="2:10" ht="18.75" customHeight="1" thickBot="1">
      <c r="B3" s="10"/>
      <c r="C3" s="10"/>
      <c r="D3" s="11"/>
      <c r="E3" s="11"/>
      <c r="F3" s="11"/>
      <c r="G3" s="11"/>
      <c r="H3" s="12"/>
      <c r="I3" s="11"/>
      <c r="J3" s="10"/>
    </row>
    <row r="4" spans="2:104" s="1" customFormat="1" ht="40.5" customHeight="1">
      <c r="B4" s="13" t="s">
        <v>2</v>
      </c>
      <c r="C4" s="14" t="s">
        <v>34</v>
      </c>
      <c r="D4" s="14" t="s">
        <v>34</v>
      </c>
      <c r="E4" s="14" t="s">
        <v>34</v>
      </c>
      <c r="F4" s="14" t="s">
        <v>34</v>
      </c>
      <c r="G4" s="14" t="s">
        <v>34</v>
      </c>
      <c r="H4" s="14" t="s">
        <v>34</v>
      </c>
      <c r="I4" s="14" t="s">
        <v>34</v>
      </c>
      <c r="J4" s="14" t="s">
        <v>34</v>
      </c>
      <c r="K4" s="14" t="s">
        <v>34</v>
      </c>
      <c r="L4" s="14" t="s">
        <v>34</v>
      </c>
      <c r="M4" s="14" t="s">
        <v>34</v>
      </c>
      <c r="N4" s="14" t="s">
        <v>34</v>
      </c>
      <c r="O4" s="53" t="s">
        <v>47</v>
      </c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</row>
    <row r="5" spans="2:196" ht="21" customHeight="1">
      <c r="B5" s="21" t="s">
        <v>12</v>
      </c>
      <c r="C5" s="23">
        <f aca="true" t="shared" si="0" ref="C5:I5">C6+C7</f>
        <v>0</v>
      </c>
      <c r="D5" s="23">
        <f t="shared" si="0"/>
        <v>0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4" t="e">
        <f>ROUND(J6+J7,2)</f>
        <v>#REF!</v>
      </c>
      <c r="O5" s="54">
        <f>O6+O7</f>
        <v>292811.36</v>
      </c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</row>
    <row r="6" spans="2:196" ht="21" customHeight="1">
      <c r="B6" s="26" t="s">
        <v>13</v>
      </c>
      <c r="C6" s="28"/>
      <c r="D6" s="28"/>
      <c r="E6" s="29"/>
      <c r="F6" s="29"/>
      <c r="G6" s="29"/>
      <c r="H6" s="30"/>
      <c r="I6" s="31"/>
      <c r="J6" s="24" t="e">
        <f>#REF!/12</f>
        <v>#REF!</v>
      </c>
      <c r="O6" s="55">
        <v>247305.19</v>
      </c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</row>
    <row r="7" spans="2:196" ht="21" customHeight="1">
      <c r="B7" s="26" t="s">
        <v>14</v>
      </c>
      <c r="C7" s="28"/>
      <c r="D7" s="28"/>
      <c r="E7" s="29"/>
      <c r="F7" s="29"/>
      <c r="G7" s="29"/>
      <c r="H7" s="30"/>
      <c r="I7" s="31"/>
      <c r="J7" s="24" t="e">
        <f>#REF!/12</f>
        <v>#REF!</v>
      </c>
      <c r="O7" s="55">
        <v>45506.17</v>
      </c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</row>
    <row r="8" spans="1:196" s="36" customFormat="1" ht="55.5" customHeight="1">
      <c r="A8" s="35"/>
      <c r="B8" s="32" t="s">
        <v>15</v>
      </c>
      <c r="C8" s="34">
        <f aca="true" t="shared" si="1" ref="C8:M8">C9+C10+C11</f>
        <v>0</v>
      </c>
      <c r="D8" s="34">
        <f t="shared" si="1"/>
        <v>0</v>
      </c>
      <c r="E8" s="34">
        <f t="shared" si="1"/>
        <v>0</v>
      </c>
      <c r="F8" s="34">
        <f t="shared" si="1"/>
        <v>0</v>
      </c>
      <c r="G8" s="34">
        <f t="shared" si="1"/>
        <v>0</v>
      </c>
      <c r="H8" s="34">
        <f t="shared" si="1"/>
        <v>0</v>
      </c>
      <c r="I8" s="34">
        <f t="shared" si="1"/>
        <v>0</v>
      </c>
      <c r="J8" s="34" t="e">
        <f t="shared" si="1"/>
        <v>#REF!</v>
      </c>
      <c r="K8" s="34">
        <f t="shared" si="1"/>
        <v>0</v>
      </c>
      <c r="L8" s="34">
        <f t="shared" si="1"/>
        <v>0</v>
      </c>
      <c r="M8" s="34">
        <f t="shared" si="1"/>
        <v>0</v>
      </c>
      <c r="N8" s="20"/>
      <c r="O8" s="54">
        <f>O9+O10+O11</f>
        <v>40082.29</v>
      </c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</row>
    <row r="9" spans="1:196" ht="24" customHeight="1">
      <c r="A9" s="25"/>
      <c r="B9" s="37" t="s">
        <v>16</v>
      </c>
      <c r="C9" s="38"/>
      <c r="D9" s="38"/>
      <c r="E9" s="29"/>
      <c r="F9" s="29"/>
      <c r="G9" s="29"/>
      <c r="H9" s="30"/>
      <c r="I9" s="31"/>
      <c r="J9" s="24" t="e">
        <f>#REF!/12</f>
        <v>#REF!</v>
      </c>
      <c r="O9" s="55">
        <v>12079.27</v>
      </c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</row>
    <row r="10" spans="1:196" ht="24" customHeight="1">
      <c r="A10" s="25"/>
      <c r="B10" s="37" t="s">
        <v>17</v>
      </c>
      <c r="C10" s="38"/>
      <c r="D10" s="38"/>
      <c r="E10" s="29"/>
      <c r="F10" s="29"/>
      <c r="G10" s="29"/>
      <c r="H10" s="30"/>
      <c r="I10" s="31"/>
      <c r="J10" s="24" t="e">
        <f>#REF!/6</f>
        <v>#REF!</v>
      </c>
      <c r="O10" s="55">
        <v>14908.41</v>
      </c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</row>
    <row r="11" spans="1:196" ht="18.75" customHeight="1">
      <c r="A11" s="25"/>
      <c r="B11" s="37" t="s">
        <v>18</v>
      </c>
      <c r="C11" s="38"/>
      <c r="D11" s="38"/>
      <c r="E11" s="29"/>
      <c r="F11" s="29"/>
      <c r="G11" s="29"/>
      <c r="H11" s="30"/>
      <c r="I11" s="31"/>
      <c r="J11" s="24" t="e">
        <f>#REF!/12</f>
        <v>#REF!</v>
      </c>
      <c r="O11" s="55">
        <v>13094.61</v>
      </c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</row>
    <row r="12" spans="1:196" s="40" customFormat="1" ht="45" customHeight="1">
      <c r="A12" s="25"/>
      <c r="B12" s="32" t="s">
        <v>19</v>
      </c>
      <c r="C12" s="23">
        <f aca="true" t="shared" si="2" ref="C12:I12">C13+C14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39" t="e">
        <f>ROUND(J13+J14+#REF!+#REF!+#REF!,2)</f>
        <v>#REF!</v>
      </c>
      <c r="K12" s="8"/>
      <c r="L12" s="8"/>
      <c r="M12" s="8"/>
      <c r="N12" s="8"/>
      <c r="O12" s="54">
        <f>O13+O14</f>
        <v>102113.99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</row>
    <row r="13" spans="1:196" ht="24.75" customHeight="1">
      <c r="A13" s="25"/>
      <c r="B13" s="37" t="s">
        <v>20</v>
      </c>
      <c r="C13" s="38"/>
      <c r="D13" s="38"/>
      <c r="E13" s="29"/>
      <c r="F13" s="29"/>
      <c r="G13" s="29"/>
      <c r="H13" s="30"/>
      <c r="I13" s="31"/>
      <c r="J13" s="24" t="e">
        <f>#REF!/12</f>
        <v>#REF!</v>
      </c>
      <c r="O13" s="55">
        <v>6639.41</v>
      </c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</row>
    <row r="14" spans="1:196" ht="26.25" customHeight="1">
      <c r="A14" s="25"/>
      <c r="B14" s="37" t="s">
        <v>21</v>
      </c>
      <c r="C14" s="38"/>
      <c r="D14" s="38"/>
      <c r="E14" s="29"/>
      <c r="F14" s="29"/>
      <c r="G14" s="29"/>
      <c r="H14" s="30"/>
      <c r="I14" s="31"/>
      <c r="J14" s="24" t="e">
        <f>#REF!/12</f>
        <v>#REF!</v>
      </c>
      <c r="O14" s="55">
        <v>95474.58</v>
      </c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</row>
    <row r="15" spans="1:196" s="36" customFormat="1" ht="22.5" customHeight="1">
      <c r="A15" s="35"/>
      <c r="B15" s="32" t="s">
        <v>22</v>
      </c>
      <c r="C15" s="34">
        <f aca="true" t="shared" si="3" ref="C15:H15">C16</f>
        <v>0</v>
      </c>
      <c r="D15" s="34">
        <f t="shared" si="3"/>
        <v>0</v>
      </c>
      <c r="E15" s="34">
        <f t="shared" si="3"/>
        <v>0</v>
      </c>
      <c r="F15" s="34">
        <f t="shared" si="3"/>
        <v>0</v>
      </c>
      <c r="G15" s="34">
        <f t="shared" si="3"/>
        <v>0</v>
      </c>
      <c r="H15" s="34">
        <f t="shared" si="3"/>
        <v>0</v>
      </c>
      <c r="I15" s="34"/>
      <c r="J15" s="41" t="e">
        <f>ROUND(J16+#REF!,2)</f>
        <v>#REF!</v>
      </c>
      <c r="K15" s="20"/>
      <c r="L15" s="20"/>
      <c r="M15" s="20"/>
      <c r="N15" s="20"/>
      <c r="O15" s="54">
        <f>O16</f>
        <v>0</v>
      </c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</row>
    <row r="16" spans="1:196" ht="39" customHeight="1">
      <c r="A16" s="25"/>
      <c r="B16" s="26" t="s">
        <v>23</v>
      </c>
      <c r="C16" s="38"/>
      <c r="D16" s="38"/>
      <c r="E16" s="29"/>
      <c r="F16" s="29"/>
      <c r="G16" s="29"/>
      <c r="H16" s="30"/>
      <c r="I16" s="31"/>
      <c r="J16" s="24" t="e">
        <f>#REF!/12</f>
        <v>#REF!</v>
      </c>
      <c r="O16" s="55">
        <v>0</v>
      </c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</row>
    <row r="17" spans="2:104" s="35" customFormat="1" ht="33.75" customHeight="1">
      <c r="B17" s="32" t="s">
        <v>24</v>
      </c>
      <c r="C17" s="34">
        <f aca="true" t="shared" si="4" ref="C17:I17">C18+C19</f>
        <v>0</v>
      </c>
      <c r="D17" s="34">
        <f t="shared" si="4"/>
        <v>0</v>
      </c>
      <c r="E17" s="34">
        <f t="shared" si="4"/>
        <v>0</v>
      </c>
      <c r="F17" s="34">
        <f t="shared" si="4"/>
        <v>0</v>
      </c>
      <c r="G17" s="34">
        <f t="shared" si="4"/>
        <v>0</v>
      </c>
      <c r="H17" s="34">
        <f t="shared" si="4"/>
        <v>0</v>
      </c>
      <c r="I17" s="34">
        <f t="shared" si="4"/>
        <v>0</v>
      </c>
      <c r="J17" s="42" t="e">
        <f>ROUND(J18+J19,2)</f>
        <v>#REF!</v>
      </c>
      <c r="K17" s="20"/>
      <c r="L17" s="20"/>
      <c r="M17" s="20"/>
      <c r="N17" s="20"/>
      <c r="O17" s="54">
        <f>O18+O19</f>
        <v>0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</row>
    <row r="18" spans="2:104" s="25" customFormat="1" ht="32.25" customHeight="1">
      <c r="B18" s="26" t="s">
        <v>25</v>
      </c>
      <c r="C18" s="38"/>
      <c r="D18" s="38"/>
      <c r="E18" s="43"/>
      <c r="F18" s="43"/>
      <c r="G18" s="43"/>
      <c r="H18" s="30"/>
      <c r="I18" s="31"/>
      <c r="J18" s="24" t="e">
        <f>#REF!/12</f>
        <v>#REF!</v>
      </c>
      <c r="K18" s="8"/>
      <c r="L18" s="8"/>
      <c r="M18" s="8"/>
      <c r="N18" s="8"/>
      <c r="O18" s="55">
        <v>0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</row>
    <row r="19" spans="2:104" s="25" customFormat="1" ht="21.75" customHeight="1">
      <c r="B19" s="26" t="s">
        <v>26</v>
      </c>
      <c r="C19" s="45"/>
      <c r="D19" s="45"/>
      <c r="E19" s="46"/>
      <c r="F19" s="46"/>
      <c r="G19" s="46"/>
      <c r="H19" s="30"/>
      <c r="I19" s="45"/>
      <c r="J19" s="24" t="e">
        <f>#REF!/12</f>
        <v>#REF!</v>
      </c>
      <c r="K19" s="8"/>
      <c r="L19" s="8"/>
      <c r="M19" s="8"/>
      <c r="N19" s="8"/>
      <c r="O19" s="55">
        <v>0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</row>
    <row r="20" spans="2:15" ht="17.25" customHeight="1" thickBot="1">
      <c r="B20" s="47" t="s">
        <v>27</v>
      </c>
      <c r="C20" s="48">
        <f aca="true" t="shared" si="5" ref="C20:H20">C5+C8+C12+C15+C17</f>
        <v>0</v>
      </c>
      <c r="D20" s="48">
        <f t="shared" si="5"/>
        <v>0</v>
      </c>
      <c r="E20" s="48">
        <f t="shared" si="5"/>
        <v>0</v>
      </c>
      <c r="F20" s="48">
        <f t="shared" si="5"/>
        <v>0</v>
      </c>
      <c r="G20" s="48">
        <f t="shared" si="5"/>
        <v>0</v>
      </c>
      <c r="H20" s="48">
        <f t="shared" si="5"/>
        <v>0</v>
      </c>
      <c r="I20" s="48"/>
      <c r="J20" s="49" t="e">
        <f>ROUND(#REF!+#REF!,2)</f>
        <v>#REF!</v>
      </c>
      <c r="K20" s="56"/>
      <c r="L20" s="56"/>
      <c r="M20" s="56"/>
      <c r="N20" s="56"/>
      <c r="O20" s="57">
        <f>O5+O8+O12+O15+O17</f>
        <v>435007.63999999996</v>
      </c>
    </row>
    <row r="21" spans="2:15" ht="18" customHeight="1">
      <c r="B21" s="1" t="s">
        <v>28</v>
      </c>
      <c r="C21" s="50">
        <f aca="true" t="shared" si="6" ref="C21:M21">C5+C8+C12+C15</f>
        <v>0</v>
      </c>
      <c r="D21" s="50">
        <f t="shared" si="6"/>
        <v>0</v>
      </c>
      <c r="E21" s="50">
        <f t="shared" si="6"/>
        <v>0</v>
      </c>
      <c r="F21" s="50">
        <f t="shared" si="6"/>
        <v>0</v>
      </c>
      <c r="G21" s="50">
        <f t="shared" si="6"/>
        <v>0</v>
      </c>
      <c r="H21" s="50">
        <f t="shared" si="6"/>
        <v>0</v>
      </c>
      <c r="I21" s="50">
        <f t="shared" si="6"/>
        <v>0</v>
      </c>
      <c r="J21" s="50" t="e">
        <f t="shared" si="6"/>
        <v>#REF!</v>
      </c>
      <c r="K21" s="50">
        <f t="shared" si="6"/>
        <v>0</v>
      </c>
      <c r="L21" s="50">
        <f t="shared" si="6"/>
        <v>0</v>
      </c>
      <c r="M21" s="50">
        <f t="shared" si="6"/>
        <v>0</v>
      </c>
      <c r="O21" s="20">
        <f>O5+O8+O12+O15</f>
        <v>435007.63999999996</v>
      </c>
    </row>
    <row r="22" spans="2:15" ht="21.75" customHeight="1">
      <c r="B22" s="1" t="s">
        <v>29</v>
      </c>
      <c r="C22" s="50">
        <f aca="true" t="shared" si="7" ref="C22:H22">C17</f>
        <v>0</v>
      </c>
      <c r="D22" s="50">
        <f t="shared" si="7"/>
        <v>0</v>
      </c>
      <c r="E22" s="50">
        <f t="shared" si="7"/>
        <v>0</v>
      </c>
      <c r="F22" s="50">
        <f t="shared" si="7"/>
        <v>0</v>
      </c>
      <c r="G22" s="50">
        <f t="shared" si="7"/>
        <v>0</v>
      </c>
      <c r="H22" s="50">
        <f t="shared" si="7"/>
        <v>0</v>
      </c>
      <c r="O22" s="8">
        <f>O17</f>
        <v>0</v>
      </c>
    </row>
    <row r="23" spans="2:15" ht="21.75" customHeight="1">
      <c r="B23" s="1" t="s">
        <v>43</v>
      </c>
      <c r="C23" s="50"/>
      <c r="D23" s="50"/>
      <c r="E23" s="50"/>
      <c r="F23" s="50"/>
      <c r="G23" s="50"/>
      <c r="H23" s="50"/>
      <c r="O23" s="20">
        <f>O21+O22</f>
        <v>435007.63999999996</v>
      </c>
    </row>
    <row r="24" spans="2:15" ht="24.75" customHeight="1">
      <c r="B24" s="9" t="s">
        <v>30</v>
      </c>
      <c r="C24" s="50">
        <f>C6+C8+C14+C16</f>
        <v>0</v>
      </c>
      <c r="D24" s="50">
        <f>D6+D8+D14+D16</f>
        <v>0</v>
      </c>
      <c r="E24" s="50">
        <f>E6+E8+E14+E16</f>
        <v>0</v>
      </c>
      <c r="F24" s="50">
        <f>F6+F8+F14+F16</f>
        <v>0</v>
      </c>
      <c r="O24" s="8">
        <f>O6+O8+O14+O15</f>
        <v>382862.06</v>
      </c>
    </row>
    <row r="25" spans="2:15" ht="21" customHeight="1">
      <c r="B25" s="9" t="s">
        <v>31</v>
      </c>
      <c r="C25" s="50">
        <f>C18</f>
        <v>0</v>
      </c>
      <c r="D25" s="50">
        <f>D18</f>
        <v>0</v>
      </c>
      <c r="E25" s="50">
        <f>E18</f>
        <v>0</v>
      </c>
      <c r="O25" s="8">
        <f>O18</f>
        <v>0</v>
      </c>
    </row>
    <row r="26" spans="2:15" ht="21" customHeight="1">
      <c r="B26" s="1" t="s">
        <v>40</v>
      </c>
      <c r="C26" s="50"/>
      <c r="D26" s="50"/>
      <c r="E26" s="50"/>
      <c r="O26" s="20">
        <f>SUM(O24:O25)</f>
        <v>382862.06</v>
      </c>
    </row>
    <row r="27" spans="2:15" ht="26.25" customHeight="1">
      <c r="B27" s="9" t="s">
        <v>32</v>
      </c>
      <c r="C27" s="50">
        <f>C7+C13</f>
        <v>0</v>
      </c>
      <c r="D27" s="50">
        <f>D7+D13</f>
        <v>0</v>
      </c>
      <c r="E27" s="50">
        <f>E7+E13</f>
        <v>0</v>
      </c>
      <c r="O27" s="8">
        <f>O7+O13</f>
        <v>52145.58</v>
      </c>
    </row>
    <row r="28" spans="2:15" ht="28.5" customHeight="1">
      <c r="B28" s="9" t="s">
        <v>33</v>
      </c>
      <c r="C28" s="50">
        <f>C19</f>
        <v>0</v>
      </c>
      <c r="D28" s="50">
        <f>D19</f>
        <v>0</v>
      </c>
      <c r="E28" s="50">
        <f>E19</f>
        <v>0</v>
      </c>
      <c r="O28" s="8">
        <f>O19</f>
        <v>0</v>
      </c>
    </row>
    <row r="29" spans="2:15" ht="42" customHeight="1">
      <c r="B29" s="1" t="s">
        <v>41</v>
      </c>
      <c r="O29" s="20">
        <f>O27+O28</f>
        <v>52145.58</v>
      </c>
    </row>
  </sheetData>
  <printOptions/>
  <pageMargins left="0.7480314960629921" right="0.7480314960629921" top="0.7874015748031497" bottom="0.7874015748031497" header="0.5118110236220472" footer="0.5118110236220472"/>
  <pageSetup horizontalDpi="600" verticalDpi="600" orientation="portrait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N29"/>
  <sheetViews>
    <sheetView workbookViewId="0" topLeftCell="A1">
      <selection activeCell="Q19" sqref="Q19"/>
    </sheetView>
  </sheetViews>
  <sheetFormatPr defaultColWidth="9.140625" defaultRowHeight="42" customHeight="1"/>
  <cols>
    <col min="1" max="1" width="9.140625" style="9" customWidth="1"/>
    <col min="2" max="2" width="26.140625" style="9" customWidth="1"/>
    <col min="3" max="3" width="12.140625" style="3" hidden="1" customWidth="1"/>
    <col min="4" max="4" width="12.140625" style="4" hidden="1" customWidth="1"/>
    <col min="5" max="7" width="12.28125" style="4" hidden="1" customWidth="1"/>
    <col min="8" max="8" width="14.57421875" style="5" hidden="1" customWidth="1"/>
    <col min="9" max="9" width="15.00390625" style="6" hidden="1" customWidth="1"/>
    <col min="10" max="10" width="14.00390625" style="7" hidden="1" customWidth="1"/>
    <col min="11" max="11" width="13.7109375" style="8" hidden="1" customWidth="1"/>
    <col min="12" max="14" width="10.8515625" style="8" hidden="1" customWidth="1"/>
    <col min="15" max="15" width="25.7109375" style="8" customWidth="1"/>
    <col min="16" max="16" width="19.7109375" style="8" customWidth="1"/>
    <col min="17" max="104" width="10.8515625" style="8" customWidth="1"/>
    <col min="105" max="16384" width="10.8515625" style="9" customWidth="1"/>
  </cols>
  <sheetData>
    <row r="1" ht="13.5" customHeight="1">
      <c r="B1" s="1" t="s">
        <v>0</v>
      </c>
    </row>
    <row r="2" spans="2:10" ht="18.75" customHeight="1">
      <c r="B2" s="10" t="s">
        <v>37</v>
      </c>
      <c r="C2" s="10"/>
      <c r="D2" s="11"/>
      <c r="E2" s="11"/>
      <c r="F2" s="11"/>
      <c r="G2" s="11"/>
      <c r="H2" s="12"/>
      <c r="I2" s="11"/>
      <c r="J2" s="10"/>
    </row>
    <row r="3" spans="2:10" ht="18.75" customHeight="1" thickBot="1">
      <c r="B3" s="10"/>
      <c r="C3" s="10"/>
      <c r="D3" s="11"/>
      <c r="E3" s="11"/>
      <c r="F3" s="11"/>
      <c r="G3" s="11"/>
      <c r="H3" s="12"/>
      <c r="I3" s="11"/>
      <c r="J3" s="10"/>
    </row>
    <row r="4" spans="2:104" s="1" customFormat="1" ht="40.5" customHeight="1">
      <c r="B4" s="13" t="s">
        <v>2</v>
      </c>
      <c r="C4" s="14" t="s">
        <v>34</v>
      </c>
      <c r="D4" s="14" t="s">
        <v>34</v>
      </c>
      <c r="E4" s="14" t="s">
        <v>34</v>
      </c>
      <c r="F4" s="14" t="s">
        <v>34</v>
      </c>
      <c r="G4" s="14" t="s">
        <v>34</v>
      </c>
      <c r="H4" s="14" t="s">
        <v>34</v>
      </c>
      <c r="I4" s="14" t="s">
        <v>34</v>
      </c>
      <c r="J4" s="14" t="s">
        <v>34</v>
      </c>
      <c r="K4" s="14" t="s">
        <v>34</v>
      </c>
      <c r="L4" s="14" t="s">
        <v>34</v>
      </c>
      <c r="M4" s="14" t="s">
        <v>34</v>
      </c>
      <c r="N4" s="14" t="s">
        <v>34</v>
      </c>
      <c r="O4" s="53" t="s">
        <v>48</v>
      </c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</row>
    <row r="5" spans="2:196" ht="21" customHeight="1">
      <c r="B5" s="21" t="s">
        <v>12</v>
      </c>
      <c r="C5" s="23">
        <f aca="true" t="shared" si="0" ref="C5:I5">C6+C7</f>
        <v>0</v>
      </c>
      <c r="D5" s="23">
        <f t="shared" si="0"/>
        <v>0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4" t="e">
        <f>ROUND(J6+J7,2)</f>
        <v>#REF!</v>
      </c>
      <c r="O5" s="54">
        <f>O6+O7</f>
        <v>286472.61</v>
      </c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</row>
    <row r="6" spans="2:196" ht="21" customHeight="1">
      <c r="B6" s="26" t="s">
        <v>13</v>
      </c>
      <c r="C6" s="28"/>
      <c r="D6" s="28"/>
      <c r="E6" s="29"/>
      <c r="F6" s="29"/>
      <c r="G6" s="29"/>
      <c r="H6" s="30"/>
      <c r="I6" s="31"/>
      <c r="J6" s="24" t="e">
        <f>#REF!/12</f>
        <v>#REF!</v>
      </c>
      <c r="O6" s="55">
        <v>243452.15</v>
      </c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</row>
    <row r="7" spans="2:196" ht="21" customHeight="1">
      <c r="B7" s="26" t="s">
        <v>14</v>
      </c>
      <c r="C7" s="28"/>
      <c r="D7" s="28"/>
      <c r="E7" s="29"/>
      <c r="F7" s="29"/>
      <c r="G7" s="29"/>
      <c r="H7" s="30"/>
      <c r="I7" s="31"/>
      <c r="J7" s="24" t="e">
        <f>#REF!/12</f>
        <v>#REF!</v>
      </c>
      <c r="O7" s="55">
        <v>43020.46</v>
      </c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</row>
    <row r="8" spans="1:196" s="36" customFormat="1" ht="55.5" customHeight="1">
      <c r="A8" s="35"/>
      <c r="B8" s="32" t="s">
        <v>15</v>
      </c>
      <c r="C8" s="34">
        <f aca="true" t="shared" si="1" ref="C8:M8">C9+C10+C11</f>
        <v>0</v>
      </c>
      <c r="D8" s="34">
        <f t="shared" si="1"/>
        <v>0</v>
      </c>
      <c r="E8" s="34">
        <f t="shared" si="1"/>
        <v>0</v>
      </c>
      <c r="F8" s="34">
        <f t="shared" si="1"/>
        <v>0</v>
      </c>
      <c r="G8" s="34">
        <f t="shared" si="1"/>
        <v>0</v>
      </c>
      <c r="H8" s="34">
        <f t="shared" si="1"/>
        <v>0</v>
      </c>
      <c r="I8" s="34">
        <f t="shared" si="1"/>
        <v>0</v>
      </c>
      <c r="J8" s="34" t="e">
        <f t="shared" si="1"/>
        <v>#REF!</v>
      </c>
      <c r="K8" s="34">
        <f t="shared" si="1"/>
        <v>0</v>
      </c>
      <c r="L8" s="34">
        <f t="shared" si="1"/>
        <v>0</v>
      </c>
      <c r="M8" s="34">
        <f t="shared" si="1"/>
        <v>0</v>
      </c>
      <c r="N8" s="20"/>
      <c r="O8" s="54">
        <f>O9+O10+O11</f>
        <v>42496.22</v>
      </c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</row>
    <row r="9" spans="1:196" ht="24" customHeight="1">
      <c r="A9" s="25"/>
      <c r="B9" s="37" t="s">
        <v>16</v>
      </c>
      <c r="C9" s="38"/>
      <c r="D9" s="38"/>
      <c r="E9" s="29"/>
      <c r="F9" s="29"/>
      <c r="G9" s="29"/>
      <c r="H9" s="30"/>
      <c r="I9" s="31"/>
      <c r="J9" s="24" t="e">
        <f>#REF!/12</f>
        <v>#REF!</v>
      </c>
      <c r="O9" s="55">
        <v>0</v>
      </c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</row>
    <row r="10" spans="1:196" ht="24" customHeight="1">
      <c r="A10" s="25"/>
      <c r="B10" s="37" t="s">
        <v>17</v>
      </c>
      <c r="C10" s="38"/>
      <c r="D10" s="38"/>
      <c r="E10" s="29"/>
      <c r="F10" s="29"/>
      <c r="G10" s="29"/>
      <c r="H10" s="30"/>
      <c r="I10" s="31"/>
      <c r="J10" s="24" t="e">
        <f>#REF!/6</f>
        <v>#REF!</v>
      </c>
      <c r="O10" s="55">
        <v>29401.61</v>
      </c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</row>
    <row r="11" spans="1:196" ht="18.75" customHeight="1">
      <c r="A11" s="25"/>
      <c r="B11" s="37" t="s">
        <v>18</v>
      </c>
      <c r="C11" s="38"/>
      <c r="D11" s="38"/>
      <c r="E11" s="29"/>
      <c r="F11" s="29"/>
      <c r="G11" s="29"/>
      <c r="H11" s="30"/>
      <c r="I11" s="31"/>
      <c r="J11" s="24" t="e">
        <f>#REF!/12</f>
        <v>#REF!</v>
      </c>
      <c r="O11" s="55">
        <v>13094.61</v>
      </c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</row>
    <row r="12" spans="1:196" s="40" customFormat="1" ht="45" customHeight="1">
      <c r="A12" s="25"/>
      <c r="B12" s="32" t="s">
        <v>19</v>
      </c>
      <c r="C12" s="23">
        <f aca="true" t="shared" si="2" ref="C12:I12">C13+C14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39" t="e">
        <f>ROUND(J13+J14+#REF!+#REF!+#REF!,2)</f>
        <v>#REF!</v>
      </c>
      <c r="K12" s="8"/>
      <c r="L12" s="8"/>
      <c r="M12" s="8"/>
      <c r="N12" s="8"/>
      <c r="O12" s="54">
        <f>O13+O14</f>
        <v>115392.81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</row>
    <row r="13" spans="1:196" ht="24.75" customHeight="1">
      <c r="A13" s="25"/>
      <c r="B13" s="37" t="s">
        <v>20</v>
      </c>
      <c r="C13" s="38"/>
      <c r="D13" s="38"/>
      <c r="E13" s="29"/>
      <c r="F13" s="29"/>
      <c r="G13" s="29"/>
      <c r="H13" s="30"/>
      <c r="I13" s="31"/>
      <c r="J13" s="24" t="e">
        <f>#REF!/12</f>
        <v>#REF!</v>
      </c>
      <c r="O13" s="55">
        <v>19918.23</v>
      </c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</row>
    <row r="14" spans="1:196" ht="26.25" customHeight="1">
      <c r="A14" s="25"/>
      <c r="B14" s="37" t="s">
        <v>21</v>
      </c>
      <c r="C14" s="38"/>
      <c r="D14" s="38"/>
      <c r="E14" s="29"/>
      <c r="F14" s="29"/>
      <c r="G14" s="29"/>
      <c r="H14" s="30"/>
      <c r="I14" s="31"/>
      <c r="J14" s="24" t="e">
        <f>#REF!/12</f>
        <v>#REF!</v>
      </c>
      <c r="O14" s="55">
        <v>95474.58</v>
      </c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</row>
    <row r="15" spans="1:196" s="36" customFormat="1" ht="22.5" customHeight="1">
      <c r="A15" s="35"/>
      <c r="B15" s="32" t="s">
        <v>22</v>
      </c>
      <c r="C15" s="34">
        <f aca="true" t="shared" si="3" ref="C15:H15">C16</f>
        <v>0</v>
      </c>
      <c r="D15" s="34">
        <f t="shared" si="3"/>
        <v>0</v>
      </c>
      <c r="E15" s="34">
        <f t="shared" si="3"/>
        <v>0</v>
      </c>
      <c r="F15" s="34">
        <f t="shared" si="3"/>
        <v>0</v>
      </c>
      <c r="G15" s="34">
        <f t="shared" si="3"/>
        <v>0</v>
      </c>
      <c r="H15" s="34">
        <f t="shared" si="3"/>
        <v>0</v>
      </c>
      <c r="I15" s="34"/>
      <c r="J15" s="41" t="e">
        <f>ROUND(J16+#REF!,2)</f>
        <v>#REF!</v>
      </c>
      <c r="K15" s="20"/>
      <c r="L15" s="20"/>
      <c r="M15" s="20"/>
      <c r="N15" s="20"/>
      <c r="O15" s="54">
        <f>O16</f>
        <v>0</v>
      </c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</row>
    <row r="16" spans="1:196" ht="39" customHeight="1">
      <c r="A16" s="25"/>
      <c r="B16" s="26" t="s">
        <v>23</v>
      </c>
      <c r="C16" s="38"/>
      <c r="D16" s="38"/>
      <c r="E16" s="29"/>
      <c r="F16" s="29"/>
      <c r="G16" s="29"/>
      <c r="H16" s="30"/>
      <c r="I16" s="31"/>
      <c r="J16" s="24" t="e">
        <f>#REF!/12</f>
        <v>#REF!</v>
      </c>
      <c r="O16" s="55">
        <v>0</v>
      </c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</row>
    <row r="17" spans="2:104" s="35" customFormat="1" ht="33.75" customHeight="1">
      <c r="B17" s="32" t="s">
        <v>24</v>
      </c>
      <c r="C17" s="34">
        <f aca="true" t="shared" si="4" ref="C17:I17">C18+C19</f>
        <v>0</v>
      </c>
      <c r="D17" s="34">
        <f t="shared" si="4"/>
        <v>0</v>
      </c>
      <c r="E17" s="34">
        <f t="shared" si="4"/>
        <v>0</v>
      </c>
      <c r="F17" s="34">
        <f t="shared" si="4"/>
        <v>0</v>
      </c>
      <c r="G17" s="34">
        <f t="shared" si="4"/>
        <v>0</v>
      </c>
      <c r="H17" s="34">
        <f t="shared" si="4"/>
        <v>0</v>
      </c>
      <c r="I17" s="34">
        <f t="shared" si="4"/>
        <v>0</v>
      </c>
      <c r="J17" s="42" t="e">
        <f>ROUND(J18+J19,2)</f>
        <v>#REF!</v>
      </c>
      <c r="K17" s="20"/>
      <c r="L17" s="20"/>
      <c r="M17" s="20"/>
      <c r="N17" s="20"/>
      <c r="O17" s="54">
        <f>O18+O19</f>
        <v>10309.98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</row>
    <row r="18" spans="2:104" s="25" customFormat="1" ht="32.25" customHeight="1">
      <c r="B18" s="26" t="s">
        <v>25</v>
      </c>
      <c r="C18" s="38"/>
      <c r="D18" s="38"/>
      <c r="E18" s="43"/>
      <c r="F18" s="43"/>
      <c r="G18" s="43"/>
      <c r="H18" s="30"/>
      <c r="I18" s="31"/>
      <c r="J18" s="24" t="e">
        <f>#REF!/12</f>
        <v>#REF!</v>
      </c>
      <c r="K18" s="8"/>
      <c r="L18" s="8"/>
      <c r="M18" s="8"/>
      <c r="N18" s="8"/>
      <c r="O18" s="55">
        <v>10309.98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</row>
    <row r="19" spans="2:104" s="25" customFormat="1" ht="21.75" customHeight="1">
      <c r="B19" s="26" t="s">
        <v>26</v>
      </c>
      <c r="C19" s="45"/>
      <c r="D19" s="45"/>
      <c r="E19" s="46"/>
      <c r="F19" s="46"/>
      <c r="G19" s="46"/>
      <c r="H19" s="30"/>
      <c r="I19" s="45"/>
      <c r="J19" s="24" t="e">
        <f>#REF!/12</f>
        <v>#REF!</v>
      </c>
      <c r="K19" s="8"/>
      <c r="L19" s="8"/>
      <c r="M19" s="8"/>
      <c r="N19" s="8"/>
      <c r="O19" s="55">
        <v>0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</row>
    <row r="20" spans="2:15" ht="17.25" customHeight="1" thickBot="1">
      <c r="B20" s="47" t="s">
        <v>27</v>
      </c>
      <c r="C20" s="48">
        <f aca="true" t="shared" si="5" ref="C20:H20">C5+C8+C12+C15+C17</f>
        <v>0</v>
      </c>
      <c r="D20" s="48">
        <f t="shared" si="5"/>
        <v>0</v>
      </c>
      <c r="E20" s="48">
        <f t="shared" si="5"/>
        <v>0</v>
      </c>
      <c r="F20" s="48">
        <f t="shared" si="5"/>
        <v>0</v>
      </c>
      <c r="G20" s="48">
        <f t="shared" si="5"/>
        <v>0</v>
      </c>
      <c r="H20" s="48">
        <f t="shared" si="5"/>
        <v>0</v>
      </c>
      <c r="I20" s="48"/>
      <c r="J20" s="49" t="e">
        <f>ROUND(#REF!+#REF!,2)</f>
        <v>#REF!</v>
      </c>
      <c r="K20" s="56"/>
      <c r="L20" s="56"/>
      <c r="M20" s="56"/>
      <c r="N20" s="56"/>
      <c r="O20" s="57">
        <f>O5+O8+O12+O15+O17</f>
        <v>454671.61999999994</v>
      </c>
    </row>
    <row r="21" spans="2:15" ht="18" customHeight="1">
      <c r="B21" s="1" t="s">
        <v>28</v>
      </c>
      <c r="C21" s="50">
        <f aca="true" t="shared" si="6" ref="C21:M21">C5+C8+C12+C15</f>
        <v>0</v>
      </c>
      <c r="D21" s="50">
        <f t="shared" si="6"/>
        <v>0</v>
      </c>
      <c r="E21" s="50">
        <f t="shared" si="6"/>
        <v>0</v>
      </c>
      <c r="F21" s="50">
        <f t="shared" si="6"/>
        <v>0</v>
      </c>
      <c r="G21" s="50">
        <f t="shared" si="6"/>
        <v>0</v>
      </c>
      <c r="H21" s="50">
        <f t="shared" si="6"/>
        <v>0</v>
      </c>
      <c r="I21" s="50">
        <f t="shared" si="6"/>
        <v>0</v>
      </c>
      <c r="J21" s="50" t="e">
        <f t="shared" si="6"/>
        <v>#REF!</v>
      </c>
      <c r="K21" s="50">
        <f t="shared" si="6"/>
        <v>0</v>
      </c>
      <c r="L21" s="50">
        <f t="shared" si="6"/>
        <v>0</v>
      </c>
      <c r="M21" s="50">
        <f t="shared" si="6"/>
        <v>0</v>
      </c>
      <c r="O21" s="20">
        <f>O5+O8+O12+O15</f>
        <v>444361.63999999996</v>
      </c>
    </row>
    <row r="22" spans="2:15" ht="21.75" customHeight="1">
      <c r="B22" s="1" t="s">
        <v>29</v>
      </c>
      <c r="C22" s="50">
        <f aca="true" t="shared" si="7" ref="C22:H22">C17</f>
        <v>0</v>
      </c>
      <c r="D22" s="50">
        <f t="shared" si="7"/>
        <v>0</v>
      </c>
      <c r="E22" s="50">
        <f t="shared" si="7"/>
        <v>0</v>
      </c>
      <c r="F22" s="50">
        <f t="shared" si="7"/>
        <v>0</v>
      </c>
      <c r="G22" s="50">
        <f t="shared" si="7"/>
        <v>0</v>
      </c>
      <c r="H22" s="50">
        <f t="shared" si="7"/>
        <v>0</v>
      </c>
      <c r="O22" s="8">
        <f>O17</f>
        <v>10309.98</v>
      </c>
    </row>
    <row r="23" spans="2:15" ht="21.75" customHeight="1">
      <c r="B23" s="1" t="s">
        <v>43</v>
      </c>
      <c r="C23" s="50"/>
      <c r="D23" s="50"/>
      <c r="E23" s="50"/>
      <c r="F23" s="50"/>
      <c r="G23" s="50"/>
      <c r="H23" s="50"/>
      <c r="O23" s="20">
        <f>O21+O22</f>
        <v>454671.61999999994</v>
      </c>
    </row>
    <row r="24" spans="2:15" ht="24.75" customHeight="1">
      <c r="B24" s="9" t="s">
        <v>30</v>
      </c>
      <c r="C24" s="50">
        <f>C6+C8+C14+C16</f>
        <v>0</v>
      </c>
      <c r="D24" s="50">
        <f>D6+D8+D14+D16</f>
        <v>0</v>
      </c>
      <c r="E24" s="50">
        <f>E6+E8+E14+E16</f>
        <v>0</v>
      </c>
      <c r="F24" s="50">
        <f>F6+F8+F14+F16</f>
        <v>0</v>
      </c>
      <c r="O24" s="8">
        <f>O6+O8+O14+O15</f>
        <v>381422.95</v>
      </c>
    </row>
    <row r="25" spans="2:15" ht="21" customHeight="1">
      <c r="B25" s="9" t="s">
        <v>31</v>
      </c>
      <c r="C25" s="50">
        <f>C18</f>
        <v>0</v>
      </c>
      <c r="D25" s="50">
        <f>D18</f>
        <v>0</v>
      </c>
      <c r="E25" s="50">
        <f>E18</f>
        <v>0</v>
      </c>
      <c r="O25" s="8">
        <f>O18</f>
        <v>10309.98</v>
      </c>
    </row>
    <row r="26" spans="2:15" ht="21" customHeight="1">
      <c r="B26" s="1" t="s">
        <v>40</v>
      </c>
      <c r="C26" s="50"/>
      <c r="D26" s="50"/>
      <c r="E26" s="50"/>
      <c r="O26" s="20">
        <f>SUM(O24:O25)</f>
        <v>391732.93</v>
      </c>
    </row>
    <row r="27" spans="2:15" ht="26.25" customHeight="1">
      <c r="B27" s="9" t="s">
        <v>32</v>
      </c>
      <c r="C27" s="50">
        <f>C7+C13</f>
        <v>0</v>
      </c>
      <c r="D27" s="50">
        <f>D7+D13</f>
        <v>0</v>
      </c>
      <c r="E27" s="50">
        <f>E7+E13</f>
        <v>0</v>
      </c>
      <c r="O27" s="8">
        <f>O7+O13</f>
        <v>62938.69</v>
      </c>
    </row>
    <row r="28" spans="2:15" ht="28.5" customHeight="1">
      <c r="B28" s="9" t="s">
        <v>33</v>
      </c>
      <c r="C28" s="50">
        <f>C19</f>
        <v>0</v>
      </c>
      <c r="D28" s="50">
        <f>D19</f>
        <v>0</v>
      </c>
      <c r="E28" s="50">
        <f>E19</f>
        <v>0</v>
      </c>
      <c r="O28" s="8">
        <f>O19</f>
        <v>0</v>
      </c>
    </row>
    <row r="29" spans="2:15" ht="42" customHeight="1">
      <c r="B29" s="1" t="s">
        <v>41</v>
      </c>
      <c r="O29" s="20">
        <f>O27+O28</f>
        <v>62938.69</v>
      </c>
    </row>
  </sheetData>
  <printOptions/>
  <pageMargins left="0.7480314960629921" right="0.7480314960629921" top="0.7874015748031497" bottom="0.7874015748031497" header="0.5118110236220472" footer="0.5118110236220472"/>
  <pageSetup horizontalDpi="600" verticalDpi="600" orientation="portrait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N29"/>
  <sheetViews>
    <sheetView tabSelected="1" workbookViewId="0" topLeftCell="A1">
      <selection activeCell="P8" sqref="P8"/>
    </sheetView>
  </sheetViews>
  <sheetFormatPr defaultColWidth="9.140625" defaultRowHeight="42" customHeight="1"/>
  <cols>
    <col min="1" max="1" width="9.140625" style="9" customWidth="1"/>
    <col min="2" max="2" width="26.140625" style="9" customWidth="1"/>
    <col min="3" max="3" width="12.140625" style="3" hidden="1" customWidth="1"/>
    <col min="4" max="4" width="12.140625" style="4" hidden="1" customWidth="1"/>
    <col min="5" max="7" width="12.28125" style="4" hidden="1" customWidth="1"/>
    <col min="8" max="8" width="14.57421875" style="5" hidden="1" customWidth="1"/>
    <col min="9" max="9" width="15.00390625" style="6" hidden="1" customWidth="1"/>
    <col min="10" max="10" width="14.00390625" style="7" hidden="1" customWidth="1"/>
    <col min="11" max="11" width="13.7109375" style="8" hidden="1" customWidth="1"/>
    <col min="12" max="14" width="10.8515625" style="8" hidden="1" customWidth="1"/>
    <col min="15" max="15" width="25.7109375" style="8" customWidth="1"/>
    <col min="16" max="16" width="19.7109375" style="8" customWidth="1"/>
    <col min="17" max="104" width="10.8515625" style="8" customWidth="1"/>
    <col min="105" max="16384" width="10.8515625" style="9" customWidth="1"/>
  </cols>
  <sheetData>
    <row r="1" ht="13.5" customHeight="1">
      <c r="B1" s="1" t="s">
        <v>0</v>
      </c>
    </row>
    <row r="2" spans="2:10" ht="18.75" customHeight="1">
      <c r="B2" s="10" t="s">
        <v>37</v>
      </c>
      <c r="C2" s="10"/>
      <c r="D2" s="11"/>
      <c r="E2" s="11"/>
      <c r="F2" s="11"/>
      <c r="G2" s="11"/>
      <c r="H2" s="12"/>
      <c r="I2" s="11"/>
      <c r="J2" s="10"/>
    </row>
    <row r="3" spans="2:10" ht="18.75" customHeight="1" thickBot="1">
      <c r="B3" s="10"/>
      <c r="C3" s="10"/>
      <c r="D3" s="11"/>
      <c r="E3" s="11"/>
      <c r="F3" s="11"/>
      <c r="G3" s="11"/>
      <c r="H3" s="12"/>
      <c r="I3" s="11"/>
      <c r="J3" s="10"/>
    </row>
    <row r="4" spans="2:104" s="1" customFormat="1" ht="40.5" customHeight="1">
      <c r="B4" s="13" t="s">
        <v>2</v>
      </c>
      <c r="C4" s="14" t="s">
        <v>34</v>
      </c>
      <c r="D4" s="14" t="s">
        <v>34</v>
      </c>
      <c r="E4" s="14" t="s">
        <v>34</v>
      </c>
      <c r="F4" s="14" t="s">
        <v>34</v>
      </c>
      <c r="G4" s="14" t="s">
        <v>34</v>
      </c>
      <c r="H4" s="14" t="s">
        <v>34</v>
      </c>
      <c r="I4" s="14" t="s">
        <v>34</v>
      </c>
      <c r="J4" s="14" t="s">
        <v>34</v>
      </c>
      <c r="K4" s="14" t="s">
        <v>34</v>
      </c>
      <c r="L4" s="14" t="s">
        <v>34</v>
      </c>
      <c r="M4" s="14" t="s">
        <v>34</v>
      </c>
      <c r="N4" s="14" t="s">
        <v>34</v>
      </c>
      <c r="O4" s="53" t="s">
        <v>49</v>
      </c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</row>
    <row r="5" spans="2:196" ht="21" customHeight="1">
      <c r="B5" s="21" t="s">
        <v>12</v>
      </c>
      <c r="C5" s="23">
        <f aca="true" t="shared" si="0" ref="C5:I5">C6+C7</f>
        <v>0</v>
      </c>
      <c r="D5" s="23">
        <f t="shared" si="0"/>
        <v>0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4" t="e">
        <f>ROUND(J6+J7,2)</f>
        <v>#REF!</v>
      </c>
      <c r="O5" s="54">
        <f>O6+O7</f>
        <v>546462.95</v>
      </c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</row>
    <row r="6" spans="2:196" ht="21" customHeight="1">
      <c r="B6" s="26" t="s">
        <v>13</v>
      </c>
      <c r="C6" s="28"/>
      <c r="D6" s="28"/>
      <c r="E6" s="29"/>
      <c r="F6" s="29"/>
      <c r="G6" s="29"/>
      <c r="H6" s="30"/>
      <c r="I6" s="31"/>
      <c r="J6" s="24" t="e">
        <f>#REF!/12</f>
        <v>#REF!</v>
      </c>
      <c r="O6" s="55">
        <f>245921.02+232162.91</f>
        <v>478083.93</v>
      </c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</row>
    <row r="7" spans="2:196" ht="21" customHeight="1">
      <c r="B7" s="26" t="s">
        <v>14</v>
      </c>
      <c r="C7" s="28"/>
      <c r="D7" s="28"/>
      <c r="E7" s="29"/>
      <c r="F7" s="29"/>
      <c r="G7" s="29"/>
      <c r="H7" s="30"/>
      <c r="I7" s="31"/>
      <c r="J7" s="24" t="e">
        <f>#REF!/12</f>
        <v>#REF!</v>
      </c>
      <c r="O7" s="55">
        <v>68379.02</v>
      </c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</row>
    <row r="8" spans="1:196" s="36" customFormat="1" ht="55.5" customHeight="1">
      <c r="A8" s="35"/>
      <c r="B8" s="32" t="s">
        <v>15</v>
      </c>
      <c r="C8" s="34">
        <f aca="true" t="shared" si="1" ref="C8:M8">C9+C10+C11</f>
        <v>0</v>
      </c>
      <c r="D8" s="34">
        <f t="shared" si="1"/>
        <v>0</v>
      </c>
      <c r="E8" s="34">
        <f t="shared" si="1"/>
        <v>0</v>
      </c>
      <c r="F8" s="34">
        <f t="shared" si="1"/>
        <v>0</v>
      </c>
      <c r="G8" s="34">
        <f t="shared" si="1"/>
        <v>0</v>
      </c>
      <c r="H8" s="34">
        <f t="shared" si="1"/>
        <v>0</v>
      </c>
      <c r="I8" s="34">
        <f t="shared" si="1"/>
        <v>0</v>
      </c>
      <c r="J8" s="34" t="e">
        <f t="shared" si="1"/>
        <v>#REF!</v>
      </c>
      <c r="K8" s="34">
        <f t="shared" si="1"/>
        <v>0</v>
      </c>
      <c r="L8" s="34">
        <f t="shared" si="1"/>
        <v>0</v>
      </c>
      <c r="M8" s="34">
        <f t="shared" si="1"/>
        <v>0</v>
      </c>
      <c r="N8" s="20"/>
      <c r="O8" s="54">
        <f>O9+O10+O11</f>
        <v>112971</v>
      </c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</row>
    <row r="9" spans="1:196" ht="24" customHeight="1">
      <c r="A9" s="25"/>
      <c r="B9" s="37" t="s">
        <v>16</v>
      </c>
      <c r="C9" s="38"/>
      <c r="D9" s="38"/>
      <c r="E9" s="29"/>
      <c r="F9" s="29"/>
      <c r="G9" s="29"/>
      <c r="H9" s="30"/>
      <c r="I9" s="31"/>
      <c r="J9" s="24" t="e">
        <f>#REF!/12</f>
        <v>#REF!</v>
      </c>
      <c r="O9" s="55">
        <v>0</v>
      </c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</row>
    <row r="10" spans="1:196" ht="24" customHeight="1">
      <c r="A10" s="25"/>
      <c r="B10" s="37" t="s">
        <v>17</v>
      </c>
      <c r="C10" s="38"/>
      <c r="D10" s="38"/>
      <c r="E10" s="29"/>
      <c r="F10" s="29"/>
      <c r="G10" s="29"/>
      <c r="H10" s="30"/>
      <c r="I10" s="31"/>
      <c r="J10" s="24" t="e">
        <f>#REF!/6</f>
        <v>#REF!</v>
      </c>
      <c r="O10" s="55">
        <v>102495.32</v>
      </c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</row>
    <row r="11" spans="1:196" ht="18.75" customHeight="1">
      <c r="A11" s="25"/>
      <c r="B11" s="37" t="s">
        <v>18</v>
      </c>
      <c r="C11" s="38"/>
      <c r="D11" s="38"/>
      <c r="E11" s="29"/>
      <c r="F11" s="29"/>
      <c r="G11" s="29"/>
      <c r="H11" s="30"/>
      <c r="I11" s="31"/>
      <c r="J11" s="24" t="e">
        <f>#REF!/12</f>
        <v>#REF!</v>
      </c>
      <c r="O11" s="55">
        <v>10475.68</v>
      </c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</row>
    <row r="12" spans="1:196" s="40" customFormat="1" ht="45" customHeight="1">
      <c r="A12" s="25"/>
      <c r="B12" s="32" t="s">
        <v>19</v>
      </c>
      <c r="C12" s="23">
        <f aca="true" t="shared" si="2" ref="C12:I12">C13+C14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39" t="e">
        <f>ROUND(J13+J14+#REF!+#REF!+#REF!,2)</f>
        <v>#REF!</v>
      </c>
      <c r="K12" s="8"/>
      <c r="L12" s="8"/>
      <c r="M12" s="8"/>
      <c r="N12" s="8"/>
      <c r="O12" s="54">
        <f>O13+O14</f>
        <v>102113.99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</row>
    <row r="13" spans="1:196" ht="24.75" customHeight="1">
      <c r="A13" s="25"/>
      <c r="B13" s="37" t="s">
        <v>20</v>
      </c>
      <c r="C13" s="38"/>
      <c r="D13" s="38"/>
      <c r="E13" s="29"/>
      <c r="F13" s="29"/>
      <c r="G13" s="29"/>
      <c r="H13" s="30"/>
      <c r="I13" s="31"/>
      <c r="J13" s="24" t="e">
        <f>#REF!/12</f>
        <v>#REF!</v>
      </c>
      <c r="O13" s="55">
        <v>6639.41</v>
      </c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</row>
    <row r="14" spans="1:196" ht="26.25" customHeight="1">
      <c r="A14" s="25"/>
      <c r="B14" s="37" t="s">
        <v>21</v>
      </c>
      <c r="C14" s="38"/>
      <c r="D14" s="38"/>
      <c r="E14" s="29"/>
      <c r="F14" s="29"/>
      <c r="G14" s="29"/>
      <c r="H14" s="30"/>
      <c r="I14" s="31"/>
      <c r="J14" s="24" t="e">
        <f>#REF!/12</f>
        <v>#REF!</v>
      </c>
      <c r="O14" s="55">
        <v>95474.58</v>
      </c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</row>
    <row r="15" spans="1:196" s="36" customFormat="1" ht="22.5" customHeight="1">
      <c r="A15" s="35"/>
      <c r="B15" s="32" t="s">
        <v>22</v>
      </c>
      <c r="C15" s="34">
        <f aca="true" t="shared" si="3" ref="C15:H15">C16</f>
        <v>0</v>
      </c>
      <c r="D15" s="34">
        <f t="shared" si="3"/>
        <v>0</v>
      </c>
      <c r="E15" s="34">
        <f t="shared" si="3"/>
        <v>0</v>
      </c>
      <c r="F15" s="34">
        <f t="shared" si="3"/>
        <v>0</v>
      </c>
      <c r="G15" s="34">
        <f t="shared" si="3"/>
        <v>0</v>
      </c>
      <c r="H15" s="34">
        <f t="shared" si="3"/>
        <v>0</v>
      </c>
      <c r="I15" s="34"/>
      <c r="J15" s="41" t="e">
        <f>ROUND(J16+#REF!,2)</f>
        <v>#REF!</v>
      </c>
      <c r="K15" s="20"/>
      <c r="L15" s="20"/>
      <c r="M15" s="20"/>
      <c r="N15" s="20"/>
      <c r="O15" s="54">
        <f>O16</f>
        <v>0</v>
      </c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</row>
    <row r="16" spans="1:196" ht="39" customHeight="1">
      <c r="A16" s="25"/>
      <c r="B16" s="26" t="s">
        <v>23</v>
      </c>
      <c r="C16" s="38"/>
      <c r="D16" s="38"/>
      <c r="E16" s="29"/>
      <c r="F16" s="29"/>
      <c r="G16" s="29"/>
      <c r="H16" s="30"/>
      <c r="I16" s="31"/>
      <c r="J16" s="24" t="e">
        <f>#REF!/12</f>
        <v>#REF!</v>
      </c>
      <c r="O16" s="55">
        <v>0</v>
      </c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</row>
    <row r="17" spans="2:104" s="35" customFormat="1" ht="33.75" customHeight="1">
      <c r="B17" s="32" t="s">
        <v>24</v>
      </c>
      <c r="C17" s="34">
        <f aca="true" t="shared" si="4" ref="C17:I17">C18+C19</f>
        <v>0</v>
      </c>
      <c r="D17" s="34">
        <f t="shared" si="4"/>
        <v>0</v>
      </c>
      <c r="E17" s="34">
        <f t="shared" si="4"/>
        <v>0</v>
      </c>
      <c r="F17" s="34">
        <f t="shared" si="4"/>
        <v>0</v>
      </c>
      <c r="G17" s="34">
        <f t="shared" si="4"/>
        <v>0</v>
      </c>
      <c r="H17" s="34">
        <f t="shared" si="4"/>
        <v>0</v>
      </c>
      <c r="I17" s="34">
        <f t="shared" si="4"/>
        <v>0</v>
      </c>
      <c r="J17" s="42" t="e">
        <f>ROUND(J18+J19,2)</f>
        <v>#REF!</v>
      </c>
      <c r="K17" s="20"/>
      <c r="L17" s="20"/>
      <c r="M17" s="20"/>
      <c r="N17" s="20"/>
      <c r="O17" s="54">
        <f>O18+O19</f>
        <v>86278.68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</row>
    <row r="18" spans="2:104" s="25" customFormat="1" ht="32.25" customHeight="1">
      <c r="B18" s="26" t="s">
        <v>25</v>
      </c>
      <c r="C18" s="38"/>
      <c r="D18" s="38"/>
      <c r="E18" s="43"/>
      <c r="F18" s="43"/>
      <c r="G18" s="43"/>
      <c r="H18" s="30"/>
      <c r="I18" s="31"/>
      <c r="J18" s="24" t="e">
        <f>#REF!/12</f>
        <v>#REF!</v>
      </c>
      <c r="K18" s="8"/>
      <c r="L18" s="8"/>
      <c r="M18" s="8"/>
      <c r="N18" s="8"/>
      <c r="O18" s="55">
        <v>49684.07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</row>
    <row r="19" spans="2:104" s="25" customFormat="1" ht="21.75" customHeight="1">
      <c r="B19" s="26" t="s">
        <v>26</v>
      </c>
      <c r="C19" s="45"/>
      <c r="D19" s="45"/>
      <c r="E19" s="46"/>
      <c r="F19" s="46"/>
      <c r="G19" s="46"/>
      <c r="H19" s="30"/>
      <c r="I19" s="45"/>
      <c r="J19" s="24" t="e">
        <f>#REF!/12</f>
        <v>#REF!</v>
      </c>
      <c r="K19" s="8"/>
      <c r="L19" s="8"/>
      <c r="M19" s="8"/>
      <c r="N19" s="8"/>
      <c r="O19" s="55">
        <v>36594.61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</row>
    <row r="20" spans="2:15" ht="17.25" customHeight="1" thickBot="1">
      <c r="B20" s="47" t="s">
        <v>27</v>
      </c>
      <c r="C20" s="48">
        <f aca="true" t="shared" si="5" ref="C20:H20">C5+C8+C12+C15+C17</f>
        <v>0</v>
      </c>
      <c r="D20" s="48">
        <f t="shared" si="5"/>
        <v>0</v>
      </c>
      <c r="E20" s="48">
        <f t="shared" si="5"/>
        <v>0</v>
      </c>
      <c r="F20" s="48">
        <f t="shared" si="5"/>
        <v>0</v>
      </c>
      <c r="G20" s="48">
        <f t="shared" si="5"/>
        <v>0</v>
      </c>
      <c r="H20" s="48">
        <f t="shared" si="5"/>
        <v>0</v>
      </c>
      <c r="I20" s="48"/>
      <c r="J20" s="49" t="e">
        <f>ROUND(#REF!+#REF!,2)</f>
        <v>#REF!</v>
      </c>
      <c r="K20" s="56"/>
      <c r="L20" s="56"/>
      <c r="M20" s="56"/>
      <c r="N20" s="56"/>
      <c r="O20" s="57">
        <f>O5+O8+O12+O15+O17</f>
        <v>847826.6199999999</v>
      </c>
    </row>
    <row r="21" spans="2:15" ht="18" customHeight="1">
      <c r="B21" s="1" t="s">
        <v>28</v>
      </c>
      <c r="C21" s="50">
        <f aca="true" t="shared" si="6" ref="C21:M21">C5+C8+C12+C15</f>
        <v>0</v>
      </c>
      <c r="D21" s="50">
        <f t="shared" si="6"/>
        <v>0</v>
      </c>
      <c r="E21" s="50">
        <f t="shared" si="6"/>
        <v>0</v>
      </c>
      <c r="F21" s="50">
        <f t="shared" si="6"/>
        <v>0</v>
      </c>
      <c r="G21" s="50">
        <f t="shared" si="6"/>
        <v>0</v>
      </c>
      <c r="H21" s="50">
        <f t="shared" si="6"/>
        <v>0</v>
      </c>
      <c r="I21" s="50">
        <f t="shared" si="6"/>
        <v>0</v>
      </c>
      <c r="J21" s="50" t="e">
        <f t="shared" si="6"/>
        <v>#REF!</v>
      </c>
      <c r="K21" s="50">
        <f t="shared" si="6"/>
        <v>0</v>
      </c>
      <c r="L21" s="50">
        <f t="shared" si="6"/>
        <v>0</v>
      </c>
      <c r="M21" s="50">
        <f t="shared" si="6"/>
        <v>0</v>
      </c>
      <c r="O21" s="20">
        <f>O5+O8+O12+O15</f>
        <v>761547.94</v>
      </c>
    </row>
    <row r="22" spans="2:15" ht="21.75" customHeight="1">
      <c r="B22" s="1" t="s">
        <v>29</v>
      </c>
      <c r="C22" s="50">
        <f aca="true" t="shared" si="7" ref="C22:H22">C17</f>
        <v>0</v>
      </c>
      <c r="D22" s="50">
        <f t="shared" si="7"/>
        <v>0</v>
      </c>
      <c r="E22" s="50">
        <f t="shared" si="7"/>
        <v>0</v>
      </c>
      <c r="F22" s="50">
        <f t="shared" si="7"/>
        <v>0</v>
      </c>
      <c r="G22" s="50">
        <f t="shared" si="7"/>
        <v>0</v>
      </c>
      <c r="H22" s="50">
        <f t="shared" si="7"/>
        <v>0</v>
      </c>
      <c r="O22" s="8">
        <f>O17</f>
        <v>86278.68</v>
      </c>
    </row>
    <row r="23" spans="2:15" ht="21.75" customHeight="1">
      <c r="B23" s="1" t="s">
        <v>43</v>
      </c>
      <c r="C23" s="50"/>
      <c r="D23" s="50"/>
      <c r="E23" s="50"/>
      <c r="F23" s="50"/>
      <c r="G23" s="50"/>
      <c r="H23" s="50"/>
      <c r="O23" s="20">
        <f>O21+O22</f>
        <v>847826.6199999999</v>
      </c>
    </row>
    <row r="24" spans="2:15" ht="24.75" customHeight="1">
      <c r="B24" s="9" t="s">
        <v>30</v>
      </c>
      <c r="C24" s="50">
        <f>C6+C8+C14+C16</f>
        <v>0</v>
      </c>
      <c r="D24" s="50">
        <f>D6+D8+D14+D16</f>
        <v>0</v>
      </c>
      <c r="E24" s="50">
        <f>E6+E8+E14+E16</f>
        <v>0</v>
      </c>
      <c r="F24" s="50">
        <f>F6+F8+F14+F16</f>
        <v>0</v>
      </c>
      <c r="O24" s="8">
        <f>O6+O8+O14+O15</f>
        <v>686529.5099999999</v>
      </c>
    </row>
    <row r="25" spans="2:15" ht="21" customHeight="1">
      <c r="B25" s="9" t="s">
        <v>31</v>
      </c>
      <c r="C25" s="50">
        <f>C18</f>
        <v>0</v>
      </c>
      <c r="D25" s="50">
        <f>D18</f>
        <v>0</v>
      </c>
      <c r="E25" s="50">
        <f>E18</f>
        <v>0</v>
      </c>
      <c r="O25" s="8">
        <f>O18</f>
        <v>49684.07</v>
      </c>
    </row>
    <row r="26" spans="2:15" ht="21" customHeight="1">
      <c r="B26" s="1" t="s">
        <v>40</v>
      </c>
      <c r="C26" s="50"/>
      <c r="D26" s="50"/>
      <c r="E26" s="50"/>
      <c r="O26" s="20">
        <f>SUM(O24:O25)</f>
        <v>736213.5799999998</v>
      </c>
    </row>
    <row r="27" spans="2:15" ht="26.25" customHeight="1">
      <c r="B27" s="9" t="s">
        <v>32</v>
      </c>
      <c r="C27" s="50">
        <f>C7+C13</f>
        <v>0</v>
      </c>
      <c r="D27" s="50">
        <f>D7+D13</f>
        <v>0</v>
      </c>
      <c r="E27" s="50">
        <f>E7+E13</f>
        <v>0</v>
      </c>
      <c r="O27" s="8">
        <f>O7+O13</f>
        <v>75018.43000000001</v>
      </c>
    </row>
    <row r="28" spans="2:15" ht="28.5" customHeight="1">
      <c r="B28" s="9" t="s">
        <v>33</v>
      </c>
      <c r="C28" s="50">
        <f>C19</f>
        <v>0</v>
      </c>
      <c r="D28" s="50">
        <f>D19</f>
        <v>0</v>
      </c>
      <c r="E28" s="50">
        <f>E19</f>
        <v>0</v>
      </c>
      <c r="O28" s="8">
        <f>O19</f>
        <v>36594.61</v>
      </c>
    </row>
    <row r="29" spans="2:15" ht="42" customHeight="1">
      <c r="B29" s="1" t="s">
        <v>41</v>
      </c>
      <c r="O29" s="20">
        <f>O27+O28</f>
        <v>111613.04000000001</v>
      </c>
    </row>
  </sheetData>
  <printOptions/>
  <pageMargins left="0.7480314960629921" right="0.7480314960629921" top="0.7874015748031497" bottom="0.7874015748031497" header="0.5118110236220472" footer="0.5118110236220472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M26"/>
  <sheetViews>
    <sheetView workbookViewId="0" topLeftCell="A1">
      <selection activeCell="Q12" sqref="Q12"/>
    </sheetView>
  </sheetViews>
  <sheetFormatPr defaultColWidth="9.140625" defaultRowHeight="42" customHeight="1"/>
  <cols>
    <col min="1" max="1" width="26.140625" style="9" customWidth="1"/>
    <col min="2" max="2" width="12.140625" style="3" hidden="1" customWidth="1"/>
    <col min="3" max="3" width="12.140625" style="4" hidden="1" customWidth="1"/>
    <col min="4" max="6" width="12.28125" style="4" hidden="1" customWidth="1"/>
    <col min="7" max="7" width="14.57421875" style="5" hidden="1" customWidth="1"/>
    <col min="8" max="8" width="15.00390625" style="6" hidden="1" customWidth="1"/>
    <col min="9" max="9" width="14.00390625" style="7" hidden="1" customWidth="1"/>
    <col min="10" max="10" width="13.7109375" style="8" hidden="1" customWidth="1"/>
    <col min="11" max="13" width="10.8515625" style="8" hidden="1" customWidth="1"/>
    <col min="14" max="14" width="25.7109375" style="8" customWidth="1"/>
    <col min="15" max="15" width="19.7109375" style="8" customWidth="1"/>
    <col min="16" max="103" width="10.8515625" style="8" customWidth="1"/>
    <col min="104" max="16384" width="10.8515625" style="9" customWidth="1"/>
  </cols>
  <sheetData>
    <row r="1" ht="13.5" customHeight="1">
      <c r="A1" s="1" t="s">
        <v>0</v>
      </c>
    </row>
    <row r="2" spans="1:9" ht="18.75" customHeight="1">
      <c r="A2" s="10" t="s">
        <v>1</v>
      </c>
      <c r="B2" s="10"/>
      <c r="C2" s="11"/>
      <c r="D2" s="11"/>
      <c r="E2" s="11"/>
      <c r="F2" s="11"/>
      <c r="G2" s="12"/>
      <c r="H2" s="11"/>
      <c r="I2" s="10"/>
    </row>
    <row r="3" spans="1:9" ht="18.75" customHeight="1" thickBot="1">
      <c r="A3" s="10"/>
      <c r="B3" s="10"/>
      <c r="C3" s="11"/>
      <c r="D3" s="11"/>
      <c r="E3" s="11"/>
      <c r="F3" s="11"/>
      <c r="G3" s="12"/>
      <c r="H3" s="11"/>
      <c r="I3" s="10"/>
    </row>
    <row r="4" spans="1:103" s="1" customFormat="1" ht="40.5" customHeight="1">
      <c r="A4" s="13" t="s">
        <v>2</v>
      </c>
      <c r="B4" s="14" t="s">
        <v>34</v>
      </c>
      <c r="C4" s="14" t="s">
        <v>34</v>
      </c>
      <c r="D4" s="14" t="s">
        <v>34</v>
      </c>
      <c r="E4" s="14" t="s">
        <v>34</v>
      </c>
      <c r="F4" s="14" t="s">
        <v>34</v>
      </c>
      <c r="G4" s="14" t="s">
        <v>34</v>
      </c>
      <c r="H4" s="14" t="s">
        <v>34</v>
      </c>
      <c r="I4" s="14" t="s">
        <v>34</v>
      </c>
      <c r="J4" s="14" t="s">
        <v>34</v>
      </c>
      <c r="K4" s="14" t="s">
        <v>34</v>
      </c>
      <c r="L4" s="14" t="s">
        <v>34</v>
      </c>
      <c r="M4" s="14" t="s">
        <v>34</v>
      </c>
      <c r="N4" s="53" t="s">
        <v>35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</row>
    <row r="5" spans="1:195" ht="21" customHeight="1">
      <c r="A5" s="21" t="s">
        <v>12</v>
      </c>
      <c r="B5" s="23">
        <f aca="true" t="shared" si="0" ref="B5:H5">B6+B7</f>
        <v>0</v>
      </c>
      <c r="C5" s="23">
        <f t="shared" si="0"/>
        <v>0</v>
      </c>
      <c r="D5" s="23">
        <f t="shared" si="0"/>
        <v>0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4" t="e">
        <f>ROUND(I6+I7,2)</f>
        <v>#REF!</v>
      </c>
      <c r="N5" s="54">
        <f>N6+N7</f>
        <v>346875.69</v>
      </c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</row>
    <row r="6" spans="1:195" ht="21" customHeight="1">
      <c r="A6" s="26" t="s">
        <v>13</v>
      </c>
      <c r="B6" s="28"/>
      <c r="C6" s="28"/>
      <c r="D6" s="29"/>
      <c r="E6" s="29"/>
      <c r="F6" s="29"/>
      <c r="G6" s="30"/>
      <c r="H6" s="31"/>
      <c r="I6" s="24" t="e">
        <f>#REF!/12</f>
        <v>#REF!</v>
      </c>
      <c r="N6" s="55">
        <v>275803.45</v>
      </c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</row>
    <row r="7" spans="1:195" ht="21" customHeight="1">
      <c r="A7" s="26" t="s">
        <v>14</v>
      </c>
      <c r="B7" s="28"/>
      <c r="C7" s="28"/>
      <c r="D7" s="29"/>
      <c r="E7" s="29"/>
      <c r="F7" s="29"/>
      <c r="G7" s="30"/>
      <c r="H7" s="31"/>
      <c r="I7" s="24" t="e">
        <f>#REF!/12</f>
        <v>#REF!</v>
      </c>
      <c r="N7" s="55">
        <v>71072.24</v>
      </c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</row>
    <row r="8" spans="1:195" s="36" customFormat="1" ht="55.5" customHeight="1">
      <c r="A8" s="32" t="s">
        <v>15</v>
      </c>
      <c r="B8" s="34">
        <f aca="true" t="shared" si="1" ref="B8:L8">B9+B10+B11</f>
        <v>0</v>
      </c>
      <c r="C8" s="34">
        <f t="shared" si="1"/>
        <v>0</v>
      </c>
      <c r="D8" s="34">
        <f t="shared" si="1"/>
        <v>0</v>
      </c>
      <c r="E8" s="34">
        <f t="shared" si="1"/>
        <v>0</v>
      </c>
      <c r="F8" s="34">
        <f t="shared" si="1"/>
        <v>0</v>
      </c>
      <c r="G8" s="34">
        <f t="shared" si="1"/>
        <v>0</v>
      </c>
      <c r="H8" s="34">
        <f t="shared" si="1"/>
        <v>0</v>
      </c>
      <c r="I8" s="34" t="e">
        <f t="shared" si="1"/>
        <v>#REF!</v>
      </c>
      <c r="J8" s="34">
        <f t="shared" si="1"/>
        <v>0</v>
      </c>
      <c r="K8" s="34">
        <f t="shared" si="1"/>
        <v>0</v>
      </c>
      <c r="L8" s="34">
        <f t="shared" si="1"/>
        <v>0</v>
      </c>
      <c r="M8" s="20"/>
      <c r="N8" s="54">
        <f>N9+N10+N11</f>
        <v>54547.729999999996</v>
      </c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</row>
    <row r="9" spans="1:195" ht="24" customHeight="1">
      <c r="A9" s="37" t="s">
        <v>16</v>
      </c>
      <c r="B9" s="38"/>
      <c r="C9" s="38"/>
      <c r="D9" s="29"/>
      <c r="E9" s="29"/>
      <c r="F9" s="29"/>
      <c r="G9" s="30"/>
      <c r="H9" s="31"/>
      <c r="I9" s="24" t="e">
        <f>#REF!/12</f>
        <v>#REF!</v>
      </c>
      <c r="N9" s="55">
        <v>0</v>
      </c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</row>
    <row r="10" spans="1:195" ht="24" customHeight="1">
      <c r="A10" s="37" t="s">
        <v>17</v>
      </c>
      <c r="B10" s="38"/>
      <c r="C10" s="38"/>
      <c r="D10" s="29"/>
      <c r="E10" s="29"/>
      <c r="F10" s="29"/>
      <c r="G10" s="30"/>
      <c r="H10" s="31"/>
      <c r="I10" s="24" t="e">
        <f>#REF!/6</f>
        <v>#REF!</v>
      </c>
      <c r="N10" s="55">
        <v>18647.67</v>
      </c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</row>
    <row r="11" spans="1:195" ht="18.75" customHeight="1">
      <c r="A11" s="37" t="s">
        <v>18</v>
      </c>
      <c r="B11" s="38"/>
      <c r="C11" s="38"/>
      <c r="D11" s="29"/>
      <c r="E11" s="29"/>
      <c r="F11" s="29"/>
      <c r="G11" s="30"/>
      <c r="H11" s="31"/>
      <c r="I11" s="24" t="e">
        <f>#REF!/12</f>
        <v>#REF!</v>
      </c>
      <c r="N11" s="55">
        <v>35900.06</v>
      </c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</row>
    <row r="12" spans="1:195" s="40" customFormat="1" ht="45" customHeight="1">
      <c r="A12" s="32" t="s">
        <v>19</v>
      </c>
      <c r="B12" s="23">
        <f aca="true" t="shared" si="2" ref="B12:H12">B13+B14</f>
        <v>0</v>
      </c>
      <c r="C12" s="23">
        <f t="shared" si="2"/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39" t="e">
        <f>ROUND(I13+I14+#REF!+#REF!+#REF!,2)</f>
        <v>#REF!</v>
      </c>
      <c r="J12" s="8"/>
      <c r="K12" s="8"/>
      <c r="L12" s="8"/>
      <c r="M12" s="8"/>
      <c r="N12" s="54">
        <f>N13+N14</f>
        <v>220835.66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</row>
    <row r="13" spans="1:195" ht="24.75" customHeight="1">
      <c r="A13" s="37" t="s">
        <v>20</v>
      </c>
      <c r="B13" s="38"/>
      <c r="C13" s="38"/>
      <c r="D13" s="29"/>
      <c r="E13" s="29"/>
      <c r="F13" s="29"/>
      <c r="G13" s="30"/>
      <c r="H13" s="31"/>
      <c r="I13" s="24" t="e">
        <f>#REF!/12</f>
        <v>#REF!</v>
      </c>
      <c r="N13" s="55">
        <v>29886.5</v>
      </c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</row>
    <row r="14" spans="1:195" ht="26.25" customHeight="1">
      <c r="A14" s="37" t="s">
        <v>21</v>
      </c>
      <c r="B14" s="38"/>
      <c r="C14" s="38"/>
      <c r="D14" s="29"/>
      <c r="E14" s="29"/>
      <c r="F14" s="29"/>
      <c r="G14" s="30"/>
      <c r="H14" s="31"/>
      <c r="I14" s="24" t="e">
        <f>#REF!/12</f>
        <v>#REF!</v>
      </c>
      <c r="N14" s="55">
        <v>190949.16</v>
      </c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</row>
    <row r="15" spans="1:195" s="36" customFormat="1" ht="22.5" customHeight="1">
      <c r="A15" s="32" t="s">
        <v>22</v>
      </c>
      <c r="B15" s="34">
        <f aca="true" t="shared" si="3" ref="B15:G15">B16</f>
        <v>0</v>
      </c>
      <c r="C15" s="34">
        <f t="shared" si="3"/>
        <v>0</v>
      </c>
      <c r="D15" s="34">
        <f t="shared" si="3"/>
        <v>0</v>
      </c>
      <c r="E15" s="34">
        <f t="shared" si="3"/>
        <v>0</v>
      </c>
      <c r="F15" s="34">
        <f t="shared" si="3"/>
        <v>0</v>
      </c>
      <c r="G15" s="34">
        <f t="shared" si="3"/>
        <v>0</v>
      </c>
      <c r="H15" s="34"/>
      <c r="I15" s="41" t="e">
        <f>ROUND(I16+#REF!,2)</f>
        <v>#REF!</v>
      </c>
      <c r="J15" s="20"/>
      <c r="K15" s="20"/>
      <c r="L15" s="20"/>
      <c r="M15" s="20"/>
      <c r="N15" s="54">
        <v>0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</row>
    <row r="16" spans="1:195" ht="39" customHeight="1">
      <c r="A16" s="26" t="s">
        <v>23</v>
      </c>
      <c r="B16" s="38"/>
      <c r="C16" s="38"/>
      <c r="D16" s="29"/>
      <c r="E16" s="29"/>
      <c r="F16" s="29"/>
      <c r="G16" s="30"/>
      <c r="H16" s="31"/>
      <c r="I16" s="24" t="e">
        <f>#REF!/12</f>
        <v>#REF!</v>
      </c>
      <c r="N16" s="55">
        <v>0</v>
      </c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</row>
    <row r="17" spans="1:103" s="35" customFormat="1" ht="33.75" customHeight="1">
      <c r="A17" s="32" t="s">
        <v>24</v>
      </c>
      <c r="B17" s="34">
        <f aca="true" t="shared" si="4" ref="B17:H17">B18+B19</f>
        <v>0</v>
      </c>
      <c r="C17" s="34">
        <f t="shared" si="4"/>
        <v>0</v>
      </c>
      <c r="D17" s="34">
        <f t="shared" si="4"/>
        <v>0</v>
      </c>
      <c r="E17" s="34">
        <f t="shared" si="4"/>
        <v>0</v>
      </c>
      <c r="F17" s="34">
        <f t="shared" si="4"/>
        <v>0</v>
      </c>
      <c r="G17" s="34">
        <f t="shared" si="4"/>
        <v>0</v>
      </c>
      <c r="H17" s="34">
        <f t="shared" si="4"/>
        <v>0</v>
      </c>
      <c r="I17" s="42" t="e">
        <f>ROUND(I18+I19,2)</f>
        <v>#REF!</v>
      </c>
      <c r="J17" s="20"/>
      <c r="K17" s="20"/>
      <c r="L17" s="20"/>
      <c r="M17" s="20"/>
      <c r="N17" s="54">
        <f>N18+N19</f>
        <v>38645.05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</row>
    <row r="18" spans="1:103" s="25" customFormat="1" ht="32.25" customHeight="1">
      <c r="A18" s="26" t="s">
        <v>25</v>
      </c>
      <c r="B18" s="38"/>
      <c r="C18" s="38"/>
      <c r="D18" s="43"/>
      <c r="E18" s="43"/>
      <c r="F18" s="43"/>
      <c r="G18" s="30"/>
      <c r="H18" s="31"/>
      <c r="I18" s="24" t="e">
        <f>#REF!/12</f>
        <v>#REF!</v>
      </c>
      <c r="J18" s="8"/>
      <c r="K18" s="8"/>
      <c r="L18" s="8"/>
      <c r="M18" s="8"/>
      <c r="N18" s="55">
        <v>2699.98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</row>
    <row r="19" spans="1:103" s="25" customFormat="1" ht="21.75" customHeight="1">
      <c r="A19" s="26" t="s">
        <v>26</v>
      </c>
      <c r="B19" s="45"/>
      <c r="C19" s="45"/>
      <c r="D19" s="46"/>
      <c r="E19" s="46"/>
      <c r="F19" s="46"/>
      <c r="G19" s="30"/>
      <c r="H19" s="45"/>
      <c r="I19" s="24" t="e">
        <f>#REF!/12</f>
        <v>#REF!</v>
      </c>
      <c r="J19" s="8"/>
      <c r="K19" s="8"/>
      <c r="L19" s="8"/>
      <c r="M19" s="8"/>
      <c r="N19" s="55">
        <v>35945.07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</row>
    <row r="20" spans="1:14" ht="17.25" customHeight="1" thickBot="1">
      <c r="A20" s="47" t="s">
        <v>27</v>
      </c>
      <c r="B20" s="48">
        <f aca="true" t="shared" si="5" ref="B20:G20">B5+B8+B12+B15+B17</f>
        <v>0</v>
      </c>
      <c r="C20" s="48">
        <f t="shared" si="5"/>
        <v>0</v>
      </c>
      <c r="D20" s="48">
        <f t="shared" si="5"/>
        <v>0</v>
      </c>
      <c r="E20" s="48">
        <f t="shared" si="5"/>
        <v>0</v>
      </c>
      <c r="F20" s="48">
        <f t="shared" si="5"/>
        <v>0</v>
      </c>
      <c r="G20" s="48">
        <f t="shared" si="5"/>
        <v>0</v>
      </c>
      <c r="H20" s="48"/>
      <c r="I20" s="49" t="e">
        <f>ROUND(#REF!+#REF!,2)</f>
        <v>#REF!</v>
      </c>
      <c r="J20" s="56"/>
      <c r="K20" s="56"/>
      <c r="L20" s="56"/>
      <c r="M20" s="56"/>
      <c r="N20" s="57">
        <f>N5+N8+N12+N15+N17</f>
        <v>660904.13</v>
      </c>
    </row>
    <row r="21" spans="1:14" ht="18" customHeight="1">
      <c r="A21" s="1" t="s">
        <v>28</v>
      </c>
      <c r="B21" s="50">
        <f aca="true" t="shared" si="6" ref="B21:L21">B5+B8+B12+B15</f>
        <v>0</v>
      </c>
      <c r="C21" s="50">
        <f t="shared" si="6"/>
        <v>0</v>
      </c>
      <c r="D21" s="50">
        <f t="shared" si="6"/>
        <v>0</v>
      </c>
      <c r="E21" s="50">
        <f t="shared" si="6"/>
        <v>0</v>
      </c>
      <c r="F21" s="50">
        <f t="shared" si="6"/>
        <v>0</v>
      </c>
      <c r="G21" s="50">
        <f t="shared" si="6"/>
        <v>0</v>
      </c>
      <c r="H21" s="50">
        <f t="shared" si="6"/>
        <v>0</v>
      </c>
      <c r="I21" s="50" t="e">
        <f t="shared" si="6"/>
        <v>#REF!</v>
      </c>
      <c r="J21" s="50">
        <f t="shared" si="6"/>
        <v>0</v>
      </c>
      <c r="K21" s="50">
        <f t="shared" si="6"/>
        <v>0</v>
      </c>
      <c r="L21" s="50">
        <f t="shared" si="6"/>
        <v>0</v>
      </c>
      <c r="N21" s="8">
        <f>N5+N8+N12+N15</f>
        <v>622259.08</v>
      </c>
    </row>
    <row r="22" spans="1:14" ht="21.75" customHeight="1">
      <c r="A22" s="1" t="s">
        <v>29</v>
      </c>
      <c r="B22" s="50">
        <f aca="true" t="shared" si="7" ref="B22:G22">B17</f>
        <v>0</v>
      </c>
      <c r="C22" s="50">
        <f t="shared" si="7"/>
        <v>0</v>
      </c>
      <c r="D22" s="50">
        <f t="shared" si="7"/>
        <v>0</v>
      </c>
      <c r="E22" s="50">
        <f t="shared" si="7"/>
        <v>0</v>
      </c>
      <c r="F22" s="50">
        <f t="shared" si="7"/>
        <v>0</v>
      </c>
      <c r="G22" s="50">
        <f t="shared" si="7"/>
        <v>0</v>
      </c>
      <c r="N22" s="8">
        <f>N17</f>
        <v>38645.05</v>
      </c>
    </row>
    <row r="23" spans="1:14" ht="24.75" customHeight="1">
      <c r="A23" s="1" t="s">
        <v>30</v>
      </c>
      <c r="B23" s="50">
        <f>B6+B8+B14+B16</f>
        <v>0</v>
      </c>
      <c r="C23" s="50">
        <f>C6+C8+C14+C16</f>
        <v>0</v>
      </c>
      <c r="D23" s="50">
        <f>D6+D8+D14+D16</f>
        <v>0</v>
      </c>
      <c r="E23" s="50">
        <f>E6+E8+E14+E16</f>
        <v>0</v>
      </c>
      <c r="N23" s="8">
        <f>N6+N8+N14+N15</f>
        <v>521300.33999999997</v>
      </c>
    </row>
    <row r="24" spans="1:14" ht="21" customHeight="1">
      <c r="A24" s="1" t="s">
        <v>31</v>
      </c>
      <c r="B24" s="50">
        <f>B18</f>
        <v>0</v>
      </c>
      <c r="C24" s="50">
        <f>C18</f>
        <v>0</v>
      </c>
      <c r="D24" s="50">
        <f>D18</f>
        <v>0</v>
      </c>
      <c r="N24" s="8">
        <f>N18</f>
        <v>2699.98</v>
      </c>
    </row>
    <row r="25" spans="1:14" ht="26.25" customHeight="1">
      <c r="A25" s="1" t="s">
        <v>32</v>
      </c>
      <c r="B25" s="50">
        <f>B7+B13</f>
        <v>0</v>
      </c>
      <c r="C25" s="50">
        <f>C7+C13</f>
        <v>0</v>
      </c>
      <c r="D25" s="50">
        <f>D7+D13</f>
        <v>0</v>
      </c>
      <c r="N25" s="8">
        <f>N7+N13</f>
        <v>100958.74</v>
      </c>
    </row>
    <row r="26" spans="1:14" ht="42" customHeight="1">
      <c r="A26" s="1" t="s">
        <v>33</v>
      </c>
      <c r="B26" s="50">
        <f>B19</f>
        <v>0</v>
      </c>
      <c r="C26" s="50">
        <f>C19</f>
        <v>0</v>
      </c>
      <c r="D26" s="50">
        <f>D19</f>
        <v>0</v>
      </c>
      <c r="N26" s="8">
        <f>N19</f>
        <v>35945.07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M26"/>
  <sheetViews>
    <sheetView workbookViewId="0" topLeftCell="A1">
      <selection activeCell="N11" sqref="N11"/>
    </sheetView>
  </sheetViews>
  <sheetFormatPr defaultColWidth="9.140625" defaultRowHeight="42" customHeight="1"/>
  <cols>
    <col min="1" max="1" width="26.140625" style="9" customWidth="1"/>
    <col min="2" max="2" width="12.140625" style="3" hidden="1" customWidth="1"/>
    <col min="3" max="3" width="12.140625" style="4" hidden="1" customWidth="1"/>
    <col min="4" max="6" width="12.28125" style="4" hidden="1" customWidth="1"/>
    <col min="7" max="7" width="14.57421875" style="5" hidden="1" customWidth="1"/>
    <col min="8" max="8" width="15.00390625" style="6" hidden="1" customWidth="1"/>
    <col min="9" max="9" width="14.00390625" style="7" hidden="1" customWidth="1"/>
    <col min="10" max="10" width="13.7109375" style="8" hidden="1" customWidth="1"/>
    <col min="11" max="13" width="10.8515625" style="8" hidden="1" customWidth="1"/>
    <col min="14" max="14" width="25.7109375" style="8" customWidth="1"/>
    <col min="15" max="15" width="19.7109375" style="8" customWidth="1"/>
    <col min="16" max="103" width="10.8515625" style="8" customWidth="1"/>
    <col min="104" max="16384" width="10.8515625" style="9" customWidth="1"/>
  </cols>
  <sheetData>
    <row r="1" ht="13.5" customHeight="1">
      <c r="A1" s="1" t="s">
        <v>0</v>
      </c>
    </row>
    <row r="2" spans="1:9" ht="18.75" customHeight="1">
      <c r="A2" s="10" t="s">
        <v>37</v>
      </c>
      <c r="B2" s="10"/>
      <c r="C2" s="11"/>
      <c r="D2" s="11"/>
      <c r="E2" s="11"/>
      <c r="F2" s="11"/>
      <c r="G2" s="12"/>
      <c r="H2" s="11"/>
      <c r="I2" s="10"/>
    </row>
    <row r="3" spans="1:9" ht="18.75" customHeight="1" thickBot="1">
      <c r="A3" s="10"/>
      <c r="B3" s="10"/>
      <c r="C3" s="11"/>
      <c r="D3" s="11"/>
      <c r="E3" s="11"/>
      <c r="F3" s="11"/>
      <c r="G3" s="12"/>
      <c r="H3" s="11"/>
      <c r="I3" s="10"/>
    </row>
    <row r="4" spans="1:103" s="1" customFormat="1" ht="40.5" customHeight="1">
      <c r="A4" s="13" t="s">
        <v>2</v>
      </c>
      <c r="B4" s="14" t="s">
        <v>34</v>
      </c>
      <c r="C4" s="14" t="s">
        <v>34</v>
      </c>
      <c r="D4" s="14" t="s">
        <v>34</v>
      </c>
      <c r="E4" s="14" t="s">
        <v>34</v>
      </c>
      <c r="F4" s="14" t="s">
        <v>34</v>
      </c>
      <c r="G4" s="14" t="s">
        <v>34</v>
      </c>
      <c r="H4" s="14" t="s">
        <v>34</v>
      </c>
      <c r="I4" s="14" t="s">
        <v>34</v>
      </c>
      <c r="J4" s="14" t="s">
        <v>34</v>
      </c>
      <c r="K4" s="14" t="s">
        <v>34</v>
      </c>
      <c r="L4" s="14" t="s">
        <v>34</v>
      </c>
      <c r="M4" s="14" t="s">
        <v>34</v>
      </c>
      <c r="N4" s="14" t="s">
        <v>36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</row>
    <row r="5" spans="1:195" ht="21" customHeight="1">
      <c r="A5" s="21" t="s">
        <v>12</v>
      </c>
      <c r="B5" s="23">
        <f aca="true" t="shared" si="0" ref="B5:H5">B6+B7</f>
        <v>0</v>
      </c>
      <c r="C5" s="23">
        <f t="shared" si="0"/>
        <v>0</v>
      </c>
      <c r="D5" s="23">
        <f t="shared" si="0"/>
        <v>0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4" t="e">
        <f>ROUND(I6+I7,2)</f>
        <v>#REF!</v>
      </c>
      <c r="N5" s="51">
        <f>N6+N7</f>
        <v>210669.93</v>
      </c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</row>
    <row r="6" spans="1:195" ht="21" customHeight="1">
      <c r="A6" s="26" t="s">
        <v>13</v>
      </c>
      <c r="B6" s="28"/>
      <c r="C6" s="28"/>
      <c r="D6" s="29"/>
      <c r="E6" s="29"/>
      <c r="F6" s="29"/>
      <c r="G6" s="30"/>
      <c r="H6" s="31"/>
      <c r="I6" s="24" t="e">
        <f>#REF!/12</f>
        <v>#REF!</v>
      </c>
      <c r="N6" s="52">
        <v>210669.93</v>
      </c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</row>
    <row r="7" spans="1:195" ht="21" customHeight="1">
      <c r="A7" s="26" t="s">
        <v>14</v>
      </c>
      <c r="B7" s="28"/>
      <c r="C7" s="28"/>
      <c r="D7" s="29"/>
      <c r="E7" s="29"/>
      <c r="F7" s="29"/>
      <c r="G7" s="30"/>
      <c r="H7" s="31"/>
      <c r="I7" s="24" t="e">
        <f>#REF!/12</f>
        <v>#REF!</v>
      </c>
      <c r="N7" s="52">
        <v>0</v>
      </c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</row>
    <row r="8" spans="1:195" s="36" customFormat="1" ht="55.5" customHeight="1">
      <c r="A8" s="32" t="s">
        <v>15</v>
      </c>
      <c r="B8" s="34">
        <f aca="true" t="shared" si="1" ref="B8:L8">B9+B10+B11</f>
        <v>0</v>
      </c>
      <c r="C8" s="34">
        <f t="shared" si="1"/>
        <v>0</v>
      </c>
      <c r="D8" s="34">
        <f t="shared" si="1"/>
        <v>0</v>
      </c>
      <c r="E8" s="34">
        <f t="shared" si="1"/>
        <v>0</v>
      </c>
      <c r="F8" s="34">
        <f t="shared" si="1"/>
        <v>0</v>
      </c>
      <c r="G8" s="34">
        <f t="shared" si="1"/>
        <v>0</v>
      </c>
      <c r="H8" s="34">
        <f t="shared" si="1"/>
        <v>0</v>
      </c>
      <c r="I8" s="34" t="e">
        <f t="shared" si="1"/>
        <v>#REF!</v>
      </c>
      <c r="J8" s="34">
        <f t="shared" si="1"/>
        <v>0</v>
      </c>
      <c r="K8" s="34">
        <f t="shared" si="1"/>
        <v>0</v>
      </c>
      <c r="L8" s="34">
        <f t="shared" si="1"/>
        <v>0</v>
      </c>
      <c r="M8" s="20"/>
      <c r="N8" s="51">
        <f>N9+N10+N11</f>
        <v>0</v>
      </c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</row>
    <row r="9" spans="1:195" ht="24" customHeight="1">
      <c r="A9" s="37" t="s">
        <v>16</v>
      </c>
      <c r="B9" s="38"/>
      <c r="C9" s="38"/>
      <c r="D9" s="29"/>
      <c r="E9" s="29"/>
      <c r="F9" s="29"/>
      <c r="G9" s="30"/>
      <c r="H9" s="31"/>
      <c r="I9" s="24" t="e">
        <f>#REF!/12</f>
        <v>#REF!</v>
      </c>
      <c r="N9" s="52">
        <v>0</v>
      </c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</row>
    <row r="10" spans="1:195" ht="24" customHeight="1">
      <c r="A10" s="37" t="s">
        <v>17</v>
      </c>
      <c r="B10" s="38"/>
      <c r="C10" s="38"/>
      <c r="D10" s="29"/>
      <c r="E10" s="29"/>
      <c r="F10" s="29"/>
      <c r="G10" s="30"/>
      <c r="H10" s="31"/>
      <c r="I10" s="24" t="e">
        <f>#REF!/6</f>
        <v>#REF!</v>
      </c>
      <c r="N10" s="52">
        <v>0</v>
      </c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</row>
    <row r="11" spans="1:195" ht="18.75" customHeight="1">
      <c r="A11" s="37" t="s">
        <v>18</v>
      </c>
      <c r="B11" s="38"/>
      <c r="C11" s="38"/>
      <c r="D11" s="29"/>
      <c r="E11" s="29"/>
      <c r="F11" s="29"/>
      <c r="G11" s="30"/>
      <c r="H11" s="31"/>
      <c r="I11" s="24" t="e">
        <f>#REF!/12</f>
        <v>#REF!</v>
      </c>
      <c r="N11" s="52">
        <v>0</v>
      </c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</row>
    <row r="12" spans="1:195" s="40" customFormat="1" ht="45" customHeight="1">
      <c r="A12" s="32" t="s">
        <v>19</v>
      </c>
      <c r="B12" s="23">
        <f aca="true" t="shared" si="2" ref="B12:H12">B13+B14</f>
        <v>0</v>
      </c>
      <c r="C12" s="23">
        <f t="shared" si="2"/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39" t="e">
        <f>ROUND(I13+I14+#REF!+#REF!+#REF!,2)</f>
        <v>#REF!</v>
      </c>
      <c r="J12" s="8"/>
      <c r="K12" s="8"/>
      <c r="L12" s="8"/>
      <c r="M12" s="8"/>
      <c r="N12" s="51">
        <f>N13+N14</f>
        <v>0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</row>
    <row r="13" spans="1:195" ht="24.75" customHeight="1">
      <c r="A13" s="37" t="s">
        <v>20</v>
      </c>
      <c r="B13" s="38"/>
      <c r="C13" s="38"/>
      <c r="D13" s="29"/>
      <c r="E13" s="29"/>
      <c r="F13" s="29"/>
      <c r="G13" s="30"/>
      <c r="H13" s="31"/>
      <c r="I13" s="24" t="e">
        <f>#REF!/12</f>
        <v>#REF!</v>
      </c>
      <c r="N13" s="52">
        <v>0</v>
      </c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</row>
    <row r="14" spans="1:195" ht="26.25" customHeight="1">
      <c r="A14" s="37" t="s">
        <v>21</v>
      </c>
      <c r="B14" s="38"/>
      <c r="C14" s="38"/>
      <c r="D14" s="29"/>
      <c r="E14" s="29"/>
      <c r="F14" s="29"/>
      <c r="G14" s="30"/>
      <c r="H14" s="31"/>
      <c r="I14" s="24" t="e">
        <f>#REF!/12</f>
        <v>#REF!</v>
      </c>
      <c r="N14" s="52">
        <v>0</v>
      </c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</row>
    <row r="15" spans="1:195" s="36" customFormat="1" ht="22.5" customHeight="1">
      <c r="A15" s="32" t="s">
        <v>22</v>
      </c>
      <c r="B15" s="34">
        <f aca="true" t="shared" si="3" ref="B15:G15">B16</f>
        <v>0</v>
      </c>
      <c r="C15" s="34">
        <f t="shared" si="3"/>
        <v>0</v>
      </c>
      <c r="D15" s="34">
        <f t="shared" si="3"/>
        <v>0</v>
      </c>
      <c r="E15" s="34">
        <f t="shared" si="3"/>
        <v>0</v>
      </c>
      <c r="F15" s="34">
        <f t="shared" si="3"/>
        <v>0</v>
      </c>
      <c r="G15" s="34">
        <f t="shared" si="3"/>
        <v>0</v>
      </c>
      <c r="H15" s="34"/>
      <c r="I15" s="41" t="e">
        <f>ROUND(I16+#REF!,2)</f>
        <v>#REF!</v>
      </c>
      <c r="J15" s="20"/>
      <c r="K15" s="20"/>
      <c r="L15" s="20"/>
      <c r="M15" s="20"/>
      <c r="N15" s="51">
        <v>0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</row>
    <row r="16" spans="1:195" ht="39" customHeight="1">
      <c r="A16" s="26" t="s">
        <v>23</v>
      </c>
      <c r="B16" s="38"/>
      <c r="C16" s="38"/>
      <c r="D16" s="29"/>
      <c r="E16" s="29"/>
      <c r="F16" s="29"/>
      <c r="G16" s="30"/>
      <c r="H16" s="31"/>
      <c r="I16" s="24" t="e">
        <f>#REF!/12</f>
        <v>#REF!</v>
      </c>
      <c r="N16" s="52">
        <v>0</v>
      </c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</row>
    <row r="17" spans="1:103" s="35" customFormat="1" ht="33.75" customHeight="1">
      <c r="A17" s="32" t="s">
        <v>24</v>
      </c>
      <c r="B17" s="34">
        <f aca="true" t="shared" si="4" ref="B17:H17">B18+B19</f>
        <v>0</v>
      </c>
      <c r="C17" s="34">
        <f t="shared" si="4"/>
        <v>0</v>
      </c>
      <c r="D17" s="34">
        <f t="shared" si="4"/>
        <v>0</v>
      </c>
      <c r="E17" s="34">
        <f t="shared" si="4"/>
        <v>0</v>
      </c>
      <c r="F17" s="34">
        <f t="shared" si="4"/>
        <v>0</v>
      </c>
      <c r="G17" s="34">
        <f t="shared" si="4"/>
        <v>0</v>
      </c>
      <c r="H17" s="34">
        <f t="shared" si="4"/>
        <v>0</v>
      </c>
      <c r="I17" s="42" t="e">
        <f>ROUND(I18+I19,2)</f>
        <v>#REF!</v>
      </c>
      <c r="J17" s="20"/>
      <c r="K17" s="20"/>
      <c r="L17" s="20"/>
      <c r="M17" s="20"/>
      <c r="N17" s="51">
        <f>N18+N19</f>
        <v>1500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</row>
    <row r="18" spans="1:103" s="25" customFormat="1" ht="32.25" customHeight="1">
      <c r="A18" s="26" t="s">
        <v>25</v>
      </c>
      <c r="B18" s="38"/>
      <c r="C18" s="38"/>
      <c r="D18" s="43"/>
      <c r="E18" s="43"/>
      <c r="F18" s="43"/>
      <c r="G18" s="30"/>
      <c r="H18" s="31"/>
      <c r="I18" s="24" t="e">
        <f>#REF!/12</f>
        <v>#REF!</v>
      </c>
      <c r="J18" s="8"/>
      <c r="K18" s="8"/>
      <c r="L18" s="8"/>
      <c r="M18" s="8"/>
      <c r="N18" s="52">
        <v>1500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</row>
    <row r="19" spans="1:103" s="25" customFormat="1" ht="21.75" customHeight="1">
      <c r="A19" s="26" t="s">
        <v>26</v>
      </c>
      <c r="B19" s="45"/>
      <c r="C19" s="45"/>
      <c r="D19" s="46"/>
      <c r="E19" s="46"/>
      <c r="F19" s="46"/>
      <c r="G19" s="30"/>
      <c r="H19" s="45"/>
      <c r="I19" s="24" t="e">
        <f>#REF!/12</f>
        <v>#REF!</v>
      </c>
      <c r="J19" s="8"/>
      <c r="K19" s="8"/>
      <c r="L19" s="8"/>
      <c r="M19" s="8"/>
      <c r="N19" s="52">
        <v>0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</row>
    <row r="20" spans="1:14" ht="17.25" customHeight="1" thickBot="1">
      <c r="A20" s="47" t="s">
        <v>27</v>
      </c>
      <c r="B20" s="48">
        <f aca="true" t="shared" si="5" ref="B20:G20">B5+B8+B12+B15+B17</f>
        <v>0</v>
      </c>
      <c r="C20" s="48">
        <f t="shared" si="5"/>
        <v>0</v>
      </c>
      <c r="D20" s="48">
        <f t="shared" si="5"/>
        <v>0</v>
      </c>
      <c r="E20" s="48">
        <f t="shared" si="5"/>
        <v>0</v>
      </c>
      <c r="F20" s="48">
        <f t="shared" si="5"/>
        <v>0</v>
      </c>
      <c r="G20" s="48">
        <f t="shared" si="5"/>
        <v>0</v>
      </c>
      <c r="H20" s="48"/>
      <c r="I20" s="49" t="e">
        <f>ROUND(#REF!+#REF!,2)</f>
        <v>#REF!</v>
      </c>
      <c r="N20" s="52">
        <f>N5+N8+N12+N15+N17</f>
        <v>212169.93</v>
      </c>
    </row>
    <row r="21" spans="1:14" ht="18" customHeight="1">
      <c r="A21" s="1" t="s">
        <v>28</v>
      </c>
      <c r="B21" s="50">
        <f aca="true" t="shared" si="6" ref="B21:L21">B5+B8+B12+B15</f>
        <v>0</v>
      </c>
      <c r="C21" s="50">
        <f t="shared" si="6"/>
        <v>0</v>
      </c>
      <c r="D21" s="50">
        <f t="shared" si="6"/>
        <v>0</v>
      </c>
      <c r="E21" s="50">
        <f t="shared" si="6"/>
        <v>0</v>
      </c>
      <c r="F21" s="50">
        <f t="shared" si="6"/>
        <v>0</v>
      </c>
      <c r="G21" s="50">
        <f t="shared" si="6"/>
        <v>0</v>
      </c>
      <c r="H21" s="50">
        <f t="shared" si="6"/>
        <v>0</v>
      </c>
      <c r="I21" s="50" t="e">
        <f t="shared" si="6"/>
        <v>#REF!</v>
      </c>
      <c r="J21" s="50">
        <f t="shared" si="6"/>
        <v>0</v>
      </c>
      <c r="K21" s="50">
        <f t="shared" si="6"/>
        <v>0</v>
      </c>
      <c r="L21" s="50">
        <f t="shared" si="6"/>
        <v>0</v>
      </c>
      <c r="N21" s="8">
        <f>N5+N8+N12+N15</f>
        <v>210669.93</v>
      </c>
    </row>
    <row r="22" spans="1:14" ht="21.75" customHeight="1">
      <c r="A22" s="1" t="s">
        <v>29</v>
      </c>
      <c r="B22" s="50">
        <f aca="true" t="shared" si="7" ref="B22:G22">B17</f>
        <v>0</v>
      </c>
      <c r="C22" s="50">
        <f t="shared" si="7"/>
        <v>0</v>
      </c>
      <c r="D22" s="50">
        <f t="shared" si="7"/>
        <v>0</v>
      </c>
      <c r="E22" s="50">
        <f t="shared" si="7"/>
        <v>0</v>
      </c>
      <c r="F22" s="50">
        <f t="shared" si="7"/>
        <v>0</v>
      </c>
      <c r="G22" s="50">
        <f t="shared" si="7"/>
        <v>0</v>
      </c>
      <c r="N22" s="8">
        <f>N17</f>
        <v>1500</v>
      </c>
    </row>
    <row r="23" spans="1:14" ht="24.75" customHeight="1">
      <c r="A23" s="1" t="s">
        <v>30</v>
      </c>
      <c r="B23" s="50">
        <f>B6+B8+B14+B16</f>
        <v>0</v>
      </c>
      <c r="C23" s="50">
        <f>C6+C8+C14+C16</f>
        <v>0</v>
      </c>
      <c r="D23" s="50">
        <f>D6+D8+D14+D16</f>
        <v>0</v>
      </c>
      <c r="E23" s="50">
        <f>E6+E8+E14+E16</f>
        <v>0</v>
      </c>
      <c r="N23" s="8">
        <f>N6+N8+N14+N15</f>
        <v>210669.93</v>
      </c>
    </row>
    <row r="24" spans="1:14" ht="21" customHeight="1">
      <c r="A24" s="1" t="s">
        <v>31</v>
      </c>
      <c r="B24" s="50">
        <f>B18</f>
        <v>0</v>
      </c>
      <c r="C24" s="50">
        <f>C18</f>
        <v>0</v>
      </c>
      <c r="D24" s="50">
        <f>D18</f>
        <v>0</v>
      </c>
      <c r="N24" s="8">
        <f>N18</f>
        <v>1500</v>
      </c>
    </row>
    <row r="25" spans="1:14" ht="26.25" customHeight="1">
      <c r="A25" s="1" t="s">
        <v>32</v>
      </c>
      <c r="B25" s="50">
        <f>B7+B13</f>
        <v>0</v>
      </c>
      <c r="C25" s="50">
        <f>C7+C13</f>
        <v>0</v>
      </c>
      <c r="D25" s="50">
        <f>D7+D13</f>
        <v>0</v>
      </c>
      <c r="N25" s="8">
        <f>N7+N13</f>
        <v>0</v>
      </c>
    </row>
    <row r="26" spans="1:14" ht="42" customHeight="1">
      <c r="A26" s="1" t="s">
        <v>33</v>
      </c>
      <c r="B26" s="50">
        <f>B19</f>
        <v>0</v>
      </c>
      <c r="C26" s="50">
        <f>C19</f>
        <v>0</v>
      </c>
      <c r="D26" s="50">
        <f>D19</f>
        <v>0</v>
      </c>
      <c r="N26" s="8">
        <f>N19</f>
        <v>0</v>
      </c>
    </row>
  </sheetData>
  <printOptions/>
  <pageMargins left="0.75" right="0.75" top="1" bottom="1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M26"/>
  <sheetViews>
    <sheetView workbookViewId="0" topLeftCell="A1">
      <selection activeCell="O22" sqref="O22"/>
    </sheetView>
  </sheetViews>
  <sheetFormatPr defaultColWidth="9.140625" defaultRowHeight="42" customHeight="1"/>
  <cols>
    <col min="1" max="1" width="26.140625" style="9" customWidth="1"/>
    <col min="2" max="2" width="12.140625" style="3" hidden="1" customWidth="1"/>
    <col min="3" max="3" width="12.140625" style="4" hidden="1" customWidth="1"/>
    <col min="4" max="6" width="12.28125" style="4" hidden="1" customWidth="1"/>
    <col min="7" max="7" width="14.57421875" style="5" hidden="1" customWidth="1"/>
    <col min="8" max="8" width="15.00390625" style="6" hidden="1" customWidth="1"/>
    <col min="9" max="9" width="14.00390625" style="7" hidden="1" customWidth="1"/>
    <col min="10" max="10" width="13.7109375" style="8" hidden="1" customWidth="1"/>
    <col min="11" max="13" width="10.8515625" style="8" hidden="1" customWidth="1"/>
    <col min="14" max="14" width="25.7109375" style="8" customWidth="1"/>
    <col min="15" max="15" width="19.7109375" style="8" customWidth="1"/>
    <col min="16" max="103" width="10.8515625" style="8" customWidth="1"/>
    <col min="104" max="16384" width="10.8515625" style="9" customWidth="1"/>
  </cols>
  <sheetData>
    <row r="1" ht="13.5" customHeight="1">
      <c r="A1" s="1" t="s">
        <v>0</v>
      </c>
    </row>
    <row r="2" spans="1:9" ht="18.75" customHeight="1">
      <c r="A2" s="10" t="s">
        <v>37</v>
      </c>
      <c r="B2" s="10"/>
      <c r="C2" s="11"/>
      <c r="D2" s="11"/>
      <c r="E2" s="11"/>
      <c r="F2" s="11"/>
      <c r="G2" s="12"/>
      <c r="H2" s="11"/>
      <c r="I2" s="10"/>
    </row>
    <row r="3" spans="1:9" ht="18.75" customHeight="1" thickBot="1">
      <c r="A3" s="10"/>
      <c r="B3" s="10"/>
      <c r="C3" s="11"/>
      <c r="D3" s="11"/>
      <c r="E3" s="11"/>
      <c r="F3" s="11"/>
      <c r="G3" s="12"/>
      <c r="H3" s="11"/>
      <c r="I3" s="10"/>
    </row>
    <row r="4" spans="1:103" s="1" customFormat="1" ht="40.5" customHeight="1">
      <c r="A4" s="13" t="s">
        <v>2</v>
      </c>
      <c r="B4" s="14" t="s">
        <v>34</v>
      </c>
      <c r="C4" s="14" t="s">
        <v>34</v>
      </c>
      <c r="D4" s="14" t="s">
        <v>34</v>
      </c>
      <c r="E4" s="14" t="s">
        <v>34</v>
      </c>
      <c r="F4" s="14" t="s">
        <v>34</v>
      </c>
      <c r="G4" s="14" t="s">
        <v>34</v>
      </c>
      <c r="H4" s="14" t="s">
        <v>34</v>
      </c>
      <c r="I4" s="14" t="s">
        <v>34</v>
      </c>
      <c r="J4" s="14" t="s">
        <v>34</v>
      </c>
      <c r="K4" s="14" t="s">
        <v>34</v>
      </c>
      <c r="L4" s="14" t="s">
        <v>34</v>
      </c>
      <c r="M4" s="14" t="s">
        <v>34</v>
      </c>
      <c r="N4" s="14" t="s">
        <v>38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</row>
    <row r="5" spans="1:195" ht="21" customHeight="1">
      <c r="A5" s="21" t="s">
        <v>12</v>
      </c>
      <c r="B5" s="23">
        <f aca="true" t="shared" si="0" ref="B5:H5">B6+B7</f>
        <v>0</v>
      </c>
      <c r="C5" s="23">
        <f t="shared" si="0"/>
        <v>0</v>
      </c>
      <c r="D5" s="23">
        <f t="shared" si="0"/>
        <v>0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4" t="e">
        <f>ROUND(I6+I7,2)</f>
        <v>#REF!</v>
      </c>
      <c r="N5" s="51">
        <f>N6+N7</f>
        <v>243750.65000000002</v>
      </c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</row>
    <row r="6" spans="1:195" ht="21" customHeight="1">
      <c r="A6" s="26" t="s">
        <v>13</v>
      </c>
      <c r="B6" s="28"/>
      <c r="C6" s="28"/>
      <c r="D6" s="29"/>
      <c r="E6" s="29"/>
      <c r="F6" s="29"/>
      <c r="G6" s="30"/>
      <c r="H6" s="31"/>
      <c r="I6" s="24" t="e">
        <f>#REF!/12</f>
        <v>#REF!</v>
      </c>
      <c r="N6" s="52">
        <v>238316.45</v>
      </c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</row>
    <row r="7" spans="1:195" ht="21" customHeight="1">
      <c r="A7" s="26" t="s">
        <v>14</v>
      </c>
      <c r="B7" s="28"/>
      <c r="C7" s="28"/>
      <c r="D7" s="29"/>
      <c r="E7" s="29"/>
      <c r="F7" s="29"/>
      <c r="G7" s="30"/>
      <c r="H7" s="31"/>
      <c r="I7" s="24" t="e">
        <f>#REF!/12</f>
        <v>#REF!</v>
      </c>
      <c r="N7" s="52">
        <v>5434.2</v>
      </c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</row>
    <row r="8" spans="1:195" s="36" customFormat="1" ht="55.5" customHeight="1">
      <c r="A8" s="32" t="s">
        <v>15</v>
      </c>
      <c r="B8" s="34">
        <f aca="true" t="shared" si="1" ref="B8:L8">B9+B10+B11</f>
        <v>0</v>
      </c>
      <c r="C8" s="34">
        <f t="shared" si="1"/>
        <v>0</v>
      </c>
      <c r="D8" s="34">
        <f t="shared" si="1"/>
        <v>0</v>
      </c>
      <c r="E8" s="34">
        <f t="shared" si="1"/>
        <v>0</v>
      </c>
      <c r="F8" s="34">
        <f t="shared" si="1"/>
        <v>0</v>
      </c>
      <c r="G8" s="34">
        <f t="shared" si="1"/>
        <v>0</v>
      </c>
      <c r="H8" s="34">
        <f t="shared" si="1"/>
        <v>0</v>
      </c>
      <c r="I8" s="34" t="e">
        <f t="shared" si="1"/>
        <v>#REF!</v>
      </c>
      <c r="J8" s="34">
        <f t="shared" si="1"/>
        <v>0</v>
      </c>
      <c r="K8" s="34">
        <f t="shared" si="1"/>
        <v>0</v>
      </c>
      <c r="L8" s="34">
        <f t="shared" si="1"/>
        <v>0</v>
      </c>
      <c r="M8" s="20"/>
      <c r="N8" s="51">
        <f>N9+N10+N11</f>
        <v>40442.66</v>
      </c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</row>
    <row r="9" spans="1:195" ht="24" customHeight="1">
      <c r="A9" s="37" t="s">
        <v>16</v>
      </c>
      <c r="B9" s="38"/>
      <c r="C9" s="38"/>
      <c r="D9" s="29"/>
      <c r="E9" s="29"/>
      <c r="F9" s="29"/>
      <c r="G9" s="30"/>
      <c r="H9" s="31"/>
      <c r="I9" s="24" t="e">
        <f>#REF!/12</f>
        <v>#REF!</v>
      </c>
      <c r="N9" s="52">
        <v>0</v>
      </c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</row>
    <row r="10" spans="1:195" ht="24" customHeight="1">
      <c r="A10" s="37" t="s">
        <v>17</v>
      </c>
      <c r="B10" s="38"/>
      <c r="C10" s="38"/>
      <c r="D10" s="29"/>
      <c r="E10" s="29"/>
      <c r="F10" s="29"/>
      <c r="G10" s="30"/>
      <c r="H10" s="31"/>
      <c r="I10" s="24" t="e">
        <f>#REF!/6</f>
        <v>#REF!</v>
      </c>
      <c r="N10" s="52">
        <v>40442.66</v>
      </c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</row>
    <row r="11" spans="1:195" ht="18.75" customHeight="1">
      <c r="A11" s="37" t="s">
        <v>18</v>
      </c>
      <c r="B11" s="38"/>
      <c r="C11" s="38"/>
      <c r="D11" s="29"/>
      <c r="E11" s="29"/>
      <c r="F11" s="29"/>
      <c r="G11" s="30"/>
      <c r="H11" s="31"/>
      <c r="I11" s="24" t="e">
        <f>#REF!/12</f>
        <v>#REF!</v>
      </c>
      <c r="N11" s="52">
        <v>0</v>
      </c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</row>
    <row r="12" spans="1:195" s="40" customFormat="1" ht="45" customHeight="1">
      <c r="A12" s="32" t="s">
        <v>19</v>
      </c>
      <c r="B12" s="23">
        <f aca="true" t="shared" si="2" ref="B12:H12">B13+B14</f>
        <v>0</v>
      </c>
      <c r="C12" s="23">
        <f t="shared" si="2"/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39" t="e">
        <f>ROUND(I13+I14+#REF!+#REF!+#REF!,2)</f>
        <v>#REF!</v>
      </c>
      <c r="J12" s="8"/>
      <c r="K12" s="8"/>
      <c r="L12" s="8"/>
      <c r="M12" s="8"/>
      <c r="N12" s="51">
        <f>N13+N14</f>
        <v>9968.05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</row>
    <row r="13" spans="1:195" ht="24.75" customHeight="1">
      <c r="A13" s="37" t="s">
        <v>20</v>
      </c>
      <c r="B13" s="38"/>
      <c r="C13" s="38"/>
      <c r="D13" s="29"/>
      <c r="E13" s="29"/>
      <c r="F13" s="29"/>
      <c r="G13" s="30"/>
      <c r="H13" s="31"/>
      <c r="I13" s="24" t="e">
        <f>#REF!/12</f>
        <v>#REF!</v>
      </c>
      <c r="N13" s="52">
        <v>9968.05</v>
      </c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</row>
    <row r="14" spans="1:195" ht="26.25" customHeight="1">
      <c r="A14" s="37" t="s">
        <v>21</v>
      </c>
      <c r="B14" s="38"/>
      <c r="C14" s="38"/>
      <c r="D14" s="29"/>
      <c r="E14" s="29"/>
      <c r="F14" s="29"/>
      <c r="G14" s="30"/>
      <c r="H14" s="31"/>
      <c r="I14" s="24" t="e">
        <f>#REF!/12</f>
        <v>#REF!</v>
      </c>
      <c r="N14" s="52">
        <v>0</v>
      </c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</row>
    <row r="15" spans="1:195" s="36" customFormat="1" ht="22.5" customHeight="1">
      <c r="A15" s="32" t="s">
        <v>22</v>
      </c>
      <c r="B15" s="34">
        <f aca="true" t="shared" si="3" ref="B15:G15">B16</f>
        <v>0</v>
      </c>
      <c r="C15" s="34">
        <f t="shared" si="3"/>
        <v>0</v>
      </c>
      <c r="D15" s="34">
        <f t="shared" si="3"/>
        <v>0</v>
      </c>
      <c r="E15" s="34">
        <f t="shared" si="3"/>
        <v>0</v>
      </c>
      <c r="F15" s="34">
        <f t="shared" si="3"/>
        <v>0</v>
      </c>
      <c r="G15" s="34">
        <f t="shared" si="3"/>
        <v>0</v>
      </c>
      <c r="H15" s="34"/>
      <c r="I15" s="41" t="e">
        <f>ROUND(I16+#REF!,2)</f>
        <v>#REF!</v>
      </c>
      <c r="J15" s="20"/>
      <c r="K15" s="20"/>
      <c r="L15" s="20"/>
      <c r="M15" s="20"/>
      <c r="N15" s="51">
        <v>0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</row>
    <row r="16" spans="1:195" ht="39" customHeight="1">
      <c r="A16" s="26" t="s">
        <v>23</v>
      </c>
      <c r="B16" s="38"/>
      <c r="C16" s="38"/>
      <c r="D16" s="29"/>
      <c r="E16" s="29"/>
      <c r="F16" s="29"/>
      <c r="G16" s="30"/>
      <c r="H16" s="31"/>
      <c r="I16" s="24" t="e">
        <f>#REF!/12</f>
        <v>#REF!</v>
      </c>
      <c r="N16" s="52">
        <v>0</v>
      </c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</row>
    <row r="17" spans="1:103" s="35" customFormat="1" ht="33.75" customHeight="1">
      <c r="A17" s="32" t="s">
        <v>24</v>
      </c>
      <c r="B17" s="34">
        <f aca="true" t="shared" si="4" ref="B17:H17">B18+B19</f>
        <v>0</v>
      </c>
      <c r="C17" s="34">
        <f t="shared" si="4"/>
        <v>0</v>
      </c>
      <c r="D17" s="34">
        <f t="shared" si="4"/>
        <v>0</v>
      </c>
      <c r="E17" s="34">
        <f t="shared" si="4"/>
        <v>0</v>
      </c>
      <c r="F17" s="34">
        <f t="shared" si="4"/>
        <v>0</v>
      </c>
      <c r="G17" s="34">
        <f t="shared" si="4"/>
        <v>0</v>
      </c>
      <c r="H17" s="34">
        <f t="shared" si="4"/>
        <v>0</v>
      </c>
      <c r="I17" s="42" t="e">
        <f>ROUND(I18+I19,2)</f>
        <v>#REF!</v>
      </c>
      <c r="J17" s="20"/>
      <c r="K17" s="20"/>
      <c r="L17" s="20"/>
      <c r="M17" s="20"/>
      <c r="N17" s="51">
        <f>N18+N19</f>
        <v>12900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</row>
    <row r="18" spans="1:103" s="25" customFormat="1" ht="32.25" customHeight="1">
      <c r="A18" s="26" t="s">
        <v>25</v>
      </c>
      <c r="B18" s="38"/>
      <c r="C18" s="38"/>
      <c r="D18" s="43"/>
      <c r="E18" s="43"/>
      <c r="F18" s="43"/>
      <c r="G18" s="30"/>
      <c r="H18" s="31"/>
      <c r="I18" s="24" t="e">
        <f>#REF!/12</f>
        <v>#REF!</v>
      </c>
      <c r="J18" s="8"/>
      <c r="K18" s="8"/>
      <c r="L18" s="8"/>
      <c r="M18" s="8"/>
      <c r="N18" s="52">
        <v>1500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</row>
    <row r="19" spans="1:103" s="25" customFormat="1" ht="21.75" customHeight="1">
      <c r="A19" s="26" t="s">
        <v>26</v>
      </c>
      <c r="B19" s="45"/>
      <c r="C19" s="45"/>
      <c r="D19" s="46"/>
      <c r="E19" s="46"/>
      <c r="F19" s="46"/>
      <c r="G19" s="30"/>
      <c r="H19" s="45"/>
      <c r="I19" s="24" t="e">
        <f>#REF!/12</f>
        <v>#REF!</v>
      </c>
      <c r="J19" s="8"/>
      <c r="K19" s="8"/>
      <c r="L19" s="8"/>
      <c r="M19" s="8"/>
      <c r="N19" s="52">
        <v>11400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</row>
    <row r="20" spans="1:14" ht="17.25" customHeight="1" thickBot="1">
      <c r="A20" s="47" t="s">
        <v>27</v>
      </c>
      <c r="B20" s="48">
        <f aca="true" t="shared" si="5" ref="B20:G20">B5+B8+B12+B15+B17</f>
        <v>0</v>
      </c>
      <c r="C20" s="48">
        <f t="shared" si="5"/>
        <v>0</v>
      </c>
      <c r="D20" s="48">
        <f t="shared" si="5"/>
        <v>0</v>
      </c>
      <c r="E20" s="48">
        <f t="shared" si="5"/>
        <v>0</v>
      </c>
      <c r="F20" s="48">
        <f t="shared" si="5"/>
        <v>0</v>
      </c>
      <c r="G20" s="48">
        <f t="shared" si="5"/>
        <v>0</v>
      </c>
      <c r="H20" s="48"/>
      <c r="I20" s="49" t="e">
        <f>ROUND(#REF!+#REF!,2)</f>
        <v>#REF!</v>
      </c>
      <c r="N20" s="52">
        <f>N5+N8+N12+N15+N17</f>
        <v>307061.36000000004</v>
      </c>
    </row>
    <row r="21" spans="1:14" ht="18" customHeight="1">
      <c r="A21" s="1" t="s">
        <v>28</v>
      </c>
      <c r="B21" s="50">
        <f aca="true" t="shared" si="6" ref="B21:L21">B5+B8+B12+B15</f>
        <v>0</v>
      </c>
      <c r="C21" s="50">
        <f t="shared" si="6"/>
        <v>0</v>
      </c>
      <c r="D21" s="50">
        <f t="shared" si="6"/>
        <v>0</v>
      </c>
      <c r="E21" s="50">
        <f t="shared" si="6"/>
        <v>0</v>
      </c>
      <c r="F21" s="50">
        <f t="shared" si="6"/>
        <v>0</v>
      </c>
      <c r="G21" s="50">
        <f t="shared" si="6"/>
        <v>0</v>
      </c>
      <c r="H21" s="50">
        <f t="shared" si="6"/>
        <v>0</v>
      </c>
      <c r="I21" s="50" t="e">
        <f t="shared" si="6"/>
        <v>#REF!</v>
      </c>
      <c r="J21" s="50">
        <f t="shared" si="6"/>
        <v>0</v>
      </c>
      <c r="K21" s="50">
        <f t="shared" si="6"/>
        <v>0</v>
      </c>
      <c r="L21" s="50">
        <f t="shared" si="6"/>
        <v>0</v>
      </c>
      <c r="N21" s="8">
        <f>N5+N8+N12+N15</f>
        <v>294161.36000000004</v>
      </c>
    </row>
    <row r="22" spans="1:14" ht="21.75" customHeight="1">
      <c r="A22" s="1" t="s">
        <v>29</v>
      </c>
      <c r="B22" s="50">
        <f aca="true" t="shared" si="7" ref="B22:G22">B17</f>
        <v>0</v>
      </c>
      <c r="C22" s="50">
        <f t="shared" si="7"/>
        <v>0</v>
      </c>
      <c r="D22" s="50">
        <f t="shared" si="7"/>
        <v>0</v>
      </c>
      <c r="E22" s="50">
        <f t="shared" si="7"/>
        <v>0</v>
      </c>
      <c r="F22" s="50">
        <f t="shared" si="7"/>
        <v>0</v>
      </c>
      <c r="G22" s="50">
        <f t="shared" si="7"/>
        <v>0</v>
      </c>
      <c r="N22" s="8">
        <f>N17</f>
        <v>12900</v>
      </c>
    </row>
    <row r="23" spans="1:14" ht="24.75" customHeight="1">
      <c r="A23" s="1" t="s">
        <v>30</v>
      </c>
      <c r="B23" s="50">
        <f>B6+B8+B14+B16</f>
        <v>0</v>
      </c>
      <c r="C23" s="50">
        <f>C6+C8+C14+C16</f>
        <v>0</v>
      </c>
      <c r="D23" s="50">
        <f>D6+D8+D14+D16</f>
        <v>0</v>
      </c>
      <c r="E23" s="50">
        <f>E6+E8+E14+E16</f>
        <v>0</v>
      </c>
      <c r="N23" s="8">
        <f>N6+N8+N14+N15</f>
        <v>278759.11</v>
      </c>
    </row>
    <row r="24" spans="1:14" ht="21" customHeight="1">
      <c r="A24" s="1" t="s">
        <v>31</v>
      </c>
      <c r="B24" s="50">
        <f>B18</f>
        <v>0</v>
      </c>
      <c r="C24" s="50">
        <f>C18</f>
        <v>0</v>
      </c>
      <c r="D24" s="50">
        <f>D18</f>
        <v>0</v>
      </c>
      <c r="N24" s="8">
        <f>N18</f>
        <v>1500</v>
      </c>
    </row>
    <row r="25" spans="1:14" ht="26.25" customHeight="1">
      <c r="A25" s="1" t="s">
        <v>32</v>
      </c>
      <c r="B25" s="50">
        <f>B7+B13</f>
        <v>0</v>
      </c>
      <c r="C25" s="50">
        <f>C7+C13</f>
        <v>0</v>
      </c>
      <c r="D25" s="50">
        <f>D7+D13</f>
        <v>0</v>
      </c>
      <c r="N25" s="8">
        <f>N7+N13</f>
        <v>15402.25</v>
      </c>
    </row>
    <row r="26" spans="1:14" ht="42" customHeight="1">
      <c r="A26" s="1" t="s">
        <v>33</v>
      </c>
      <c r="B26" s="50">
        <f>B19</f>
        <v>0</v>
      </c>
      <c r="C26" s="50">
        <f>C19</f>
        <v>0</v>
      </c>
      <c r="D26" s="50">
        <f>D19</f>
        <v>0</v>
      </c>
      <c r="N26" s="8">
        <f>N19</f>
        <v>11400</v>
      </c>
    </row>
  </sheetData>
  <printOptions/>
  <pageMargins left="0.75" right="0.75" top="1" bottom="1" header="0.5" footer="0.5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M28"/>
  <sheetViews>
    <sheetView workbookViewId="0" topLeftCell="A1">
      <selection activeCell="V8" sqref="V8"/>
    </sheetView>
  </sheetViews>
  <sheetFormatPr defaultColWidth="9.140625" defaultRowHeight="42" customHeight="1"/>
  <cols>
    <col min="1" max="1" width="26.140625" style="9" customWidth="1"/>
    <col min="2" max="2" width="12.140625" style="3" hidden="1" customWidth="1"/>
    <col min="3" max="3" width="12.140625" style="4" hidden="1" customWidth="1"/>
    <col min="4" max="6" width="12.28125" style="4" hidden="1" customWidth="1"/>
    <col min="7" max="7" width="14.57421875" style="5" hidden="1" customWidth="1"/>
    <col min="8" max="8" width="15.00390625" style="6" hidden="1" customWidth="1"/>
    <col min="9" max="9" width="14.00390625" style="7" hidden="1" customWidth="1"/>
    <col min="10" max="10" width="13.7109375" style="8" hidden="1" customWidth="1"/>
    <col min="11" max="13" width="10.8515625" style="8" hidden="1" customWidth="1"/>
    <col min="14" max="14" width="25.7109375" style="8" customWidth="1"/>
    <col min="15" max="15" width="19.7109375" style="8" customWidth="1"/>
    <col min="16" max="103" width="10.8515625" style="8" customWidth="1"/>
    <col min="104" max="16384" width="10.8515625" style="9" customWidth="1"/>
  </cols>
  <sheetData>
    <row r="1" ht="13.5" customHeight="1">
      <c r="A1" s="1" t="s">
        <v>0</v>
      </c>
    </row>
    <row r="2" spans="1:9" ht="18.75" customHeight="1">
      <c r="A2" s="10" t="s">
        <v>37</v>
      </c>
      <c r="B2" s="10"/>
      <c r="C2" s="11"/>
      <c r="D2" s="11"/>
      <c r="E2" s="11"/>
      <c r="F2" s="11"/>
      <c r="G2" s="12"/>
      <c r="H2" s="11"/>
      <c r="I2" s="10"/>
    </row>
    <row r="3" spans="1:9" ht="18.75" customHeight="1" thickBot="1">
      <c r="A3" s="10"/>
      <c r="B3" s="10"/>
      <c r="C3" s="11"/>
      <c r="D3" s="11"/>
      <c r="E3" s="11"/>
      <c r="F3" s="11"/>
      <c r="G3" s="12"/>
      <c r="H3" s="11"/>
      <c r="I3" s="10"/>
    </row>
    <row r="4" spans="1:103" s="1" customFormat="1" ht="40.5" customHeight="1">
      <c r="A4" s="13" t="s">
        <v>2</v>
      </c>
      <c r="B4" s="14" t="s">
        <v>34</v>
      </c>
      <c r="C4" s="14" t="s">
        <v>34</v>
      </c>
      <c r="D4" s="14" t="s">
        <v>34</v>
      </c>
      <c r="E4" s="14" t="s">
        <v>34</v>
      </c>
      <c r="F4" s="14" t="s">
        <v>34</v>
      </c>
      <c r="G4" s="14" t="s">
        <v>34</v>
      </c>
      <c r="H4" s="14" t="s">
        <v>34</v>
      </c>
      <c r="I4" s="14" t="s">
        <v>34</v>
      </c>
      <c r="J4" s="14" t="s">
        <v>34</v>
      </c>
      <c r="K4" s="14" t="s">
        <v>34</v>
      </c>
      <c r="L4" s="14" t="s">
        <v>34</v>
      </c>
      <c r="M4" s="14" t="s">
        <v>34</v>
      </c>
      <c r="N4" s="53" t="s">
        <v>39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</row>
    <row r="5" spans="1:195" ht="21" customHeight="1">
      <c r="A5" s="21" t="s">
        <v>12</v>
      </c>
      <c r="B5" s="23">
        <f aca="true" t="shared" si="0" ref="B5:H5">B6+B7</f>
        <v>0</v>
      </c>
      <c r="C5" s="23">
        <f t="shared" si="0"/>
        <v>0</v>
      </c>
      <c r="D5" s="23">
        <f t="shared" si="0"/>
        <v>0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4" t="e">
        <f>ROUND(I6+I7,2)</f>
        <v>#REF!</v>
      </c>
      <c r="N5" s="54">
        <f>N6+N7</f>
        <v>263508.57</v>
      </c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</row>
    <row r="6" spans="1:195" ht="21" customHeight="1">
      <c r="A6" s="26" t="s">
        <v>13</v>
      </c>
      <c r="B6" s="28"/>
      <c r="C6" s="28"/>
      <c r="D6" s="29"/>
      <c r="E6" s="29"/>
      <c r="F6" s="29"/>
      <c r="G6" s="30"/>
      <c r="H6" s="31"/>
      <c r="I6" s="24" t="e">
        <f>#REF!/12</f>
        <v>#REF!</v>
      </c>
      <c r="N6" s="55">
        <v>233514.65</v>
      </c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</row>
    <row r="7" spans="1:195" ht="21" customHeight="1">
      <c r="A7" s="26" t="s">
        <v>14</v>
      </c>
      <c r="B7" s="28"/>
      <c r="C7" s="28"/>
      <c r="D7" s="29"/>
      <c r="E7" s="29"/>
      <c r="F7" s="29"/>
      <c r="G7" s="30"/>
      <c r="H7" s="31"/>
      <c r="I7" s="24" t="e">
        <f>#REF!/12</f>
        <v>#REF!</v>
      </c>
      <c r="N7" s="55">
        <v>29993.92</v>
      </c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</row>
    <row r="8" spans="1:195" s="36" customFormat="1" ht="55.5" customHeight="1">
      <c r="A8" s="32" t="s">
        <v>15</v>
      </c>
      <c r="B8" s="34">
        <f aca="true" t="shared" si="1" ref="B8:L8">B9+B10+B11</f>
        <v>0</v>
      </c>
      <c r="C8" s="34">
        <f t="shared" si="1"/>
        <v>0</v>
      </c>
      <c r="D8" s="34">
        <f t="shared" si="1"/>
        <v>0</v>
      </c>
      <c r="E8" s="34">
        <f t="shared" si="1"/>
        <v>0</v>
      </c>
      <c r="F8" s="34">
        <f t="shared" si="1"/>
        <v>0</v>
      </c>
      <c r="G8" s="34">
        <f t="shared" si="1"/>
        <v>0</v>
      </c>
      <c r="H8" s="34">
        <f t="shared" si="1"/>
        <v>0</v>
      </c>
      <c r="I8" s="34" t="e">
        <f t="shared" si="1"/>
        <v>#REF!</v>
      </c>
      <c r="J8" s="34">
        <f t="shared" si="1"/>
        <v>0</v>
      </c>
      <c r="K8" s="34">
        <f t="shared" si="1"/>
        <v>0</v>
      </c>
      <c r="L8" s="34">
        <f t="shared" si="1"/>
        <v>0</v>
      </c>
      <c r="M8" s="20"/>
      <c r="N8" s="54">
        <f>N9+N10+N11</f>
        <v>68306.59</v>
      </c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</row>
    <row r="9" spans="1:195" ht="24" customHeight="1">
      <c r="A9" s="37" t="s">
        <v>16</v>
      </c>
      <c r="B9" s="38"/>
      <c r="C9" s="38"/>
      <c r="D9" s="29"/>
      <c r="E9" s="29"/>
      <c r="F9" s="29"/>
      <c r="G9" s="30"/>
      <c r="H9" s="31"/>
      <c r="I9" s="24" t="e">
        <f>#REF!/12</f>
        <v>#REF!</v>
      </c>
      <c r="N9" s="55">
        <v>0</v>
      </c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</row>
    <row r="10" spans="1:195" ht="24" customHeight="1">
      <c r="A10" s="37" t="s">
        <v>17</v>
      </c>
      <c r="B10" s="38"/>
      <c r="C10" s="38"/>
      <c r="D10" s="29"/>
      <c r="E10" s="29"/>
      <c r="F10" s="29"/>
      <c r="G10" s="30"/>
      <c r="H10" s="31"/>
      <c r="I10" s="24" t="e">
        <f>#REF!/6</f>
        <v>#REF!</v>
      </c>
      <c r="N10" s="55">
        <v>57830.91</v>
      </c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</row>
    <row r="11" spans="1:195" ht="18.75" customHeight="1">
      <c r="A11" s="37" t="s">
        <v>18</v>
      </c>
      <c r="B11" s="38"/>
      <c r="C11" s="38"/>
      <c r="D11" s="29"/>
      <c r="E11" s="29"/>
      <c r="F11" s="29"/>
      <c r="G11" s="30"/>
      <c r="H11" s="31"/>
      <c r="I11" s="24" t="e">
        <f>#REF!/12</f>
        <v>#REF!</v>
      </c>
      <c r="N11" s="55">
        <v>10475.68</v>
      </c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</row>
    <row r="12" spans="1:195" s="40" customFormat="1" ht="45" customHeight="1">
      <c r="A12" s="32" t="s">
        <v>19</v>
      </c>
      <c r="B12" s="23">
        <f aca="true" t="shared" si="2" ref="B12:H12">B13+B14</f>
        <v>0</v>
      </c>
      <c r="C12" s="23">
        <f t="shared" si="2"/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39" t="e">
        <f>ROUND(I13+I14+#REF!+#REF!+#REF!,2)</f>
        <v>#REF!</v>
      </c>
      <c r="J12" s="8"/>
      <c r="K12" s="8"/>
      <c r="L12" s="8"/>
      <c r="M12" s="8"/>
      <c r="N12" s="54">
        <f>N13+N14</f>
        <v>102113.77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</row>
    <row r="13" spans="1:195" ht="24.75" customHeight="1">
      <c r="A13" s="37" t="s">
        <v>20</v>
      </c>
      <c r="B13" s="38"/>
      <c r="C13" s="38"/>
      <c r="D13" s="29"/>
      <c r="E13" s="29"/>
      <c r="F13" s="29"/>
      <c r="G13" s="30"/>
      <c r="H13" s="31"/>
      <c r="I13" s="24" t="e">
        <f>#REF!/12</f>
        <v>#REF!</v>
      </c>
      <c r="N13" s="55">
        <v>6639.19</v>
      </c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</row>
    <row r="14" spans="1:195" ht="26.25" customHeight="1">
      <c r="A14" s="37" t="s">
        <v>21</v>
      </c>
      <c r="B14" s="38"/>
      <c r="C14" s="38"/>
      <c r="D14" s="29"/>
      <c r="E14" s="29"/>
      <c r="F14" s="29"/>
      <c r="G14" s="30"/>
      <c r="H14" s="31"/>
      <c r="I14" s="24" t="e">
        <f>#REF!/12</f>
        <v>#REF!</v>
      </c>
      <c r="N14" s="55">
        <v>95474.58</v>
      </c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</row>
    <row r="15" spans="1:195" s="36" customFormat="1" ht="22.5" customHeight="1">
      <c r="A15" s="32" t="s">
        <v>22</v>
      </c>
      <c r="B15" s="34">
        <f aca="true" t="shared" si="3" ref="B15:G15">B16</f>
        <v>0</v>
      </c>
      <c r="C15" s="34">
        <f t="shared" si="3"/>
        <v>0</v>
      </c>
      <c r="D15" s="34">
        <f t="shared" si="3"/>
        <v>0</v>
      </c>
      <c r="E15" s="34">
        <f t="shared" si="3"/>
        <v>0</v>
      </c>
      <c r="F15" s="34">
        <f t="shared" si="3"/>
        <v>0</v>
      </c>
      <c r="G15" s="34">
        <f t="shared" si="3"/>
        <v>0</v>
      </c>
      <c r="H15" s="34"/>
      <c r="I15" s="41" t="e">
        <f>ROUND(I16+#REF!,2)</f>
        <v>#REF!</v>
      </c>
      <c r="J15" s="20"/>
      <c r="K15" s="20"/>
      <c r="L15" s="20"/>
      <c r="M15" s="20"/>
      <c r="N15" s="54">
        <f>N16</f>
        <v>1406.87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</row>
    <row r="16" spans="1:195" ht="39" customHeight="1">
      <c r="A16" s="26" t="s">
        <v>23</v>
      </c>
      <c r="B16" s="38"/>
      <c r="C16" s="38"/>
      <c r="D16" s="29"/>
      <c r="E16" s="29"/>
      <c r="F16" s="29"/>
      <c r="G16" s="30"/>
      <c r="H16" s="31"/>
      <c r="I16" s="24" t="e">
        <f>#REF!/12</f>
        <v>#REF!</v>
      </c>
      <c r="N16" s="55">
        <v>1406.87</v>
      </c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</row>
    <row r="17" spans="1:103" s="35" customFormat="1" ht="33.75" customHeight="1">
      <c r="A17" s="32" t="s">
        <v>24</v>
      </c>
      <c r="B17" s="34">
        <f aca="true" t="shared" si="4" ref="B17:H17">B18+B19</f>
        <v>0</v>
      </c>
      <c r="C17" s="34">
        <f t="shared" si="4"/>
        <v>0</v>
      </c>
      <c r="D17" s="34">
        <f t="shared" si="4"/>
        <v>0</v>
      </c>
      <c r="E17" s="34">
        <f t="shared" si="4"/>
        <v>0</v>
      </c>
      <c r="F17" s="34">
        <f t="shared" si="4"/>
        <v>0</v>
      </c>
      <c r="G17" s="34">
        <f t="shared" si="4"/>
        <v>0</v>
      </c>
      <c r="H17" s="34">
        <f t="shared" si="4"/>
        <v>0</v>
      </c>
      <c r="I17" s="42" t="e">
        <f>ROUND(I18+I19,2)</f>
        <v>#REF!</v>
      </c>
      <c r="J17" s="20"/>
      <c r="K17" s="20"/>
      <c r="L17" s="20"/>
      <c r="M17" s="20"/>
      <c r="N17" s="54">
        <f>N18+N19</f>
        <v>76606.95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</row>
    <row r="18" spans="1:103" s="25" customFormat="1" ht="32.25" customHeight="1">
      <c r="A18" s="26" t="s">
        <v>25</v>
      </c>
      <c r="B18" s="38"/>
      <c r="C18" s="38"/>
      <c r="D18" s="43"/>
      <c r="E18" s="43"/>
      <c r="F18" s="43"/>
      <c r="G18" s="30"/>
      <c r="H18" s="31"/>
      <c r="I18" s="24" t="e">
        <f>#REF!/12</f>
        <v>#REF!</v>
      </c>
      <c r="J18" s="8"/>
      <c r="K18" s="8"/>
      <c r="L18" s="8"/>
      <c r="M18" s="8"/>
      <c r="N18" s="55">
        <v>0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</row>
    <row r="19" spans="1:103" s="25" customFormat="1" ht="21.75" customHeight="1">
      <c r="A19" s="26" t="s">
        <v>26</v>
      </c>
      <c r="B19" s="45"/>
      <c r="C19" s="45"/>
      <c r="D19" s="46"/>
      <c r="E19" s="46"/>
      <c r="F19" s="46"/>
      <c r="G19" s="30"/>
      <c r="H19" s="45"/>
      <c r="I19" s="24" t="e">
        <f>#REF!/12</f>
        <v>#REF!</v>
      </c>
      <c r="J19" s="8"/>
      <c r="K19" s="8"/>
      <c r="L19" s="8"/>
      <c r="M19" s="8"/>
      <c r="N19" s="55">
        <v>76606.95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</row>
    <row r="20" spans="1:14" ht="17.25" customHeight="1" thickBot="1">
      <c r="A20" s="47" t="s">
        <v>27</v>
      </c>
      <c r="B20" s="48">
        <f aca="true" t="shared" si="5" ref="B20:G20">B5+B8+B12+B15+B17</f>
        <v>0</v>
      </c>
      <c r="C20" s="48">
        <f t="shared" si="5"/>
        <v>0</v>
      </c>
      <c r="D20" s="48">
        <f t="shared" si="5"/>
        <v>0</v>
      </c>
      <c r="E20" s="48">
        <f t="shared" si="5"/>
        <v>0</v>
      </c>
      <c r="F20" s="48">
        <f t="shared" si="5"/>
        <v>0</v>
      </c>
      <c r="G20" s="48">
        <f t="shared" si="5"/>
        <v>0</v>
      </c>
      <c r="H20" s="48"/>
      <c r="I20" s="49" t="e">
        <f>ROUND(#REF!+#REF!,2)</f>
        <v>#REF!</v>
      </c>
      <c r="J20" s="56"/>
      <c r="K20" s="56"/>
      <c r="L20" s="56"/>
      <c r="M20" s="56"/>
      <c r="N20" s="57">
        <f>N5+N8+N12+N15+N17</f>
        <v>511942.75000000006</v>
      </c>
    </row>
    <row r="21" spans="1:14" ht="18" customHeight="1">
      <c r="A21" s="1" t="s">
        <v>28</v>
      </c>
      <c r="B21" s="50">
        <f aca="true" t="shared" si="6" ref="B21:L21">B5+B8+B12+B15</f>
        <v>0</v>
      </c>
      <c r="C21" s="50">
        <f t="shared" si="6"/>
        <v>0</v>
      </c>
      <c r="D21" s="50">
        <f t="shared" si="6"/>
        <v>0</v>
      </c>
      <c r="E21" s="50">
        <f t="shared" si="6"/>
        <v>0</v>
      </c>
      <c r="F21" s="50">
        <f t="shared" si="6"/>
        <v>0</v>
      </c>
      <c r="G21" s="50">
        <f t="shared" si="6"/>
        <v>0</v>
      </c>
      <c r="H21" s="50">
        <f t="shared" si="6"/>
        <v>0</v>
      </c>
      <c r="I21" s="50" t="e">
        <f t="shared" si="6"/>
        <v>#REF!</v>
      </c>
      <c r="J21" s="50">
        <f t="shared" si="6"/>
        <v>0</v>
      </c>
      <c r="K21" s="50">
        <f t="shared" si="6"/>
        <v>0</v>
      </c>
      <c r="L21" s="50">
        <f t="shared" si="6"/>
        <v>0</v>
      </c>
      <c r="N21" s="8">
        <f>N5+N8+N12+N15</f>
        <v>435335.80000000005</v>
      </c>
    </row>
    <row r="22" spans="1:14" ht="21.75" customHeight="1">
      <c r="A22" s="1" t="s">
        <v>29</v>
      </c>
      <c r="B22" s="50">
        <f aca="true" t="shared" si="7" ref="B22:G22">B17</f>
        <v>0</v>
      </c>
      <c r="C22" s="50">
        <f t="shared" si="7"/>
        <v>0</v>
      </c>
      <c r="D22" s="50">
        <f t="shared" si="7"/>
        <v>0</v>
      </c>
      <c r="E22" s="50">
        <f t="shared" si="7"/>
        <v>0</v>
      </c>
      <c r="F22" s="50">
        <f t="shared" si="7"/>
        <v>0</v>
      </c>
      <c r="G22" s="50">
        <f t="shared" si="7"/>
        <v>0</v>
      </c>
      <c r="N22" s="8">
        <f>N17</f>
        <v>76606.95</v>
      </c>
    </row>
    <row r="23" spans="1:14" ht="24.75" customHeight="1">
      <c r="A23" s="9" t="s">
        <v>30</v>
      </c>
      <c r="B23" s="50">
        <f>B6+B8+B14+B16</f>
        <v>0</v>
      </c>
      <c r="C23" s="50">
        <f>C6+C8+C14+C16</f>
        <v>0</v>
      </c>
      <c r="D23" s="50">
        <f>D6+D8+D14+D16</f>
        <v>0</v>
      </c>
      <c r="E23" s="50">
        <f>E6+E8+E14+E16</f>
        <v>0</v>
      </c>
      <c r="N23" s="8">
        <f>N6+N8+N14+N15</f>
        <v>398702.69</v>
      </c>
    </row>
    <row r="24" spans="1:14" ht="21" customHeight="1">
      <c r="A24" s="9" t="s">
        <v>31</v>
      </c>
      <c r="B24" s="50">
        <f>B18</f>
        <v>0</v>
      </c>
      <c r="C24" s="50">
        <f>C18</f>
        <v>0</v>
      </c>
      <c r="D24" s="50">
        <f>D18</f>
        <v>0</v>
      </c>
      <c r="N24" s="8">
        <f>N18</f>
        <v>0</v>
      </c>
    </row>
    <row r="25" spans="1:14" ht="21" customHeight="1">
      <c r="A25" s="1" t="s">
        <v>40</v>
      </c>
      <c r="B25" s="50"/>
      <c r="C25" s="50"/>
      <c r="D25" s="50"/>
      <c r="N25" s="20">
        <f>SUM(N23:N24)</f>
        <v>398702.69</v>
      </c>
    </row>
    <row r="26" spans="1:14" ht="26.25" customHeight="1">
      <c r="A26" s="9" t="s">
        <v>32</v>
      </c>
      <c r="B26" s="50">
        <f>B7+B13</f>
        <v>0</v>
      </c>
      <c r="C26" s="50">
        <f>C7+C13</f>
        <v>0</v>
      </c>
      <c r="D26" s="50">
        <f>D7+D13</f>
        <v>0</v>
      </c>
      <c r="N26" s="8">
        <f>N7+N13</f>
        <v>36633.11</v>
      </c>
    </row>
    <row r="27" spans="1:14" ht="42" customHeight="1">
      <c r="A27" s="9" t="s">
        <v>33</v>
      </c>
      <c r="B27" s="50">
        <f>B19</f>
        <v>0</v>
      </c>
      <c r="C27" s="50">
        <f>C19</f>
        <v>0</v>
      </c>
      <c r="D27" s="50">
        <f>D19</f>
        <v>0</v>
      </c>
      <c r="N27" s="8">
        <f>N19</f>
        <v>76606.95</v>
      </c>
    </row>
    <row r="28" spans="1:14" ht="42" customHeight="1">
      <c r="A28" s="9" t="s">
        <v>41</v>
      </c>
      <c r="N28" s="20">
        <f>N26+N27</f>
        <v>113240.06</v>
      </c>
    </row>
  </sheetData>
  <printOptions/>
  <pageMargins left="0.75" right="0.75" top="1" bottom="1" header="0.5" footer="0.5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M29"/>
  <sheetViews>
    <sheetView workbookViewId="0" topLeftCell="A4">
      <selection activeCell="S23" sqref="S23"/>
    </sheetView>
  </sheetViews>
  <sheetFormatPr defaultColWidth="9.140625" defaultRowHeight="42" customHeight="1"/>
  <cols>
    <col min="1" max="1" width="26.140625" style="9" customWidth="1"/>
    <col min="2" max="2" width="12.140625" style="3" hidden="1" customWidth="1"/>
    <col min="3" max="3" width="12.140625" style="4" hidden="1" customWidth="1"/>
    <col min="4" max="6" width="12.28125" style="4" hidden="1" customWidth="1"/>
    <col min="7" max="7" width="14.57421875" style="5" hidden="1" customWidth="1"/>
    <col min="8" max="8" width="15.00390625" style="6" hidden="1" customWidth="1"/>
    <col min="9" max="9" width="14.00390625" style="7" hidden="1" customWidth="1"/>
    <col min="10" max="10" width="13.7109375" style="8" hidden="1" customWidth="1"/>
    <col min="11" max="13" width="10.8515625" style="8" hidden="1" customWidth="1"/>
    <col min="14" max="14" width="25.7109375" style="8" customWidth="1"/>
    <col min="15" max="15" width="19.7109375" style="8" customWidth="1"/>
    <col min="16" max="103" width="10.8515625" style="8" customWidth="1"/>
    <col min="104" max="16384" width="10.8515625" style="9" customWidth="1"/>
  </cols>
  <sheetData>
    <row r="1" ht="13.5" customHeight="1">
      <c r="A1" s="1" t="s">
        <v>0</v>
      </c>
    </row>
    <row r="2" spans="1:9" ht="18.75" customHeight="1">
      <c r="A2" s="10" t="s">
        <v>37</v>
      </c>
      <c r="B2" s="10"/>
      <c r="C2" s="11"/>
      <c r="D2" s="11"/>
      <c r="E2" s="11"/>
      <c r="F2" s="11"/>
      <c r="G2" s="12"/>
      <c r="H2" s="11"/>
      <c r="I2" s="10"/>
    </row>
    <row r="3" spans="1:9" ht="18.75" customHeight="1" thickBot="1">
      <c r="A3" s="10"/>
      <c r="B3" s="10"/>
      <c r="C3" s="11"/>
      <c r="D3" s="11"/>
      <c r="E3" s="11"/>
      <c r="F3" s="11"/>
      <c r="G3" s="12"/>
      <c r="H3" s="11"/>
      <c r="I3" s="10"/>
    </row>
    <row r="4" spans="1:103" s="1" customFormat="1" ht="40.5" customHeight="1">
      <c r="A4" s="13" t="s">
        <v>2</v>
      </c>
      <c r="B4" s="14" t="s">
        <v>34</v>
      </c>
      <c r="C4" s="14" t="s">
        <v>34</v>
      </c>
      <c r="D4" s="14" t="s">
        <v>34</v>
      </c>
      <c r="E4" s="14" t="s">
        <v>34</v>
      </c>
      <c r="F4" s="14" t="s">
        <v>34</v>
      </c>
      <c r="G4" s="14" t="s">
        <v>34</v>
      </c>
      <c r="H4" s="14" t="s">
        <v>34</v>
      </c>
      <c r="I4" s="14" t="s">
        <v>34</v>
      </c>
      <c r="J4" s="14" t="s">
        <v>34</v>
      </c>
      <c r="K4" s="14" t="s">
        <v>34</v>
      </c>
      <c r="L4" s="14" t="s">
        <v>34</v>
      </c>
      <c r="M4" s="14" t="s">
        <v>34</v>
      </c>
      <c r="N4" s="53" t="s">
        <v>42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</row>
    <row r="5" spans="1:195" ht="21" customHeight="1">
      <c r="A5" s="21" t="s">
        <v>12</v>
      </c>
      <c r="B5" s="23">
        <f aca="true" t="shared" si="0" ref="B5:H5">B6+B7</f>
        <v>0</v>
      </c>
      <c r="C5" s="23">
        <f t="shared" si="0"/>
        <v>0</v>
      </c>
      <c r="D5" s="23">
        <f t="shared" si="0"/>
        <v>0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4" t="e">
        <f>ROUND(I6+I7,2)</f>
        <v>#REF!</v>
      </c>
      <c r="N5" s="54">
        <f>N6+N7</f>
        <v>248425.69</v>
      </c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</row>
    <row r="6" spans="1:195" ht="21" customHeight="1">
      <c r="A6" s="26" t="s">
        <v>13</v>
      </c>
      <c r="B6" s="28"/>
      <c r="C6" s="28"/>
      <c r="D6" s="29"/>
      <c r="E6" s="29"/>
      <c r="F6" s="29"/>
      <c r="G6" s="30"/>
      <c r="H6" s="31"/>
      <c r="I6" s="24" t="e">
        <f>#REF!/12</f>
        <v>#REF!</v>
      </c>
      <c r="N6" s="55">
        <v>227523.84</v>
      </c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</row>
    <row r="7" spans="1:195" ht="21" customHeight="1">
      <c r="A7" s="26" t="s">
        <v>14</v>
      </c>
      <c r="B7" s="28"/>
      <c r="C7" s="28"/>
      <c r="D7" s="29"/>
      <c r="E7" s="29"/>
      <c r="F7" s="29"/>
      <c r="G7" s="30"/>
      <c r="H7" s="31"/>
      <c r="I7" s="24" t="e">
        <f>#REF!/12</f>
        <v>#REF!</v>
      </c>
      <c r="N7" s="55">
        <v>20901.85</v>
      </c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</row>
    <row r="8" spans="1:195" s="36" customFormat="1" ht="55.5" customHeight="1">
      <c r="A8" s="32" t="s">
        <v>15</v>
      </c>
      <c r="B8" s="34">
        <f aca="true" t="shared" si="1" ref="B8:L8">B9+B10+B11</f>
        <v>0</v>
      </c>
      <c r="C8" s="34">
        <f t="shared" si="1"/>
        <v>0</v>
      </c>
      <c r="D8" s="34">
        <f t="shared" si="1"/>
        <v>0</v>
      </c>
      <c r="E8" s="34">
        <f t="shared" si="1"/>
        <v>0</v>
      </c>
      <c r="F8" s="34">
        <f t="shared" si="1"/>
        <v>0</v>
      </c>
      <c r="G8" s="34">
        <f t="shared" si="1"/>
        <v>0</v>
      </c>
      <c r="H8" s="34">
        <f t="shared" si="1"/>
        <v>0</v>
      </c>
      <c r="I8" s="34" t="e">
        <f t="shared" si="1"/>
        <v>#REF!</v>
      </c>
      <c r="J8" s="34">
        <f t="shared" si="1"/>
        <v>0</v>
      </c>
      <c r="K8" s="34">
        <f t="shared" si="1"/>
        <v>0</v>
      </c>
      <c r="L8" s="34">
        <f t="shared" si="1"/>
        <v>0</v>
      </c>
      <c r="M8" s="20"/>
      <c r="N8" s="54">
        <f>N9+N10+N11</f>
        <v>61723.340000000004</v>
      </c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</row>
    <row r="9" spans="1:195" ht="24" customHeight="1">
      <c r="A9" s="37" t="s">
        <v>16</v>
      </c>
      <c r="B9" s="38"/>
      <c r="C9" s="38"/>
      <c r="D9" s="29"/>
      <c r="E9" s="29"/>
      <c r="F9" s="29"/>
      <c r="G9" s="30"/>
      <c r="H9" s="31"/>
      <c r="I9" s="24" t="e">
        <f>#REF!/12</f>
        <v>#REF!</v>
      </c>
      <c r="N9" s="55">
        <v>0</v>
      </c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</row>
    <row r="10" spans="1:195" ht="24" customHeight="1">
      <c r="A10" s="37" t="s">
        <v>17</v>
      </c>
      <c r="B10" s="38"/>
      <c r="C10" s="38"/>
      <c r="D10" s="29"/>
      <c r="E10" s="29"/>
      <c r="F10" s="29"/>
      <c r="G10" s="30"/>
      <c r="H10" s="31"/>
      <c r="I10" s="24" t="e">
        <f>#REF!/6</f>
        <v>#REF!</v>
      </c>
      <c r="N10" s="55">
        <v>51247.66</v>
      </c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</row>
    <row r="11" spans="1:195" ht="18.75" customHeight="1">
      <c r="A11" s="37" t="s">
        <v>18</v>
      </c>
      <c r="B11" s="38"/>
      <c r="C11" s="38"/>
      <c r="D11" s="29"/>
      <c r="E11" s="29"/>
      <c r="F11" s="29"/>
      <c r="G11" s="30"/>
      <c r="H11" s="31"/>
      <c r="I11" s="24" t="e">
        <f>#REF!/12</f>
        <v>#REF!</v>
      </c>
      <c r="N11" s="55">
        <v>10475.68</v>
      </c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</row>
    <row r="12" spans="1:195" s="40" customFormat="1" ht="45" customHeight="1">
      <c r="A12" s="32" t="s">
        <v>19</v>
      </c>
      <c r="B12" s="23">
        <f aca="true" t="shared" si="2" ref="B12:H12">B13+B14</f>
        <v>0</v>
      </c>
      <c r="C12" s="23">
        <f t="shared" si="2"/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39" t="e">
        <f>ROUND(I13+I14+#REF!+#REF!+#REF!,2)</f>
        <v>#REF!</v>
      </c>
      <c r="J12" s="8"/>
      <c r="K12" s="8"/>
      <c r="L12" s="8"/>
      <c r="M12" s="8"/>
      <c r="N12" s="54">
        <f>N13+N14</f>
        <v>156490.25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</row>
    <row r="13" spans="1:195" ht="24.75" customHeight="1">
      <c r="A13" s="37" t="s">
        <v>20</v>
      </c>
      <c r="B13" s="38"/>
      <c r="C13" s="38"/>
      <c r="D13" s="29"/>
      <c r="E13" s="29"/>
      <c r="F13" s="29"/>
      <c r="G13" s="30"/>
      <c r="H13" s="31"/>
      <c r="I13" s="24" t="e">
        <f>#REF!/12</f>
        <v>#REF!</v>
      </c>
      <c r="N13" s="55">
        <v>13278.38</v>
      </c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</row>
    <row r="14" spans="1:195" ht="26.25" customHeight="1">
      <c r="A14" s="37" t="s">
        <v>21</v>
      </c>
      <c r="B14" s="38"/>
      <c r="C14" s="38"/>
      <c r="D14" s="29"/>
      <c r="E14" s="29"/>
      <c r="F14" s="29"/>
      <c r="G14" s="30"/>
      <c r="H14" s="31"/>
      <c r="I14" s="24" t="e">
        <f>#REF!/12</f>
        <v>#REF!</v>
      </c>
      <c r="N14" s="55">
        <v>143211.87</v>
      </c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</row>
    <row r="15" spans="1:195" s="36" customFormat="1" ht="22.5" customHeight="1">
      <c r="A15" s="32" t="s">
        <v>22</v>
      </c>
      <c r="B15" s="34">
        <f aca="true" t="shared" si="3" ref="B15:G15">B16</f>
        <v>0</v>
      </c>
      <c r="C15" s="34">
        <f t="shared" si="3"/>
        <v>0</v>
      </c>
      <c r="D15" s="34">
        <f t="shared" si="3"/>
        <v>0</v>
      </c>
      <c r="E15" s="34">
        <f t="shared" si="3"/>
        <v>0</v>
      </c>
      <c r="F15" s="34">
        <f t="shared" si="3"/>
        <v>0</v>
      </c>
      <c r="G15" s="34">
        <f t="shared" si="3"/>
        <v>0</v>
      </c>
      <c r="H15" s="34"/>
      <c r="I15" s="41" t="e">
        <f>ROUND(I16+#REF!,2)</f>
        <v>#REF!</v>
      </c>
      <c r="J15" s="20"/>
      <c r="K15" s="20"/>
      <c r="L15" s="20"/>
      <c r="M15" s="20"/>
      <c r="N15" s="54">
        <f>N16</f>
        <v>0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</row>
    <row r="16" spans="1:195" ht="39" customHeight="1">
      <c r="A16" s="26" t="s">
        <v>23</v>
      </c>
      <c r="B16" s="38"/>
      <c r="C16" s="38"/>
      <c r="D16" s="29"/>
      <c r="E16" s="29"/>
      <c r="F16" s="29"/>
      <c r="G16" s="30"/>
      <c r="H16" s="31"/>
      <c r="I16" s="24" t="e">
        <f>#REF!/12</f>
        <v>#REF!</v>
      </c>
      <c r="N16" s="55">
        <v>0</v>
      </c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</row>
    <row r="17" spans="1:103" s="35" customFormat="1" ht="33.75" customHeight="1">
      <c r="A17" s="32" t="s">
        <v>24</v>
      </c>
      <c r="B17" s="34">
        <f aca="true" t="shared" si="4" ref="B17:H17">B18+B19</f>
        <v>0</v>
      </c>
      <c r="C17" s="34">
        <f t="shared" si="4"/>
        <v>0</v>
      </c>
      <c r="D17" s="34">
        <f t="shared" si="4"/>
        <v>0</v>
      </c>
      <c r="E17" s="34">
        <f t="shared" si="4"/>
        <v>0</v>
      </c>
      <c r="F17" s="34">
        <f t="shared" si="4"/>
        <v>0</v>
      </c>
      <c r="G17" s="34">
        <f t="shared" si="4"/>
        <v>0</v>
      </c>
      <c r="H17" s="34">
        <f t="shared" si="4"/>
        <v>0</v>
      </c>
      <c r="I17" s="42" t="e">
        <f>ROUND(I18+I19,2)</f>
        <v>#REF!</v>
      </c>
      <c r="J17" s="20"/>
      <c r="K17" s="20"/>
      <c r="L17" s="20"/>
      <c r="M17" s="20"/>
      <c r="N17" s="54">
        <f>N18+N19</f>
        <v>0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</row>
    <row r="18" spans="1:103" s="25" customFormat="1" ht="32.25" customHeight="1">
      <c r="A18" s="26" t="s">
        <v>25</v>
      </c>
      <c r="B18" s="38"/>
      <c r="C18" s="38"/>
      <c r="D18" s="43"/>
      <c r="E18" s="43"/>
      <c r="F18" s="43"/>
      <c r="G18" s="30"/>
      <c r="H18" s="31"/>
      <c r="I18" s="24" t="e">
        <f>#REF!/12</f>
        <v>#REF!</v>
      </c>
      <c r="J18" s="8"/>
      <c r="K18" s="8"/>
      <c r="L18" s="8"/>
      <c r="M18" s="8"/>
      <c r="N18" s="55">
        <v>0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</row>
    <row r="19" spans="1:103" s="25" customFormat="1" ht="21.75" customHeight="1">
      <c r="A19" s="26" t="s">
        <v>26</v>
      </c>
      <c r="B19" s="45"/>
      <c r="C19" s="45"/>
      <c r="D19" s="46"/>
      <c r="E19" s="46"/>
      <c r="F19" s="46"/>
      <c r="G19" s="30"/>
      <c r="H19" s="45"/>
      <c r="I19" s="24" t="e">
        <f>#REF!/12</f>
        <v>#REF!</v>
      </c>
      <c r="J19" s="8"/>
      <c r="K19" s="8"/>
      <c r="L19" s="8"/>
      <c r="M19" s="8"/>
      <c r="N19" s="55">
        <v>0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</row>
    <row r="20" spans="1:14" ht="17.25" customHeight="1" thickBot="1">
      <c r="A20" s="47" t="s">
        <v>27</v>
      </c>
      <c r="B20" s="48">
        <f aca="true" t="shared" si="5" ref="B20:G20">B5+B8+B12+B15+B17</f>
        <v>0</v>
      </c>
      <c r="C20" s="48">
        <f t="shared" si="5"/>
        <v>0</v>
      </c>
      <c r="D20" s="48">
        <f t="shared" si="5"/>
        <v>0</v>
      </c>
      <c r="E20" s="48">
        <f t="shared" si="5"/>
        <v>0</v>
      </c>
      <c r="F20" s="48">
        <f t="shared" si="5"/>
        <v>0</v>
      </c>
      <c r="G20" s="48">
        <f t="shared" si="5"/>
        <v>0</v>
      </c>
      <c r="H20" s="48"/>
      <c r="I20" s="49" t="e">
        <f>ROUND(#REF!+#REF!,2)</f>
        <v>#REF!</v>
      </c>
      <c r="J20" s="56"/>
      <c r="K20" s="56"/>
      <c r="L20" s="56"/>
      <c r="M20" s="56"/>
      <c r="N20" s="57">
        <f>N5+N8+N12+N15+N17</f>
        <v>466639.28</v>
      </c>
    </row>
    <row r="21" spans="1:14" ht="18" customHeight="1">
      <c r="A21" s="1" t="s">
        <v>28</v>
      </c>
      <c r="B21" s="50">
        <f aca="true" t="shared" si="6" ref="B21:L21">B5+B8+B12+B15</f>
        <v>0</v>
      </c>
      <c r="C21" s="50">
        <f t="shared" si="6"/>
        <v>0</v>
      </c>
      <c r="D21" s="50">
        <f t="shared" si="6"/>
        <v>0</v>
      </c>
      <c r="E21" s="50">
        <f t="shared" si="6"/>
        <v>0</v>
      </c>
      <c r="F21" s="50">
        <f t="shared" si="6"/>
        <v>0</v>
      </c>
      <c r="G21" s="50">
        <f t="shared" si="6"/>
        <v>0</v>
      </c>
      <c r="H21" s="50">
        <f t="shared" si="6"/>
        <v>0</v>
      </c>
      <c r="I21" s="50" t="e">
        <f t="shared" si="6"/>
        <v>#REF!</v>
      </c>
      <c r="J21" s="50">
        <f t="shared" si="6"/>
        <v>0</v>
      </c>
      <c r="K21" s="50">
        <f t="shared" si="6"/>
        <v>0</v>
      </c>
      <c r="L21" s="50">
        <f t="shared" si="6"/>
        <v>0</v>
      </c>
      <c r="N21" s="20">
        <f>N5+N8+N12+N15</f>
        <v>466639.28</v>
      </c>
    </row>
    <row r="22" spans="1:14" ht="21.75" customHeight="1">
      <c r="A22" s="1" t="s">
        <v>29</v>
      </c>
      <c r="B22" s="50">
        <f aca="true" t="shared" si="7" ref="B22:G22">B17</f>
        <v>0</v>
      </c>
      <c r="C22" s="50">
        <f t="shared" si="7"/>
        <v>0</v>
      </c>
      <c r="D22" s="50">
        <f t="shared" si="7"/>
        <v>0</v>
      </c>
      <c r="E22" s="50">
        <f t="shared" si="7"/>
        <v>0</v>
      </c>
      <c r="F22" s="50">
        <f t="shared" si="7"/>
        <v>0</v>
      </c>
      <c r="G22" s="50">
        <f t="shared" si="7"/>
        <v>0</v>
      </c>
      <c r="N22" s="8">
        <f>N17</f>
        <v>0</v>
      </c>
    </row>
    <row r="23" spans="1:14" ht="21.75" customHeight="1">
      <c r="A23" s="1" t="s">
        <v>43</v>
      </c>
      <c r="B23" s="50"/>
      <c r="C23" s="50"/>
      <c r="D23" s="50"/>
      <c r="E23" s="50"/>
      <c r="F23" s="50"/>
      <c r="G23" s="50"/>
      <c r="N23" s="20">
        <f>N21+N22</f>
        <v>466639.28</v>
      </c>
    </row>
    <row r="24" spans="1:14" ht="24.75" customHeight="1">
      <c r="A24" s="9" t="s">
        <v>30</v>
      </c>
      <c r="B24" s="50">
        <f>B6+B8+B14+B16</f>
        <v>0</v>
      </c>
      <c r="C24" s="50">
        <f>C6+C8+C14+C16</f>
        <v>0</v>
      </c>
      <c r="D24" s="50">
        <f>D6+D8+D14+D16</f>
        <v>0</v>
      </c>
      <c r="E24" s="50">
        <f>E6+E8+E14+E16</f>
        <v>0</v>
      </c>
      <c r="N24" s="8">
        <f>N6+N8+N14+N15</f>
        <v>432459.05</v>
      </c>
    </row>
    <row r="25" spans="1:14" ht="21" customHeight="1">
      <c r="A25" s="9" t="s">
        <v>31</v>
      </c>
      <c r="B25" s="50">
        <f>B18</f>
        <v>0</v>
      </c>
      <c r="C25" s="50">
        <f>C18</f>
        <v>0</v>
      </c>
      <c r="D25" s="50">
        <f>D18</f>
        <v>0</v>
      </c>
      <c r="N25" s="8">
        <f>N18</f>
        <v>0</v>
      </c>
    </row>
    <row r="26" spans="1:14" ht="21" customHeight="1">
      <c r="A26" s="1" t="s">
        <v>40</v>
      </c>
      <c r="B26" s="50"/>
      <c r="C26" s="50"/>
      <c r="D26" s="50"/>
      <c r="N26" s="20">
        <f>SUM(N24:N25)</f>
        <v>432459.05</v>
      </c>
    </row>
    <row r="27" spans="1:14" ht="26.25" customHeight="1">
      <c r="A27" s="9" t="s">
        <v>32</v>
      </c>
      <c r="B27" s="50">
        <f>B7+B13</f>
        <v>0</v>
      </c>
      <c r="C27" s="50">
        <f>C7+C13</f>
        <v>0</v>
      </c>
      <c r="D27" s="50">
        <f>D7+D13</f>
        <v>0</v>
      </c>
      <c r="N27" s="8">
        <f>N7+N13</f>
        <v>34180.229999999996</v>
      </c>
    </row>
    <row r="28" spans="1:14" ht="28.5" customHeight="1">
      <c r="A28" s="9" t="s">
        <v>33</v>
      </c>
      <c r="B28" s="50">
        <f>B19</f>
        <v>0</v>
      </c>
      <c r="C28" s="50">
        <f>C19</f>
        <v>0</v>
      </c>
      <c r="D28" s="50">
        <f>D19</f>
        <v>0</v>
      </c>
      <c r="N28" s="8">
        <f>N19</f>
        <v>0</v>
      </c>
    </row>
    <row r="29" spans="1:14" ht="42" customHeight="1">
      <c r="A29" s="1" t="s">
        <v>41</v>
      </c>
      <c r="N29" s="20">
        <f>N27+N28</f>
        <v>34180.229999999996</v>
      </c>
    </row>
  </sheetData>
  <printOptions/>
  <pageMargins left="0.75" right="0.75" top="1" bottom="1" header="0.5" footer="0.5"/>
  <pageSetup horizontalDpi="600" verticalDpi="6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M29"/>
  <sheetViews>
    <sheetView workbookViewId="0" topLeftCell="A16">
      <selection activeCell="O33" sqref="O33"/>
    </sheetView>
  </sheetViews>
  <sheetFormatPr defaultColWidth="9.140625" defaultRowHeight="42" customHeight="1"/>
  <cols>
    <col min="1" max="1" width="26.140625" style="9" customWidth="1"/>
    <col min="2" max="2" width="12.140625" style="3" hidden="1" customWidth="1"/>
    <col min="3" max="3" width="12.140625" style="4" hidden="1" customWidth="1"/>
    <col min="4" max="6" width="12.28125" style="4" hidden="1" customWidth="1"/>
    <col min="7" max="7" width="14.57421875" style="5" hidden="1" customWidth="1"/>
    <col min="8" max="8" width="15.00390625" style="6" hidden="1" customWidth="1"/>
    <col min="9" max="9" width="14.00390625" style="7" hidden="1" customWidth="1"/>
    <col min="10" max="10" width="13.7109375" style="8" hidden="1" customWidth="1"/>
    <col min="11" max="13" width="10.8515625" style="8" hidden="1" customWidth="1"/>
    <col min="14" max="14" width="25.7109375" style="8" customWidth="1"/>
    <col min="15" max="15" width="19.7109375" style="8" customWidth="1"/>
    <col min="16" max="103" width="10.8515625" style="8" customWidth="1"/>
    <col min="104" max="16384" width="10.8515625" style="9" customWidth="1"/>
  </cols>
  <sheetData>
    <row r="1" ht="13.5" customHeight="1">
      <c r="A1" s="1" t="s">
        <v>0</v>
      </c>
    </row>
    <row r="2" spans="1:9" ht="18.75" customHeight="1">
      <c r="A2" s="10" t="s">
        <v>37</v>
      </c>
      <c r="B2" s="10"/>
      <c r="C2" s="11"/>
      <c r="D2" s="11"/>
      <c r="E2" s="11"/>
      <c r="F2" s="11"/>
      <c r="G2" s="12"/>
      <c r="H2" s="11"/>
      <c r="I2" s="10"/>
    </row>
    <row r="3" spans="1:9" ht="18.75" customHeight="1" thickBot="1">
      <c r="A3" s="10"/>
      <c r="B3" s="10"/>
      <c r="C3" s="11"/>
      <c r="D3" s="11"/>
      <c r="E3" s="11"/>
      <c r="F3" s="11"/>
      <c r="G3" s="12"/>
      <c r="H3" s="11"/>
      <c r="I3" s="10"/>
    </row>
    <row r="4" spans="1:103" s="1" customFormat="1" ht="40.5" customHeight="1">
      <c r="A4" s="13" t="s">
        <v>2</v>
      </c>
      <c r="B4" s="14" t="s">
        <v>34</v>
      </c>
      <c r="C4" s="14" t="s">
        <v>34</v>
      </c>
      <c r="D4" s="14" t="s">
        <v>34</v>
      </c>
      <c r="E4" s="14" t="s">
        <v>34</v>
      </c>
      <c r="F4" s="14" t="s">
        <v>34</v>
      </c>
      <c r="G4" s="14" t="s">
        <v>34</v>
      </c>
      <c r="H4" s="14" t="s">
        <v>34</v>
      </c>
      <c r="I4" s="14" t="s">
        <v>34</v>
      </c>
      <c r="J4" s="14" t="s">
        <v>34</v>
      </c>
      <c r="K4" s="14" t="s">
        <v>34</v>
      </c>
      <c r="L4" s="14" t="s">
        <v>34</v>
      </c>
      <c r="M4" s="14" t="s">
        <v>34</v>
      </c>
      <c r="N4" s="53" t="s">
        <v>44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</row>
    <row r="5" spans="1:195" ht="21" customHeight="1">
      <c r="A5" s="21" t="s">
        <v>12</v>
      </c>
      <c r="B5" s="23">
        <f aca="true" t="shared" si="0" ref="B5:H5">B6+B7</f>
        <v>0</v>
      </c>
      <c r="C5" s="23">
        <f t="shared" si="0"/>
        <v>0</v>
      </c>
      <c r="D5" s="23">
        <f t="shared" si="0"/>
        <v>0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4" t="e">
        <f>ROUND(I6+I7,2)</f>
        <v>#REF!</v>
      </c>
      <c r="N5" s="54">
        <f>N6+N7</f>
        <v>33698.98</v>
      </c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</row>
    <row r="6" spans="1:195" ht="21" customHeight="1">
      <c r="A6" s="26" t="s">
        <v>13</v>
      </c>
      <c r="B6" s="28"/>
      <c r="C6" s="28"/>
      <c r="D6" s="29"/>
      <c r="E6" s="29"/>
      <c r="F6" s="29"/>
      <c r="G6" s="30"/>
      <c r="H6" s="31"/>
      <c r="I6" s="24" t="e">
        <f>#REF!/12</f>
        <v>#REF!</v>
      </c>
      <c r="N6" s="55">
        <v>20779.97</v>
      </c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</row>
    <row r="7" spans="1:195" ht="21" customHeight="1">
      <c r="A7" s="26" t="s">
        <v>14</v>
      </c>
      <c r="B7" s="28"/>
      <c r="C7" s="28"/>
      <c r="D7" s="29"/>
      <c r="E7" s="29"/>
      <c r="F7" s="29"/>
      <c r="G7" s="30"/>
      <c r="H7" s="31"/>
      <c r="I7" s="24" t="e">
        <f>#REF!/12</f>
        <v>#REF!</v>
      </c>
      <c r="N7" s="55">
        <v>12919.01</v>
      </c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</row>
    <row r="8" spans="1:195" s="36" customFormat="1" ht="55.5" customHeight="1">
      <c r="A8" s="32" t="s">
        <v>15</v>
      </c>
      <c r="B8" s="34">
        <f aca="true" t="shared" si="1" ref="B8:L8">B9+B10+B11</f>
        <v>0</v>
      </c>
      <c r="C8" s="34">
        <f t="shared" si="1"/>
        <v>0</v>
      </c>
      <c r="D8" s="34">
        <f t="shared" si="1"/>
        <v>0</v>
      </c>
      <c r="E8" s="34">
        <f t="shared" si="1"/>
        <v>0</v>
      </c>
      <c r="F8" s="34">
        <f t="shared" si="1"/>
        <v>0</v>
      </c>
      <c r="G8" s="34">
        <f t="shared" si="1"/>
        <v>0</v>
      </c>
      <c r="H8" s="34">
        <f t="shared" si="1"/>
        <v>0</v>
      </c>
      <c r="I8" s="34" t="e">
        <f t="shared" si="1"/>
        <v>#REF!</v>
      </c>
      <c r="J8" s="34">
        <f t="shared" si="1"/>
        <v>0</v>
      </c>
      <c r="K8" s="34">
        <f t="shared" si="1"/>
        <v>0</v>
      </c>
      <c r="L8" s="34">
        <f t="shared" si="1"/>
        <v>0</v>
      </c>
      <c r="M8" s="20"/>
      <c r="N8" s="54">
        <f>N9+N10+N11</f>
        <v>51939.5</v>
      </c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</row>
    <row r="9" spans="1:195" ht="24" customHeight="1">
      <c r="A9" s="37" t="s">
        <v>16</v>
      </c>
      <c r="B9" s="38"/>
      <c r="C9" s="38"/>
      <c r="D9" s="29"/>
      <c r="E9" s="29"/>
      <c r="F9" s="29"/>
      <c r="G9" s="30"/>
      <c r="H9" s="31"/>
      <c r="I9" s="24" t="e">
        <f>#REF!/12</f>
        <v>#REF!</v>
      </c>
      <c r="N9" s="55">
        <v>0</v>
      </c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</row>
    <row r="10" spans="1:195" ht="24" customHeight="1">
      <c r="A10" s="37" t="s">
        <v>17</v>
      </c>
      <c r="B10" s="38"/>
      <c r="C10" s="38"/>
      <c r="D10" s="29"/>
      <c r="E10" s="29"/>
      <c r="F10" s="29"/>
      <c r="G10" s="30"/>
      <c r="H10" s="31"/>
      <c r="I10" s="24" t="e">
        <f>#REF!/6</f>
        <v>#REF!</v>
      </c>
      <c r="N10" s="55">
        <v>41463.82</v>
      </c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</row>
    <row r="11" spans="1:195" ht="18.75" customHeight="1">
      <c r="A11" s="37" t="s">
        <v>18</v>
      </c>
      <c r="B11" s="38"/>
      <c r="C11" s="38"/>
      <c r="D11" s="29"/>
      <c r="E11" s="29"/>
      <c r="F11" s="29"/>
      <c r="G11" s="30"/>
      <c r="H11" s="31"/>
      <c r="I11" s="24" t="e">
        <f>#REF!/12</f>
        <v>#REF!</v>
      </c>
      <c r="N11" s="55">
        <v>10475.68</v>
      </c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</row>
    <row r="12" spans="1:195" s="40" customFormat="1" ht="45" customHeight="1">
      <c r="A12" s="32" t="s">
        <v>19</v>
      </c>
      <c r="B12" s="23">
        <f aca="true" t="shared" si="2" ref="B12:H12">B13+B14</f>
        <v>0</v>
      </c>
      <c r="C12" s="23">
        <f t="shared" si="2"/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39" t="e">
        <f>ROUND(I13+I14+#REF!+#REF!+#REF!,2)</f>
        <v>#REF!</v>
      </c>
      <c r="J12" s="8"/>
      <c r="K12" s="8"/>
      <c r="L12" s="8"/>
      <c r="M12" s="8"/>
      <c r="N12" s="54">
        <f>N13+N14</f>
        <v>159819.11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</row>
    <row r="13" spans="1:195" ht="24.75" customHeight="1">
      <c r="A13" s="37" t="s">
        <v>20</v>
      </c>
      <c r="B13" s="38"/>
      <c r="C13" s="38"/>
      <c r="D13" s="29"/>
      <c r="E13" s="29"/>
      <c r="F13" s="29"/>
      <c r="G13" s="30"/>
      <c r="H13" s="31"/>
      <c r="I13" s="24" t="e">
        <f>#REF!/12</f>
        <v>#REF!</v>
      </c>
      <c r="N13" s="55">
        <v>16607.24</v>
      </c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</row>
    <row r="14" spans="1:195" ht="26.25" customHeight="1">
      <c r="A14" s="37" t="s">
        <v>21</v>
      </c>
      <c r="B14" s="38"/>
      <c r="C14" s="38"/>
      <c r="D14" s="29"/>
      <c r="E14" s="29"/>
      <c r="F14" s="29"/>
      <c r="G14" s="30"/>
      <c r="H14" s="31"/>
      <c r="I14" s="24" t="e">
        <f>#REF!/12</f>
        <v>#REF!</v>
      </c>
      <c r="N14" s="55">
        <v>143211.87</v>
      </c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</row>
    <row r="15" spans="1:195" s="36" customFormat="1" ht="22.5" customHeight="1">
      <c r="A15" s="32" t="s">
        <v>22</v>
      </c>
      <c r="B15" s="34">
        <f aca="true" t="shared" si="3" ref="B15:G15">B16</f>
        <v>0</v>
      </c>
      <c r="C15" s="34">
        <f t="shared" si="3"/>
        <v>0</v>
      </c>
      <c r="D15" s="34">
        <f t="shared" si="3"/>
        <v>0</v>
      </c>
      <c r="E15" s="34">
        <f t="shared" si="3"/>
        <v>0</v>
      </c>
      <c r="F15" s="34">
        <f t="shared" si="3"/>
        <v>0</v>
      </c>
      <c r="G15" s="34">
        <f t="shared" si="3"/>
        <v>0</v>
      </c>
      <c r="H15" s="34"/>
      <c r="I15" s="41" t="e">
        <f>ROUND(I16+#REF!,2)</f>
        <v>#REF!</v>
      </c>
      <c r="J15" s="20"/>
      <c r="K15" s="20"/>
      <c r="L15" s="20"/>
      <c r="M15" s="20"/>
      <c r="N15" s="54">
        <f>N16</f>
        <v>0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</row>
    <row r="16" spans="1:195" ht="39" customHeight="1">
      <c r="A16" s="26" t="s">
        <v>23</v>
      </c>
      <c r="B16" s="38"/>
      <c r="C16" s="38"/>
      <c r="D16" s="29"/>
      <c r="E16" s="29"/>
      <c r="F16" s="29"/>
      <c r="G16" s="30"/>
      <c r="H16" s="31"/>
      <c r="I16" s="24" t="e">
        <f>#REF!/12</f>
        <v>#REF!</v>
      </c>
      <c r="N16" s="55">
        <v>0</v>
      </c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</row>
    <row r="17" spans="1:103" s="35" customFormat="1" ht="33.75" customHeight="1">
      <c r="A17" s="32" t="s">
        <v>24</v>
      </c>
      <c r="B17" s="34">
        <f aca="true" t="shared" si="4" ref="B17:H17">B18+B19</f>
        <v>0</v>
      </c>
      <c r="C17" s="34">
        <f t="shared" si="4"/>
        <v>0</v>
      </c>
      <c r="D17" s="34">
        <f t="shared" si="4"/>
        <v>0</v>
      </c>
      <c r="E17" s="34">
        <f t="shared" si="4"/>
        <v>0</v>
      </c>
      <c r="F17" s="34">
        <f t="shared" si="4"/>
        <v>0</v>
      </c>
      <c r="G17" s="34">
        <f t="shared" si="4"/>
        <v>0</v>
      </c>
      <c r="H17" s="34">
        <f t="shared" si="4"/>
        <v>0</v>
      </c>
      <c r="I17" s="42" t="e">
        <f>ROUND(I18+I19,2)</f>
        <v>#REF!</v>
      </c>
      <c r="J17" s="20"/>
      <c r="K17" s="20"/>
      <c r="L17" s="20"/>
      <c r="M17" s="20"/>
      <c r="N17" s="54">
        <f>N18+N19</f>
        <v>84019.92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</row>
    <row r="18" spans="1:103" s="25" customFormat="1" ht="32.25" customHeight="1">
      <c r="A18" s="26" t="s">
        <v>25</v>
      </c>
      <c r="B18" s="38"/>
      <c r="C18" s="38"/>
      <c r="D18" s="43"/>
      <c r="E18" s="43"/>
      <c r="F18" s="43"/>
      <c r="G18" s="30"/>
      <c r="H18" s="31"/>
      <c r="I18" s="24" t="e">
        <f>#REF!/12</f>
        <v>#REF!</v>
      </c>
      <c r="J18" s="8"/>
      <c r="K18" s="8"/>
      <c r="L18" s="8"/>
      <c r="M18" s="8"/>
      <c r="N18" s="55">
        <v>4999.47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</row>
    <row r="19" spans="1:103" s="25" customFormat="1" ht="21.75" customHeight="1">
      <c r="A19" s="26" t="s">
        <v>26</v>
      </c>
      <c r="B19" s="45"/>
      <c r="C19" s="45"/>
      <c r="D19" s="46"/>
      <c r="E19" s="46"/>
      <c r="F19" s="46"/>
      <c r="G19" s="30"/>
      <c r="H19" s="45"/>
      <c r="I19" s="24" t="e">
        <f>#REF!/12</f>
        <v>#REF!</v>
      </c>
      <c r="J19" s="8"/>
      <c r="K19" s="8"/>
      <c r="L19" s="8"/>
      <c r="M19" s="8"/>
      <c r="N19" s="55">
        <v>79020.45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</row>
    <row r="20" spans="1:14" ht="17.25" customHeight="1" thickBot="1">
      <c r="A20" s="47" t="s">
        <v>27</v>
      </c>
      <c r="B20" s="48">
        <f aca="true" t="shared" si="5" ref="B20:G20">B5+B8+B12+B15+B17</f>
        <v>0</v>
      </c>
      <c r="C20" s="48">
        <f t="shared" si="5"/>
        <v>0</v>
      </c>
      <c r="D20" s="48">
        <f t="shared" si="5"/>
        <v>0</v>
      </c>
      <c r="E20" s="48">
        <f t="shared" si="5"/>
        <v>0</v>
      </c>
      <c r="F20" s="48">
        <f t="shared" si="5"/>
        <v>0</v>
      </c>
      <c r="G20" s="48">
        <f t="shared" si="5"/>
        <v>0</v>
      </c>
      <c r="H20" s="48"/>
      <c r="I20" s="49" t="e">
        <f>ROUND(#REF!+#REF!,2)</f>
        <v>#REF!</v>
      </c>
      <c r="J20" s="56"/>
      <c r="K20" s="56"/>
      <c r="L20" s="56"/>
      <c r="M20" s="56"/>
      <c r="N20" s="57">
        <f>N5+N8+N12+N15+N17</f>
        <v>329477.51</v>
      </c>
    </row>
    <row r="21" spans="1:14" ht="18" customHeight="1">
      <c r="A21" s="1" t="s">
        <v>28</v>
      </c>
      <c r="B21" s="50">
        <f aca="true" t="shared" si="6" ref="B21:L21">B5+B8+B12+B15</f>
        <v>0</v>
      </c>
      <c r="C21" s="50">
        <f t="shared" si="6"/>
        <v>0</v>
      </c>
      <c r="D21" s="50">
        <f t="shared" si="6"/>
        <v>0</v>
      </c>
      <c r="E21" s="50">
        <f t="shared" si="6"/>
        <v>0</v>
      </c>
      <c r="F21" s="50">
        <f t="shared" si="6"/>
        <v>0</v>
      </c>
      <c r="G21" s="50">
        <f t="shared" si="6"/>
        <v>0</v>
      </c>
      <c r="H21" s="50">
        <f t="shared" si="6"/>
        <v>0</v>
      </c>
      <c r="I21" s="50" t="e">
        <f t="shared" si="6"/>
        <v>#REF!</v>
      </c>
      <c r="J21" s="50">
        <f t="shared" si="6"/>
        <v>0</v>
      </c>
      <c r="K21" s="50">
        <f t="shared" si="6"/>
        <v>0</v>
      </c>
      <c r="L21" s="50">
        <f t="shared" si="6"/>
        <v>0</v>
      </c>
      <c r="N21" s="20">
        <f>N5+N8+N12+N15</f>
        <v>245457.59</v>
      </c>
    </row>
    <row r="22" spans="1:14" ht="21.75" customHeight="1">
      <c r="A22" s="1" t="s">
        <v>29</v>
      </c>
      <c r="B22" s="50">
        <f aca="true" t="shared" si="7" ref="B22:G22">B17</f>
        <v>0</v>
      </c>
      <c r="C22" s="50">
        <f t="shared" si="7"/>
        <v>0</v>
      </c>
      <c r="D22" s="50">
        <f t="shared" si="7"/>
        <v>0</v>
      </c>
      <c r="E22" s="50">
        <f t="shared" si="7"/>
        <v>0</v>
      </c>
      <c r="F22" s="50">
        <f t="shared" si="7"/>
        <v>0</v>
      </c>
      <c r="G22" s="50">
        <f t="shared" si="7"/>
        <v>0</v>
      </c>
      <c r="N22" s="8">
        <f>N17</f>
        <v>84019.92</v>
      </c>
    </row>
    <row r="23" spans="1:14" ht="21.75" customHeight="1">
      <c r="A23" s="1" t="s">
        <v>43</v>
      </c>
      <c r="B23" s="50"/>
      <c r="C23" s="50"/>
      <c r="D23" s="50"/>
      <c r="E23" s="50"/>
      <c r="F23" s="50"/>
      <c r="G23" s="50"/>
      <c r="N23" s="20">
        <f>N21+N22</f>
        <v>329477.51</v>
      </c>
    </row>
    <row r="24" spans="1:14" ht="24.75" customHeight="1">
      <c r="A24" s="9" t="s">
        <v>30</v>
      </c>
      <c r="B24" s="50">
        <f>B6+B8+B14+B16</f>
        <v>0</v>
      </c>
      <c r="C24" s="50">
        <f>C6+C8+C14+C16</f>
        <v>0</v>
      </c>
      <c r="D24" s="50">
        <f>D6+D8+D14+D16</f>
        <v>0</v>
      </c>
      <c r="E24" s="50">
        <f>E6+E8+E14+E16</f>
        <v>0</v>
      </c>
      <c r="N24" s="8">
        <f>N6+N8+N14+N15</f>
        <v>215931.34</v>
      </c>
    </row>
    <row r="25" spans="1:14" ht="21" customHeight="1">
      <c r="A25" s="9" t="s">
        <v>31</v>
      </c>
      <c r="B25" s="50">
        <f>B18</f>
        <v>0</v>
      </c>
      <c r="C25" s="50">
        <f>C18</f>
        <v>0</v>
      </c>
      <c r="D25" s="50">
        <f>D18</f>
        <v>0</v>
      </c>
      <c r="N25" s="8">
        <f>N18</f>
        <v>4999.47</v>
      </c>
    </row>
    <row r="26" spans="1:14" ht="21" customHeight="1">
      <c r="A26" s="1" t="s">
        <v>40</v>
      </c>
      <c r="B26" s="50"/>
      <c r="C26" s="50"/>
      <c r="D26" s="50"/>
      <c r="N26" s="20">
        <f>SUM(N24:N25)</f>
        <v>220930.81</v>
      </c>
    </row>
    <row r="27" spans="1:14" ht="26.25" customHeight="1">
      <c r="A27" s="9" t="s">
        <v>32</v>
      </c>
      <c r="B27" s="50">
        <f>B7+B13</f>
        <v>0</v>
      </c>
      <c r="C27" s="50">
        <f>C7+C13</f>
        <v>0</v>
      </c>
      <c r="D27" s="50">
        <f>D7+D13</f>
        <v>0</v>
      </c>
      <c r="N27" s="8">
        <f>N7+N13</f>
        <v>29526.25</v>
      </c>
    </row>
    <row r="28" spans="1:14" ht="28.5" customHeight="1">
      <c r="A28" s="9" t="s">
        <v>33</v>
      </c>
      <c r="B28" s="50">
        <f>B19</f>
        <v>0</v>
      </c>
      <c r="C28" s="50">
        <f>C19</f>
        <v>0</v>
      </c>
      <c r="D28" s="50">
        <f>D19</f>
        <v>0</v>
      </c>
      <c r="N28" s="8">
        <f>N19</f>
        <v>79020.45</v>
      </c>
    </row>
    <row r="29" spans="1:14" ht="42" customHeight="1">
      <c r="A29" s="1" t="s">
        <v>41</v>
      </c>
      <c r="N29" s="20">
        <f>N27+N28</f>
        <v>108546.7</v>
      </c>
    </row>
  </sheetData>
  <printOptions/>
  <pageMargins left="0.7480314960629921" right="0.7480314960629921" top="0.7874015748031497" bottom="0.7874015748031497" header="0.5118110236220472" footer="0.5118110236220472"/>
  <pageSetup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N29"/>
  <sheetViews>
    <sheetView workbookViewId="0" topLeftCell="A1">
      <selection activeCell="Q10" sqref="Q10"/>
    </sheetView>
  </sheetViews>
  <sheetFormatPr defaultColWidth="9.140625" defaultRowHeight="42" customHeight="1"/>
  <cols>
    <col min="1" max="1" width="9.140625" style="9" customWidth="1"/>
    <col min="2" max="2" width="26.140625" style="9" customWidth="1"/>
    <col min="3" max="3" width="12.140625" style="3" hidden="1" customWidth="1"/>
    <col min="4" max="4" width="12.140625" style="4" hidden="1" customWidth="1"/>
    <col min="5" max="7" width="12.28125" style="4" hidden="1" customWidth="1"/>
    <col min="8" max="8" width="14.57421875" style="5" hidden="1" customWidth="1"/>
    <col min="9" max="9" width="15.00390625" style="6" hidden="1" customWidth="1"/>
    <col min="10" max="10" width="14.00390625" style="7" hidden="1" customWidth="1"/>
    <col min="11" max="11" width="13.7109375" style="8" hidden="1" customWidth="1"/>
    <col min="12" max="14" width="10.8515625" style="8" hidden="1" customWidth="1"/>
    <col min="15" max="15" width="25.7109375" style="8" customWidth="1"/>
    <col min="16" max="16" width="19.7109375" style="8" customWidth="1"/>
    <col min="17" max="104" width="10.8515625" style="8" customWidth="1"/>
    <col min="105" max="16384" width="10.8515625" style="9" customWidth="1"/>
  </cols>
  <sheetData>
    <row r="1" ht="13.5" customHeight="1">
      <c r="B1" s="1" t="s">
        <v>0</v>
      </c>
    </row>
    <row r="2" spans="2:10" ht="18.75" customHeight="1">
      <c r="B2" s="10" t="s">
        <v>37</v>
      </c>
      <c r="C2" s="10"/>
      <c r="D2" s="11"/>
      <c r="E2" s="11"/>
      <c r="F2" s="11"/>
      <c r="G2" s="11"/>
      <c r="H2" s="12"/>
      <c r="I2" s="11"/>
      <c r="J2" s="10"/>
    </row>
    <row r="3" spans="2:10" ht="18.75" customHeight="1" thickBot="1">
      <c r="B3" s="10"/>
      <c r="C3" s="10"/>
      <c r="D3" s="11"/>
      <c r="E3" s="11"/>
      <c r="F3" s="11"/>
      <c r="G3" s="11"/>
      <c r="H3" s="12"/>
      <c r="I3" s="11"/>
      <c r="J3" s="10"/>
    </row>
    <row r="4" spans="2:104" s="1" customFormat="1" ht="40.5" customHeight="1">
      <c r="B4" s="13" t="s">
        <v>2</v>
      </c>
      <c r="C4" s="14" t="s">
        <v>34</v>
      </c>
      <c r="D4" s="14" t="s">
        <v>34</v>
      </c>
      <c r="E4" s="14" t="s">
        <v>34</v>
      </c>
      <c r="F4" s="14" t="s">
        <v>34</v>
      </c>
      <c r="G4" s="14" t="s">
        <v>34</v>
      </c>
      <c r="H4" s="14" t="s">
        <v>34</v>
      </c>
      <c r="I4" s="14" t="s">
        <v>34</v>
      </c>
      <c r="J4" s="14" t="s">
        <v>34</v>
      </c>
      <c r="K4" s="14" t="s">
        <v>34</v>
      </c>
      <c r="L4" s="14" t="s">
        <v>34</v>
      </c>
      <c r="M4" s="14" t="s">
        <v>34</v>
      </c>
      <c r="N4" s="14" t="s">
        <v>34</v>
      </c>
      <c r="O4" s="53" t="s">
        <v>45</v>
      </c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</row>
    <row r="5" spans="2:196" ht="21" customHeight="1">
      <c r="B5" s="21" t="s">
        <v>12</v>
      </c>
      <c r="C5" s="23">
        <f aca="true" t="shared" si="0" ref="C5:I5">C6+C7</f>
        <v>0</v>
      </c>
      <c r="D5" s="23">
        <f t="shared" si="0"/>
        <v>0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4" t="e">
        <f>ROUND(J6+J7,2)</f>
        <v>#REF!</v>
      </c>
      <c r="O5" s="54">
        <f>O6+O7</f>
        <v>456645.17</v>
      </c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</row>
    <row r="6" spans="2:196" ht="21" customHeight="1">
      <c r="B6" s="26" t="s">
        <v>13</v>
      </c>
      <c r="C6" s="28"/>
      <c r="D6" s="28"/>
      <c r="E6" s="29"/>
      <c r="F6" s="29"/>
      <c r="G6" s="29"/>
      <c r="H6" s="30"/>
      <c r="I6" s="31"/>
      <c r="J6" s="24" t="e">
        <f>#REF!/12</f>
        <v>#REF!</v>
      </c>
      <c r="O6" s="55">
        <v>447629.69</v>
      </c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</row>
    <row r="7" spans="2:196" ht="21" customHeight="1">
      <c r="B7" s="26" t="s">
        <v>14</v>
      </c>
      <c r="C7" s="28"/>
      <c r="D7" s="28"/>
      <c r="E7" s="29"/>
      <c r="F7" s="29"/>
      <c r="G7" s="29"/>
      <c r="H7" s="30"/>
      <c r="I7" s="31"/>
      <c r="J7" s="24" t="e">
        <f>#REF!/12</f>
        <v>#REF!</v>
      </c>
      <c r="O7" s="55">
        <v>9015.48</v>
      </c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</row>
    <row r="8" spans="1:196" s="36" customFormat="1" ht="55.5" customHeight="1">
      <c r="A8" s="35"/>
      <c r="B8" s="32" t="s">
        <v>15</v>
      </c>
      <c r="C8" s="34">
        <f aca="true" t="shared" si="1" ref="C8:M8">C9+C10+C11</f>
        <v>0</v>
      </c>
      <c r="D8" s="34">
        <f t="shared" si="1"/>
        <v>0</v>
      </c>
      <c r="E8" s="34">
        <f t="shared" si="1"/>
        <v>0</v>
      </c>
      <c r="F8" s="34">
        <f t="shared" si="1"/>
        <v>0</v>
      </c>
      <c r="G8" s="34">
        <f t="shared" si="1"/>
        <v>0</v>
      </c>
      <c r="H8" s="34">
        <f t="shared" si="1"/>
        <v>0</v>
      </c>
      <c r="I8" s="34">
        <f t="shared" si="1"/>
        <v>0</v>
      </c>
      <c r="J8" s="34" t="e">
        <f t="shared" si="1"/>
        <v>#REF!</v>
      </c>
      <c r="K8" s="34">
        <f t="shared" si="1"/>
        <v>0</v>
      </c>
      <c r="L8" s="34">
        <f t="shared" si="1"/>
        <v>0</v>
      </c>
      <c r="M8" s="34">
        <f t="shared" si="1"/>
        <v>0</v>
      </c>
      <c r="N8" s="20"/>
      <c r="O8" s="54">
        <f>O9+O10+O11</f>
        <v>51939.5</v>
      </c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</row>
    <row r="9" spans="1:196" ht="24" customHeight="1">
      <c r="A9" s="25"/>
      <c r="B9" s="37" t="s">
        <v>16</v>
      </c>
      <c r="C9" s="38"/>
      <c r="D9" s="38"/>
      <c r="E9" s="29"/>
      <c r="F9" s="29"/>
      <c r="G9" s="29"/>
      <c r="H9" s="30"/>
      <c r="I9" s="31"/>
      <c r="J9" s="24" t="e">
        <f>#REF!/12</f>
        <v>#REF!</v>
      </c>
      <c r="O9" s="55">
        <v>0</v>
      </c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</row>
    <row r="10" spans="1:196" ht="24" customHeight="1">
      <c r="A10" s="25"/>
      <c r="B10" s="37" t="s">
        <v>17</v>
      </c>
      <c r="C10" s="38"/>
      <c r="D10" s="38"/>
      <c r="E10" s="29"/>
      <c r="F10" s="29"/>
      <c r="G10" s="29"/>
      <c r="H10" s="30"/>
      <c r="I10" s="31"/>
      <c r="J10" s="24" t="e">
        <f>#REF!/6</f>
        <v>#REF!</v>
      </c>
      <c r="O10" s="55">
        <v>41463.82</v>
      </c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</row>
    <row r="11" spans="1:196" ht="18.75" customHeight="1">
      <c r="A11" s="25"/>
      <c r="B11" s="37" t="s">
        <v>18</v>
      </c>
      <c r="C11" s="38"/>
      <c r="D11" s="38"/>
      <c r="E11" s="29"/>
      <c r="F11" s="29"/>
      <c r="G11" s="29"/>
      <c r="H11" s="30"/>
      <c r="I11" s="31"/>
      <c r="J11" s="24" t="e">
        <f>#REF!/12</f>
        <v>#REF!</v>
      </c>
      <c r="O11" s="55">
        <v>10475.68</v>
      </c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</row>
    <row r="12" spans="1:196" s="40" customFormat="1" ht="45" customHeight="1">
      <c r="A12" s="25"/>
      <c r="B12" s="32" t="s">
        <v>19</v>
      </c>
      <c r="C12" s="23">
        <f aca="true" t="shared" si="2" ref="C12:I12">C13+C14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39" t="e">
        <f>ROUND(J13+J14+#REF!+#REF!+#REF!,2)</f>
        <v>#REF!</v>
      </c>
      <c r="K12" s="8"/>
      <c r="L12" s="8"/>
      <c r="M12" s="8"/>
      <c r="N12" s="8"/>
      <c r="O12" s="54">
        <f>O13+O14</f>
        <v>61015.67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</row>
    <row r="13" spans="1:196" ht="24.75" customHeight="1">
      <c r="A13" s="25"/>
      <c r="B13" s="37" t="s">
        <v>20</v>
      </c>
      <c r="C13" s="38"/>
      <c r="D13" s="38"/>
      <c r="E13" s="29"/>
      <c r="F13" s="29"/>
      <c r="G13" s="29"/>
      <c r="H13" s="30"/>
      <c r="I13" s="31"/>
      <c r="J13" s="24" t="e">
        <f>#REF!/12</f>
        <v>#REF!</v>
      </c>
      <c r="O13" s="55">
        <v>13278.38</v>
      </c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</row>
    <row r="14" spans="1:196" ht="26.25" customHeight="1">
      <c r="A14" s="25"/>
      <c r="B14" s="37" t="s">
        <v>21</v>
      </c>
      <c r="C14" s="38"/>
      <c r="D14" s="38"/>
      <c r="E14" s="29"/>
      <c r="F14" s="29"/>
      <c r="G14" s="29"/>
      <c r="H14" s="30"/>
      <c r="I14" s="31"/>
      <c r="J14" s="24" t="e">
        <f>#REF!/12</f>
        <v>#REF!</v>
      </c>
      <c r="O14" s="55">
        <v>47737.29</v>
      </c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</row>
    <row r="15" spans="1:196" s="36" customFormat="1" ht="22.5" customHeight="1">
      <c r="A15" s="35"/>
      <c r="B15" s="32" t="s">
        <v>22</v>
      </c>
      <c r="C15" s="34">
        <f aca="true" t="shared" si="3" ref="C15:H15">C16</f>
        <v>0</v>
      </c>
      <c r="D15" s="34">
        <f t="shared" si="3"/>
        <v>0</v>
      </c>
      <c r="E15" s="34">
        <f t="shared" si="3"/>
        <v>0</v>
      </c>
      <c r="F15" s="34">
        <f t="shared" si="3"/>
        <v>0</v>
      </c>
      <c r="G15" s="34">
        <f t="shared" si="3"/>
        <v>0</v>
      </c>
      <c r="H15" s="34">
        <f t="shared" si="3"/>
        <v>0</v>
      </c>
      <c r="I15" s="34"/>
      <c r="J15" s="41" t="e">
        <f>ROUND(J16+#REF!,2)</f>
        <v>#REF!</v>
      </c>
      <c r="K15" s="20"/>
      <c r="L15" s="20"/>
      <c r="M15" s="20"/>
      <c r="N15" s="20"/>
      <c r="O15" s="54">
        <f>O16</f>
        <v>0</v>
      </c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</row>
    <row r="16" spans="1:196" ht="39" customHeight="1">
      <c r="A16" s="25"/>
      <c r="B16" s="26" t="s">
        <v>23</v>
      </c>
      <c r="C16" s="38"/>
      <c r="D16" s="38"/>
      <c r="E16" s="29"/>
      <c r="F16" s="29"/>
      <c r="G16" s="29"/>
      <c r="H16" s="30"/>
      <c r="I16" s="31"/>
      <c r="J16" s="24" t="e">
        <f>#REF!/12</f>
        <v>#REF!</v>
      </c>
      <c r="O16" s="55">
        <v>0</v>
      </c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</row>
    <row r="17" spans="2:104" s="35" customFormat="1" ht="33.75" customHeight="1">
      <c r="B17" s="32" t="s">
        <v>24</v>
      </c>
      <c r="C17" s="34">
        <f aca="true" t="shared" si="4" ref="C17:I17">C18+C19</f>
        <v>0</v>
      </c>
      <c r="D17" s="34">
        <f t="shared" si="4"/>
        <v>0</v>
      </c>
      <c r="E17" s="34">
        <f t="shared" si="4"/>
        <v>0</v>
      </c>
      <c r="F17" s="34">
        <f t="shared" si="4"/>
        <v>0</v>
      </c>
      <c r="G17" s="34">
        <f t="shared" si="4"/>
        <v>0</v>
      </c>
      <c r="H17" s="34">
        <f t="shared" si="4"/>
        <v>0</v>
      </c>
      <c r="I17" s="34">
        <f t="shared" si="4"/>
        <v>0</v>
      </c>
      <c r="J17" s="42" t="e">
        <f>ROUND(J18+J19,2)</f>
        <v>#REF!</v>
      </c>
      <c r="K17" s="20"/>
      <c r="L17" s="20"/>
      <c r="M17" s="20"/>
      <c r="N17" s="20"/>
      <c r="O17" s="54">
        <f>O18+O19</f>
        <v>0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</row>
    <row r="18" spans="2:104" s="25" customFormat="1" ht="32.25" customHeight="1">
      <c r="B18" s="26" t="s">
        <v>25</v>
      </c>
      <c r="C18" s="38"/>
      <c r="D18" s="38"/>
      <c r="E18" s="43"/>
      <c r="F18" s="43"/>
      <c r="G18" s="43"/>
      <c r="H18" s="30"/>
      <c r="I18" s="31"/>
      <c r="J18" s="24" t="e">
        <f>#REF!/12</f>
        <v>#REF!</v>
      </c>
      <c r="K18" s="8"/>
      <c r="L18" s="8"/>
      <c r="M18" s="8"/>
      <c r="N18" s="8"/>
      <c r="O18" s="55">
        <v>0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</row>
    <row r="19" spans="2:104" s="25" customFormat="1" ht="21.75" customHeight="1">
      <c r="B19" s="26" t="s">
        <v>26</v>
      </c>
      <c r="C19" s="45"/>
      <c r="D19" s="45"/>
      <c r="E19" s="46"/>
      <c r="F19" s="46"/>
      <c r="G19" s="46"/>
      <c r="H19" s="30"/>
      <c r="I19" s="45"/>
      <c r="J19" s="24" t="e">
        <f>#REF!/12</f>
        <v>#REF!</v>
      </c>
      <c r="K19" s="8"/>
      <c r="L19" s="8"/>
      <c r="M19" s="8"/>
      <c r="N19" s="8"/>
      <c r="O19" s="55">
        <v>0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</row>
    <row r="20" spans="2:15" ht="17.25" customHeight="1" thickBot="1">
      <c r="B20" s="47" t="s">
        <v>27</v>
      </c>
      <c r="C20" s="48">
        <f aca="true" t="shared" si="5" ref="C20:H20">C5+C8+C12+C15+C17</f>
        <v>0</v>
      </c>
      <c r="D20" s="48">
        <f t="shared" si="5"/>
        <v>0</v>
      </c>
      <c r="E20" s="48">
        <f t="shared" si="5"/>
        <v>0</v>
      </c>
      <c r="F20" s="48">
        <f t="shared" si="5"/>
        <v>0</v>
      </c>
      <c r="G20" s="48">
        <f t="shared" si="5"/>
        <v>0</v>
      </c>
      <c r="H20" s="48">
        <f t="shared" si="5"/>
        <v>0</v>
      </c>
      <c r="I20" s="48"/>
      <c r="J20" s="49" t="e">
        <f>ROUND(#REF!+#REF!,2)</f>
        <v>#REF!</v>
      </c>
      <c r="K20" s="56"/>
      <c r="L20" s="56"/>
      <c r="M20" s="56"/>
      <c r="N20" s="56"/>
      <c r="O20" s="57">
        <f>O5+O8+O12+O15+O17</f>
        <v>569600.34</v>
      </c>
    </row>
    <row r="21" spans="2:15" ht="18" customHeight="1">
      <c r="B21" s="1" t="s">
        <v>28</v>
      </c>
      <c r="C21" s="50">
        <f aca="true" t="shared" si="6" ref="C21:M21">C5+C8+C12+C15</f>
        <v>0</v>
      </c>
      <c r="D21" s="50">
        <f t="shared" si="6"/>
        <v>0</v>
      </c>
      <c r="E21" s="50">
        <f t="shared" si="6"/>
        <v>0</v>
      </c>
      <c r="F21" s="50">
        <f t="shared" si="6"/>
        <v>0</v>
      </c>
      <c r="G21" s="50">
        <f t="shared" si="6"/>
        <v>0</v>
      </c>
      <c r="H21" s="50">
        <f t="shared" si="6"/>
        <v>0</v>
      </c>
      <c r="I21" s="50">
        <f t="shared" si="6"/>
        <v>0</v>
      </c>
      <c r="J21" s="50" t="e">
        <f t="shared" si="6"/>
        <v>#REF!</v>
      </c>
      <c r="K21" s="50">
        <f t="shared" si="6"/>
        <v>0</v>
      </c>
      <c r="L21" s="50">
        <f t="shared" si="6"/>
        <v>0</v>
      </c>
      <c r="M21" s="50">
        <f t="shared" si="6"/>
        <v>0</v>
      </c>
      <c r="O21" s="20">
        <f>O5+O8+O12+O15</f>
        <v>569600.34</v>
      </c>
    </row>
    <row r="22" spans="2:15" ht="21.75" customHeight="1">
      <c r="B22" s="1" t="s">
        <v>29</v>
      </c>
      <c r="C22" s="50">
        <f aca="true" t="shared" si="7" ref="C22:H22">C17</f>
        <v>0</v>
      </c>
      <c r="D22" s="50">
        <f t="shared" si="7"/>
        <v>0</v>
      </c>
      <c r="E22" s="50">
        <f t="shared" si="7"/>
        <v>0</v>
      </c>
      <c r="F22" s="50">
        <f t="shared" si="7"/>
        <v>0</v>
      </c>
      <c r="G22" s="50">
        <f t="shared" si="7"/>
        <v>0</v>
      </c>
      <c r="H22" s="50">
        <f t="shared" si="7"/>
        <v>0</v>
      </c>
      <c r="O22" s="8">
        <f>O17</f>
        <v>0</v>
      </c>
    </row>
    <row r="23" spans="2:15" ht="21.75" customHeight="1">
      <c r="B23" s="1" t="s">
        <v>43</v>
      </c>
      <c r="C23" s="50"/>
      <c r="D23" s="50"/>
      <c r="E23" s="50"/>
      <c r="F23" s="50"/>
      <c r="G23" s="50"/>
      <c r="H23" s="50"/>
      <c r="O23" s="20">
        <f>O21+O22</f>
        <v>569600.34</v>
      </c>
    </row>
    <row r="24" spans="2:15" ht="24.75" customHeight="1">
      <c r="B24" s="9" t="s">
        <v>30</v>
      </c>
      <c r="C24" s="50">
        <f>C6+C8+C14+C16</f>
        <v>0</v>
      </c>
      <c r="D24" s="50">
        <f>D6+D8+D14+D16</f>
        <v>0</v>
      </c>
      <c r="E24" s="50">
        <f>E6+E8+E14+E16</f>
        <v>0</v>
      </c>
      <c r="F24" s="50">
        <f>F6+F8+F14+F16</f>
        <v>0</v>
      </c>
      <c r="O24" s="8">
        <f>O6+O8+O14+O15</f>
        <v>547306.48</v>
      </c>
    </row>
    <row r="25" spans="2:15" ht="21" customHeight="1">
      <c r="B25" s="9" t="s">
        <v>31</v>
      </c>
      <c r="C25" s="50">
        <f>C18</f>
        <v>0</v>
      </c>
      <c r="D25" s="50">
        <f>D18</f>
        <v>0</v>
      </c>
      <c r="E25" s="50">
        <f>E18</f>
        <v>0</v>
      </c>
      <c r="O25" s="8">
        <f>O18</f>
        <v>0</v>
      </c>
    </row>
    <row r="26" spans="2:15" ht="21" customHeight="1">
      <c r="B26" s="1" t="s">
        <v>40</v>
      </c>
      <c r="C26" s="50"/>
      <c r="D26" s="50"/>
      <c r="E26" s="50"/>
      <c r="O26" s="20">
        <f>SUM(O24:O25)</f>
        <v>547306.48</v>
      </c>
    </row>
    <row r="27" spans="2:15" ht="26.25" customHeight="1">
      <c r="B27" s="9" t="s">
        <v>32</v>
      </c>
      <c r="C27" s="50">
        <f>C7+C13</f>
        <v>0</v>
      </c>
      <c r="D27" s="50">
        <f>D7+D13</f>
        <v>0</v>
      </c>
      <c r="E27" s="50">
        <f>E7+E13</f>
        <v>0</v>
      </c>
      <c r="O27" s="8">
        <f>O7+O13</f>
        <v>22293.86</v>
      </c>
    </row>
    <row r="28" spans="2:15" ht="28.5" customHeight="1">
      <c r="B28" s="9" t="s">
        <v>33</v>
      </c>
      <c r="C28" s="50">
        <f>C19</f>
        <v>0</v>
      </c>
      <c r="D28" s="50">
        <f>D19</f>
        <v>0</v>
      </c>
      <c r="E28" s="50">
        <f>E19</f>
        <v>0</v>
      </c>
      <c r="O28" s="8">
        <f>O19</f>
        <v>0</v>
      </c>
    </row>
    <row r="29" spans="2:15" ht="42" customHeight="1">
      <c r="B29" s="1" t="s">
        <v>41</v>
      </c>
      <c r="O29" s="20">
        <f>O27+O28</f>
        <v>22293.86</v>
      </c>
    </row>
  </sheetData>
  <printOptions/>
  <pageMargins left="0.7480314960629921" right="0.7480314960629921" top="0.7874015748031497" bottom="0.7874015748031497" header="0.5118110236220472" footer="0.5118110236220472"/>
  <pageSetup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N29"/>
  <sheetViews>
    <sheetView workbookViewId="0" topLeftCell="A10">
      <selection activeCell="R25" sqref="R25"/>
    </sheetView>
  </sheetViews>
  <sheetFormatPr defaultColWidth="9.140625" defaultRowHeight="42" customHeight="1"/>
  <cols>
    <col min="1" max="1" width="9.140625" style="9" customWidth="1"/>
    <col min="2" max="2" width="26.140625" style="9" customWidth="1"/>
    <col min="3" max="3" width="12.140625" style="3" hidden="1" customWidth="1"/>
    <col min="4" max="4" width="12.140625" style="4" hidden="1" customWidth="1"/>
    <col min="5" max="7" width="12.28125" style="4" hidden="1" customWidth="1"/>
    <col min="8" max="8" width="14.57421875" style="5" hidden="1" customWidth="1"/>
    <col min="9" max="9" width="15.00390625" style="6" hidden="1" customWidth="1"/>
    <col min="10" max="10" width="14.00390625" style="7" hidden="1" customWidth="1"/>
    <col min="11" max="11" width="13.7109375" style="8" hidden="1" customWidth="1"/>
    <col min="12" max="14" width="10.8515625" style="8" hidden="1" customWidth="1"/>
    <col min="15" max="15" width="25.7109375" style="8" customWidth="1"/>
    <col min="16" max="16" width="19.7109375" style="8" customWidth="1"/>
    <col min="17" max="104" width="10.8515625" style="8" customWidth="1"/>
    <col min="105" max="16384" width="10.8515625" style="9" customWidth="1"/>
  </cols>
  <sheetData>
    <row r="1" ht="13.5" customHeight="1">
      <c r="B1" s="1" t="s">
        <v>0</v>
      </c>
    </row>
    <row r="2" spans="2:10" ht="18.75" customHeight="1">
      <c r="B2" s="10" t="s">
        <v>37</v>
      </c>
      <c r="C2" s="10"/>
      <c r="D2" s="11"/>
      <c r="E2" s="11"/>
      <c r="F2" s="11"/>
      <c r="G2" s="11"/>
      <c r="H2" s="12"/>
      <c r="I2" s="11"/>
      <c r="J2" s="10"/>
    </row>
    <row r="3" spans="2:10" ht="18.75" customHeight="1" thickBot="1">
      <c r="B3" s="10"/>
      <c r="C3" s="10"/>
      <c r="D3" s="11"/>
      <c r="E3" s="11"/>
      <c r="F3" s="11"/>
      <c r="G3" s="11"/>
      <c r="H3" s="12"/>
      <c r="I3" s="11"/>
      <c r="J3" s="10"/>
    </row>
    <row r="4" spans="2:104" s="1" customFormat="1" ht="40.5" customHeight="1">
      <c r="B4" s="13" t="s">
        <v>2</v>
      </c>
      <c r="C4" s="14" t="s">
        <v>34</v>
      </c>
      <c r="D4" s="14" t="s">
        <v>34</v>
      </c>
      <c r="E4" s="14" t="s">
        <v>34</v>
      </c>
      <c r="F4" s="14" t="s">
        <v>34</v>
      </c>
      <c r="G4" s="14" t="s">
        <v>34</v>
      </c>
      <c r="H4" s="14" t="s">
        <v>34</v>
      </c>
      <c r="I4" s="14" t="s">
        <v>34</v>
      </c>
      <c r="J4" s="14" t="s">
        <v>34</v>
      </c>
      <c r="K4" s="14" t="s">
        <v>34</v>
      </c>
      <c r="L4" s="14" t="s">
        <v>34</v>
      </c>
      <c r="M4" s="14" t="s">
        <v>34</v>
      </c>
      <c r="N4" s="14" t="s">
        <v>34</v>
      </c>
      <c r="O4" s="53" t="s">
        <v>46</v>
      </c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</row>
    <row r="5" spans="2:196" ht="21" customHeight="1">
      <c r="B5" s="21" t="s">
        <v>12</v>
      </c>
      <c r="C5" s="23">
        <f aca="true" t="shared" si="0" ref="C5:I5">C6+C7</f>
        <v>0</v>
      </c>
      <c r="D5" s="23">
        <f t="shared" si="0"/>
        <v>0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4" t="e">
        <f>ROUND(J6+J7,2)</f>
        <v>#REF!</v>
      </c>
      <c r="O5" s="54">
        <f>O6+O7</f>
        <v>225597.74</v>
      </c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</row>
    <row r="6" spans="2:196" ht="21" customHeight="1">
      <c r="B6" s="26" t="s">
        <v>13</v>
      </c>
      <c r="C6" s="28"/>
      <c r="D6" s="28"/>
      <c r="E6" s="29"/>
      <c r="F6" s="29"/>
      <c r="G6" s="29"/>
      <c r="H6" s="30"/>
      <c r="I6" s="31"/>
      <c r="J6" s="24" t="e">
        <f>#REF!/12</f>
        <v>#REF!</v>
      </c>
      <c r="O6" s="55">
        <v>188488.52</v>
      </c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</row>
    <row r="7" spans="2:196" ht="21" customHeight="1">
      <c r="B7" s="26" t="s">
        <v>14</v>
      </c>
      <c r="C7" s="28"/>
      <c r="D7" s="28"/>
      <c r="E7" s="29"/>
      <c r="F7" s="29"/>
      <c r="G7" s="29"/>
      <c r="H7" s="30"/>
      <c r="I7" s="31"/>
      <c r="J7" s="24" t="e">
        <f>#REF!/12</f>
        <v>#REF!</v>
      </c>
      <c r="O7" s="55">
        <v>37109.22</v>
      </c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</row>
    <row r="8" spans="1:196" s="36" customFormat="1" ht="55.5" customHeight="1">
      <c r="A8" s="35"/>
      <c r="B8" s="32" t="s">
        <v>15</v>
      </c>
      <c r="C8" s="34">
        <f aca="true" t="shared" si="1" ref="C8:M8">C9+C10+C11</f>
        <v>0</v>
      </c>
      <c r="D8" s="34">
        <f t="shared" si="1"/>
        <v>0</v>
      </c>
      <c r="E8" s="34">
        <f t="shared" si="1"/>
        <v>0</v>
      </c>
      <c r="F8" s="34">
        <f t="shared" si="1"/>
        <v>0</v>
      </c>
      <c r="G8" s="34">
        <f t="shared" si="1"/>
        <v>0</v>
      </c>
      <c r="H8" s="34">
        <f t="shared" si="1"/>
        <v>0</v>
      </c>
      <c r="I8" s="34">
        <f t="shared" si="1"/>
        <v>0</v>
      </c>
      <c r="J8" s="34" t="e">
        <f t="shared" si="1"/>
        <v>#REF!</v>
      </c>
      <c r="K8" s="34">
        <f t="shared" si="1"/>
        <v>0</v>
      </c>
      <c r="L8" s="34">
        <f t="shared" si="1"/>
        <v>0</v>
      </c>
      <c r="M8" s="34">
        <f t="shared" si="1"/>
        <v>0</v>
      </c>
      <c r="N8" s="20"/>
      <c r="O8" s="54">
        <f>O9+O10+O11</f>
        <v>61723.340000000004</v>
      </c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</row>
    <row r="9" spans="1:196" ht="24" customHeight="1">
      <c r="A9" s="25"/>
      <c r="B9" s="37" t="s">
        <v>16</v>
      </c>
      <c r="C9" s="38"/>
      <c r="D9" s="38"/>
      <c r="E9" s="29"/>
      <c r="F9" s="29"/>
      <c r="G9" s="29"/>
      <c r="H9" s="30"/>
      <c r="I9" s="31"/>
      <c r="J9" s="24" t="e">
        <f>#REF!/12</f>
        <v>#REF!</v>
      </c>
      <c r="O9" s="55">
        <v>0</v>
      </c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</row>
    <row r="10" spans="1:196" ht="24" customHeight="1">
      <c r="A10" s="25"/>
      <c r="B10" s="37" t="s">
        <v>17</v>
      </c>
      <c r="C10" s="38"/>
      <c r="D10" s="38"/>
      <c r="E10" s="29"/>
      <c r="F10" s="29"/>
      <c r="G10" s="29"/>
      <c r="H10" s="30"/>
      <c r="I10" s="31"/>
      <c r="J10" s="24" t="e">
        <f>#REF!/6</f>
        <v>#REF!</v>
      </c>
      <c r="O10" s="55">
        <v>51247.66</v>
      </c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</row>
    <row r="11" spans="1:196" ht="18.75" customHeight="1">
      <c r="A11" s="25"/>
      <c r="B11" s="37" t="s">
        <v>18</v>
      </c>
      <c r="C11" s="38"/>
      <c r="D11" s="38"/>
      <c r="E11" s="29"/>
      <c r="F11" s="29"/>
      <c r="G11" s="29"/>
      <c r="H11" s="30"/>
      <c r="I11" s="31"/>
      <c r="J11" s="24" t="e">
        <f>#REF!/12</f>
        <v>#REF!</v>
      </c>
      <c r="O11" s="55">
        <v>10475.68</v>
      </c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</row>
    <row r="12" spans="1:196" s="40" customFormat="1" ht="45" customHeight="1">
      <c r="A12" s="25"/>
      <c r="B12" s="32" t="s">
        <v>19</v>
      </c>
      <c r="C12" s="23">
        <f aca="true" t="shared" si="2" ref="C12:I12">C13+C14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39" t="e">
        <f>ROUND(J13+J14+#REF!+#REF!+#REF!,2)</f>
        <v>#REF!</v>
      </c>
      <c r="K12" s="8"/>
      <c r="L12" s="8"/>
      <c r="M12" s="8"/>
      <c r="N12" s="8"/>
      <c r="O12" s="54">
        <f>O13+O14</f>
        <v>105442.63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</row>
    <row r="13" spans="1:196" ht="24.75" customHeight="1">
      <c r="A13" s="25"/>
      <c r="B13" s="37" t="s">
        <v>20</v>
      </c>
      <c r="C13" s="38"/>
      <c r="D13" s="38"/>
      <c r="E13" s="29"/>
      <c r="F13" s="29"/>
      <c r="G13" s="29"/>
      <c r="H13" s="30"/>
      <c r="I13" s="31"/>
      <c r="J13" s="24" t="e">
        <f>#REF!/12</f>
        <v>#REF!</v>
      </c>
      <c r="O13" s="55">
        <v>9968.05</v>
      </c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</row>
    <row r="14" spans="1:196" ht="26.25" customHeight="1">
      <c r="A14" s="25"/>
      <c r="B14" s="37" t="s">
        <v>21</v>
      </c>
      <c r="C14" s="38"/>
      <c r="D14" s="38"/>
      <c r="E14" s="29"/>
      <c r="F14" s="29"/>
      <c r="G14" s="29"/>
      <c r="H14" s="30"/>
      <c r="I14" s="31"/>
      <c r="J14" s="24" t="e">
        <f>#REF!/12</f>
        <v>#REF!</v>
      </c>
      <c r="O14" s="55">
        <v>95474.58</v>
      </c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</row>
    <row r="15" spans="1:196" s="36" customFormat="1" ht="22.5" customHeight="1">
      <c r="A15" s="35"/>
      <c r="B15" s="32" t="s">
        <v>22</v>
      </c>
      <c r="C15" s="34">
        <f aca="true" t="shared" si="3" ref="C15:H15">C16</f>
        <v>0</v>
      </c>
      <c r="D15" s="34">
        <f t="shared" si="3"/>
        <v>0</v>
      </c>
      <c r="E15" s="34">
        <f t="shared" si="3"/>
        <v>0</v>
      </c>
      <c r="F15" s="34">
        <f t="shared" si="3"/>
        <v>0</v>
      </c>
      <c r="G15" s="34">
        <f t="shared" si="3"/>
        <v>0</v>
      </c>
      <c r="H15" s="34">
        <f t="shared" si="3"/>
        <v>0</v>
      </c>
      <c r="I15" s="34"/>
      <c r="J15" s="41" t="e">
        <f>ROUND(J16+#REF!,2)</f>
        <v>#REF!</v>
      </c>
      <c r="K15" s="20"/>
      <c r="L15" s="20"/>
      <c r="M15" s="20"/>
      <c r="N15" s="20"/>
      <c r="O15" s="54">
        <f>O16</f>
        <v>0</v>
      </c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</row>
    <row r="16" spans="1:196" ht="39" customHeight="1">
      <c r="A16" s="25"/>
      <c r="B16" s="26" t="s">
        <v>23</v>
      </c>
      <c r="C16" s="38"/>
      <c r="D16" s="38"/>
      <c r="E16" s="29"/>
      <c r="F16" s="29"/>
      <c r="G16" s="29"/>
      <c r="H16" s="30"/>
      <c r="I16" s="31"/>
      <c r="J16" s="24" t="e">
        <f>#REF!/12</f>
        <v>#REF!</v>
      </c>
      <c r="O16" s="55">
        <v>0</v>
      </c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</row>
    <row r="17" spans="2:104" s="35" customFormat="1" ht="33.75" customHeight="1">
      <c r="B17" s="32" t="s">
        <v>24</v>
      </c>
      <c r="C17" s="34">
        <f aca="true" t="shared" si="4" ref="C17:I17">C18+C19</f>
        <v>0</v>
      </c>
      <c r="D17" s="34">
        <f t="shared" si="4"/>
        <v>0</v>
      </c>
      <c r="E17" s="34">
        <f t="shared" si="4"/>
        <v>0</v>
      </c>
      <c r="F17" s="34">
        <f t="shared" si="4"/>
        <v>0</v>
      </c>
      <c r="G17" s="34">
        <f t="shared" si="4"/>
        <v>0</v>
      </c>
      <c r="H17" s="34">
        <f t="shared" si="4"/>
        <v>0</v>
      </c>
      <c r="I17" s="34">
        <f t="shared" si="4"/>
        <v>0</v>
      </c>
      <c r="J17" s="42" t="e">
        <f>ROUND(J18+J19,2)</f>
        <v>#REF!</v>
      </c>
      <c r="K17" s="20"/>
      <c r="L17" s="20"/>
      <c r="M17" s="20"/>
      <c r="N17" s="20"/>
      <c r="O17" s="54">
        <f>O18+O19</f>
        <v>103947.89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</row>
    <row r="18" spans="2:104" s="25" customFormat="1" ht="32.25" customHeight="1">
      <c r="B18" s="26" t="s">
        <v>25</v>
      </c>
      <c r="C18" s="38"/>
      <c r="D18" s="38"/>
      <c r="E18" s="43"/>
      <c r="F18" s="43"/>
      <c r="G18" s="43"/>
      <c r="H18" s="30"/>
      <c r="I18" s="31"/>
      <c r="J18" s="24" t="e">
        <f>#REF!/12</f>
        <v>#REF!</v>
      </c>
      <c r="K18" s="8"/>
      <c r="L18" s="8"/>
      <c r="M18" s="8"/>
      <c r="N18" s="8"/>
      <c r="O18" s="55">
        <v>4000.04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</row>
    <row r="19" spans="2:104" s="25" customFormat="1" ht="21.75" customHeight="1">
      <c r="B19" s="26" t="s">
        <v>26</v>
      </c>
      <c r="C19" s="45"/>
      <c r="D19" s="45"/>
      <c r="E19" s="46"/>
      <c r="F19" s="46"/>
      <c r="G19" s="46"/>
      <c r="H19" s="30"/>
      <c r="I19" s="45"/>
      <c r="J19" s="24" t="e">
        <f>#REF!/12</f>
        <v>#REF!</v>
      </c>
      <c r="K19" s="8"/>
      <c r="L19" s="8"/>
      <c r="M19" s="8"/>
      <c r="N19" s="8"/>
      <c r="O19" s="55">
        <v>99947.85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</row>
    <row r="20" spans="2:15" ht="17.25" customHeight="1" thickBot="1">
      <c r="B20" s="47" t="s">
        <v>27</v>
      </c>
      <c r="C20" s="48">
        <f aca="true" t="shared" si="5" ref="C20:H20">C5+C8+C12+C15+C17</f>
        <v>0</v>
      </c>
      <c r="D20" s="48">
        <f t="shared" si="5"/>
        <v>0</v>
      </c>
      <c r="E20" s="48">
        <f t="shared" si="5"/>
        <v>0</v>
      </c>
      <c r="F20" s="48">
        <f t="shared" si="5"/>
        <v>0</v>
      </c>
      <c r="G20" s="48">
        <f t="shared" si="5"/>
        <v>0</v>
      </c>
      <c r="H20" s="48">
        <f t="shared" si="5"/>
        <v>0</v>
      </c>
      <c r="I20" s="48"/>
      <c r="J20" s="49" t="e">
        <f>ROUND(#REF!+#REF!,2)</f>
        <v>#REF!</v>
      </c>
      <c r="K20" s="56"/>
      <c r="L20" s="56"/>
      <c r="M20" s="56"/>
      <c r="N20" s="56"/>
      <c r="O20" s="57">
        <f>O5+O8+O12+O15+O17</f>
        <v>496711.60000000003</v>
      </c>
    </row>
    <row r="21" spans="2:15" ht="18" customHeight="1">
      <c r="B21" s="1" t="s">
        <v>28</v>
      </c>
      <c r="C21" s="50">
        <f aca="true" t="shared" si="6" ref="C21:M21">C5+C8+C12+C15</f>
        <v>0</v>
      </c>
      <c r="D21" s="50">
        <f t="shared" si="6"/>
        <v>0</v>
      </c>
      <c r="E21" s="50">
        <f t="shared" si="6"/>
        <v>0</v>
      </c>
      <c r="F21" s="50">
        <f t="shared" si="6"/>
        <v>0</v>
      </c>
      <c r="G21" s="50">
        <f t="shared" si="6"/>
        <v>0</v>
      </c>
      <c r="H21" s="50">
        <f t="shared" si="6"/>
        <v>0</v>
      </c>
      <c r="I21" s="50">
        <f t="shared" si="6"/>
        <v>0</v>
      </c>
      <c r="J21" s="50" t="e">
        <f t="shared" si="6"/>
        <v>#REF!</v>
      </c>
      <c r="K21" s="50">
        <f t="shared" si="6"/>
        <v>0</v>
      </c>
      <c r="L21" s="50">
        <f t="shared" si="6"/>
        <v>0</v>
      </c>
      <c r="M21" s="50">
        <f t="shared" si="6"/>
        <v>0</v>
      </c>
      <c r="O21" s="20">
        <f>O5+O8+O12+O15</f>
        <v>392763.71</v>
      </c>
    </row>
    <row r="22" spans="2:15" ht="21.75" customHeight="1">
      <c r="B22" s="1" t="s">
        <v>29</v>
      </c>
      <c r="C22" s="50">
        <f aca="true" t="shared" si="7" ref="C22:H22">C17</f>
        <v>0</v>
      </c>
      <c r="D22" s="50">
        <f t="shared" si="7"/>
        <v>0</v>
      </c>
      <c r="E22" s="50">
        <f t="shared" si="7"/>
        <v>0</v>
      </c>
      <c r="F22" s="50">
        <f t="shared" si="7"/>
        <v>0</v>
      </c>
      <c r="G22" s="50">
        <f t="shared" si="7"/>
        <v>0</v>
      </c>
      <c r="H22" s="50">
        <f t="shared" si="7"/>
        <v>0</v>
      </c>
      <c r="O22" s="8">
        <f>O17</f>
        <v>103947.89</v>
      </c>
    </row>
    <row r="23" spans="2:15" ht="21.75" customHeight="1">
      <c r="B23" s="1" t="s">
        <v>43</v>
      </c>
      <c r="C23" s="50"/>
      <c r="D23" s="50"/>
      <c r="E23" s="50"/>
      <c r="F23" s="50"/>
      <c r="G23" s="50"/>
      <c r="H23" s="50"/>
      <c r="O23" s="20">
        <f>O21+O22</f>
        <v>496711.60000000003</v>
      </c>
    </row>
    <row r="24" spans="2:15" ht="24.75" customHeight="1">
      <c r="B24" s="9" t="s">
        <v>30</v>
      </c>
      <c r="C24" s="50">
        <f>C6+C8+C14+C16</f>
        <v>0</v>
      </c>
      <c r="D24" s="50">
        <f>D6+D8+D14+D16</f>
        <v>0</v>
      </c>
      <c r="E24" s="50">
        <f>E6+E8+E14+E16</f>
        <v>0</v>
      </c>
      <c r="F24" s="50">
        <f>F6+F8+F14+F16</f>
        <v>0</v>
      </c>
      <c r="O24" s="8">
        <f>O6+O8+O14+O15</f>
        <v>345686.44</v>
      </c>
    </row>
    <row r="25" spans="2:15" ht="21" customHeight="1">
      <c r="B25" s="9" t="s">
        <v>31</v>
      </c>
      <c r="C25" s="50">
        <f>C18</f>
        <v>0</v>
      </c>
      <c r="D25" s="50">
        <f>D18</f>
        <v>0</v>
      </c>
      <c r="E25" s="50">
        <f>E18</f>
        <v>0</v>
      </c>
      <c r="O25" s="8">
        <f>O18</f>
        <v>4000.04</v>
      </c>
    </row>
    <row r="26" spans="2:15" ht="21" customHeight="1">
      <c r="B26" s="1" t="s">
        <v>40</v>
      </c>
      <c r="C26" s="50"/>
      <c r="D26" s="50"/>
      <c r="E26" s="50"/>
      <c r="O26" s="20">
        <f>SUM(O24:O25)</f>
        <v>349686.48</v>
      </c>
    </row>
    <row r="27" spans="2:15" ht="26.25" customHeight="1">
      <c r="B27" s="9" t="s">
        <v>32</v>
      </c>
      <c r="C27" s="50">
        <f>C7+C13</f>
        <v>0</v>
      </c>
      <c r="D27" s="50">
        <f>D7+D13</f>
        <v>0</v>
      </c>
      <c r="E27" s="50">
        <f>E7+E13</f>
        <v>0</v>
      </c>
      <c r="O27" s="8">
        <f>O7+O13</f>
        <v>47077.270000000004</v>
      </c>
    </row>
    <row r="28" spans="2:15" ht="28.5" customHeight="1">
      <c r="B28" s="9" t="s">
        <v>33</v>
      </c>
      <c r="C28" s="50">
        <f>C19</f>
        <v>0</v>
      </c>
      <c r="D28" s="50">
        <f>D19</f>
        <v>0</v>
      </c>
      <c r="E28" s="50">
        <f>E19</f>
        <v>0</v>
      </c>
      <c r="O28" s="8">
        <f>O19</f>
        <v>99947.85</v>
      </c>
    </row>
    <row r="29" spans="2:15" ht="42" customHeight="1">
      <c r="B29" s="1" t="s">
        <v>41</v>
      </c>
      <c r="O29" s="20">
        <f>O27+O28</f>
        <v>147025.12</v>
      </c>
    </row>
  </sheetData>
  <printOptions/>
  <pageMargins left="0.7480314960629921" right="0.7480314960629921" top="0.7874015748031497" bottom="0.7874015748031497" header="0.5118110236220472" footer="0.5118110236220472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marinas</dc:creator>
  <cp:keywords/>
  <dc:description/>
  <cp:lastModifiedBy>marinas</cp:lastModifiedBy>
  <cp:lastPrinted>2016-08-29T13:10:49Z</cp:lastPrinted>
  <dcterms:created xsi:type="dcterms:W3CDTF">1996-10-14T23:33:28Z</dcterms:created>
  <dcterms:modified xsi:type="dcterms:W3CDTF">2016-12-29T08:34:59Z</dcterms:modified>
  <cp:category/>
  <cp:version/>
  <cp:contentType/>
  <cp:contentStatus/>
</cp:coreProperties>
</file>